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0001 - SO 01.1 Stavební ú..." sheetId="2" r:id="rId2"/>
    <sheet name="0002 - SO 01.2 Stavební ú..." sheetId="3" r:id="rId3"/>
    <sheet name="0003 - SO 01.3 Stavební ú..." sheetId="4" r:id="rId4"/>
    <sheet name="0004 - SO 01.4 Stavební ú..." sheetId="5" r:id="rId5"/>
    <sheet name="0005 - SO 01.5 Stavební ú..." sheetId="6" r:id="rId6"/>
    <sheet name="002 - PS 01 Vystrojení VD..." sheetId="7" r:id="rId7"/>
    <sheet name="003 - Ostatní a vedlejší ..." sheetId="8" r:id="rId8"/>
  </sheets>
  <definedNames>
    <definedName name="_xlnm.Print_Area" localSheetId="0">'Rekapitulace stavby'!$D$4:$AO$76,'Rekapitulace stavby'!$C$82:$AQ$104</definedName>
    <definedName name="_xlnm.Print_Titles" localSheetId="0">'Rekapitulace stavby'!$92:$92</definedName>
    <definedName name="_xlnm._FilterDatabase" localSheetId="1" hidden="1">'0001 - SO 01.1 Stavební ú...'!$C$143:$K$1206</definedName>
    <definedName name="_xlnm.Print_Area" localSheetId="1">'0001 - SO 01.1 Stavební ú...'!$C$4:$J$76,'0001 - SO 01.1 Stavební ú...'!$C$82:$J$121,'0001 - SO 01.1 Stavební ú...'!$C$127:$K$1206</definedName>
    <definedName name="_xlnm.Print_Titles" localSheetId="1">'0001 - SO 01.1 Stavební ú...'!$143:$143</definedName>
    <definedName name="_xlnm._FilterDatabase" localSheetId="2" hidden="1">'0002 - SO 01.2 Stavební ú...'!$C$128:$K$167</definedName>
    <definedName name="_xlnm.Print_Area" localSheetId="2">'0002 - SO 01.2 Stavební ú...'!$C$4:$J$76,'0002 - SO 01.2 Stavební ú...'!$C$82:$J$106,'0002 - SO 01.2 Stavební ú...'!$C$112:$K$167</definedName>
    <definedName name="_xlnm.Print_Titles" localSheetId="2">'0002 - SO 01.2 Stavební ú...'!$128:$128</definedName>
    <definedName name="_xlnm._FilterDatabase" localSheetId="3" hidden="1">'0003 - SO 01.3 Stavební ú...'!$C$133:$K$540</definedName>
    <definedName name="_xlnm.Print_Area" localSheetId="3">'0003 - SO 01.3 Stavební ú...'!$C$4:$J$76,'0003 - SO 01.3 Stavební ú...'!$C$82:$J$111,'0003 - SO 01.3 Stavební ú...'!$C$117:$K$540</definedName>
    <definedName name="_xlnm.Print_Titles" localSheetId="3">'0003 - SO 01.3 Stavební ú...'!$133:$133</definedName>
    <definedName name="_xlnm._FilterDatabase" localSheetId="4" hidden="1">'0004 - SO 01.4 Stavební ú...'!$C$136:$K$818</definedName>
    <definedName name="_xlnm.Print_Area" localSheetId="4">'0004 - SO 01.4 Stavební ú...'!$C$4:$J$76,'0004 - SO 01.4 Stavební ú...'!$C$82:$J$114,'0004 - SO 01.4 Stavební ú...'!$C$120:$K$818</definedName>
    <definedName name="_xlnm.Print_Titles" localSheetId="4">'0004 - SO 01.4 Stavební ú...'!$136:$136</definedName>
    <definedName name="_xlnm._FilterDatabase" localSheetId="5" hidden="1">'0005 - SO 01.5 Stavební ú...'!$C$125:$K$194</definedName>
    <definedName name="_xlnm.Print_Area" localSheetId="5">'0005 - SO 01.5 Stavební ú...'!$C$4:$J$76,'0005 - SO 01.5 Stavební ú...'!$C$82:$J$103,'0005 - SO 01.5 Stavební ú...'!$C$109:$K$194</definedName>
    <definedName name="_xlnm.Print_Titles" localSheetId="5">'0005 - SO 01.5 Stavební ú...'!$125:$125</definedName>
    <definedName name="_xlnm._FilterDatabase" localSheetId="6" hidden="1">'002 - PS 01 Vystrojení VD...'!$C$123:$K$222</definedName>
    <definedName name="_xlnm.Print_Area" localSheetId="6">'002 - PS 01 Vystrojení VD...'!$C$4:$J$76,'002 - PS 01 Vystrojení VD...'!$C$82:$J$103,'002 - PS 01 Vystrojení VD...'!$C$109:$K$222</definedName>
    <definedName name="_xlnm.Print_Titles" localSheetId="6">'002 - PS 01 Vystrojení VD...'!$123:$123</definedName>
    <definedName name="_xlnm._FilterDatabase" localSheetId="7" hidden="1">'003 - Ostatní a vedlejší ...'!$C$138:$K$196</definedName>
    <definedName name="_xlnm.Print_Area" localSheetId="7">'003 - Ostatní a vedlejší ...'!$C$4:$J$76,'003 - Ostatní a vedlejší ...'!$C$82:$J$118,'003 - Ostatní a vedlejší ...'!$C$124:$K$196</definedName>
    <definedName name="_xlnm.Print_Titles" localSheetId="7">'003 - Ostatní a vedlejší ...'!$138:$138</definedName>
  </definedNames>
  <calcPr/>
</workbook>
</file>

<file path=xl/calcChain.xml><?xml version="1.0" encoding="utf-8"?>
<calcChain xmlns="http://schemas.openxmlformats.org/spreadsheetml/2006/main">
  <c i="8" l="1" r="J39"/>
  <c r="J38"/>
  <c i="1" r="AY103"/>
  <c i="8" r="J37"/>
  <c i="1" r="AX103"/>
  <c i="8" r="BI195"/>
  <c r="BH195"/>
  <c r="BG195"/>
  <c r="BF195"/>
  <c r="T195"/>
  <c r="T194"/>
  <c r="R195"/>
  <c r="R194"/>
  <c r="P195"/>
  <c r="P194"/>
  <c r="BI192"/>
  <c r="BH192"/>
  <c r="BG192"/>
  <c r="BF192"/>
  <c r="T192"/>
  <c r="T191"/>
  <c r="R192"/>
  <c r="R191"/>
  <c r="P192"/>
  <c r="P191"/>
  <c r="BI189"/>
  <c r="BH189"/>
  <c r="BG189"/>
  <c r="BF189"/>
  <c r="T189"/>
  <c r="T188"/>
  <c r="R189"/>
  <c r="R188"/>
  <c r="P189"/>
  <c r="P188"/>
  <c r="BI186"/>
  <c r="BH186"/>
  <c r="BG186"/>
  <c r="BF186"/>
  <c r="T186"/>
  <c r="T185"/>
  <c r="R186"/>
  <c r="R185"/>
  <c r="P186"/>
  <c r="P185"/>
  <c r="BI183"/>
  <c r="BH183"/>
  <c r="BG183"/>
  <c r="BF183"/>
  <c r="T183"/>
  <c r="R183"/>
  <c r="P183"/>
  <c r="BI181"/>
  <c r="BH181"/>
  <c r="BG181"/>
  <c r="BF181"/>
  <c r="T181"/>
  <c r="R181"/>
  <c r="P181"/>
  <c r="BI179"/>
  <c r="BH179"/>
  <c r="BG179"/>
  <c r="BF179"/>
  <c r="T179"/>
  <c r="R179"/>
  <c r="P179"/>
  <c r="BI176"/>
  <c r="BH176"/>
  <c r="BG176"/>
  <c r="BF176"/>
  <c r="T176"/>
  <c r="T175"/>
  <c r="R176"/>
  <c r="R175"/>
  <c r="P176"/>
  <c r="P175"/>
  <c r="BI173"/>
  <c r="BH173"/>
  <c r="BG173"/>
  <c r="BF173"/>
  <c r="T173"/>
  <c r="T172"/>
  <c r="R173"/>
  <c r="R172"/>
  <c r="P173"/>
  <c r="P172"/>
  <c r="BI170"/>
  <c r="BH170"/>
  <c r="BG170"/>
  <c r="BF170"/>
  <c r="T170"/>
  <c r="T169"/>
  <c r="R170"/>
  <c r="R169"/>
  <c r="P170"/>
  <c r="P169"/>
  <c r="BI167"/>
  <c r="BH167"/>
  <c r="BG167"/>
  <c r="BF167"/>
  <c r="T167"/>
  <c r="T166"/>
  <c r="R167"/>
  <c r="R166"/>
  <c r="P167"/>
  <c r="P166"/>
  <c r="BI164"/>
  <c r="BH164"/>
  <c r="BG164"/>
  <c r="BF164"/>
  <c r="T164"/>
  <c r="T163"/>
  <c r="R164"/>
  <c r="R163"/>
  <c r="P164"/>
  <c r="P163"/>
  <c r="BI160"/>
  <c r="BH160"/>
  <c r="BG160"/>
  <c r="BF160"/>
  <c r="T160"/>
  <c r="T159"/>
  <c r="T158"/>
  <c r="R160"/>
  <c r="R159"/>
  <c r="R158"/>
  <c r="P160"/>
  <c r="P159"/>
  <c r="P158"/>
  <c r="BI156"/>
  <c r="BH156"/>
  <c r="BG156"/>
  <c r="BF156"/>
  <c r="T156"/>
  <c r="T155"/>
  <c r="R156"/>
  <c r="R155"/>
  <c r="P156"/>
  <c r="P155"/>
  <c r="BI153"/>
  <c r="BH153"/>
  <c r="BG153"/>
  <c r="BF153"/>
  <c r="T153"/>
  <c r="T152"/>
  <c r="R153"/>
  <c r="R152"/>
  <c r="P153"/>
  <c r="P152"/>
  <c r="BI150"/>
  <c r="BH150"/>
  <c r="BG150"/>
  <c r="BF150"/>
  <c r="T150"/>
  <c r="R150"/>
  <c r="P150"/>
  <c r="BI148"/>
  <c r="BH148"/>
  <c r="BG148"/>
  <c r="BF148"/>
  <c r="T148"/>
  <c r="R148"/>
  <c r="P148"/>
  <c r="BI146"/>
  <c r="BH146"/>
  <c r="BG146"/>
  <c r="BF146"/>
  <c r="T146"/>
  <c r="R146"/>
  <c r="P146"/>
  <c r="BI143"/>
  <c r="BH143"/>
  <c r="BG143"/>
  <c r="BF143"/>
  <c r="T143"/>
  <c r="T142"/>
  <c r="R143"/>
  <c r="R142"/>
  <c r="P143"/>
  <c r="P142"/>
  <c r="F133"/>
  <c r="E131"/>
  <c r="F91"/>
  <c r="E89"/>
  <c r="J26"/>
  <c r="E26"/>
  <c r="J136"/>
  <c r="J25"/>
  <c r="J23"/>
  <c r="E23"/>
  <c r="J93"/>
  <c r="J22"/>
  <c r="J20"/>
  <c r="E20"/>
  <c r="F136"/>
  <c r="J19"/>
  <c r="J17"/>
  <c r="E17"/>
  <c r="F93"/>
  <c r="J16"/>
  <c r="J14"/>
  <c r="J133"/>
  <c r="E7"/>
  <c r="E127"/>
  <c i="7" r="J39"/>
  <c r="J38"/>
  <c i="1" r="AY102"/>
  <c i="7" r="J37"/>
  <c i="1" r="AX102"/>
  <c i="7" r="BI221"/>
  <c r="BH221"/>
  <c r="BG221"/>
  <c r="BF221"/>
  <c r="T221"/>
  <c r="R221"/>
  <c r="P221"/>
  <c r="BI219"/>
  <c r="BH219"/>
  <c r="BG219"/>
  <c r="BF219"/>
  <c r="T219"/>
  <c r="R219"/>
  <c r="P219"/>
  <c r="BI217"/>
  <c r="BH217"/>
  <c r="BG217"/>
  <c r="BF217"/>
  <c r="T217"/>
  <c r="R217"/>
  <c r="P217"/>
  <c r="BI215"/>
  <c r="BH215"/>
  <c r="BG215"/>
  <c r="BF215"/>
  <c r="T215"/>
  <c r="R215"/>
  <c r="P215"/>
  <c r="BI213"/>
  <c r="BH213"/>
  <c r="BG213"/>
  <c r="BF213"/>
  <c r="T213"/>
  <c r="R213"/>
  <c r="P213"/>
  <c r="BI210"/>
  <c r="BH210"/>
  <c r="BG210"/>
  <c r="BF210"/>
  <c r="T210"/>
  <c r="R210"/>
  <c r="P210"/>
  <c r="BI208"/>
  <c r="BH208"/>
  <c r="BG208"/>
  <c r="BF208"/>
  <c r="T208"/>
  <c r="R208"/>
  <c r="P208"/>
  <c r="BI206"/>
  <c r="BH206"/>
  <c r="BG206"/>
  <c r="BF206"/>
  <c r="T206"/>
  <c r="R206"/>
  <c r="P206"/>
  <c r="BI204"/>
  <c r="BH204"/>
  <c r="BG204"/>
  <c r="BF204"/>
  <c r="T204"/>
  <c r="R204"/>
  <c r="P204"/>
  <c r="BI202"/>
  <c r="BH202"/>
  <c r="BG202"/>
  <c r="BF202"/>
  <c r="T202"/>
  <c r="R202"/>
  <c r="P202"/>
  <c r="BI200"/>
  <c r="BH200"/>
  <c r="BG200"/>
  <c r="BF200"/>
  <c r="T200"/>
  <c r="R200"/>
  <c r="P200"/>
  <c r="BI198"/>
  <c r="BH198"/>
  <c r="BG198"/>
  <c r="BF198"/>
  <c r="T198"/>
  <c r="R198"/>
  <c r="P198"/>
  <c r="BI196"/>
  <c r="BH196"/>
  <c r="BG196"/>
  <c r="BF196"/>
  <c r="T196"/>
  <c r="R196"/>
  <c r="P196"/>
  <c r="BI194"/>
  <c r="BH194"/>
  <c r="BG194"/>
  <c r="BF194"/>
  <c r="T194"/>
  <c r="R194"/>
  <c r="P194"/>
  <c r="BI192"/>
  <c r="BH192"/>
  <c r="BG192"/>
  <c r="BF192"/>
  <c r="T192"/>
  <c r="R192"/>
  <c r="P192"/>
  <c r="BI190"/>
  <c r="BH190"/>
  <c r="BG190"/>
  <c r="BF190"/>
  <c r="T190"/>
  <c r="R190"/>
  <c r="P190"/>
  <c r="BI188"/>
  <c r="BH188"/>
  <c r="BG188"/>
  <c r="BF188"/>
  <c r="T188"/>
  <c r="R188"/>
  <c r="P188"/>
  <c r="BI186"/>
  <c r="BH186"/>
  <c r="BG186"/>
  <c r="BF186"/>
  <c r="T186"/>
  <c r="R186"/>
  <c r="P186"/>
  <c r="BI184"/>
  <c r="BH184"/>
  <c r="BG184"/>
  <c r="BF184"/>
  <c r="T184"/>
  <c r="R184"/>
  <c r="P184"/>
  <c r="BI182"/>
  <c r="BH182"/>
  <c r="BG182"/>
  <c r="BF182"/>
  <c r="T182"/>
  <c r="R182"/>
  <c r="P182"/>
  <c r="BI180"/>
  <c r="BH180"/>
  <c r="BG180"/>
  <c r="BF180"/>
  <c r="T180"/>
  <c r="R180"/>
  <c r="P180"/>
  <c r="BI178"/>
  <c r="BH178"/>
  <c r="BG178"/>
  <c r="BF178"/>
  <c r="T178"/>
  <c r="R178"/>
  <c r="P178"/>
  <c r="BI176"/>
  <c r="BH176"/>
  <c r="BG176"/>
  <c r="BF176"/>
  <c r="T176"/>
  <c r="R176"/>
  <c r="P176"/>
  <c r="BI174"/>
  <c r="BH174"/>
  <c r="BG174"/>
  <c r="BF174"/>
  <c r="T174"/>
  <c r="R174"/>
  <c r="P174"/>
  <c r="BI172"/>
  <c r="BH172"/>
  <c r="BG172"/>
  <c r="BF172"/>
  <c r="T172"/>
  <c r="R172"/>
  <c r="P172"/>
  <c r="BI170"/>
  <c r="BH170"/>
  <c r="BG170"/>
  <c r="BF170"/>
  <c r="T170"/>
  <c r="R170"/>
  <c r="P170"/>
  <c r="BI168"/>
  <c r="BH168"/>
  <c r="BG168"/>
  <c r="BF168"/>
  <c r="T168"/>
  <c r="R168"/>
  <c r="P168"/>
  <c r="BI166"/>
  <c r="BH166"/>
  <c r="BG166"/>
  <c r="BF166"/>
  <c r="T166"/>
  <c r="R166"/>
  <c r="P166"/>
  <c r="BI164"/>
  <c r="BH164"/>
  <c r="BG164"/>
  <c r="BF164"/>
  <c r="T164"/>
  <c r="R164"/>
  <c r="P164"/>
  <c r="BI162"/>
  <c r="BH162"/>
  <c r="BG162"/>
  <c r="BF162"/>
  <c r="T162"/>
  <c r="R162"/>
  <c r="P162"/>
  <c r="BI160"/>
  <c r="BH160"/>
  <c r="BG160"/>
  <c r="BF160"/>
  <c r="T160"/>
  <c r="R160"/>
  <c r="P160"/>
  <c r="BI158"/>
  <c r="BH158"/>
  <c r="BG158"/>
  <c r="BF158"/>
  <c r="T158"/>
  <c r="R158"/>
  <c r="P158"/>
  <c r="BI156"/>
  <c r="BH156"/>
  <c r="BG156"/>
  <c r="BF156"/>
  <c r="T156"/>
  <c r="R156"/>
  <c r="P156"/>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BI131"/>
  <c r="BH131"/>
  <c r="BG131"/>
  <c r="BF131"/>
  <c r="T131"/>
  <c r="R131"/>
  <c r="P131"/>
  <c r="BI129"/>
  <c r="BH129"/>
  <c r="BG129"/>
  <c r="BF129"/>
  <c r="T129"/>
  <c r="R129"/>
  <c r="P129"/>
  <c r="BI127"/>
  <c r="BH127"/>
  <c r="BG127"/>
  <c r="BF127"/>
  <c r="T127"/>
  <c r="R127"/>
  <c r="P127"/>
  <c r="F118"/>
  <c r="E116"/>
  <c r="F91"/>
  <c r="E89"/>
  <c r="J26"/>
  <c r="E26"/>
  <c r="J121"/>
  <c r="J25"/>
  <c r="J23"/>
  <c r="E23"/>
  <c r="J120"/>
  <c r="J22"/>
  <c r="J20"/>
  <c r="E20"/>
  <c r="F94"/>
  <c r="J19"/>
  <c r="J17"/>
  <c r="E17"/>
  <c r="F120"/>
  <c r="J16"/>
  <c r="J14"/>
  <c r="J91"/>
  <c r="E7"/>
  <c r="E112"/>
  <c i="6" r="J41"/>
  <c r="J40"/>
  <c i="1" r="AY101"/>
  <c i="6" r="J39"/>
  <c i="1" r="AX101"/>
  <c i="6" r="BI193"/>
  <c r="BH193"/>
  <c r="BG193"/>
  <c r="BF193"/>
  <c r="T193"/>
  <c r="R193"/>
  <c r="P193"/>
  <c r="BI191"/>
  <c r="BH191"/>
  <c r="BG191"/>
  <c r="BF191"/>
  <c r="T191"/>
  <c r="R191"/>
  <c r="P191"/>
  <c r="BI189"/>
  <c r="BH189"/>
  <c r="BG189"/>
  <c r="BF189"/>
  <c r="T189"/>
  <c r="R189"/>
  <c r="P189"/>
  <c r="BI187"/>
  <c r="BH187"/>
  <c r="BG187"/>
  <c r="BF187"/>
  <c r="T187"/>
  <c r="R187"/>
  <c r="P187"/>
  <c r="BI185"/>
  <c r="BH185"/>
  <c r="BG185"/>
  <c r="BF185"/>
  <c r="T185"/>
  <c r="R185"/>
  <c r="P185"/>
  <c r="BI183"/>
  <c r="BH183"/>
  <c r="BG183"/>
  <c r="BF183"/>
  <c r="T183"/>
  <c r="R183"/>
  <c r="P183"/>
  <c r="BI181"/>
  <c r="BH181"/>
  <c r="BG181"/>
  <c r="BF181"/>
  <c r="T181"/>
  <c r="R181"/>
  <c r="P181"/>
  <c r="BI179"/>
  <c r="BH179"/>
  <c r="BG179"/>
  <c r="BF179"/>
  <c r="T179"/>
  <c r="R179"/>
  <c r="P179"/>
  <c r="BI177"/>
  <c r="BH177"/>
  <c r="BG177"/>
  <c r="BF177"/>
  <c r="T177"/>
  <c r="R177"/>
  <c r="P177"/>
  <c r="BI175"/>
  <c r="BH175"/>
  <c r="BG175"/>
  <c r="BF175"/>
  <c r="T175"/>
  <c r="R175"/>
  <c r="P175"/>
  <c r="BI173"/>
  <c r="BH173"/>
  <c r="BG173"/>
  <c r="BF173"/>
  <c r="T173"/>
  <c r="R173"/>
  <c r="P173"/>
  <c r="BI171"/>
  <c r="BH171"/>
  <c r="BG171"/>
  <c r="BF171"/>
  <c r="T171"/>
  <c r="R171"/>
  <c r="P171"/>
  <c r="BI169"/>
  <c r="BH169"/>
  <c r="BG169"/>
  <c r="BF169"/>
  <c r="T169"/>
  <c r="R169"/>
  <c r="P169"/>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BI131"/>
  <c r="BH131"/>
  <c r="BG131"/>
  <c r="BF131"/>
  <c r="T131"/>
  <c r="R131"/>
  <c r="P131"/>
  <c r="BI129"/>
  <c r="BH129"/>
  <c r="BG129"/>
  <c r="BF129"/>
  <c r="T129"/>
  <c r="R129"/>
  <c r="P129"/>
  <c r="F120"/>
  <c r="E118"/>
  <c r="F93"/>
  <c r="E91"/>
  <c r="J28"/>
  <c r="E28"/>
  <c r="J96"/>
  <c r="J27"/>
  <c r="J25"/>
  <c r="E25"/>
  <c r="J95"/>
  <c r="J24"/>
  <c r="J22"/>
  <c r="E22"/>
  <c r="F96"/>
  <c r="J21"/>
  <c r="J19"/>
  <c r="E19"/>
  <c r="F95"/>
  <c r="J18"/>
  <c r="J16"/>
  <c r="J120"/>
  <c r="E7"/>
  <c r="E85"/>
  <c i="5" r="J41"/>
  <c r="J40"/>
  <c i="1" r="AY100"/>
  <c i="5" r="J39"/>
  <c i="1" r="AX100"/>
  <c i="5" r="BI817"/>
  <c r="BH817"/>
  <c r="BG817"/>
  <c r="BF817"/>
  <c r="T817"/>
  <c r="R817"/>
  <c r="P817"/>
  <c r="BI815"/>
  <c r="BH815"/>
  <c r="BG815"/>
  <c r="BF815"/>
  <c r="T815"/>
  <c r="R815"/>
  <c r="P815"/>
  <c r="BI813"/>
  <c r="BH813"/>
  <c r="BG813"/>
  <c r="BF813"/>
  <c r="T813"/>
  <c r="R813"/>
  <c r="P813"/>
  <c r="BI811"/>
  <c r="BH811"/>
  <c r="BG811"/>
  <c r="BF811"/>
  <c r="T811"/>
  <c r="R811"/>
  <c r="P811"/>
  <c r="BI809"/>
  <c r="BH809"/>
  <c r="BG809"/>
  <c r="BF809"/>
  <c r="T809"/>
  <c r="R809"/>
  <c r="P809"/>
  <c r="BI807"/>
  <c r="BH807"/>
  <c r="BG807"/>
  <c r="BF807"/>
  <c r="T807"/>
  <c r="R807"/>
  <c r="P807"/>
  <c r="BI805"/>
  <c r="BH805"/>
  <c r="BG805"/>
  <c r="BF805"/>
  <c r="T805"/>
  <c r="R805"/>
  <c r="P805"/>
  <c r="BI803"/>
  <c r="BH803"/>
  <c r="BG803"/>
  <c r="BF803"/>
  <c r="T803"/>
  <c r="R803"/>
  <c r="P803"/>
  <c r="BI801"/>
  <c r="BH801"/>
  <c r="BG801"/>
  <c r="BF801"/>
  <c r="T801"/>
  <c r="R801"/>
  <c r="P801"/>
  <c r="BI799"/>
  <c r="BH799"/>
  <c r="BG799"/>
  <c r="BF799"/>
  <c r="T799"/>
  <c r="R799"/>
  <c r="P799"/>
  <c r="BI797"/>
  <c r="BH797"/>
  <c r="BG797"/>
  <c r="BF797"/>
  <c r="T797"/>
  <c r="R797"/>
  <c r="P797"/>
  <c r="BI795"/>
  <c r="BH795"/>
  <c r="BG795"/>
  <c r="BF795"/>
  <c r="T795"/>
  <c r="R795"/>
  <c r="P795"/>
  <c r="BI793"/>
  <c r="BH793"/>
  <c r="BG793"/>
  <c r="BF793"/>
  <c r="T793"/>
  <c r="R793"/>
  <c r="P793"/>
  <c r="BI791"/>
  <c r="BH791"/>
  <c r="BG791"/>
  <c r="BF791"/>
  <c r="T791"/>
  <c r="R791"/>
  <c r="P791"/>
  <c r="BI789"/>
  <c r="BH789"/>
  <c r="BG789"/>
  <c r="BF789"/>
  <c r="T789"/>
  <c r="R789"/>
  <c r="P789"/>
  <c r="BI787"/>
  <c r="BH787"/>
  <c r="BG787"/>
  <c r="BF787"/>
  <c r="T787"/>
  <c r="R787"/>
  <c r="P787"/>
  <c r="BI785"/>
  <c r="BH785"/>
  <c r="BG785"/>
  <c r="BF785"/>
  <c r="T785"/>
  <c r="R785"/>
  <c r="P785"/>
  <c r="BI783"/>
  <c r="BH783"/>
  <c r="BG783"/>
  <c r="BF783"/>
  <c r="T783"/>
  <c r="R783"/>
  <c r="P783"/>
  <c r="BI781"/>
  <c r="BH781"/>
  <c r="BG781"/>
  <c r="BF781"/>
  <c r="T781"/>
  <c r="R781"/>
  <c r="P781"/>
  <c r="BI779"/>
  <c r="BH779"/>
  <c r="BG779"/>
  <c r="BF779"/>
  <c r="T779"/>
  <c r="R779"/>
  <c r="P779"/>
  <c r="BI777"/>
  <c r="BH777"/>
  <c r="BG777"/>
  <c r="BF777"/>
  <c r="T777"/>
  <c r="R777"/>
  <c r="P777"/>
  <c r="BI775"/>
  <c r="BH775"/>
  <c r="BG775"/>
  <c r="BF775"/>
  <c r="T775"/>
  <c r="R775"/>
  <c r="P775"/>
  <c r="BI773"/>
  <c r="BH773"/>
  <c r="BG773"/>
  <c r="BF773"/>
  <c r="T773"/>
  <c r="R773"/>
  <c r="P773"/>
  <c r="BI771"/>
  <c r="BH771"/>
  <c r="BG771"/>
  <c r="BF771"/>
  <c r="T771"/>
  <c r="R771"/>
  <c r="P771"/>
  <c r="BI769"/>
  <c r="BH769"/>
  <c r="BG769"/>
  <c r="BF769"/>
  <c r="T769"/>
  <c r="R769"/>
  <c r="P769"/>
  <c r="BI767"/>
  <c r="BH767"/>
  <c r="BG767"/>
  <c r="BF767"/>
  <c r="T767"/>
  <c r="R767"/>
  <c r="P767"/>
  <c r="BI765"/>
  <c r="BH765"/>
  <c r="BG765"/>
  <c r="BF765"/>
  <c r="T765"/>
  <c r="R765"/>
  <c r="P765"/>
  <c r="BI763"/>
  <c r="BH763"/>
  <c r="BG763"/>
  <c r="BF763"/>
  <c r="T763"/>
  <c r="R763"/>
  <c r="P763"/>
  <c r="BI761"/>
  <c r="BH761"/>
  <c r="BG761"/>
  <c r="BF761"/>
  <c r="T761"/>
  <c r="R761"/>
  <c r="P761"/>
  <c r="BI758"/>
  <c r="BH758"/>
  <c r="BG758"/>
  <c r="BF758"/>
  <c r="T758"/>
  <c r="R758"/>
  <c r="P758"/>
  <c r="BI756"/>
  <c r="BH756"/>
  <c r="BG756"/>
  <c r="BF756"/>
  <c r="T756"/>
  <c r="R756"/>
  <c r="P756"/>
  <c r="BI754"/>
  <c r="BH754"/>
  <c r="BG754"/>
  <c r="BF754"/>
  <c r="T754"/>
  <c r="R754"/>
  <c r="P754"/>
  <c r="BI752"/>
  <c r="BH752"/>
  <c r="BG752"/>
  <c r="BF752"/>
  <c r="T752"/>
  <c r="R752"/>
  <c r="P752"/>
  <c r="BI749"/>
  <c r="BH749"/>
  <c r="BG749"/>
  <c r="BF749"/>
  <c r="T749"/>
  <c r="R749"/>
  <c r="P749"/>
  <c r="BI747"/>
  <c r="BH747"/>
  <c r="BG747"/>
  <c r="BF747"/>
  <c r="T747"/>
  <c r="R747"/>
  <c r="P747"/>
  <c r="BI745"/>
  <c r="BH745"/>
  <c r="BG745"/>
  <c r="BF745"/>
  <c r="T745"/>
  <c r="R745"/>
  <c r="P745"/>
  <c r="BI743"/>
  <c r="BH743"/>
  <c r="BG743"/>
  <c r="BF743"/>
  <c r="T743"/>
  <c r="R743"/>
  <c r="P743"/>
  <c r="BI740"/>
  <c r="BH740"/>
  <c r="BG740"/>
  <c r="BF740"/>
  <c r="T740"/>
  <c r="R740"/>
  <c r="P740"/>
  <c r="BI738"/>
  <c r="BH738"/>
  <c r="BG738"/>
  <c r="BF738"/>
  <c r="T738"/>
  <c r="R738"/>
  <c r="P738"/>
  <c r="BI736"/>
  <c r="BH736"/>
  <c r="BG736"/>
  <c r="BF736"/>
  <c r="T736"/>
  <c r="R736"/>
  <c r="P736"/>
  <c r="BI734"/>
  <c r="BH734"/>
  <c r="BG734"/>
  <c r="BF734"/>
  <c r="T734"/>
  <c r="R734"/>
  <c r="P734"/>
  <c r="BI732"/>
  <c r="BH732"/>
  <c r="BG732"/>
  <c r="BF732"/>
  <c r="T732"/>
  <c r="R732"/>
  <c r="P732"/>
  <c r="BI730"/>
  <c r="BH730"/>
  <c r="BG730"/>
  <c r="BF730"/>
  <c r="T730"/>
  <c r="R730"/>
  <c r="P730"/>
  <c r="BI728"/>
  <c r="BH728"/>
  <c r="BG728"/>
  <c r="BF728"/>
  <c r="T728"/>
  <c r="R728"/>
  <c r="P728"/>
  <c r="BI726"/>
  <c r="BH726"/>
  <c r="BG726"/>
  <c r="BF726"/>
  <c r="T726"/>
  <c r="R726"/>
  <c r="P726"/>
  <c r="BI724"/>
  <c r="BH724"/>
  <c r="BG724"/>
  <c r="BF724"/>
  <c r="T724"/>
  <c r="R724"/>
  <c r="P724"/>
  <c r="BI722"/>
  <c r="BH722"/>
  <c r="BG722"/>
  <c r="BF722"/>
  <c r="T722"/>
  <c r="R722"/>
  <c r="P722"/>
  <c r="BI720"/>
  <c r="BH720"/>
  <c r="BG720"/>
  <c r="BF720"/>
  <c r="T720"/>
  <c r="R720"/>
  <c r="P720"/>
  <c r="BI718"/>
  <c r="BH718"/>
  <c r="BG718"/>
  <c r="BF718"/>
  <c r="T718"/>
  <c r="R718"/>
  <c r="P718"/>
  <c r="BI716"/>
  <c r="BH716"/>
  <c r="BG716"/>
  <c r="BF716"/>
  <c r="T716"/>
  <c r="R716"/>
  <c r="P716"/>
  <c r="BI714"/>
  <c r="BH714"/>
  <c r="BG714"/>
  <c r="BF714"/>
  <c r="T714"/>
  <c r="R714"/>
  <c r="P714"/>
  <c r="BI712"/>
  <c r="BH712"/>
  <c r="BG712"/>
  <c r="BF712"/>
  <c r="T712"/>
  <c r="R712"/>
  <c r="P712"/>
  <c r="BI710"/>
  <c r="BH710"/>
  <c r="BG710"/>
  <c r="BF710"/>
  <c r="T710"/>
  <c r="R710"/>
  <c r="P710"/>
  <c r="BI708"/>
  <c r="BH708"/>
  <c r="BG708"/>
  <c r="BF708"/>
  <c r="T708"/>
  <c r="R708"/>
  <c r="P708"/>
  <c r="BI706"/>
  <c r="BH706"/>
  <c r="BG706"/>
  <c r="BF706"/>
  <c r="T706"/>
  <c r="R706"/>
  <c r="P706"/>
  <c r="BI704"/>
  <c r="BH704"/>
  <c r="BG704"/>
  <c r="BF704"/>
  <c r="T704"/>
  <c r="R704"/>
  <c r="P704"/>
  <c r="BI702"/>
  <c r="BH702"/>
  <c r="BG702"/>
  <c r="BF702"/>
  <c r="T702"/>
  <c r="R702"/>
  <c r="P702"/>
  <c r="BI700"/>
  <c r="BH700"/>
  <c r="BG700"/>
  <c r="BF700"/>
  <c r="T700"/>
  <c r="R700"/>
  <c r="P700"/>
  <c r="BI698"/>
  <c r="BH698"/>
  <c r="BG698"/>
  <c r="BF698"/>
  <c r="T698"/>
  <c r="R698"/>
  <c r="P698"/>
  <c r="BI696"/>
  <c r="BH696"/>
  <c r="BG696"/>
  <c r="BF696"/>
  <c r="T696"/>
  <c r="R696"/>
  <c r="P696"/>
  <c r="BI694"/>
  <c r="BH694"/>
  <c r="BG694"/>
  <c r="BF694"/>
  <c r="T694"/>
  <c r="R694"/>
  <c r="P694"/>
  <c r="BI692"/>
  <c r="BH692"/>
  <c r="BG692"/>
  <c r="BF692"/>
  <c r="T692"/>
  <c r="R692"/>
  <c r="P692"/>
  <c r="BI690"/>
  <c r="BH690"/>
  <c r="BG690"/>
  <c r="BF690"/>
  <c r="T690"/>
  <c r="R690"/>
  <c r="P690"/>
  <c r="BI688"/>
  <c r="BH688"/>
  <c r="BG688"/>
  <c r="BF688"/>
  <c r="T688"/>
  <c r="R688"/>
  <c r="P688"/>
  <c r="BI686"/>
  <c r="BH686"/>
  <c r="BG686"/>
  <c r="BF686"/>
  <c r="T686"/>
  <c r="R686"/>
  <c r="P686"/>
  <c r="BI684"/>
  <c r="BH684"/>
  <c r="BG684"/>
  <c r="BF684"/>
  <c r="T684"/>
  <c r="R684"/>
  <c r="P684"/>
  <c r="BI682"/>
  <c r="BH682"/>
  <c r="BG682"/>
  <c r="BF682"/>
  <c r="T682"/>
  <c r="R682"/>
  <c r="P682"/>
  <c r="BI680"/>
  <c r="BH680"/>
  <c r="BG680"/>
  <c r="BF680"/>
  <c r="T680"/>
  <c r="R680"/>
  <c r="P680"/>
  <c r="BI678"/>
  <c r="BH678"/>
  <c r="BG678"/>
  <c r="BF678"/>
  <c r="T678"/>
  <c r="R678"/>
  <c r="P678"/>
  <c r="BI676"/>
  <c r="BH676"/>
  <c r="BG676"/>
  <c r="BF676"/>
  <c r="T676"/>
  <c r="R676"/>
  <c r="P676"/>
  <c r="BI674"/>
  <c r="BH674"/>
  <c r="BG674"/>
  <c r="BF674"/>
  <c r="T674"/>
  <c r="R674"/>
  <c r="P674"/>
  <c r="BI672"/>
  <c r="BH672"/>
  <c r="BG672"/>
  <c r="BF672"/>
  <c r="T672"/>
  <c r="R672"/>
  <c r="P672"/>
  <c r="BI670"/>
  <c r="BH670"/>
  <c r="BG670"/>
  <c r="BF670"/>
  <c r="T670"/>
  <c r="R670"/>
  <c r="P670"/>
  <c r="BI668"/>
  <c r="BH668"/>
  <c r="BG668"/>
  <c r="BF668"/>
  <c r="T668"/>
  <c r="R668"/>
  <c r="P668"/>
  <c r="BI666"/>
  <c r="BH666"/>
  <c r="BG666"/>
  <c r="BF666"/>
  <c r="T666"/>
  <c r="R666"/>
  <c r="P666"/>
  <c r="BI663"/>
  <c r="BH663"/>
  <c r="BG663"/>
  <c r="BF663"/>
  <c r="T663"/>
  <c r="R663"/>
  <c r="P663"/>
  <c r="BI661"/>
  <c r="BH661"/>
  <c r="BG661"/>
  <c r="BF661"/>
  <c r="T661"/>
  <c r="R661"/>
  <c r="P661"/>
  <c r="BI659"/>
  <c r="BH659"/>
  <c r="BG659"/>
  <c r="BF659"/>
  <c r="T659"/>
  <c r="R659"/>
  <c r="P659"/>
  <c r="BI657"/>
  <c r="BH657"/>
  <c r="BG657"/>
  <c r="BF657"/>
  <c r="T657"/>
  <c r="R657"/>
  <c r="P657"/>
  <c r="BI655"/>
  <c r="BH655"/>
  <c r="BG655"/>
  <c r="BF655"/>
  <c r="T655"/>
  <c r="R655"/>
  <c r="P655"/>
  <c r="BI653"/>
  <c r="BH653"/>
  <c r="BG653"/>
  <c r="BF653"/>
  <c r="T653"/>
  <c r="R653"/>
  <c r="P653"/>
  <c r="BI651"/>
  <c r="BH651"/>
  <c r="BG651"/>
  <c r="BF651"/>
  <c r="T651"/>
  <c r="R651"/>
  <c r="P651"/>
  <c r="BI649"/>
  <c r="BH649"/>
  <c r="BG649"/>
  <c r="BF649"/>
  <c r="T649"/>
  <c r="R649"/>
  <c r="P649"/>
  <c r="BI647"/>
  <c r="BH647"/>
  <c r="BG647"/>
  <c r="BF647"/>
  <c r="T647"/>
  <c r="R647"/>
  <c r="P647"/>
  <c r="BI645"/>
  <c r="BH645"/>
  <c r="BG645"/>
  <c r="BF645"/>
  <c r="T645"/>
  <c r="R645"/>
  <c r="P645"/>
  <c r="BI642"/>
  <c r="BH642"/>
  <c r="BG642"/>
  <c r="BF642"/>
  <c r="T642"/>
  <c r="R642"/>
  <c r="P642"/>
  <c r="BI640"/>
  <c r="BH640"/>
  <c r="BG640"/>
  <c r="BF640"/>
  <c r="T640"/>
  <c r="R640"/>
  <c r="P640"/>
  <c r="BI638"/>
  <c r="BH638"/>
  <c r="BG638"/>
  <c r="BF638"/>
  <c r="T638"/>
  <c r="R638"/>
  <c r="P638"/>
  <c r="BI636"/>
  <c r="BH636"/>
  <c r="BG636"/>
  <c r="BF636"/>
  <c r="T636"/>
  <c r="R636"/>
  <c r="P636"/>
  <c r="BI634"/>
  <c r="BH634"/>
  <c r="BG634"/>
  <c r="BF634"/>
  <c r="T634"/>
  <c r="R634"/>
  <c r="P634"/>
  <c r="BI632"/>
  <c r="BH632"/>
  <c r="BG632"/>
  <c r="BF632"/>
  <c r="T632"/>
  <c r="R632"/>
  <c r="P632"/>
  <c r="BI630"/>
  <c r="BH630"/>
  <c r="BG630"/>
  <c r="BF630"/>
  <c r="T630"/>
  <c r="R630"/>
  <c r="P630"/>
  <c r="BI628"/>
  <c r="BH628"/>
  <c r="BG628"/>
  <c r="BF628"/>
  <c r="T628"/>
  <c r="R628"/>
  <c r="P628"/>
  <c r="BI626"/>
  <c r="BH626"/>
  <c r="BG626"/>
  <c r="BF626"/>
  <c r="T626"/>
  <c r="R626"/>
  <c r="P626"/>
  <c r="BI624"/>
  <c r="BH624"/>
  <c r="BG624"/>
  <c r="BF624"/>
  <c r="T624"/>
  <c r="R624"/>
  <c r="P624"/>
  <c r="BI622"/>
  <c r="BH622"/>
  <c r="BG622"/>
  <c r="BF622"/>
  <c r="T622"/>
  <c r="R622"/>
  <c r="P622"/>
  <c r="BI620"/>
  <c r="BH620"/>
  <c r="BG620"/>
  <c r="BF620"/>
  <c r="T620"/>
  <c r="R620"/>
  <c r="P620"/>
  <c r="BI618"/>
  <c r="BH618"/>
  <c r="BG618"/>
  <c r="BF618"/>
  <c r="T618"/>
  <c r="R618"/>
  <c r="P618"/>
  <c r="BI616"/>
  <c r="BH616"/>
  <c r="BG616"/>
  <c r="BF616"/>
  <c r="T616"/>
  <c r="R616"/>
  <c r="P616"/>
  <c r="BI613"/>
  <c r="BH613"/>
  <c r="BG613"/>
  <c r="BF613"/>
  <c r="T613"/>
  <c r="R613"/>
  <c r="P613"/>
  <c r="BI611"/>
  <c r="BH611"/>
  <c r="BG611"/>
  <c r="BF611"/>
  <c r="T611"/>
  <c r="R611"/>
  <c r="P611"/>
  <c r="BI609"/>
  <c r="BH609"/>
  <c r="BG609"/>
  <c r="BF609"/>
  <c r="T609"/>
  <c r="R609"/>
  <c r="P609"/>
  <c r="BI607"/>
  <c r="BH607"/>
  <c r="BG607"/>
  <c r="BF607"/>
  <c r="T607"/>
  <c r="R607"/>
  <c r="P607"/>
  <c r="BI605"/>
  <c r="BH605"/>
  <c r="BG605"/>
  <c r="BF605"/>
  <c r="T605"/>
  <c r="R605"/>
  <c r="P605"/>
  <c r="BI603"/>
  <c r="BH603"/>
  <c r="BG603"/>
  <c r="BF603"/>
  <c r="T603"/>
  <c r="R603"/>
  <c r="P603"/>
  <c r="BI601"/>
  <c r="BH601"/>
  <c r="BG601"/>
  <c r="BF601"/>
  <c r="T601"/>
  <c r="R601"/>
  <c r="P601"/>
  <c r="BI599"/>
  <c r="BH599"/>
  <c r="BG599"/>
  <c r="BF599"/>
  <c r="T599"/>
  <c r="R599"/>
  <c r="P599"/>
  <c r="BI597"/>
  <c r="BH597"/>
  <c r="BG597"/>
  <c r="BF597"/>
  <c r="T597"/>
  <c r="R597"/>
  <c r="P597"/>
  <c r="BI595"/>
  <c r="BH595"/>
  <c r="BG595"/>
  <c r="BF595"/>
  <c r="T595"/>
  <c r="R595"/>
  <c r="P595"/>
  <c r="BI593"/>
  <c r="BH593"/>
  <c r="BG593"/>
  <c r="BF593"/>
  <c r="T593"/>
  <c r="R593"/>
  <c r="P593"/>
  <c r="BI591"/>
  <c r="BH591"/>
  <c r="BG591"/>
  <c r="BF591"/>
  <c r="T591"/>
  <c r="R591"/>
  <c r="P591"/>
  <c r="BI589"/>
  <c r="BH589"/>
  <c r="BG589"/>
  <c r="BF589"/>
  <c r="T589"/>
  <c r="R589"/>
  <c r="P589"/>
  <c r="BI587"/>
  <c r="BH587"/>
  <c r="BG587"/>
  <c r="BF587"/>
  <c r="T587"/>
  <c r="R587"/>
  <c r="P587"/>
  <c r="BI585"/>
  <c r="BH585"/>
  <c r="BG585"/>
  <c r="BF585"/>
  <c r="T585"/>
  <c r="R585"/>
  <c r="P585"/>
  <c r="BI583"/>
  <c r="BH583"/>
  <c r="BG583"/>
  <c r="BF583"/>
  <c r="T583"/>
  <c r="R583"/>
  <c r="P583"/>
  <c r="BI581"/>
  <c r="BH581"/>
  <c r="BG581"/>
  <c r="BF581"/>
  <c r="T581"/>
  <c r="R581"/>
  <c r="P581"/>
  <c r="BI579"/>
  <c r="BH579"/>
  <c r="BG579"/>
  <c r="BF579"/>
  <c r="T579"/>
  <c r="R579"/>
  <c r="P579"/>
  <c r="BI577"/>
  <c r="BH577"/>
  <c r="BG577"/>
  <c r="BF577"/>
  <c r="T577"/>
  <c r="R577"/>
  <c r="P577"/>
  <c r="BI575"/>
  <c r="BH575"/>
  <c r="BG575"/>
  <c r="BF575"/>
  <c r="T575"/>
  <c r="R575"/>
  <c r="P575"/>
  <c r="BI573"/>
  <c r="BH573"/>
  <c r="BG573"/>
  <c r="BF573"/>
  <c r="T573"/>
  <c r="R573"/>
  <c r="P573"/>
  <c r="BI571"/>
  <c r="BH571"/>
  <c r="BG571"/>
  <c r="BF571"/>
  <c r="T571"/>
  <c r="R571"/>
  <c r="P571"/>
  <c r="BI569"/>
  <c r="BH569"/>
  <c r="BG569"/>
  <c r="BF569"/>
  <c r="T569"/>
  <c r="R569"/>
  <c r="P569"/>
  <c r="BI567"/>
  <c r="BH567"/>
  <c r="BG567"/>
  <c r="BF567"/>
  <c r="T567"/>
  <c r="R567"/>
  <c r="P567"/>
  <c r="BI565"/>
  <c r="BH565"/>
  <c r="BG565"/>
  <c r="BF565"/>
  <c r="T565"/>
  <c r="R565"/>
  <c r="P565"/>
  <c r="BI563"/>
  <c r="BH563"/>
  <c r="BG563"/>
  <c r="BF563"/>
  <c r="T563"/>
  <c r="R563"/>
  <c r="P563"/>
  <c r="BI561"/>
  <c r="BH561"/>
  <c r="BG561"/>
  <c r="BF561"/>
  <c r="T561"/>
  <c r="R561"/>
  <c r="P561"/>
  <c r="BI559"/>
  <c r="BH559"/>
  <c r="BG559"/>
  <c r="BF559"/>
  <c r="T559"/>
  <c r="R559"/>
  <c r="P559"/>
  <c r="BI557"/>
  <c r="BH557"/>
  <c r="BG557"/>
  <c r="BF557"/>
  <c r="T557"/>
  <c r="R557"/>
  <c r="P557"/>
  <c r="BI555"/>
  <c r="BH555"/>
  <c r="BG555"/>
  <c r="BF555"/>
  <c r="T555"/>
  <c r="R555"/>
  <c r="P555"/>
  <c r="BI552"/>
  <c r="BH552"/>
  <c r="BG552"/>
  <c r="BF552"/>
  <c r="T552"/>
  <c r="R552"/>
  <c r="P552"/>
  <c r="BI550"/>
  <c r="BH550"/>
  <c r="BG550"/>
  <c r="BF550"/>
  <c r="T550"/>
  <c r="R550"/>
  <c r="P550"/>
  <c r="BI548"/>
  <c r="BH548"/>
  <c r="BG548"/>
  <c r="BF548"/>
  <c r="T548"/>
  <c r="R548"/>
  <c r="P548"/>
  <c r="BI546"/>
  <c r="BH546"/>
  <c r="BG546"/>
  <c r="BF546"/>
  <c r="T546"/>
  <c r="R546"/>
  <c r="P546"/>
  <c r="BI544"/>
  <c r="BH544"/>
  <c r="BG544"/>
  <c r="BF544"/>
  <c r="T544"/>
  <c r="R544"/>
  <c r="P544"/>
  <c r="BI541"/>
  <c r="BH541"/>
  <c r="BG541"/>
  <c r="BF541"/>
  <c r="T541"/>
  <c r="R541"/>
  <c r="P541"/>
  <c r="BI539"/>
  <c r="BH539"/>
  <c r="BG539"/>
  <c r="BF539"/>
  <c r="T539"/>
  <c r="R539"/>
  <c r="P539"/>
  <c r="BI537"/>
  <c r="BH537"/>
  <c r="BG537"/>
  <c r="BF537"/>
  <c r="T537"/>
  <c r="R537"/>
  <c r="P537"/>
  <c r="BI535"/>
  <c r="BH535"/>
  <c r="BG535"/>
  <c r="BF535"/>
  <c r="T535"/>
  <c r="R535"/>
  <c r="P535"/>
  <c r="BI533"/>
  <c r="BH533"/>
  <c r="BG533"/>
  <c r="BF533"/>
  <c r="T533"/>
  <c r="R533"/>
  <c r="P533"/>
  <c r="BI530"/>
  <c r="BH530"/>
  <c r="BG530"/>
  <c r="BF530"/>
  <c r="T530"/>
  <c r="R530"/>
  <c r="P530"/>
  <c r="BI528"/>
  <c r="BH528"/>
  <c r="BG528"/>
  <c r="BF528"/>
  <c r="T528"/>
  <c r="R528"/>
  <c r="P528"/>
  <c r="BI526"/>
  <c r="BH526"/>
  <c r="BG526"/>
  <c r="BF526"/>
  <c r="T526"/>
  <c r="R526"/>
  <c r="P526"/>
  <c r="BI524"/>
  <c r="BH524"/>
  <c r="BG524"/>
  <c r="BF524"/>
  <c r="T524"/>
  <c r="R524"/>
  <c r="P524"/>
  <c r="BI522"/>
  <c r="BH522"/>
  <c r="BG522"/>
  <c r="BF522"/>
  <c r="T522"/>
  <c r="R522"/>
  <c r="P522"/>
  <c r="BI520"/>
  <c r="BH520"/>
  <c r="BG520"/>
  <c r="BF520"/>
  <c r="T520"/>
  <c r="R520"/>
  <c r="P520"/>
  <c r="BI518"/>
  <c r="BH518"/>
  <c r="BG518"/>
  <c r="BF518"/>
  <c r="T518"/>
  <c r="R518"/>
  <c r="P518"/>
  <c r="BI516"/>
  <c r="BH516"/>
  <c r="BG516"/>
  <c r="BF516"/>
  <c r="T516"/>
  <c r="R516"/>
  <c r="P516"/>
  <c r="BI514"/>
  <c r="BH514"/>
  <c r="BG514"/>
  <c r="BF514"/>
  <c r="T514"/>
  <c r="R514"/>
  <c r="P514"/>
  <c r="BI512"/>
  <c r="BH512"/>
  <c r="BG512"/>
  <c r="BF512"/>
  <c r="T512"/>
  <c r="R512"/>
  <c r="P512"/>
  <c r="BI510"/>
  <c r="BH510"/>
  <c r="BG510"/>
  <c r="BF510"/>
  <c r="T510"/>
  <c r="R510"/>
  <c r="P510"/>
  <c r="BI508"/>
  <c r="BH508"/>
  <c r="BG508"/>
  <c r="BF508"/>
  <c r="T508"/>
  <c r="R508"/>
  <c r="P508"/>
  <c r="BI506"/>
  <c r="BH506"/>
  <c r="BG506"/>
  <c r="BF506"/>
  <c r="T506"/>
  <c r="R506"/>
  <c r="P506"/>
  <c r="BI504"/>
  <c r="BH504"/>
  <c r="BG504"/>
  <c r="BF504"/>
  <c r="T504"/>
  <c r="R504"/>
  <c r="P504"/>
  <c r="BI502"/>
  <c r="BH502"/>
  <c r="BG502"/>
  <c r="BF502"/>
  <c r="T502"/>
  <c r="R502"/>
  <c r="P502"/>
  <c r="BI500"/>
  <c r="BH500"/>
  <c r="BG500"/>
  <c r="BF500"/>
  <c r="T500"/>
  <c r="R500"/>
  <c r="P500"/>
  <c r="BI498"/>
  <c r="BH498"/>
  <c r="BG498"/>
  <c r="BF498"/>
  <c r="T498"/>
  <c r="R498"/>
  <c r="P498"/>
  <c r="BI496"/>
  <c r="BH496"/>
  <c r="BG496"/>
  <c r="BF496"/>
  <c r="T496"/>
  <c r="R496"/>
  <c r="P496"/>
  <c r="BI494"/>
  <c r="BH494"/>
  <c r="BG494"/>
  <c r="BF494"/>
  <c r="T494"/>
  <c r="R494"/>
  <c r="P494"/>
  <c r="BI492"/>
  <c r="BH492"/>
  <c r="BG492"/>
  <c r="BF492"/>
  <c r="T492"/>
  <c r="R492"/>
  <c r="P492"/>
  <c r="BI490"/>
  <c r="BH490"/>
  <c r="BG490"/>
  <c r="BF490"/>
  <c r="T490"/>
  <c r="R490"/>
  <c r="P490"/>
  <c r="BI488"/>
  <c r="BH488"/>
  <c r="BG488"/>
  <c r="BF488"/>
  <c r="T488"/>
  <c r="R488"/>
  <c r="P488"/>
  <c r="BI486"/>
  <c r="BH486"/>
  <c r="BG486"/>
  <c r="BF486"/>
  <c r="T486"/>
  <c r="R486"/>
  <c r="P486"/>
  <c r="BI484"/>
  <c r="BH484"/>
  <c r="BG484"/>
  <c r="BF484"/>
  <c r="T484"/>
  <c r="R484"/>
  <c r="P484"/>
  <c r="BI482"/>
  <c r="BH482"/>
  <c r="BG482"/>
  <c r="BF482"/>
  <c r="T482"/>
  <c r="R482"/>
  <c r="P482"/>
  <c r="BI480"/>
  <c r="BH480"/>
  <c r="BG480"/>
  <c r="BF480"/>
  <c r="T480"/>
  <c r="R480"/>
  <c r="P480"/>
  <c r="BI478"/>
  <c r="BH478"/>
  <c r="BG478"/>
  <c r="BF478"/>
  <c r="T478"/>
  <c r="R478"/>
  <c r="P478"/>
  <c r="BI476"/>
  <c r="BH476"/>
  <c r="BG476"/>
  <c r="BF476"/>
  <c r="T476"/>
  <c r="R476"/>
  <c r="P476"/>
  <c r="BI474"/>
  <c r="BH474"/>
  <c r="BG474"/>
  <c r="BF474"/>
  <c r="T474"/>
  <c r="R474"/>
  <c r="P474"/>
  <c r="BI472"/>
  <c r="BH472"/>
  <c r="BG472"/>
  <c r="BF472"/>
  <c r="T472"/>
  <c r="R472"/>
  <c r="P472"/>
  <c r="BI470"/>
  <c r="BH470"/>
  <c r="BG470"/>
  <c r="BF470"/>
  <c r="T470"/>
  <c r="R470"/>
  <c r="P470"/>
  <c r="BI468"/>
  <c r="BH468"/>
  <c r="BG468"/>
  <c r="BF468"/>
  <c r="T468"/>
  <c r="R468"/>
  <c r="P468"/>
  <c r="BI466"/>
  <c r="BH466"/>
  <c r="BG466"/>
  <c r="BF466"/>
  <c r="T466"/>
  <c r="R466"/>
  <c r="P466"/>
  <c r="BI464"/>
  <c r="BH464"/>
  <c r="BG464"/>
  <c r="BF464"/>
  <c r="T464"/>
  <c r="R464"/>
  <c r="P464"/>
  <c r="BI462"/>
  <c r="BH462"/>
  <c r="BG462"/>
  <c r="BF462"/>
  <c r="T462"/>
  <c r="R462"/>
  <c r="P462"/>
  <c r="BI460"/>
  <c r="BH460"/>
  <c r="BG460"/>
  <c r="BF460"/>
  <c r="T460"/>
  <c r="R460"/>
  <c r="P460"/>
  <c r="BI458"/>
  <c r="BH458"/>
  <c r="BG458"/>
  <c r="BF458"/>
  <c r="T458"/>
  <c r="R458"/>
  <c r="P458"/>
  <c r="BI456"/>
  <c r="BH456"/>
  <c r="BG456"/>
  <c r="BF456"/>
  <c r="T456"/>
  <c r="R456"/>
  <c r="P456"/>
  <c r="BI454"/>
  <c r="BH454"/>
  <c r="BG454"/>
  <c r="BF454"/>
  <c r="T454"/>
  <c r="R454"/>
  <c r="P454"/>
  <c r="BI452"/>
  <c r="BH452"/>
  <c r="BG452"/>
  <c r="BF452"/>
  <c r="T452"/>
  <c r="R452"/>
  <c r="P452"/>
  <c r="BI450"/>
  <c r="BH450"/>
  <c r="BG450"/>
  <c r="BF450"/>
  <c r="T450"/>
  <c r="R450"/>
  <c r="P450"/>
  <c r="BI448"/>
  <c r="BH448"/>
  <c r="BG448"/>
  <c r="BF448"/>
  <c r="T448"/>
  <c r="R448"/>
  <c r="P448"/>
  <c r="BI446"/>
  <c r="BH446"/>
  <c r="BG446"/>
  <c r="BF446"/>
  <c r="T446"/>
  <c r="R446"/>
  <c r="P446"/>
  <c r="BI444"/>
  <c r="BH444"/>
  <c r="BG444"/>
  <c r="BF444"/>
  <c r="T444"/>
  <c r="R444"/>
  <c r="P444"/>
  <c r="BI442"/>
  <c r="BH442"/>
  <c r="BG442"/>
  <c r="BF442"/>
  <c r="T442"/>
  <c r="R442"/>
  <c r="P442"/>
  <c r="BI440"/>
  <c r="BH440"/>
  <c r="BG440"/>
  <c r="BF440"/>
  <c r="T440"/>
  <c r="R440"/>
  <c r="P440"/>
  <c r="BI438"/>
  <c r="BH438"/>
  <c r="BG438"/>
  <c r="BF438"/>
  <c r="T438"/>
  <c r="R438"/>
  <c r="P438"/>
  <c r="BI436"/>
  <c r="BH436"/>
  <c r="BG436"/>
  <c r="BF436"/>
  <c r="T436"/>
  <c r="R436"/>
  <c r="P436"/>
  <c r="BI434"/>
  <c r="BH434"/>
  <c r="BG434"/>
  <c r="BF434"/>
  <c r="T434"/>
  <c r="R434"/>
  <c r="P434"/>
  <c r="BI432"/>
  <c r="BH432"/>
  <c r="BG432"/>
  <c r="BF432"/>
  <c r="T432"/>
  <c r="R432"/>
  <c r="P432"/>
  <c r="BI430"/>
  <c r="BH430"/>
  <c r="BG430"/>
  <c r="BF430"/>
  <c r="T430"/>
  <c r="R430"/>
  <c r="P430"/>
  <c r="BI428"/>
  <c r="BH428"/>
  <c r="BG428"/>
  <c r="BF428"/>
  <c r="T428"/>
  <c r="R428"/>
  <c r="P428"/>
  <c r="BI426"/>
  <c r="BH426"/>
  <c r="BG426"/>
  <c r="BF426"/>
  <c r="T426"/>
  <c r="R426"/>
  <c r="P426"/>
  <c r="BI424"/>
  <c r="BH424"/>
  <c r="BG424"/>
  <c r="BF424"/>
  <c r="T424"/>
  <c r="R424"/>
  <c r="P424"/>
  <c r="BI422"/>
  <c r="BH422"/>
  <c r="BG422"/>
  <c r="BF422"/>
  <c r="T422"/>
  <c r="R422"/>
  <c r="P422"/>
  <c r="BI420"/>
  <c r="BH420"/>
  <c r="BG420"/>
  <c r="BF420"/>
  <c r="T420"/>
  <c r="R420"/>
  <c r="P420"/>
  <c r="BI418"/>
  <c r="BH418"/>
  <c r="BG418"/>
  <c r="BF418"/>
  <c r="T418"/>
  <c r="R418"/>
  <c r="P418"/>
  <c r="BI416"/>
  <c r="BH416"/>
  <c r="BG416"/>
  <c r="BF416"/>
  <c r="T416"/>
  <c r="R416"/>
  <c r="P416"/>
  <c r="BI414"/>
  <c r="BH414"/>
  <c r="BG414"/>
  <c r="BF414"/>
  <c r="T414"/>
  <c r="R414"/>
  <c r="P414"/>
  <c r="BI412"/>
  <c r="BH412"/>
  <c r="BG412"/>
  <c r="BF412"/>
  <c r="T412"/>
  <c r="R412"/>
  <c r="P412"/>
  <c r="BI410"/>
  <c r="BH410"/>
  <c r="BG410"/>
  <c r="BF410"/>
  <c r="T410"/>
  <c r="R410"/>
  <c r="P410"/>
  <c r="BI408"/>
  <c r="BH408"/>
  <c r="BG408"/>
  <c r="BF408"/>
  <c r="T408"/>
  <c r="R408"/>
  <c r="P408"/>
  <c r="BI406"/>
  <c r="BH406"/>
  <c r="BG406"/>
  <c r="BF406"/>
  <c r="T406"/>
  <c r="R406"/>
  <c r="P406"/>
  <c r="BI404"/>
  <c r="BH404"/>
  <c r="BG404"/>
  <c r="BF404"/>
  <c r="T404"/>
  <c r="R404"/>
  <c r="P404"/>
  <c r="BI402"/>
  <c r="BH402"/>
  <c r="BG402"/>
  <c r="BF402"/>
  <c r="T402"/>
  <c r="R402"/>
  <c r="P402"/>
  <c r="BI400"/>
  <c r="BH400"/>
  <c r="BG400"/>
  <c r="BF400"/>
  <c r="T400"/>
  <c r="R400"/>
  <c r="P400"/>
  <c r="BI398"/>
  <c r="BH398"/>
  <c r="BG398"/>
  <c r="BF398"/>
  <c r="T398"/>
  <c r="R398"/>
  <c r="P398"/>
  <c r="BI396"/>
  <c r="BH396"/>
  <c r="BG396"/>
  <c r="BF396"/>
  <c r="T396"/>
  <c r="R396"/>
  <c r="P396"/>
  <c r="BI394"/>
  <c r="BH394"/>
  <c r="BG394"/>
  <c r="BF394"/>
  <c r="T394"/>
  <c r="R394"/>
  <c r="P394"/>
  <c r="BI392"/>
  <c r="BH392"/>
  <c r="BG392"/>
  <c r="BF392"/>
  <c r="T392"/>
  <c r="R392"/>
  <c r="P392"/>
  <c r="BI390"/>
  <c r="BH390"/>
  <c r="BG390"/>
  <c r="BF390"/>
  <c r="T390"/>
  <c r="R390"/>
  <c r="P390"/>
  <c r="BI388"/>
  <c r="BH388"/>
  <c r="BG388"/>
  <c r="BF388"/>
  <c r="T388"/>
  <c r="R388"/>
  <c r="P388"/>
  <c r="BI386"/>
  <c r="BH386"/>
  <c r="BG386"/>
  <c r="BF386"/>
  <c r="T386"/>
  <c r="R386"/>
  <c r="P386"/>
  <c r="BI384"/>
  <c r="BH384"/>
  <c r="BG384"/>
  <c r="BF384"/>
  <c r="T384"/>
  <c r="R384"/>
  <c r="P384"/>
  <c r="BI382"/>
  <c r="BH382"/>
  <c r="BG382"/>
  <c r="BF382"/>
  <c r="T382"/>
  <c r="R382"/>
  <c r="P382"/>
  <c r="BI380"/>
  <c r="BH380"/>
  <c r="BG380"/>
  <c r="BF380"/>
  <c r="T380"/>
  <c r="R380"/>
  <c r="P380"/>
  <c r="BI378"/>
  <c r="BH378"/>
  <c r="BG378"/>
  <c r="BF378"/>
  <c r="T378"/>
  <c r="R378"/>
  <c r="P378"/>
  <c r="BI375"/>
  <c r="BH375"/>
  <c r="BG375"/>
  <c r="BF375"/>
  <c r="T375"/>
  <c r="R375"/>
  <c r="P375"/>
  <c r="BI373"/>
  <c r="BH373"/>
  <c r="BG373"/>
  <c r="BF373"/>
  <c r="T373"/>
  <c r="R373"/>
  <c r="P373"/>
  <c r="BI371"/>
  <c r="BH371"/>
  <c r="BG371"/>
  <c r="BF371"/>
  <c r="T371"/>
  <c r="R371"/>
  <c r="P371"/>
  <c r="BI369"/>
  <c r="BH369"/>
  <c r="BG369"/>
  <c r="BF369"/>
  <c r="T369"/>
  <c r="R369"/>
  <c r="P369"/>
  <c r="BI367"/>
  <c r="BH367"/>
  <c r="BG367"/>
  <c r="BF367"/>
  <c r="T367"/>
  <c r="R367"/>
  <c r="P367"/>
  <c r="BI365"/>
  <c r="BH365"/>
  <c r="BG365"/>
  <c r="BF365"/>
  <c r="T365"/>
  <c r="R365"/>
  <c r="P365"/>
  <c r="BI363"/>
  <c r="BH363"/>
  <c r="BG363"/>
  <c r="BF363"/>
  <c r="T363"/>
  <c r="R363"/>
  <c r="P363"/>
  <c r="BI361"/>
  <c r="BH361"/>
  <c r="BG361"/>
  <c r="BF361"/>
  <c r="T361"/>
  <c r="R361"/>
  <c r="P361"/>
  <c r="BI359"/>
  <c r="BH359"/>
  <c r="BG359"/>
  <c r="BF359"/>
  <c r="T359"/>
  <c r="R359"/>
  <c r="P359"/>
  <c r="BI357"/>
  <c r="BH357"/>
  <c r="BG357"/>
  <c r="BF357"/>
  <c r="T357"/>
  <c r="R357"/>
  <c r="P357"/>
  <c r="BI355"/>
  <c r="BH355"/>
  <c r="BG355"/>
  <c r="BF355"/>
  <c r="T355"/>
  <c r="R355"/>
  <c r="P355"/>
  <c r="BI353"/>
  <c r="BH353"/>
  <c r="BG353"/>
  <c r="BF353"/>
  <c r="T353"/>
  <c r="R353"/>
  <c r="P353"/>
  <c r="BI351"/>
  <c r="BH351"/>
  <c r="BG351"/>
  <c r="BF351"/>
  <c r="T351"/>
  <c r="R351"/>
  <c r="P351"/>
  <c r="BI349"/>
  <c r="BH349"/>
  <c r="BG349"/>
  <c r="BF349"/>
  <c r="T349"/>
  <c r="R349"/>
  <c r="P349"/>
  <c r="BI347"/>
  <c r="BH347"/>
  <c r="BG347"/>
  <c r="BF347"/>
  <c r="T347"/>
  <c r="R347"/>
  <c r="P347"/>
  <c r="BI345"/>
  <c r="BH345"/>
  <c r="BG345"/>
  <c r="BF345"/>
  <c r="T345"/>
  <c r="R345"/>
  <c r="P345"/>
  <c r="BI343"/>
  <c r="BH343"/>
  <c r="BG343"/>
  <c r="BF343"/>
  <c r="T343"/>
  <c r="R343"/>
  <c r="P343"/>
  <c r="BI341"/>
  <c r="BH341"/>
  <c r="BG341"/>
  <c r="BF341"/>
  <c r="T341"/>
  <c r="R341"/>
  <c r="P341"/>
  <c r="BI339"/>
  <c r="BH339"/>
  <c r="BG339"/>
  <c r="BF339"/>
  <c r="T339"/>
  <c r="R339"/>
  <c r="P339"/>
  <c r="BI337"/>
  <c r="BH337"/>
  <c r="BG337"/>
  <c r="BF337"/>
  <c r="T337"/>
  <c r="R337"/>
  <c r="P337"/>
  <c r="BI335"/>
  <c r="BH335"/>
  <c r="BG335"/>
  <c r="BF335"/>
  <c r="T335"/>
  <c r="R335"/>
  <c r="P335"/>
  <c r="BI333"/>
  <c r="BH333"/>
  <c r="BG333"/>
  <c r="BF333"/>
  <c r="T333"/>
  <c r="R333"/>
  <c r="P333"/>
  <c r="BI331"/>
  <c r="BH331"/>
  <c r="BG331"/>
  <c r="BF331"/>
  <c r="T331"/>
  <c r="R331"/>
  <c r="P331"/>
  <c r="BI329"/>
  <c r="BH329"/>
  <c r="BG329"/>
  <c r="BF329"/>
  <c r="T329"/>
  <c r="R329"/>
  <c r="P329"/>
  <c r="BI327"/>
  <c r="BH327"/>
  <c r="BG327"/>
  <c r="BF327"/>
  <c r="T327"/>
  <c r="R327"/>
  <c r="P327"/>
  <c r="BI325"/>
  <c r="BH325"/>
  <c r="BG325"/>
  <c r="BF325"/>
  <c r="T325"/>
  <c r="R325"/>
  <c r="P325"/>
  <c r="BI323"/>
  <c r="BH323"/>
  <c r="BG323"/>
  <c r="BF323"/>
  <c r="T323"/>
  <c r="R323"/>
  <c r="P323"/>
  <c r="BI321"/>
  <c r="BH321"/>
  <c r="BG321"/>
  <c r="BF321"/>
  <c r="T321"/>
  <c r="R321"/>
  <c r="P321"/>
  <c r="BI319"/>
  <c r="BH319"/>
  <c r="BG319"/>
  <c r="BF319"/>
  <c r="T319"/>
  <c r="R319"/>
  <c r="P319"/>
  <c r="BI317"/>
  <c r="BH317"/>
  <c r="BG317"/>
  <c r="BF317"/>
  <c r="T317"/>
  <c r="R317"/>
  <c r="P317"/>
  <c r="BI315"/>
  <c r="BH315"/>
  <c r="BG315"/>
  <c r="BF315"/>
  <c r="T315"/>
  <c r="R315"/>
  <c r="P315"/>
  <c r="BI313"/>
  <c r="BH313"/>
  <c r="BG313"/>
  <c r="BF313"/>
  <c r="T313"/>
  <c r="R313"/>
  <c r="P313"/>
  <c r="BI311"/>
  <c r="BH311"/>
  <c r="BG311"/>
  <c r="BF311"/>
  <c r="T311"/>
  <c r="R311"/>
  <c r="P311"/>
  <c r="BI309"/>
  <c r="BH309"/>
  <c r="BG309"/>
  <c r="BF309"/>
  <c r="T309"/>
  <c r="R309"/>
  <c r="P309"/>
  <c r="BI307"/>
  <c r="BH307"/>
  <c r="BG307"/>
  <c r="BF307"/>
  <c r="T307"/>
  <c r="R307"/>
  <c r="P307"/>
  <c r="BI305"/>
  <c r="BH305"/>
  <c r="BG305"/>
  <c r="BF305"/>
  <c r="T305"/>
  <c r="R305"/>
  <c r="P305"/>
  <c r="BI303"/>
  <c r="BH303"/>
  <c r="BG303"/>
  <c r="BF303"/>
  <c r="T303"/>
  <c r="R303"/>
  <c r="P303"/>
  <c r="BI301"/>
  <c r="BH301"/>
  <c r="BG301"/>
  <c r="BF301"/>
  <c r="T301"/>
  <c r="R301"/>
  <c r="P301"/>
  <c r="BI299"/>
  <c r="BH299"/>
  <c r="BG299"/>
  <c r="BF299"/>
  <c r="T299"/>
  <c r="R299"/>
  <c r="P299"/>
  <c r="BI297"/>
  <c r="BH297"/>
  <c r="BG297"/>
  <c r="BF297"/>
  <c r="T297"/>
  <c r="R297"/>
  <c r="P297"/>
  <c r="BI295"/>
  <c r="BH295"/>
  <c r="BG295"/>
  <c r="BF295"/>
  <c r="T295"/>
  <c r="R295"/>
  <c r="P295"/>
  <c r="BI293"/>
  <c r="BH293"/>
  <c r="BG293"/>
  <c r="BF293"/>
  <c r="T293"/>
  <c r="R293"/>
  <c r="P293"/>
  <c r="BI291"/>
  <c r="BH291"/>
  <c r="BG291"/>
  <c r="BF291"/>
  <c r="T291"/>
  <c r="R291"/>
  <c r="P291"/>
  <c r="BI289"/>
  <c r="BH289"/>
  <c r="BG289"/>
  <c r="BF289"/>
  <c r="T289"/>
  <c r="R289"/>
  <c r="P289"/>
  <c r="BI287"/>
  <c r="BH287"/>
  <c r="BG287"/>
  <c r="BF287"/>
  <c r="T287"/>
  <c r="R287"/>
  <c r="P287"/>
  <c r="BI285"/>
  <c r="BH285"/>
  <c r="BG285"/>
  <c r="BF285"/>
  <c r="T285"/>
  <c r="R285"/>
  <c r="P285"/>
  <c r="BI283"/>
  <c r="BH283"/>
  <c r="BG283"/>
  <c r="BF283"/>
  <c r="T283"/>
  <c r="R283"/>
  <c r="P283"/>
  <c r="BI281"/>
  <c r="BH281"/>
  <c r="BG281"/>
  <c r="BF281"/>
  <c r="T281"/>
  <c r="R281"/>
  <c r="P281"/>
  <c r="BI279"/>
  <c r="BH279"/>
  <c r="BG279"/>
  <c r="BF279"/>
  <c r="T279"/>
  <c r="R279"/>
  <c r="P279"/>
  <c r="BI277"/>
  <c r="BH277"/>
  <c r="BG277"/>
  <c r="BF277"/>
  <c r="T277"/>
  <c r="R277"/>
  <c r="P277"/>
  <c r="BI275"/>
  <c r="BH275"/>
  <c r="BG275"/>
  <c r="BF275"/>
  <c r="T275"/>
  <c r="R275"/>
  <c r="P275"/>
  <c r="BI273"/>
  <c r="BH273"/>
  <c r="BG273"/>
  <c r="BF273"/>
  <c r="T273"/>
  <c r="R273"/>
  <c r="P273"/>
  <c r="BI271"/>
  <c r="BH271"/>
  <c r="BG271"/>
  <c r="BF271"/>
  <c r="T271"/>
  <c r="R271"/>
  <c r="P271"/>
  <c r="BI269"/>
  <c r="BH269"/>
  <c r="BG269"/>
  <c r="BF269"/>
  <c r="T269"/>
  <c r="R269"/>
  <c r="P269"/>
  <c r="BI267"/>
  <c r="BH267"/>
  <c r="BG267"/>
  <c r="BF267"/>
  <c r="T267"/>
  <c r="R267"/>
  <c r="P267"/>
  <c r="BI265"/>
  <c r="BH265"/>
  <c r="BG265"/>
  <c r="BF265"/>
  <c r="T265"/>
  <c r="R265"/>
  <c r="P265"/>
  <c r="BI263"/>
  <c r="BH263"/>
  <c r="BG263"/>
  <c r="BF263"/>
  <c r="T263"/>
  <c r="R263"/>
  <c r="P263"/>
  <c r="BI261"/>
  <c r="BH261"/>
  <c r="BG261"/>
  <c r="BF261"/>
  <c r="T261"/>
  <c r="R261"/>
  <c r="P261"/>
  <c r="BI259"/>
  <c r="BH259"/>
  <c r="BG259"/>
  <c r="BF259"/>
  <c r="T259"/>
  <c r="R259"/>
  <c r="P259"/>
  <c r="BI257"/>
  <c r="BH257"/>
  <c r="BG257"/>
  <c r="BF257"/>
  <c r="T257"/>
  <c r="R257"/>
  <c r="P257"/>
  <c r="BI255"/>
  <c r="BH255"/>
  <c r="BG255"/>
  <c r="BF255"/>
  <c r="T255"/>
  <c r="R255"/>
  <c r="P255"/>
  <c r="BI253"/>
  <c r="BH253"/>
  <c r="BG253"/>
  <c r="BF253"/>
  <c r="T253"/>
  <c r="R253"/>
  <c r="P253"/>
  <c r="BI251"/>
  <c r="BH251"/>
  <c r="BG251"/>
  <c r="BF251"/>
  <c r="T251"/>
  <c r="R251"/>
  <c r="P251"/>
  <c r="BI249"/>
  <c r="BH249"/>
  <c r="BG249"/>
  <c r="BF249"/>
  <c r="T249"/>
  <c r="R249"/>
  <c r="P249"/>
  <c r="BI247"/>
  <c r="BH247"/>
  <c r="BG247"/>
  <c r="BF247"/>
  <c r="T247"/>
  <c r="R247"/>
  <c r="P247"/>
  <c r="BI245"/>
  <c r="BH245"/>
  <c r="BG245"/>
  <c r="BF245"/>
  <c r="T245"/>
  <c r="R245"/>
  <c r="P245"/>
  <c r="BI243"/>
  <c r="BH243"/>
  <c r="BG243"/>
  <c r="BF243"/>
  <c r="T243"/>
  <c r="R243"/>
  <c r="P243"/>
  <c r="BI241"/>
  <c r="BH241"/>
  <c r="BG241"/>
  <c r="BF241"/>
  <c r="T241"/>
  <c r="R241"/>
  <c r="P241"/>
  <c r="BI239"/>
  <c r="BH239"/>
  <c r="BG239"/>
  <c r="BF239"/>
  <c r="T239"/>
  <c r="R239"/>
  <c r="P239"/>
  <c r="BI237"/>
  <c r="BH237"/>
  <c r="BG237"/>
  <c r="BF237"/>
  <c r="T237"/>
  <c r="R237"/>
  <c r="P237"/>
  <c r="BI235"/>
  <c r="BH235"/>
  <c r="BG235"/>
  <c r="BF235"/>
  <c r="T235"/>
  <c r="R235"/>
  <c r="P235"/>
  <c r="BI233"/>
  <c r="BH233"/>
  <c r="BG233"/>
  <c r="BF233"/>
  <c r="T233"/>
  <c r="R233"/>
  <c r="P233"/>
  <c r="BI231"/>
  <c r="BH231"/>
  <c r="BG231"/>
  <c r="BF231"/>
  <c r="T231"/>
  <c r="R231"/>
  <c r="P231"/>
  <c r="BI229"/>
  <c r="BH229"/>
  <c r="BG229"/>
  <c r="BF229"/>
  <c r="T229"/>
  <c r="R229"/>
  <c r="P229"/>
  <c r="BI227"/>
  <c r="BH227"/>
  <c r="BG227"/>
  <c r="BF227"/>
  <c r="T227"/>
  <c r="R227"/>
  <c r="P227"/>
  <c r="BI225"/>
  <c r="BH225"/>
  <c r="BG225"/>
  <c r="BF225"/>
  <c r="T225"/>
  <c r="R225"/>
  <c r="P225"/>
  <c r="BI223"/>
  <c r="BH223"/>
  <c r="BG223"/>
  <c r="BF223"/>
  <c r="T223"/>
  <c r="R223"/>
  <c r="P223"/>
  <c r="BI221"/>
  <c r="BH221"/>
  <c r="BG221"/>
  <c r="BF221"/>
  <c r="T221"/>
  <c r="R221"/>
  <c r="P221"/>
  <c r="BI219"/>
  <c r="BH219"/>
  <c r="BG219"/>
  <c r="BF219"/>
  <c r="T219"/>
  <c r="R219"/>
  <c r="P219"/>
  <c r="BI217"/>
  <c r="BH217"/>
  <c r="BG217"/>
  <c r="BF217"/>
  <c r="T217"/>
  <c r="R217"/>
  <c r="P217"/>
  <c r="BI215"/>
  <c r="BH215"/>
  <c r="BG215"/>
  <c r="BF215"/>
  <c r="T215"/>
  <c r="R215"/>
  <c r="P215"/>
  <c r="BI213"/>
  <c r="BH213"/>
  <c r="BG213"/>
  <c r="BF213"/>
  <c r="T213"/>
  <c r="R213"/>
  <c r="P213"/>
  <c r="BI211"/>
  <c r="BH211"/>
  <c r="BG211"/>
  <c r="BF211"/>
  <c r="T211"/>
  <c r="R211"/>
  <c r="P211"/>
  <c r="BI209"/>
  <c r="BH209"/>
  <c r="BG209"/>
  <c r="BF209"/>
  <c r="T209"/>
  <c r="R209"/>
  <c r="P209"/>
  <c r="BI207"/>
  <c r="BH207"/>
  <c r="BG207"/>
  <c r="BF207"/>
  <c r="T207"/>
  <c r="R207"/>
  <c r="P207"/>
  <c r="BI205"/>
  <c r="BH205"/>
  <c r="BG205"/>
  <c r="BF205"/>
  <c r="T205"/>
  <c r="R205"/>
  <c r="P205"/>
  <c r="BI203"/>
  <c r="BH203"/>
  <c r="BG203"/>
  <c r="BF203"/>
  <c r="T203"/>
  <c r="R203"/>
  <c r="P203"/>
  <c r="BI201"/>
  <c r="BH201"/>
  <c r="BG201"/>
  <c r="BF201"/>
  <c r="T201"/>
  <c r="R201"/>
  <c r="P201"/>
  <c r="BI199"/>
  <c r="BH199"/>
  <c r="BG199"/>
  <c r="BF199"/>
  <c r="T199"/>
  <c r="R199"/>
  <c r="P199"/>
  <c r="BI197"/>
  <c r="BH197"/>
  <c r="BG197"/>
  <c r="BF197"/>
  <c r="T197"/>
  <c r="R197"/>
  <c r="P197"/>
  <c r="BI195"/>
  <c r="BH195"/>
  <c r="BG195"/>
  <c r="BF195"/>
  <c r="T195"/>
  <c r="R195"/>
  <c r="P195"/>
  <c r="BI193"/>
  <c r="BH193"/>
  <c r="BG193"/>
  <c r="BF193"/>
  <c r="T193"/>
  <c r="R193"/>
  <c r="P193"/>
  <c r="BI191"/>
  <c r="BH191"/>
  <c r="BG191"/>
  <c r="BF191"/>
  <c r="T191"/>
  <c r="R191"/>
  <c r="P191"/>
  <c r="BI189"/>
  <c r="BH189"/>
  <c r="BG189"/>
  <c r="BF189"/>
  <c r="T189"/>
  <c r="R189"/>
  <c r="P189"/>
  <c r="BI187"/>
  <c r="BH187"/>
  <c r="BG187"/>
  <c r="BF187"/>
  <c r="T187"/>
  <c r="R187"/>
  <c r="P187"/>
  <c r="BI185"/>
  <c r="BH185"/>
  <c r="BG185"/>
  <c r="BF185"/>
  <c r="T185"/>
  <c r="R185"/>
  <c r="P185"/>
  <c r="BI183"/>
  <c r="BH183"/>
  <c r="BG183"/>
  <c r="BF183"/>
  <c r="T183"/>
  <c r="R183"/>
  <c r="P183"/>
  <c r="BI181"/>
  <c r="BH181"/>
  <c r="BG181"/>
  <c r="BF181"/>
  <c r="T181"/>
  <c r="R181"/>
  <c r="P181"/>
  <c r="BI179"/>
  <c r="BH179"/>
  <c r="BG179"/>
  <c r="BF179"/>
  <c r="T179"/>
  <c r="R179"/>
  <c r="P179"/>
  <c r="BI177"/>
  <c r="BH177"/>
  <c r="BG177"/>
  <c r="BF177"/>
  <c r="T177"/>
  <c r="R177"/>
  <c r="P177"/>
  <c r="BI175"/>
  <c r="BH175"/>
  <c r="BG175"/>
  <c r="BF175"/>
  <c r="T175"/>
  <c r="R175"/>
  <c r="P175"/>
  <c r="BI173"/>
  <c r="BH173"/>
  <c r="BG173"/>
  <c r="BF173"/>
  <c r="T173"/>
  <c r="R173"/>
  <c r="P173"/>
  <c r="BI171"/>
  <c r="BH171"/>
  <c r="BG171"/>
  <c r="BF171"/>
  <c r="T171"/>
  <c r="R171"/>
  <c r="P171"/>
  <c r="BI169"/>
  <c r="BH169"/>
  <c r="BG169"/>
  <c r="BF169"/>
  <c r="T169"/>
  <c r="R169"/>
  <c r="P169"/>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F131"/>
  <c r="E129"/>
  <c r="F93"/>
  <c r="E91"/>
  <c r="J28"/>
  <c r="E28"/>
  <c r="J134"/>
  <c r="J27"/>
  <c r="J25"/>
  <c r="E25"/>
  <c r="J133"/>
  <c r="J24"/>
  <c r="J22"/>
  <c r="E22"/>
  <c r="F96"/>
  <c r="J21"/>
  <c r="J19"/>
  <c r="E19"/>
  <c r="F95"/>
  <c r="J18"/>
  <c r="J16"/>
  <c r="J131"/>
  <c r="E7"/>
  <c r="E85"/>
  <c i="4" r="J41"/>
  <c r="J40"/>
  <c i="1" r="AY99"/>
  <c i="4" r="J39"/>
  <c i="1" r="AX99"/>
  <c i="4" r="BI535"/>
  <c r="BH535"/>
  <c r="BG535"/>
  <c r="BF535"/>
  <c r="T535"/>
  <c r="T534"/>
  <c r="R535"/>
  <c r="R534"/>
  <c r="P535"/>
  <c r="P534"/>
  <c r="BI532"/>
  <c r="BH532"/>
  <c r="BG532"/>
  <c r="BF532"/>
  <c r="T532"/>
  <c r="R532"/>
  <c r="P532"/>
  <c r="BI530"/>
  <c r="BH530"/>
  <c r="BG530"/>
  <c r="BF530"/>
  <c r="T530"/>
  <c r="R530"/>
  <c r="P530"/>
  <c r="BI528"/>
  <c r="BH528"/>
  <c r="BG528"/>
  <c r="BF528"/>
  <c r="T528"/>
  <c r="R528"/>
  <c r="P528"/>
  <c r="BI525"/>
  <c r="BH525"/>
  <c r="BG525"/>
  <c r="BF525"/>
  <c r="T525"/>
  <c r="R525"/>
  <c r="P525"/>
  <c r="BI519"/>
  <c r="BH519"/>
  <c r="BG519"/>
  <c r="BF519"/>
  <c r="T519"/>
  <c r="R519"/>
  <c r="P519"/>
  <c r="BI515"/>
  <c r="BH515"/>
  <c r="BG515"/>
  <c r="BF515"/>
  <c r="T515"/>
  <c r="R515"/>
  <c r="P515"/>
  <c r="BI507"/>
  <c r="BH507"/>
  <c r="BG507"/>
  <c r="BF507"/>
  <c r="T507"/>
  <c r="R507"/>
  <c r="P507"/>
  <c r="BI499"/>
  <c r="BH499"/>
  <c r="BG499"/>
  <c r="BF499"/>
  <c r="T499"/>
  <c r="R499"/>
  <c r="P499"/>
  <c r="BI492"/>
  <c r="BH492"/>
  <c r="BG492"/>
  <c r="BF492"/>
  <c r="T492"/>
  <c r="R492"/>
  <c r="P492"/>
  <c r="BI485"/>
  <c r="BH485"/>
  <c r="BG485"/>
  <c r="BF485"/>
  <c r="T485"/>
  <c r="R485"/>
  <c r="P485"/>
  <c r="BI477"/>
  <c r="BH477"/>
  <c r="BG477"/>
  <c r="BF477"/>
  <c r="T477"/>
  <c r="R477"/>
  <c r="P477"/>
  <c r="BI469"/>
  <c r="BH469"/>
  <c r="BG469"/>
  <c r="BF469"/>
  <c r="T469"/>
  <c r="R469"/>
  <c r="P469"/>
  <c r="BI462"/>
  <c r="BH462"/>
  <c r="BG462"/>
  <c r="BF462"/>
  <c r="T462"/>
  <c r="R462"/>
  <c r="P462"/>
  <c r="BI455"/>
  <c r="BH455"/>
  <c r="BG455"/>
  <c r="BF455"/>
  <c r="T455"/>
  <c r="R455"/>
  <c r="P455"/>
  <c r="BI448"/>
  <c r="BH448"/>
  <c r="BG448"/>
  <c r="BF448"/>
  <c r="T448"/>
  <c r="R448"/>
  <c r="P448"/>
  <c r="BI445"/>
  <c r="BH445"/>
  <c r="BG445"/>
  <c r="BF445"/>
  <c r="T445"/>
  <c r="R445"/>
  <c r="P445"/>
  <c r="BI437"/>
  <c r="BH437"/>
  <c r="BG437"/>
  <c r="BF437"/>
  <c r="T437"/>
  <c r="R437"/>
  <c r="P437"/>
  <c r="BI429"/>
  <c r="BH429"/>
  <c r="BG429"/>
  <c r="BF429"/>
  <c r="T429"/>
  <c r="R429"/>
  <c r="P429"/>
  <c r="BI427"/>
  <c r="BH427"/>
  <c r="BG427"/>
  <c r="BF427"/>
  <c r="T427"/>
  <c r="R427"/>
  <c r="P427"/>
  <c r="BI421"/>
  <c r="BH421"/>
  <c r="BG421"/>
  <c r="BF421"/>
  <c r="T421"/>
  <c r="R421"/>
  <c r="P421"/>
  <c r="BI419"/>
  <c r="BH419"/>
  <c r="BG419"/>
  <c r="BF419"/>
  <c r="T419"/>
  <c r="R419"/>
  <c r="P419"/>
  <c r="BI417"/>
  <c r="BH417"/>
  <c r="BG417"/>
  <c r="BF417"/>
  <c r="T417"/>
  <c r="R417"/>
  <c r="P417"/>
  <c r="BI409"/>
  <c r="BH409"/>
  <c r="BG409"/>
  <c r="BF409"/>
  <c r="T409"/>
  <c r="R409"/>
  <c r="P409"/>
  <c r="BI407"/>
  <c r="BH407"/>
  <c r="BG407"/>
  <c r="BF407"/>
  <c r="T407"/>
  <c r="R407"/>
  <c r="P407"/>
  <c r="BI405"/>
  <c r="BH405"/>
  <c r="BG405"/>
  <c r="BF405"/>
  <c r="T405"/>
  <c r="R405"/>
  <c r="P405"/>
  <c r="BI403"/>
  <c r="BH403"/>
  <c r="BG403"/>
  <c r="BF403"/>
  <c r="T403"/>
  <c r="R403"/>
  <c r="P403"/>
  <c r="BI395"/>
  <c r="BH395"/>
  <c r="BG395"/>
  <c r="BF395"/>
  <c r="T395"/>
  <c r="R395"/>
  <c r="P395"/>
  <c r="BI393"/>
  <c r="BH393"/>
  <c r="BG393"/>
  <c r="BF393"/>
  <c r="T393"/>
  <c r="R393"/>
  <c r="P393"/>
  <c r="BI388"/>
  <c r="BH388"/>
  <c r="BG388"/>
  <c r="BF388"/>
  <c r="T388"/>
  <c r="R388"/>
  <c r="P388"/>
  <c r="BI384"/>
  <c r="BH384"/>
  <c r="BG384"/>
  <c r="BF384"/>
  <c r="T384"/>
  <c r="R384"/>
  <c r="P384"/>
  <c r="BI381"/>
  <c r="BH381"/>
  <c r="BG381"/>
  <c r="BF381"/>
  <c r="T381"/>
  <c r="R381"/>
  <c r="P381"/>
  <c r="BI379"/>
  <c r="BH379"/>
  <c r="BG379"/>
  <c r="BF379"/>
  <c r="T379"/>
  <c r="R379"/>
  <c r="P379"/>
  <c r="BI377"/>
  <c r="BH377"/>
  <c r="BG377"/>
  <c r="BF377"/>
  <c r="T377"/>
  <c r="R377"/>
  <c r="P377"/>
  <c r="BI375"/>
  <c r="BH375"/>
  <c r="BG375"/>
  <c r="BF375"/>
  <c r="T375"/>
  <c r="R375"/>
  <c r="P375"/>
  <c r="BI372"/>
  <c r="BH372"/>
  <c r="BG372"/>
  <c r="BF372"/>
  <c r="T372"/>
  <c r="R372"/>
  <c r="P372"/>
  <c r="BI370"/>
  <c r="BH370"/>
  <c r="BG370"/>
  <c r="BF370"/>
  <c r="T370"/>
  <c r="R370"/>
  <c r="P370"/>
  <c r="BI368"/>
  <c r="BH368"/>
  <c r="BG368"/>
  <c r="BF368"/>
  <c r="T368"/>
  <c r="R368"/>
  <c r="P368"/>
  <c r="BI365"/>
  <c r="BH365"/>
  <c r="BG365"/>
  <c r="BF365"/>
  <c r="T365"/>
  <c r="R365"/>
  <c r="P365"/>
  <c r="BI362"/>
  <c r="BH362"/>
  <c r="BG362"/>
  <c r="BF362"/>
  <c r="T362"/>
  <c r="R362"/>
  <c r="P362"/>
  <c r="BI354"/>
  <c r="BH354"/>
  <c r="BG354"/>
  <c r="BF354"/>
  <c r="T354"/>
  <c r="R354"/>
  <c r="P354"/>
  <c r="BI351"/>
  <c r="BH351"/>
  <c r="BG351"/>
  <c r="BF351"/>
  <c r="T351"/>
  <c r="R351"/>
  <c r="P351"/>
  <c r="BI345"/>
  <c r="BH345"/>
  <c r="BG345"/>
  <c r="BF345"/>
  <c r="T345"/>
  <c r="R345"/>
  <c r="P345"/>
  <c r="BI342"/>
  <c r="BH342"/>
  <c r="BG342"/>
  <c r="BF342"/>
  <c r="T342"/>
  <c r="R342"/>
  <c r="P342"/>
  <c r="BI336"/>
  <c r="BH336"/>
  <c r="BG336"/>
  <c r="BF336"/>
  <c r="T336"/>
  <c r="R336"/>
  <c r="P336"/>
  <c r="BI334"/>
  <c r="BH334"/>
  <c r="BG334"/>
  <c r="BF334"/>
  <c r="T334"/>
  <c r="R334"/>
  <c r="P334"/>
  <c r="BI328"/>
  <c r="BH328"/>
  <c r="BG328"/>
  <c r="BF328"/>
  <c r="T328"/>
  <c r="R328"/>
  <c r="P328"/>
  <c r="BI326"/>
  <c r="BH326"/>
  <c r="BG326"/>
  <c r="BF326"/>
  <c r="T326"/>
  <c r="R326"/>
  <c r="P326"/>
  <c r="BI320"/>
  <c r="BH320"/>
  <c r="BG320"/>
  <c r="BF320"/>
  <c r="T320"/>
  <c r="R320"/>
  <c r="P320"/>
  <c r="BI318"/>
  <c r="BH318"/>
  <c r="BG318"/>
  <c r="BF318"/>
  <c r="T318"/>
  <c r="R318"/>
  <c r="P318"/>
  <c r="BI312"/>
  <c r="BH312"/>
  <c r="BG312"/>
  <c r="BF312"/>
  <c r="T312"/>
  <c r="R312"/>
  <c r="P312"/>
  <c r="BI310"/>
  <c r="BH310"/>
  <c r="BG310"/>
  <c r="BF310"/>
  <c r="T310"/>
  <c r="R310"/>
  <c r="P310"/>
  <c r="BI304"/>
  <c r="BH304"/>
  <c r="BG304"/>
  <c r="BF304"/>
  <c r="T304"/>
  <c r="R304"/>
  <c r="P304"/>
  <c r="BI302"/>
  <c r="BH302"/>
  <c r="BG302"/>
  <c r="BF302"/>
  <c r="T302"/>
  <c r="R302"/>
  <c r="P302"/>
  <c r="BI296"/>
  <c r="BH296"/>
  <c r="BG296"/>
  <c r="BF296"/>
  <c r="T296"/>
  <c r="R296"/>
  <c r="P296"/>
  <c r="BI290"/>
  <c r="BH290"/>
  <c r="BG290"/>
  <c r="BF290"/>
  <c r="T290"/>
  <c r="R290"/>
  <c r="P290"/>
  <c r="BI284"/>
  <c r="BH284"/>
  <c r="BG284"/>
  <c r="BF284"/>
  <c r="T284"/>
  <c r="R284"/>
  <c r="P284"/>
  <c r="BI276"/>
  <c r="BH276"/>
  <c r="BG276"/>
  <c r="BF276"/>
  <c r="T276"/>
  <c r="R276"/>
  <c r="P276"/>
  <c r="BI270"/>
  <c r="BH270"/>
  <c r="BG270"/>
  <c r="BF270"/>
  <c r="T270"/>
  <c r="R270"/>
  <c r="P270"/>
  <c r="BI264"/>
  <c r="BH264"/>
  <c r="BG264"/>
  <c r="BF264"/>
  <c r="T264"/>
  <c r="R264"/>
  <c r="P264"/>
  <c r="BI260"/>
  <c r="BH260"/>
  <c r="BG260"/>
  <c r="BF260"/>
  <c r="T260"/>
  <c r="R260"/>
  <c r="P260"/>
  <c r="BI254"/>
  <c r="BH254"/>
  <c r="BG254"/>
  <c r="BF254"/>
  <c r="T254"/>
  <c r="R254"/>
  <c r="P254"/>
  <c r="BI250"/>
  <c r="BH250"/>
  <c r="BG250"/>
  <c r="BF250"/>
  <c r="T250"/>
  <c r="R250"/>
  <c r="P250"/>
  <c r="BI244"/>
  <c r="BH244"/>
  <c r="BG244"/>
  <c r="BF244"/>
  <c r="T244"/>
  <c r="R244"/>
  <c r="P244"/>
  <c r="BI240"/>
  <c r="BH240"/>
  <c r="BG240"/>
  <c r="BF240"/>
  <c r="T240"/>
  <c r="R240"/>
  <c r="P240"/>
  <c r="BI236"/>
  <c r="BH236"/>
  <c r="BG236"/>
  <c r="BF236"/>
  <c r="T236"/>
  <c r="R236"/>
  <c r="P236"/>
  <c r="BI228"/>
  <c r="BH228"/>
  <c r="BG228"/>
  <c r="BF228"/>
  <c r="T228"/>
  <c r="R228"/>
  <c r="P228"/>
  <c r="BI224"/>
  <c r="BH224"/>
  <c r="BG224"/>
  <c r="BF224"/>
  <c r="T224"/>
  <c r="R224"/>
  <c r="P224"/>
  <c r="BI218"/>
  <c r="BH218"/>
  <c r="BG218"/>
  <c r="BF218"/>
  <c r="T218"/>
  <c r="R218"/>
  <c r="P218"/>
  <c r="BI214"/>
  <c r="BH214"/>
  <c r="BG214"/>
  <c r="BF214"/>
  <c r="T214"/>
  <c r="R214"/>
  <c r="P214"/>
  <c r="BI208"/>
  <c r="BH208"/>
  <c r="BG208"/>
  <c r="BF208"/>
  <c r="T208"/>
  <c r="R208"/>
  <c r="P208"/>
  <c r="BI206"/>
  <c r="BH206"/>
  <c r="BG206"/>
  <c r="BF206"/>
  <c r="T206"/>
  <c r="R206"/>
  <c r="P206"/>
  <c r="BI199"/>
  <c r="BH199"/>
  <c r="BG199"/>
  <c r="BF199"/>
  <c r="T199"/>
  <c r="R199"/>
  <c r="P199"/>
  <c r="BI196"/>
  <c r="BH196"/>
  <c r="BG196"/>
  <c r="BF196"/>
  <c r="T196"/>
  <c r="R196"/>
  <c r="P196"/>
  <c r="BI190"/>
  <c r="BH190"/>
  <c r="BG190"/>
  <c r="BF190"/>
  <c r="T190"/>
  <c r="R190"/>
  <c r="P190"/>
  <c r="BI187"/>
  <c r="BH187"/>
  <c r="BG187"/>
  <c r="BF187"/>
  <c r="T187"/>
  <c r="R187"/>
  <c r="P187"/>
  <c r="BI180"/>
  <c r="BH180"/>
  <c r="BG180"/>
  <c r="BF180"/>
  <c r="T180"/>
  <c r="R180"/>
  <c r="P180"/>
  <c r="BI177"/>
  <c r="BH177"/>
  <c r="BG177"/>
  <c r="BF177"/>
  <c r="T177"/>
  <c r="R177"/>
  <c r="P177"/>
  <c r="BI170"/>
  <c r="BH170"/>
  <c r="BG170"/>
  <c r="BF170"/>
  <c r="T170"/>
  <c r="R170"/>
  <c r="P170"/>
  <c r="BI163"/>
  <c r="BH163"/>
  <c r="BG163"/>
  <c r="BF163"/>
  <c r="T163"/>
  <c r="T162"/>
  <c r="R163"/>
  <c r="R162"/>
  <c r="P163"/>
  <c r="P162"/>
  <c r="BI159"/>
  <c r="BH159"/>
  <c r="BG159"/>
  <c r="BF159"/>
  <c r="T159"/>
  <c r="R159"/>
  <c r="P159"/>
  <c r="BI151"/>
  <c r="BH151"/>
  <c r="BG151"/>
  <c r="BF151"/>
  <c r="T151"/>
  <c r="R151"/>
  <c r="P151"/>
  <c r="BI144"/>
  <c r="BH144"/>
  <c r="BG144"/>
  <c r="BF144"/>
  <c r="T144"/>
  <c r="R144"/>
  <c r="P144"/>
  <c r="BI137"/>
  <c r="BH137"/>
  <c r="BG137"/>
  <c r="BF137"/>
  <c r="T137"/>
  <c r="R137"/>
  <c r="P137"/>
  <c r="J130"/>
  <c r="F130"/>
  <c r="F128"/>
  <c r="E126"/>
  <c r="J95"/>
  <c r="F95"/>
  <c r="F93"/>
  <c r="E91"/>
  <c r="J28"/>
  <c r="E28"/>
  <c r="J96"/>
  <c r="J27"/>
  <c r="J22"/>
  <c r="E22"/>
  <c r="F131"/>
  <c r="J21"/>
  <c r="J16"/>
  <c r="J93"/>
  <c r="E7"/>
  <c r="E85"/>
  <c i="3" r="J41"/>
  <c r="J40"/>
  <c i="1" r="AY98"/>
  <c i="3" r="J39"/>
  <c i="1" r="AX98"/>
  <c i="3" r="BI165"/>
  <c r="BH165"/>
  <c r="BG165"/>
  <c r="BF165"/>
  <c r="T165"/>
  <c r="R165"/>
  <c r="P165"/>
  <c r="BI162"/>
  <c r="BH162"/>
  <c r="BG162"/>
  <c r="BF162"/>
  <c r="T162"/>
  <c r="R162"/>
  <c r="P162"/>
  <c r="BI159"/>
  <c r="BH159"/>
  <c r="BG159"/>
  <c r="BF159"/>
  <c r="T159"/>
  <c r="R159"/>
  <c r="P159"/>
  <c r="BI156"/>
  <c r="BH156"/>
  <c r="BG156"/>
  <c r="BF156"/>
  <c r="T156"/>
  <c r="R156"/>
  <c r="P156"/>
  <c r="BI153"/>
  <c r="BH153"/>
  <c r="BG153"/>
  <c r="BF153"/>
  <c r="T153"/>
  <c r="R153"/>
  <c r="P153"/>
  <c r="BI148"/>
  <c r="BH148"/>
  <c r="BG148"/>
  <c r="BF148"/>
  <c r="T148"/>
  <c r="R148"/>
  <c r="P148"/>
  <c r="BI144"/>
  <c r="BH144"/>
  <c r="BG144"/>
  <c r="BF144"/>
  <c r="T144"/>
  <c r="R144"/>
  <c r="P144"/>
  <c r="BI141"/>
  <c r="BH141"/>
  <c r="BG141"/>
  <c r="BF141"/>
  <c r="T141"/>
  <c r="R141"/>
  <c r="P141"/>
  <c r="BI138"/>
  <c r="BH138"/>
  <c r="BG138"/>
  <c r="BF138"/>
  <c r="T138"/>
  <c r="R138"/>
  <c r="P138"/>
  <c r="BI133"/>
  <c r="BH133"/>
  <c r="BG133"/>
  <c r="BF133"/>
  <c r="T133"/>
  <c r="T132"/>
  <c r="R133"/>
  <c r="R132"/>
  <c r="P133"/>
  <c r="P132"/>
  <c r="J125"/>
  <c r="F125"/>
  <c r="F123"/>
  <c r="E121"/>
  <c r="J95"/>
  <c r="F95"/>
  <c r="F93"/>
  <c r="E91"/>
  <c r="J28"/>
  <c r="E28"/>
  <c r="J126"/>
  <c r="J27"/>
  <c r="J22"/>
  <c r="E22"/>
  <c r="F126"/>
  <c r="J21"/>
  <c r="J16"/>
  <c r="J93"/>
  <c r="E7"/>
  <c r="E115"/>
  <c i="2" r="J41"/>
  <c r="J40"/>
  <c i="1" r="AY97"/>
  <c i="2" r="J39"/>
  <c i="1" r="AX97"/>
  <c i="2" r="BI1205"/>
  <c r="BH1205"/>
  <c r="BG1205"/>
  <c r="BF1205"/>
  <c r="T1205"/>
  <c r="R1205"/>
  <c r="P1205"/>
  <c r="BI1201"/>
  <c r="BH1201"/>
  <c r="BG1201"/>
  <c r="BF1201"/>
  <c r="T1201"/>
  <c r="R1201"/>
  <c r="P1201"/>
  <c r="BI1198"/>
  <c r="BH1198"/>
  <c r="BG1198"/>
  <c r="BF1198"/>
  <c r="T1198"/>
  <c r="R1198"/>
  <c r="P1198"/>
  <c r="BI1195"/>
  <c r="BH1195"/>
  <c r="BG1195"/>
  <c r="BF1195"/>
  <c r="T1195"/>
  <c r="R1195"/>
  <c r="P1195"/>
  <c r="BI1186"/>
  <c r="BH1186"/>
  <c r="BG1186"/>
  <c r="BF1186"/>
  <c r="T1186"/>
  <c r="R1186"/>
  <c r="P1186"/>
  <c r="BI1184"/>
  <c r="BH1184"/>
  <c r="BG1184"/>
  <c r="BF1184"/>
  <c r="T1184"/>
  <c r="R1184"/>
  <c r="P1184"/>
  <c r="BI1180"/>
  <c r="BH1180"/>
  <c r="BG1180"/>
  <c r="BF1180"/>
  <c r="T1180"/>
  <c r="R1180"/>
  <c r="P1180"/>
  <c r="BI1177"/>
  <c r="BH1177"/>
  <c r="BG1177"/>
  <c r="BF1177"/>
  <c r="T1177"/>
  <c r="R1177"/>
  <c r="P1177"/>
  <c r="BI1173"/>
  <c r="BH1173"/>
  <c r="BG1173"/>
  <c r="BF1173"/>
  <c r="T1173"/>
  <c r="R1173"/>
  <c r="P1173"/>
  <c r="BI1170"/>
  <c r="BH1170"/>
  <c r="BG1170"/>
  <c r="BF1170"/>
  <c r="T1170"/>
  <c r="R1170"/>
  <c r="P1170"/>
  <c r="BI1166"/>
  <c r="BH1166"/>
  <c r="BG1166"/>
  <c r="BF1166"/>
  <c r="T1166"/>
  <c r="R1166"/>
  <c r="P1166"/>
  <c r="BI1162"/>
  <c r="BH1162"/>
  <c r="BG1162"/>
  <c r="BF1162"/>
  <c r="T1162"/>
  <c r="R1162"/>
  <c r="P1162"/>
  <c r="BI1158"/>
  <c r="BH1158"/>
  <c r="BG1158"/>
  <c r="BF1158"/>
  <c r="T1158"/>
  <c r="R1158"/>
  <c r="P1158"/>
  <c r="BI1154"/>
  <c r="BH1154"/>
  <c r="BG1154"/>
  <c r="BF1154"/>
  <c r="T1154"/>
  <c r="R1154"/>
  <c r="P1154"/>
  <c r="BI1150"/>
  <c r="BH1150"/>
  <c r="BG1150"/>
  <c r="BF1150"/>
  <c r="T1150"/>
  <c r="R1150"/>
  <c r="P1150"/>
  <c r="BI1146"/>
  <c r="BH1146"/>
  <c r="BG1146"/>
  <c r="BF1146"/>
  <c r="T1146"/>
  <c r="R1146"/>
  <c r="P1146"/>
  <c r="BI1142"/>
  <c r="BH1142"/>
  <c r="BG1142"/>
  <c r="BF1142"/>
  <c r="T1142"/>
  <c r="R1142"/>
  <c r="P1142"/>
  <c r="BI1138"/>
  <c r="BH1138"/>
  <c r="BG1138"/>
  <c r="BF1138"/>
  <c r="T1138"/>
  <c r="R1138"/>
  <c r="P1138"/>
  <c r="BI1134"/>
  <c r="BH1134"/>
  <c r="BG1134"/>
  <c r="BF1134"/>
  <c r="T1134"/>
  <c r="R1134"/>
  <c r="P1134"/>
  <c r="BI1130"/>
  <c r="BH1130"/>
  <c r="BG1130"/>
  <c r="BF1130"/>
  <c r="T1130"/>
  <c r="R1130"/>
  <c r="P1130"/>
  <c r="BI1126"/>
  <c r="BH1126"/>
  <c r="BG1126"/>
  <c r="BF1126"/>
  <c r="T1126"/>
  <c r="R1126"/>
  <c r="P1126"/>
  <c r="BI1122"/>
  <c r="BH1122"/>
  <c r="BG1122"/>
  <c r="BF1122"/>
  <c r="T1122"/>
  <c r="R1122"/>
  <c r="P1122"/>
  <c r="BI1118"/>
  <c r="BH1118"/>
  <c r="BG1118"/>
  <c r="BF1118"/>
  <c r="T1118"/>
  <c r="R1118"/>
  <c r="P1118"/>
  <c r="BI1114"/>
  <c r="BH1114"/>
  <c r="BG1114"/>
  <c r="BF1114"/>
  <c r="T1114"/>
  <c r="R1114"/>
  <c r="P1114"/>
  <c r="BI1110"/>
  <c r="BH1110"/>
  <c r="BG1110"/>
  <c r="BF1110"/>
  <c r="T1110"/>
  <c r="R1110"/>
  <c r="P1110"/>
  <c r="BI1106"/>
  <c r="BH1106"/>
  <c r="BG1106"/>
  <c r="BF1106"/>
  <c r="T1106"/>
  <c r="R1106"/>
  <c r="P1106"/>
  <c r="BI1103"/>
  <c r="BH1103"/>
  <c r="BG1103"/>
  <c r="BF1103"/>
  <c r="T1103"/>
  <c r="R1103"/>
  <c r="P1103"/>
  <c r="BI1099"/>
  <c r="BH1099"/>
  <c r="BG1099"/>
  <c r="BF1099"/>
  <c r="T1099"/>
  <c r="R1099"/>
  <c r="P1099"/>
  <c r="BI1095"/>
  <c r="BH1095"/>
  <c r="BG1095"/>
  <c r="BF1095"/>
  <c r="T1095"/>
  <c r="R1095"/>
  <c r="P1095"/>
  <c r="BI1091"/>
  <c r="BH1091"/>
  <c r="BG1091"/>
  <c r="BF1091"/>
  <c r="T1091"/>
  <c r="R1091"/>
  <c r="P1091"/>
  <c r="BI1087"/>
  <c r="BH1087"/>
  <c r="BG1087"/>
  <c r="BF1087"/>
  <c r="T1087"/>
  <c r="R1087"/>
  <c r="P1087"/>
  <c r="BI1083"/>
  <c r="BH1083"/>
  <c r="BG1083"/>
  <c r="BF1083"/>
  <c r="T1083"/>
  <c r="R1083"/>
  <c r="P1083"/>
  <c r="BI1079"/>
  <c r="BH1079"/>
  <c r="BG1079"/>
  <c r="BF1079"/>
  <c r="T1079"/>
  <c r="R1079"/>
  <c r="P1079"/>
  <c r="BI1075"/>
  <c r="BH1075"/>
  <c r="BG1075"/>
  <c r="BF1075"/>
  <c r="T1075"/>
  <c r="R1075"/>
  <c r="P1075"/>
  <c r="BI1070"/>
  <c r="BH1070"/>
  <c r="BG1070"/>
  <c r="BF1070"/>
  <c r="T1070"/>
  <c r="R1070"/>
  <c r="P1070"/>
  <c r="BI1066"/>
  <c r="BH1066"/>
  <c r="BG1066"/>
  <c r="BF1066"/>
  <c r="T1066"/>
  <c r="R1066"/>
  <c r="P1066"/>
  <c r="BI1062"/>
  <c r="BH1062"/>
  <c r="BG1062"/>
  <c r="BF1062"/>
  <c r="T1062"/>
  <c r="R1062"/>
  <c r="P1062"/>
  <c r="BI1056"/>
  <c r="BH1056"/>
  <c r="BG1056"/>
  <c r="BF1056"/>
  <c r="T1056"/>
  <c r="R1056"/>
  <c r="P1056"/>
  <c r="BI1051"/>
  <c r="BH1051"/>
  <c r="BG1051"/>
  <c r="BF1051"/>
  <c r="T1051"/>
  <c r="R1051"/>
  <c r="P1051"/>
  <c r="BI1047"/>
  <c r="BH1047"/>
  <c r="BG1047"/>
  <c r="BF1047"/>
  <c r="T1047"/>
  <c r="R1047"/>
  <c r="P1047"/>
  <c r="BI1043"/>
  <c r="BH1043"/>
  <c r="BG1043"/>
  <c r="BF1043"/>
  <c r="T1043"/>
  <c r="R1043"/>
  <c r="P1043"/>
  <c r="BI1039"/>
  <c r="BH1039"/>
  <c r="BG1039"/>
  <c r="BF1039"/>
  <c r="T1039"/>
  <c r="R1039"/>
  <c r="P1039"/>
  <c r="BI1036"/>
  <c r="BH1036"/>
  <c r="BG1036"/>
  <c r="BF1036"/>
  <c r="T1036"/>
  <c r="R1036"/>
  <c r="P1036"/>
  <c r="BI1034"/>
  <c r="BH1034"/>
  <c r="BG1034"/>
  <c r="BF1034"/>
  <c r="T1034"/>
  <c r="R1034"/>
  <c r="P1034"/>
  <c r="BI1028"/>
  <c r="BH1028"/>
  <c r="BG1028"/>
  <c r="BF1028"/>
  <c r="T1028"/>
  <c r="R1028"/>
  <c r="P1028"/>
  <c r="BI1023"/>
  <c r="BH1023"/>
  <c r="BG1023"/>
  <c r="BF1023"/>
  <c r="T1023"/>
  <c r="R1023"/>
  <c r="P1023"/>
  <c r="BI1019"/>
  <c r="BH1019"/>
  <c r="BG1019"/>
  <c r="BF1019"/>
  <c r="T1019"/>
  <c r="R1019"/>
  <c r="P1019"/>
  <c r="BI1016"/>
  <c r="BH1016"/>
  <c r="BG1016"/>
  <c r="BF1016"/>
  <c r="T1016"/>
  <c r="R1016"/>
  <c r="P1016"/>
  <c r="BI1013"/>
  <c r="BH1013"/>
  <c r="BG1013"/>
  <c r="BF1013"/>
  <c r="T1013"/>
  <c r="R1013"/>
  <c r="P1013"/>
  <c r="BI1010"/>
  <c r="BH1010"/>
  <c r="BG1010"/>
  <c r="BF1010"/>
  <c r="T1010"/>
  <c r="R1010"/>
  <c r="P1010"/>
  <c r="BI1007"/>
  <c r="BH1007"/>
  <c r="BG1007"/>
  <c r="BF1007"/>
  <c r="T1007"/>
  <c r="R1007"/>
  <c r="P1007"/>
  <c r="BI1000"/>
  <c r="BH1000"/>
  <c r="BG1000"/>
  <c r="BF1000"/>
  <c r="T1000"/>
  <c r="R1000"/>
  <c r="P1000"/>
  <c r="BI994"/>
  <c r="BH994"/>
  <c r="BG994"/>
  <c r="BF994"/>
  <c r="T994"/>
  <c r="R994"/>
  <c r="P994"/>
  <c r="BI991"/>
  <c r="BH991"/>
  <c r="BG991"/>
  <c r="BF991"/>
  <c r="T991"/>
  <c r="R991"/>
  <c r="P991"/>
  <c r="BI986"/>
  <c r="BH986"/>
  <c r="BG986"/>
  <c r="BF986"/>
  <c r="T986"/>
  <c r="R986"/>
  <c r="P986"/>
  <c r="BI981"/>
  <c r="BH981"/>
  <c r="BG981"/>
  <c r="BF981"/>
  <c r="T981"/>
  <c r="R981"/>
  <c r="P981"/>
  <c r="BI978"/>
  <c r="BH978"/>
  <c r="BG978"/>
  <c r="BF978"/>
  <c r="T978"/>
  <c r="R978"/>
  <c r="P978"/>
  <c r="BI968"/>
  <c r="BH968"/>
  <c r="BG968"/>
  <c r="BF968"/>
  <c r="T968"/>
  <c r="R968"/>
  <c r="P968"/>
  <c r="BI965"/>
  <c r="BH965"/>
  <c r="BG965"/>
  <c r="BF965"/>
  <c r="T965"/>
  <c r="R965"/>
  <c r="P965"/>
  <c r="BI961"/>
  <c r="BH961"/>
  <c r="BG961"/>
  <c r="BF961"/>
  <c r="T961"/>
  <c r="R961"/>
  <c r="P961"/>
  <c r="BI958"/>
  <c r="BH958"/>
  <c r="BG958"/>
  <c r="BF958"/>
  <c r="T958"/>
  <c r="R958"/>
  <c r="P958"/>
  <c r="BI952"/>
  <c r="BH952"/>
  <c r="BG952"/>
  <c r="BF952"/>
  <c r="T952"/>
  <c r="R952"/>
  <c r="P952"/>
  <c r="BI949"/>
  <c r="BH949"/>
  <c r="BG949"/>
  <c r="BF949"/>
  <c r="T949"/>
  <c r="R949"/>
  <c r="P949"/>
  <c r="BI941"/>
  <c r="BH941"/>
  <c r="BG941"/>
  <c r="BF941"/>
  <c r="T941"/>
  <c r="R941"/>
  <c r="P941"/>
  <c r="BI938"/>
  <c r="BH938"/>
  <c r="BG938"/>
  <c r="BF938"/>
  <c r="T938"/>
  <c r="R938"/>
  <c r="P938"/>
  <c r="BI933"/>
  <c r="BH933"/>
  <c r="BG933"/>
  <c r="BF933"/>
  <c r="T933"/>
  <c r="R933"/>
  <c r="P933"/>
  <c r="BI929"/>
  <c r="BH929"/>
  <c r="BG929"/>
  <c r="BF929"/>
  <c r="T929"/>
  <c r="T928"/>
  <c r="R929"/>
  <c r="R928"/>
  <c r="P929"/>
  <c r="P928"/>
  <c r="BI918"/>
  <c r="BH918"/>
  <c r="BG918"/>
  <c r="BF918"/>
  <c r="T918"/>
  <c r="R918"/>
  <c r="P918"/>
  <c r="BI912"/>
  <c r="BH912"/>
  <c r="BG912"/>
  <c r="BF912"/>
  <c r="T912"/>
  <c r="R912"/>
  <c r="P912"/>
  <c r="BI909"/>
  <c r="BH909"/>
  <c r="BG909"/>
  <c r="BF909"/>
  <c r="T909"/>
  <c r="R909"/>
  <c r="P909"/>
  <c r="BI904"/>
  <c r="BH904"/>
  <c r="BG904"/>
  <c r="BF904"/>
  <c r="T904"/>
  <c r="R904"/>
  <c r="P904"/>
  <c r="BI901"/>
  <c r="BH901"/>
  <c r="BG901"/>
  <c r="BF901"/>
  <c r="T901"/>
  <c r="R901"/>
  <c r="P901"/>
  <c r="BI884"/>
  <c r="BH884"/>
  <c r="BG884"/>
  <c r="BF884"/>
  <c r="T884"/>
  <c r="R884"/>
  <c r="P884"/>
  <c r="BI880"/>
  <c r="BH880"/>
  <c r="BG880"/>
  <c r="BF880"/>
  <c r="T880"/>
  <c r="R880"/>
  <c r="P880"/>
  <c r="BI877"/>
  <c r="BH877"/>
  <c r="BG877"/>
  <c r="BF877"/>
  <c r="T877"/>
  <c r="R877"/>
  <c r="P877"/>
  <c r="BI874"/>
  <c r="BH874"/>
  <c r="BG874"/>
  <c r="BF874"/>
  <c r="T874"/>
  <c r="R874"/>
  <c r="P874"/>
  <c r="BI866"/>
  <c r="BH866"/>
  <c r="BG866"/>
  <c r="BF866"/>
  <c r="T866"/>
  <c r="R866"/>
  <c r="P866"/>
  <c r="BI859"/>
  <c r="BH859"/>
  <c r="BG859"/>
  <c r="BF859"/>
  <c r="T859"/>
  <c r="R859"/>
  <c r="P859"/>
  <c r="BI849"/>
  <c r="BH849"/>
  <c r="BG849"/>
  <c r="BF849"/>
  <c r="T849"/>
  <c r="R849"/>
  <c r="P849"/>
  <c r="BI847"/>
  <c r="BH847"/>
  <c r="BG847"/>
  <c r="BF847"/>
  <c r="T847"/>
  <c r="R847"/>
  <c r="P847"/>
  <c r="BI845"/>
  <c r="BH845"/>
  <c r="BG845"/>
  <c r="BF845"/>
  <c r="T845"/>
  <c r="R845"/>
  <c r="P845"/>
  <c r="BI839"/>
  <c r="BH839"/>
  <c r="BG839"/>
  <c r="BF839"/>
  <c r="T839"/>
  <c r="R839"/>
  <c r="P839"/>
  <c r="BI819"/>
  <c r="BH819"/>
  <c r="BG819"/>
  <c r="BF819"/>
  <c r="T819"/>
  <c r="R819"/>
  <c r="P819"/>
  <c r="BI814"/>
  <c r="BH814"/>
  <c r="BG814"/>
  <c r="BF814"/>
  <c r="T814"/>
  <c r="R814"/>
  <c r="P814"/>
  <c r="BI810"/>
  <c r="BH810"/>
  <c r="BG810"/>
  <c r="BF810"/>
  <c r="T810"/>
  <c r="R810"/>
  <c r="P810"/>
  <c r="BI803"/>
  <c r="BH803"/>
  <c r="BG803"/>
  <c r="BF803"/>
  <c r="T803"/>
  <c r="R803"/>
  <c r="P803"/>
  <c r="BI796"/>
  <c r="BH796"/>
  <c r="BG796"/>
  <c r="BF796"/>
  <c r="T796"/>
  <c r="R796"/>
  <c r="P796"/>
  <c r="BI792"/>
  <c r="BH792"/>
  <c r="BG792"/>
  <c r="BF792"/>
  <c r="T792"/>
  <c r="R792"/>
  <c r="P792"/>
  <c r="BI788"/>
  <c r="BH788"/>
  <c r="BG788"/>
  <c r="BF788"/>
  <c r="T788"/>
  <c r="R788"/>
  <c r="P788"/>
  <c r="BI785"/>
  <c r="BH785"/>
  <c r="BG785"/>
  <c r="BF785"/>
  <c r="T785"/>
  <c r="R785"/>
  <c r="P785"/>
  <c r="BI779"/>
  <c r="BH779"/>
  <c r="BG779"/>
  <c r="BF779"/>
  <c r="T779"/>
  <c r="R779"/>
  <c r="P779"/>
  <c r="BI772"/>
  <c r="BH772"/>
  <c r="BG772"/>
  <c r="BF772"/>
  <c r="T772"/>
  <c r="R772"/>
  <c r="P772"/>
  <c r="BI768"/>
  <c r="BH768"/>
  <c r="BG768"/>
  <c r="BF768"/>
  <c r="T768"/>
  <c r="R768"/>
  <c r="P768"/>
  <c r="BI760"/>
  <c r="BH760"/>
  <c r="BG760"/>
  <c r="BF760"/>
  <c r="T760"/>
  <c r="R760"/>
  <c r="P760"/>
  <c r="BI754"/>
  <c r="BH754"/>
  <c r="BG754"/>
  <c r="BF754"/>
  <c r="T754"/>
  <c r="R754"/>
  <c r="P754"/>
  <c r="BI747"/>
  <c r="BH747"/>
  <c r="BG747"/>
  <c r="BF747"/>
  <c r="T747"/>
  <c r="R747"/>
  <c r="P747"/>
  <c r="BI743"/>
  <c r="BH743"/>
  <c r="BG743"/>
  <c r="BF743"/>
  <c r="T743"/>
  <c r="R743"/>
  <c r="P743"/>
  <c r="BI740"/>
  <c r="BH740"/>
  <c r="BG740"/>
  <c r="BF740"/>
  <c r="T740"/>
  <c r="R740"/>
  <c r="P740"/>
  <c r="BI734"/>
  <c r="BH734"/>
  <c r="BG734"/>
  <c r="BF734"/>
  <c r="T734"/>
  <c r="R734"/>
  <c r="P734"/>
  <c r="BI732"/>
  <c r="BH732"/>
  <c r="BG732"/>
  <c r="BF732"/>
  <c r="T732"/>
  <c r="R732"/>
  <c r="P732"/>
  <c r="BI729"/>
  <c r="BH729"/>
  <c r="BG729"/>
  <c r="BF729"/>
  <c r="T729"/>
  <c r="R729"/>
  <c r="P729"/>
  <c r="BI725"/>
  <c r="BH725"/>
  <c r="BG725"/>
  <c r="BF725"/>
  <c r="T725"/>
  <c r="R725"/>
  <c r="P725"/>
  <c r="BI721"/>
  <c r="BH721"/>
  <c r="BG721"/>
  <c r="BF721"/>
  <c r="T721"/>
  <c r="R721"/>
  <c r="P721"/>
  <c r="BI718"/>
  <c r="BH718"/>
  <c r="BG718"/>
  <c r="BF718"/>
  <c r="T718"/>
  <c r="R718"/>
  <c r="P718"/>
  <c r="BI714"/>
  <c r="BH714"/>
  <c r="BG714"/>
  <c r="BF714"/>
  <c r="T714"/>
  <c r="R714"/>
  <c r="P714"/>
  <c r="BI711"/>
  <c r="BH711"/>
  <c r="BG711"/>
  <c r="BF711"/>
  <c r="T711"/>
  <c r="R711"/>
  <c r="P711"/>
  <c r="BI707"/>
  <c r="BH707"/>
  <c r="BG707"/>
  <c r="BF707"/>
  <c r="T707"/>
  <c r="R707"/>
  <c r="P707"/>
  <c r="BI703"/>
  <c r="BH703"/>
  <c r="BG703"/>
  <c r="BF703"/>
  <c r="T703"/>
  <c r="R703"/>
  <c r="P703"/>
  <c r="BI699"/>
  <c r="BH699"/>
  <c r="BG699"/>
  <c r="BF699"/>
  <c r="T699"/>
  <c r="R699"/>
  <c r="P699"/>
  <c r="BI695"/>
  <c r="BH695"/>
  <c r="BG695"/>
  <c r="BF695"/>
  <c r="T695"/>
  <c r="R695"/>
  <c r="P695"/>
  <c r="BI692"/>
  <c r="BH692"/>
  <c r="BG692"/>
  <c r="BF692"/>
  <c r="T692"/>
  <c r="R692"/>
  <c r="P692"/>
  <c r="BI688"/>
  <c r="BH688"/>
  <c r="BG688"/>
  <c r="BF688"/>
  <c r="T688"/>
  <c r="R688"/>
  <c r="P688"/>
  <c r="BI684"/>
  <c r="BH684"/>
  <c r="BG684"/>
  <c r="BF684"/>
  <c r="T684"/>
  <c r="R684"/>
  <c r="P684"/>
  <c r="BI680"/>
  <c r="BH680"/>
  <c r="BG680"/>
  <c r="BF680"/>
  <c r="T680"/>
  <c r="R680"/>
  <c r="P680"/>
  <c r="BI676"/>
  <c r="BH676"/>
  <c r="BG676"/>
  <c r="BF676"/>
  <c r="T676"/>
  <c r="R676"/>
  <c r="P676"/>
  <c r="BI672"/>
  <c r="BH672"/>
  <c r="BG672"/>
  <c r="BF672"/>
  <c r="T672"/>
  <c r="R672"/>
  <c r="P672"/>
  <c r="BI668"/>
  <c r="BH668"/>
  <c r="BG668"/>
  <c r="BF668"/>
  <c r="T668"/>
  <c r="R668"/>
  <c r="P668"/>
  <c r="BI664"/>
  <c r="BH664"/>
  <c r="BG664"/>
  <c r="BF664"/>
  <c r="T664"/>
  <c r="R664"/>
  <c r="P664"/>
  <c r="BI660"/>
  <c r="BH660"/>
  <c r="BG660"/>
  <c r="BF660"/>
  <c r="T660"/>
  <c r="R660"/>
  <c r="P660"/>
  <c r="BI656"/>
  <c r="BH656"/>
  <c r="BG656"/>
  <c r="BF656"/>
  <c r="T656"/>
  <c r="R656"/>
  <c r="P656"/>
  <c r="BI652"/>
  <c r="BH652"/>
  <c r="BG652"/>
  <c r="BF652"/>
  <c r="T652"/>
  <c r="R652"/>
  <c r="P652"/>
  <c r="BI650"/>
  <c r="BH650"/>
  <c r="BG650"/>
  <c r="BF650"/>
  <c r="T650"/>
  <c r="R650"/>
  <c r="P650"/>
  <c r="BI648"/>
  <c r="BH648"/>
  <c r="BG648"/>
  <c r="BF648"/>
  <c r="T648"/>
  <c r="R648"/>
  <c r="P648"/>
  <c r="BI646"/>
  <c r="BH646"/>
  <c r="BG646"/>
  <c r="BF646"/>
  <c r="T646"/>
  <c r="R646"/>
  <c r="P646"/>
  <c r="BI644"/>
  <c r="BH644"/>
  <c r="BG644"/>
  <c r="BF644"/>
  <c r="T644"/>
  <c r="R644"/>
  <c r="P644"/>
  <c r="BI642"/>
  <c r="BH642"/>
  <c r="BG642"/>
  <c r="BF642"/>
  <c r="T642"/>
  <c r="R642"/>
  <c r="P642"/>
  <c r="BI638"/>
  <c r="BH638"/>
  <c r="BG638"/>
  <c r="BF638"/>
  <c r="T638"/>
  <c r="R638"/>
  <c r="P638"/>
  <c r="BI634"/>
  <c r="BH634"/>
  <c r="BG634"/>
  <c r="BF634"/>
  <c r="T634"/>
  <c r="R634"/>
  <c r="P634"/>
  <c r="BI630"/>
  <c r="BH630"/>
  <c r="BG630"/>
  <c r="BF630"/>
  <c r="T630"/>
  <c r="R630"/>
  <c r="P630"/>
  <c r="BI626"/>
  <c r="BH626"/>
  <c r="BG626"/>
  <c r="BF626"/>
  <c r="T626"/>
  <c r="R626"/>
  <c r="P626"/>
  <c r="BI624"/>
  <c r="BH624"/>
  <c r="BG624"/>
  <c r="BF624"/>
  <c r="T624"/>
  <c r="R624"/>
  <c r="P624"/>
  <c r="BI620"/>
  <c r="BH620"/>
  <c r="BG620"/>
  <c r="BF620"/>
  <c r="T620"/>
  <c r="R620"/>
  <c r="P620"/>
  <c r="BI618"/>
  <c r="BH618"/>
  <c r="BG618"/>
  <c r="BF618"/>
  <c r="T618"/>
  <c r="R618"/>
  <c r="P618"/>
  <c r="BI614"/>
  <c r="BH614"/>
  <c r="BG614"/>
  <c r="BF614"/>
  <c r="T614"/>
  <c r="R614"/>
  <c r="P614"/>
  <c r="BI612"/>
  <c r="BH612"/>
  <c r="BG612"/>
  <c r="BF612"/>
  <c r="T612"/>
  <c r="R612"/>
  <c r="P612"/>
  <c r="BI608"/>
  <c r="BH608"/>
  <c r="BG608"/>
  <c r="BF608"/>
  <c r="T608"/>
  <c r="R608"/>
  <c r="P608"/>
  <c r="BI606"/>
  <c r="BH606"/>
  <c r="BG606"/>
  <c r="BF606"/>
  <c r="T606"/>
  <c r="R606"/>
  <c r="P606"/>
  <c r="BI602"/>
  <c r="BH602"/>
  <c r="BG602"/>
  <c r="BF602"/>
  <c r="T602"/>
  <c r="R602"/>
  <c r="P602"/>
  <c r="BI599"/>
  <c r="BH599"/>
  <c r="BG599"/>
  <c r="BF599"/>
  <c r="T599"/>
  <c r="R599"/>
  <c r="P599"/>
  <c r="BI595"/>
  <c r="BH595"/>
  <c r="BG595"/>
  <c r="BF595"/>
  <c r="T595"/>
  <c r="R595"/>
  <c r="P595"/>
  <c r="BI592"/>
  <c r="BH592"/>
  <c r="BG592"/>
  <c r="BF592"/>
  <c r="T592"/>
  <c r="R592"/>
  <c r="P592"/>
  <c r="BI588"/>
  <c r="BH588"/>
  <c r="BG588"/>
  <c r="BF588"/>
  <c r="T588"/>
  <c r="R588"/>
  <c r="P588"/>
  <c r="BI586"/>
  <c r="BH586"/>
  <c r="BG586"/>
  <c r="BF586"/>
  <c r="T586"/>
  <c r="R586"/>
  <c r="P586"/>
  <c r="BI584"/>
  <c r="BH584"/>
  <c r="BG584"/>
  <c r="BF584"/>
  <c r="T584"/>
  <c r="R584"/>
  <c r="P584"/>
  <c r="BI580"/>
  <c r="BH580"/>
  <c r="BG580"/>
  <c r="BF580"/>
  <c r="T580"/>
  <c r="R580"/>
  <c r="P580"/>
  <c r="BI571"/>
  <c r="BH571"/>
  <c r="BG571"/>
  <c r="BF571"/>
  <c r="T571"/>
  <c r="R571"/>
  <c r="P571"/>
  <c r="BI563"/>
  <c r="BH563"/>
  <c r="BG563"/>
  <c r="BF563"/>
  <c r="T563"/>
  <c r="R563"/>
  <c r="P563"/>
  <c r="BI560"/>
  <c r="BH560"/>
  <c r="BG560"/>
  <c r="BF560"/>
  <c r="T560"/>
  <c r="R560"/>
  <c r="P560"/>
  <c r="BI556"/>
  <c r="BH556"/>
  <c r="BG556"/>
  <c r="BF556"/>
  <c r="T556"/>
  <c r="R556"/>
  <c r="P556"/>
  <c r="BI554"/>
  <c r="BH554"/>
  <c r="BG554"/>
  <c r="BF554"/>
  <c r="T554"/>
  <c r="R554"/>
  <c r="P554"/>
  <c r="BI551"/>
  <c r="BH551"/>
  <c r="BG551"/>
  <c r="BF551"/>
  <c r="T551"/>
  <c r="R551"/>
  <c r="P551"/>
  <c r="BI549"/>
  <c r="BH549"/>
  <c r="BG549"/>
  <c r="BF549"/>
  <c r="T549"/>
  <c r="R549"/>
  <c r="P549"/>
  <c r="BI544"/>
  <c r="BH544"/>
  <c r="BG544"/>
  <c r="BF544"/>
  <c r="T544"/>
  <c r="R544"/>
  <c r="P544"/>
  <c r="BI542"/>
  <c r="BH542"/>
  <c r="BG542"/>
  <c r="BF542"/>
  <c r="T542"/>
  <c r="R542"/>
  <c r="P542"/>
  <c r="BI538"/>
  <c r="BH538"/>
  <c r="BG538"/>
  <c r="BF538"/>
  <c r="T538"/>
  <c r="R538"/>
  <c r="P538"/>
  <c r="BI536"/>
  <c r="BH536"/>
  <c r="BG536"/>
  <c r="BF536"/>
  <c r="T536"/>
  <c r="R536"/>
  <c r="P536"/>
  <c r="BI534"/>
  <c r="BH534"/>
  <c r="BG534"/>
  <c r="BF534"/>
  <c r="T534"/>
  <c r="R534"/>
  <c r="P534"/>
  <c r="BI528"/>
  <c r="BH528"/>
  <c r="BG528"/>
  <c r="BF528"/>
  <c r="T528"/>
  <c r="R528"/>
  <c r="P528"/>
  <c r="BI526"/>
  <c r="BH526"/>
  <c r="BG526"/>
  <c r="BF526"/>
  <c r="T526"/>
  <c r="R526"/>
  <c r="P526"/>
  <c r="BI520"/>
  <c r="BH520"/>
  <c r="BG520"/>
  <c r="BF520"/>
  <c r="T520"/>
  <c r="R520"/>
  <c r="P520"/>
  <c r="BI518"/>
  <c r="BH518"/>
  <c r="BG518"/>
  <c r="BF518"/>
  <c r="T518"/>
  <c r="R518"/>
  <c r="P518"/>
  <c r="BI516"/>
  <c r="BH516"/>
  <c r="BG516"/>
  <c r="BF516"/>
  <c r="T516"/>
  <c r="R516"/>
  <c r="P516"/>
  <c r="BI512"/>
  <c r="BH512"/>
  <c r="BG512"/>
  <c r="BF512"/>
  <c r="T512"/>
  <c r="R512"/>
  <c r="P512"/>
  <c r="BI510"/>
  <c r="BH510"/>
  <c r="BG510"/>
  <c r="BF510"/>
  <c r="T510"/>
  <c r="R510"/>
  <c r="P510"/>
  <c r="BI506"/>
  <c r="BH506"/>
  <c r="BG506"/>
  <c r="BF506"/>
  <c r="T506"/>
  <c r="R506"/>
  <c r="P506"/>
  <c r="BI503"/>
  <c r="BH503"/>
  <c r="BG503"/>
  <c r="BF503"/>
  <c r="T503"/>
  <c r="R503"/>
  <c r="P503"/>
  <c r="BI499"/>
  <c r="BH499"/>
  <c r="BG499"/>
  <c r="BF499"/>
  <c r="T499"/>
  <c r="R499"/>
  <c r="P499"/>
  <c r="BI496"/>
  <c r="BH496"/>
  <c r="BG496"/>
  <c r="BF496"/>
  <c r="T496"/>
  <c r="R496"/>
  <c r="P496"/>
  <c r="BI491"/>
  <c r="BH491"/>
  <c r="BG491"/>
  <c r="BF491"/>
  <c r="T491"/>
  <c r="R491"/>
  <c r="P491"/>
  <c r="BI488"/>
  <c r="BH488"/>
  <c r="BG488"/>
  <c r="BF488"/>
  <c r="T488"/>
  <c r="R488"/>
  <c r="P488"/>
  <c r="BI484"/>
  <c r="BH484"/>
  <c r="BG484"/>
  <c r="BF484"/>
  <c r="T484"/>
  <c r="R484"/>
  <c r="P484"/>
  <c r="BI482"/>
  <c r="BH482"/>
  <c r="BG482"/>
  <c r="BF482"/>
  <c r="T482"/>
  <c r="R482"/>
  <c r="P482"/>
  <c r="BI480"/>
  <c r="BH480"/>
  <c r="BG480"/>
  <c r="BF480"/>
  <c r="T480"/>
  <c r="R480"/>
  <c r="P480"/>
  <c r="BI476"/>
  <c r="BH476"/>
  <c r="BG476"/>
  <c r="BF476"/>
  <c r="T476"/>
  <c r="R476"/>
  <c r="P476"/>
  <c r="BI473"/>
  <c r="BH473"/>
  <c r="BG473"/>
  <c r="BF473"/>
  <c r="T473"/>
  <c r="R473"/>
  <c r="P473"/>
  <c r="BI470"/>
  <c r="BH470"/>
  <c r="BG470"/>
  <c r="BF470"/>
  <c r="T470"/>
  <c r="R470"/>
  <c r="P470"/>
  <c r="BI466"/>
  <c r="BH466"/>
  <c r="BG466"/>
  <c r="BF466"/>
  <c r="T466"/>
  <c r="R466"/>
  <c r="P466"/>
  <c r="BI453"/>
  <c r="BH453"/>
  <c r="BG453"/>
  <c r="BF453"/>
  <c r="T453"/>
  <c r="R453"/>
  <c r="P453"/>
  <c r="BI451"/>
  <c r="BH451"/>
  <c r="BG451"/>
  <c r="BF451"/>
  <c r="T451"/>
  <c r="R451"/>
  <c r="P451"/>
  <c r="BI440"/>
  <c r="BH440"/>
  <c r="BG440"/>
  <c r="BF440"/>
  <c r="T440"/>
  <c r="R440"/>
  <c r="P440"/>
  <c r="BI438"/>
  <c r="BH438"/>
  <c r="BG438"/>
  <c r="BF438"/>
  <c r="T438"/>
  <c r="R438"/>
  <c r="P438"/>
  <c r="BI435"/>
  <c r="BH435"/>
  <c r="BG435"/>
  <c r="BF435"/>
  <c r="T435"/>
  <c r="R435"/>
  <c r="P435"/>
  <c r="BI429"/>
  <c r="BH429"/>
  <c r="BG429"/>
  <c r="BF429"/>
  <c r="T429"/>
  <c r="R429"/>
  <c r="P429"/>
  <c r="BI427"/>
  <c r="BH427"/>
  <c r="BG427"/>
  <c r="BF427"/>
  <c r="T427"/>
  <c r="R427"/>
  <c r="P427"/>
  <c r="BI418"/>
  <c r="BH418"/>
  <c r="BG418"/>
  <c r="BF418"/>
  <c r="T418"/>
  <c r="R418"/>
  <c r="P418"/>
  <c r="BI416"/>
  <c r="BH416"/>
  <c r="BG416"/>
  <c r="BF416"/>
  <c r="T416"/>
  <c r="R416"/>
  <c r="P416"/>
  <c r="BI414"/>
  <c r="BH414"/>
  <c r="BG414"/>
  <c r="BF414"/>
  <c r="T414"/>
  <c r="R414"/>
  <c r="P414"/>
  <c r="BI409"/>
  <c r="BH409"/>
  <c r="BG409"/>
  <c r="BF409"/>
  <c r="T409"/>
  <c r="R409"/>
  <c r="P409"/>
  <c r="BI405"/>
  <c r="BH405"/>
  <c r="BG405"/>
  <c r="BF405"/>
  <c r="T405"/>
  <c r="R405"/>
  <c r="P405"/>
  <c r="BI399"/>
  <c r="BH399"/>
  <c r="BG399"/>
  <c r="BF399"/>
  <c r="T399"/>
  <c r="R399"/>
  <c r="P399"/>
  <c r="BI397"/>
  <c r="BH397"/>
  <c r="BG397"/>
  <c r="BF397"/>
  <c r="T397"/>
  <c r="R397"/>
  <c r="P397"/>
  <c r="BI387"/>
  <c r="BH387"/>
  <c r="BG387"/>
  <c r="BF387"/>
  <c r="T387"/>
  <c r="R387"/>
  <c r="P387"/>
  <c r="BI384"/>
  <c r="BH384"/>
  <c r="BG384"/>
  <c r="BF384"/>
  <c r="T384"/>
  <c r="R384"/>
  <c r="P384"/>
  <c r="BI380"/>
  <c r="BH380"/>
  <c r="BG380"/>
  <c r="BF380"/>
  <c r="T380"/>
  <c r="R380"/>
  <c r="P380"/>
  <c r="BI378"/>
  <c r="BH378"/>
  <c r="BG378"/>
  <c r="BF378"/>
  <c r="T378"/>
  <c r="R378"/>
  <c r="P378"/>
  <c r="BI371"/>
  <c r="BH371"/>
  <c r="BG371"/>
  <c r="BF371"/>
  <c r="T371"/>
  <c r="R371"/>
  <c r="P371"/>
  <c r="BI366"/>
  <c r="BH366"/>
  <c r="BG366"/>
  <c r="BF366"/>
  <c r="T366"/>
  <c r="R366"/>
  <c r="P366"/>
  <c r="BI362"/>
  <c r="BH362"/>
  <c r="BG362"/>
  <c r="BF362"/>
  <c r="T362"/>
  <c r="R362"/>
  <c r="P362"/>
  <c r="BI358"/>
  <c r="BH358"/>
  <c r="BG358"/>
  <c r="BF358"/>
  <c r="T358"/>
  <c r="R358"/>
  <c r="P358"/>
  <c r="BI356"/>
  <c r="BH356"/>
  <c r="BG356"/>
  <c r="BF356"/>
  <c r="T356"/>
  <c r="R356"/>
  <c r="P356"/>
  <c r="BI343"/>
  <c r="BH343"/>
  <c r="BG343"/>
  <c r="BF343"/>
  <c r="T343"/>
  <c r="R343"/>
  <c r="P343"/>
  <c r="BI333"/>
  <c r="BH333"/>
  <c r="BG333"/>
  <c r="BF333"/>
  <c r="T333"/>
  <c r="R333"/>
  <c r="P333"/>
  <c r="BI326"/>
  <c r="BH326"/>
  <c r="BG326"/>
  <c r="BF326"/>
  <c r="T326"/>
  <c r="R326"/>
  <c r="P326"/>
  <c r="BI323"/>
  <c r="BH323"/>
  <c r="BG323"/>
  <c r="BF323"/>
  <c r="T323"/>
  <c r="R323"/>
  <c r="P323"/>
  <c r="BI319"/>
  <c r="BH319"/>
  <c r="BG319"/>
  <c r="BF319"/>
  <c r="T319"/>
  <c r="R319"/>
  <c r="P319"/>
  <c r="BI316"/>
  <c r="BH316"/>
  <c r="BG316"/>
  <c r="BF316"/>
  <c r="T316"/>
  <c r="R316"/>
  <c r="P316"/>
  <c r="BI312"/>
  <c r="BH312"/>
  <c r="BG312"/>
  <c r="BF312"/>
  <c r="T312"/>
  <c r="R312"/>
  <c r="P312"/>
  <c r="BI310"/>
  <c r="BH310"/>
  <c r="BG310"/>
  <c r="BF310"/>
  <c r="T310"/>
  <c r="R310"/>
  <c r="P310"/>
  <c r="BI306"/>
  <c r="BH306"/>
  <c r="BG306"/>
  <c r="BF306"/>
  <c r="T306"/>
  <c r="R306"/>
  <c r="P306"/>
  <c r="BI304"/>
  <c r="BH304"/>
  <c r="BG304"/>
  <c r="BF304"/>
  <c r="T304"/>
  <c r="R304"/>
  <c r="P304"/>
  <c r="BI300"/>
  <c r="BH300"/>
  <c r="BG300"/>
  <c r="BF300"/>
  <c r="T300"/>
  <c r="R300"/>
  <c r="P300"/>
  <c r="BI296"/>
  <c r="BH296"/>
  <c r="BG296"/>
  <c r="BF296"/>
  <c r="T296"/>
  <c r="R296"/>
  <c r="P296"/>
  <c r="BI290"/>
  <c r="BH290"/>
  <c r="BG290"/>
  <c r="BF290"/>
  <c r="T290"/>
  <c r="R290"/>
  <c r="P290"/>
  <c r="BI288"/>
  <c r="BH288"/>
  <c r="BG288"/>
  <c r="BF288"/>
  <c r="T288"/>
  <c r="R288"/>
  <c r="P288"/>
  <c r="BI284"/>
  <c r="BH284"/>
  <c r="BG284"/>
  <c r="BF284"/>
  <c r="T284"/>
  <c r="R284"/>
  <c r="P284"/>
  <c r="BI282"/>
  <c r="BH282"/>
  <c r="BG282"/>
  <c r="BF282"/>
  <c r="T282"/>
  <c r="R282"/>
  <c r="P282"/>
  <c r="BI276"/>
  <c r="BH276"/>
  <c r="BG276"/>
  <c r="BF276"/>
  <c r="T276"/>
  <c r="R276"/>
  <c r="P276"/>
  <c r="BI271"/>
  <c r="BH271"/>
  <c r="BG271"/>
  <c r="BF271"/>
  <c r="T271"/>
  <c r="R271"/>
  <c r="P271"/>
  <c r="BI268"/>
  <c r="BH268"/>
  <c r="BG268"/>
  <c r="BF268"/>
  <c r="T268"/>
  <c r="R268"/>
  <c r="P268"/>
  <c r="BI264"/>
  <c r="BH264"/>
  <c r="BG264"/>
  <c r="BF264"/>
  <c r="T264"/>
  <c r="R264"/>
  <c r="P264"/>
  <c r="BI259"/>
  <c r="BH259"/>
  <c r="BG259"/>
  <c r="BF259"/>
  <c r="T259"/>
  <c r="R259"/>
  <c r="P259"/>
  <c r="BI255"/>
  <c r="BH255"/>
  <c r="BG255"/>
  <c r="BF255"/>
  <c r="T255"/>
  <c r="R255"/>
  <c r="P255"/>
  <c r="BI252"/>
  <c r="BH252"/>
  <c r="BG252"/>
  <c r="BF252"/>
  <c r="T252"/>
  <c r="R252"/>
  <c r="P252"/>
  <c r="BI243"/>
  <c r="BH243"/>
  <c r="BG243"/>
  <c r="BF243"/>
  <c r="T243"/>
  <c r="R243"/>
  <c r="P243"/>
  <c r="BI233"/>
  <c r="BH233"/>
  <c r="BG233"/>
  <c r="BF233"/>
  <c r="T233"/>
  <c r="R233"/>
  <c r="P233"/>
  <c r="BI223"/>
  <c r="BH223"/>
  <c r="BG223"/>
  <c r="BF223"/>
  <c r="T223"/>
  <c r="R223"/>
  <c r="P223"/>
  <c r="BI217"/>
  <c r="BH217"/>
  <c r="BG217"/>
  <c r="BF217"/>
  <c r="T217"/>
  <c r="R217"/>
  <c r="P217"/>
  <c r="BI212"/>
  <c r="BH212"/>
  <c r="BG212"/>
  <c r="BF212"/>
  <c r="T212"/>
  <c r="R212"/>
  <c r="P212"/>
  <c r="BI208"/>
  <c r="BH208"/>
  <c r="BG208"/>
  <c r="BF208"/>
  <c r="T208"/>
  <c r="R208"/>
  <c r="P208"/>
  <c r="BI206"/>
  <c r="BH206"/>
  <c r="BG206"/>
  <c r="BF206"/>
  <c r="T206"/>
  <c r="R206"/>
  <c r="P206"/>
  <c r="BI204"/>
  <c r="BH204"/>
  <c r="BG204"/>
  <c r="BF204"/>
  <c r="T204"/>
  <c r="R204"/>
  <c r="P204"/>
  <c r="BI198"/>
  <c r="BH198"/>
  <c r="BG198"/>
  <c r="BF198"/>
  <c r="T198"/>
  <c r="R198"/>
  <c r="P198"/>
  <c r="BI194"/>
  <c r="BH194"/>
  <c r="BG194"/>
  <c r="BF194"/>
  <c r="T194"/>
  <c r="R194"/>
  <c r="P194"/>
  <c r="BI192"/>
  <c r="BH192"/>
  <c r="BG192"/>
  <c r="BF192"/>
  <c r="T192"/>
  <c r="R192"/>
  <c r="P192"/>
  <c r="BI182"/>
  <c r="BH182"/>
  <c r="BG182"/>
  <c r="BF182"/>
  <c r="T182"/>
  <c r="R182"/>
  <c r="P182"/>
  <c r="BI178"/>
  <c r="BH178"/>
  <c r="BG178"/>
  <c r="BF178"/>
  <c r="T178"/>
  <c r="R178"/>
  <c r="P178"/>
  <c r="BI168"/>
  <c r="BH168"/>
  <c r="BG168"/>
  <c r="BF168"/>
  <c r="T168"/>
  <c r="R168"/>
  <c r="P168"/>
  <c r="BI161"/>
  <c r="BH161"/>
  <c r="BG161"/>
  <c r="BF161"/>
  <c r="T161"/>
  <c r="R161"/>
  <c r="P161"/>
  <c r="BI157"/>
  <c r="BH157"/>
  <c r="BG157"/>
  <c r="BF157"/>
  <c r="T157"/>
  <c r="R157"/>
  <c r="P157"/>
  <c r="BI152"/>
  <c r="BH152"/>
  <c r="BG152"/>
  <c r="BF152"/>
  <c r="T152"/>
  <c r="R152"/>
  <c r="P152"/>
  <c r="BI147"/>
  <c r="BH147"/>
  <c r="BG147"/>
  <c r="BF147"/>
  <c r="T147"/>
  <c r="R147"/>
  <c r="P147"/>
  <c r="J140"/>
  <c r="F140"/>
  <c r="F138"/>
  <c r="E136"/>
  <c r="J95"/>
  <c r="F95"/>
  <c r="F93"/>
  <c r="E91"/>
  <c r="J28"/>
  <c r="E28"/>
  <c r="J96"/>
  <c r="J27"/>
  <c r="J22"/>
  <c r="E22"/>
  <c r="F141"/>
  <c r="J21"/>
  <c r="J16"/>
  <c r="J138"/>
  <c r="E7"/>
  <c r="E130"/>
  <c i="1" r="L90"/>
  <c r="AM90"/>
  <c r="AM89"/>
  <c r="L89"/>
  <c r="AM87"/>
  <c r="L87"/>
  <c r="L85"/>
  <c r="L84"/>
  <c i="2" r="BK612"/>
  <c r="BK435"/>
  <c r="J223"/>
  <c r="BK961"/>
  <c r="J664"/>
  <c r="BK488"/>
  <c r="J312"/>
  <c r="BK252"/>
  <c i="3" r="J156"/>
  <c r="J153"/>
  <c i="4" r="J427"/>
  <c r="BK328"/>
  <c r="BK236"/>
  <c r="BK375"/>
  <c r="BK264"/>
  <c r="J137"/>
  <c r="BK270"/>
  <c r="BK170"/>
  <c r="J409"/>
  <c r="BK284"/>
  <c r="BK144"/>
  <c r="J525"/>
  <c r="BK445"/>
  <c r="J250"/>
  <c r="BK462"/>
  <c r="J334"/>
  <c r="BK218"/>
  <c r="J379"/>
  <c r="J419"/>
  <c r="J304"/>
  <c r="J151"/>
  <c i="5" r="J805"/>
  <c r="BK758"/>
  <c r="J698"/>
  <c r="J649"/>
  <c r="BK480"/>
  <c i="6" r="J143"/>
  <c r="BK171"/>
  <c r="BK175"/>
  <c r="J129"/>
  <c r="J179"/>
  <c r="J131"/>
  <c r="BK129"/>
  <c r="BK137"/>
  <c r="BK157"/>
  <c r="J149"/>
  <c r="J159"/>
  <c r="BK155"/>
  <c r="J153"/>
  <c i="7" r="BK210"/>
  <c r="J127"/>
  <c r="BK213"/>
  <c r="J192"/>
  <c r="BK178"/>
  <c r="BK172"/>
  <c r="J156"/>
  <c r="BK137"/>
  <c r="J219"/>
  <c r="BK206"/>
  <c r="BK202"/>
  <c r="BK194"/>
  <c r="J184"/>
  <c r="J180"/>
  <c r="BK168"/>
  <c r="J147"/>
  <c r="J141"/>
  <c r="BK133"/>
  <c r="BK215"/>
  <c r="J174"/>
  <c r="J168"/>
  <c r="BK164"/>
  <c r="J153"/>
  <c r="J149"/>
  <c r="J139"/>
  <c r="BK135"/>
  <c r="J206"/>
  <c r="J202"/>
  <c r="BK198"/>
  <c r="J194"/>
  <c r="J182"/>
  <c r="BK158"/>
  <c r="J151"/>
  <c r="BK147"/>
  <c r="J164"/>
  <c r="BK174"/>
  <c i="8" r="J167"/>
  <c r="J192"/>
  <c r="BK192"/>
  <c r="J195"/>
  <c r="BK143"/>
  <c r="BK148"/>
  <c i="2" r="J929"/>
  <c r="BK664"/>
  <c r="BK602"/>
  <c r="J476"/>
  <c r="J414"/>
  <c r="BK296"/>
  <c r="BK161"/>
  <c r="BK1016"/>
  <c r="BK904"/>
  <c r="J779"/>
  <c r="J660"/>
  <c r="BK608"/>
  <c r="BK536"/>
  <c r="BK429"/>
  <c r="J333"/>
  <c r="J206"/>
  <c r="J909"/>
  <c r="BK803"/>
  <c r="BK734"/>
  <c r="J634"/>
  <c r="BK580"/>
  <c r="J409"/>
  <c r="J217"/>
  <c r="J1177"/>
  <c r="J1166"/>
  <c r="BK680"/>
  <c r="BK538"/>
  <c r="J466"/>
  <c r="J304"/>
  <c r="BK152"/>
  <c r="BK819"/>
  <c r="BK676"/>
  <c r="J549"/>
  <c r="BK466"/>
  <c r="J296"/>
  <c i="3" r="J148"/>
  <c r="BK133"/>
  <c r="BK138"/>
  <c i="4" r="J381"/>
  <c r="BK276"/>
  <c r="J144"/>
  <c r="J345"/>
  <c r="BK206"/>
  <c r="BK407"/>
  <c r="BK304"/>
  <c r="BK180"/>
  <c r="BK384"/>
  <c r="BK296"/>
  <c r="J163"/>
  <c r="BK528"/>
  <c r="BK515"/>
  <c r="J370"/>
  <c r="BK137"/>
  <c r="J318"/>
  <c r="BK187"/>
  <c r="BK405"/>
  <c r="J485"/>
  <c r="J312"/>
  <c r="J180"/>
  <c i="5" r="J809"/>
  <c r="BK436"/>
  <c r="BK375"/>
  <c r="J337"/>
  <c r="J287"/>
  <c r="J227"/>
  <c r="J807"/>
  <c r="J781"/>
  <c r="J743"/>
  <c r="J680"/>
  <c r="BK613"/>
  <c r="BK577"/>
  <c r="J530"/>
  <c r="J490"/>
  <c r="J436"/>
  <c r="BK416"/>
  <c r="J365"/>
  <c r="J333"/>
  <c r="J239"/>
  <c r="BK165"/>
  <c r="J803"/>
  <c r="J754"/>
  <c r="BK692"/>
  <c r="J653"/>
  <c r="BK622"/>
  <c r="J581"/>
  <c r="J539"/>
  <c r="BK498"/>
  <c r="J442"/>
  <c r="BK406"/>
  <c r="J355"/>
  <c r="J305"/>
  <c r="J235"/>
  <c r="J767"/>
  <c r="J714"/>
  <c r="J670"/>
  <c r="J620"/>
  <c r="BK583"/>
  <c r="J520"/>
  <c r="BK458"/>
  <c r="BK418"/>
  <c r="BK378"/>
  <c r="J303"/>
  <c r="J231"/>
  <c r="J171"/>
  <c r="BK738"/>
  <c r="BK653"/>
  <c r="BK593"/>
  <c r="BK541"/>
  <c r="BK478"/>
  <c r="BK446"/>
  <c r="BK365"/>
  <c r="J319"/>
  <c r="BK265"/>
  <c r="BK249"/>
  <c r="BK201"/>
  <c r="BK799"/>
  <c r="BK761"/>
  <c r="J724"/>
  <c r="BK514"/>
  <c r="BK456"/>
  <c r="BK373"/>
  <c r="BK345"/>
  <c r="BK257"/>
  <c r="BK181"/>
  <c r="BK801"/>
  <c r="J783"/>
  <c r="J763"/>
  <c r="BK756"/>
  <c r="BK642"/>
  <c r="J597"/>
  <c r="BK561"/>
  <c r="J528"/>
  <c r="J478"/>
  <c r="J426"/>
  <c r="J378"/>
  <c r="J327"/>
  <c r="J317"/>
  <c r="J277"/>
  <c r="BK227"/>
  <c r="J157"/>
  <c r="J141"/>
  <c r="J682"/>
  <c r="BK659"/>
  <c r="J655"/>
  <c r="BK651"/>
  <c r="BK636"/>
  <c r="BK630"/>
  <c r="J613"/>
  <c r="BK452"/>
  <c r="J380"/>
  <c r="BK277"/>
  <c r="J253"/>
  <c r="J219"/>
  <c r="BK191"/>
  <c r="J167"/>
  <c i="6" r="BK169"/>
  <c r="J135"/>
  <c r="BK163"/>
  <c r="J189"/>
  <c r="J183"/>
  <c r="BK147"/>
  <c r="BK165"/>
  <c r="J139"/>
  <c i="7" r="BK176"/>
  <c r="BK188"/>
  <c r="BK186"/>
  <c r="BK127"/>
  <c i="8" r="BK150"/>
  <c r="BK179"/>
  <c r="J150"/>
  <c r="BK189"/>
  <c r="J186"/>
  <c r="BK167"/>
  <c r="J173"/>
  <c i="2" r="J435"/>
  <c r="BK319"/>
  <c r="BK178"/>
  <c r="J1000"/>
  <c r="J785"/>
  <c r="J699"/>
  <c r="J599"/>
  <c r="BK518"/>
  <c r="J371"/>
  <c r="BK204"/>
  <c r="J147"/>
  <c r="J1173"/>
  <c r="J1162"/>
  <c r="J1154"/>
  <c r="J1142"/>
  <c r="BK1130"/>
  <c r="BK1118"/>
  <c r="J1110"/>
  <c r="J1099"/>
  <c r="J1091"/>
  <c r="BK1079"/>
  <c r="BK1066"/>
  <c r="BK1051"/>
  <c r="J1043"/>
  <c r="BK1028"/>
  <c r="J994"/>
  <c r="BK859"/>
  <c r="BK792"/>
  <c r="J714"/>
  <c r="BK586"/>
  <c r="J536"/>
  <c r="BK476"/>
  <c r="BK384"/>
  <c r="BK271"/>
  <c r="BK978"/>
  <c r="J859"/>
  <c r="BK768"/>
  <c r="BK660"/>
  <c r="J563"/>
  <c r="J512"/>
  <c r="J427"/>
  <c r="BK312"/>
  <c r="J178"/>
  <c r="BK1180"/>
  <c r="J961"/>
  <c r="J814"/>
  <c r="BK721"/>
  <c r="J646"/>
  <c r="J534"/>
  <c r="J496"/>
  <c r="BK362"/>
  <c r="J243"/>
  <c r="BK192"/>
  <c r="BK981"/>
  <c r="BK884"/>
  <c r="J711"/>
  <c r="BK624"/>
  <c r="BK542"/>
  <c r="J482"/>
  <c r="BK333"/>
  <c r="J252"/>
  <c r="J1195"/>
  <c r="J792"/>
  <c r="J620"/>
  <c r="BK499"/>
  <c r="BK371"/>
  <c r="J271"/>
  <c i="3" r="BK162"/>
  <c r="BK144"/>
  <c i="4" r="J365"/>
  <c r="J260"/>
  <c r="BK455"/>
  <c r="BK318"/>
  <c r="BK151"/>
  <c r="BK395"/>
  <c r="J492"/>
  <c r="J403"/>
  <c r="J310"/>
  <c r="BK190"/>
  <c r="J532"/>
  <c r="J515"/>
  <c r="BK421"/>
  <c r="BK208"/>
  <c r="BK354"/>
  <c r="J290"/>
  <c r="BK196"/>
  <c r="BK448"/>
  <c r="BK334"/>
  <c r="J395"/>
  <c r="J228"/>
  <c i="5" r="J817"/>
  <c r="J799"/>
  <c r="J747"/>
  <c r="J696"/>
  <c r="J638"/>
  <c r="J583"/>
  <c r="BK530"/>
  <c r="BK496"/>
  <c r="BK464"/>
  <c r="BK442"/>
  <c r="J371"/>
  <c r="BK323"/>
  <c r="J289"/>
  <c r="J233"/>
  <c r="BK171"/>
  <c r="J785"/>
  <c r="J756"/>
  <c r="BK720"/>
  <c r="J618"/>
  <c r="BK557"/>
  <c r="J518"/>
  <c r="J468"/>
  <c r="J422"/>
  <c r="BK410"/>
  <c r="J353"/>
  <c r="BK331"/>
  <c r="BK261"/>
  <c r="BK179"/>
  <c r="J811"/>
  <c r="BK793"/>
  <c r="BK736"/>
  <c r="BK657"/>
  <c r="J591"/>
  <c r="BK567"/>
  <c r="J508"/>
  <c r="BK448"/>
  <c r="BK414"/>
  <c r="BK367"/>
  <c r="BK311"/>
  <c r="BK271"/>
  <c r="J207"/>
  <c r="BK803"/>
  <c r="J752"/>
  <c r="J710"/>
  <c r="BK694"/>
  <c r="BK649"/>
  <c r="J607"/>
  <c r="BK559"/>
  <c r="J500"/>
  <c r="J454"/>
  <c r="BK404"/>
  <c r="J341"/>
  <c r="BK289"/>
  <c r="BK247"/>
  <c r="J173"/>
  <c r="BK749"/>
  <c r="J672"/>
  <c r="BK605"/>
  <c r="J555"/>
  <c r="J484"/>
  <c r="BK466"/>
  <c r="BK400"/>
  <c r="J331"/>
  <c r="BK291"/>
  <c r="J255"/>
  <c r="BK229"/>
  <c r="BK199"/>
  <c r="J787"/>
  <c r="BK726"/>
  <c r="J559"/>
  <c r="J482"/>
  <c r="BK398"/>
  <c r="BK353"/>
  <c r="J295"/>
  <c r="J245"/>
  <c r="BK217"/>
  <c r="J195"/>
  <c r="J163"/>
  <c r="J793"/>
  <c r="J779"/>
  <c r="J676"/>
  <c r="BK638"/>
  <c r="BK539"/>
  <c r="BK516"/>
  <c r="J460"/>
  <c r="J404"/>
  <c r="J313"/>
  <c r="J269"/>
  <c r="BK189"/>
  <c r="BK149"/>
  <c r="BK708"/>
  <c r="BK696"/>
  <c r="J221"/>
  <c r="J159"/>
  <c i="6" r="J175"/>
  <c r="BK131"/>
  <c r="J165"/>
  <c r="BK193"/>
  <c r="BK133"/>
  <c r="BK181"/>
  <c r="J155"/>
  <c i="7" r="J217"/>
  <c r="J210"/>
  <c r="J145"/>
  <c r="J160"/>
  <c i="8" r="BK153"/>
  <c r="BK186"/>
  <c r="BK183"/>
  <c r="BK156"/>
  <c r="J170"/>
  <c r="BK146"/>
  <c r="J143"/>
  <c i="2" r="J1016"/>
  <c r="BK839"/>
  <c r="J624"/>
  <c r="J473"/>
  <c r="J384"/>
  <c r="J290"/>
  <c r="J198"/>
  <c r="J1184"/>
  <c r="BK909"/>
  <c r="J772"/>
  <c r="J648"/>
  <c r="J554"/>
  <c r="BK516"/>
  <c r="BK414"/>
  <c r="BK323"/>
  <c r="BK212"/>
  <c r="BK1019"/>
  <c r="BK814"/>
  <c r="J740"/>
  <c r="J630"/>
  <c r="J491"/>
  <c r="BK306"/>
  <c r="J168"/>
  <c r="BK1173"/>
  <c r="BK1162"/>
  <c r="BK1150"/>
  <c r="BK1138"/>
  <c r="J1134"/>
  <c r="BK1122"/>
  <c r="BK1110"/>
  <c r="BK1099"/>
  <c r="BK1091"/>
  <c r="J1079"/>
  <c r="J1070"/>
  <c r="BK1056"/>
  <c r="BK1043"/>
  <c r="J1036"/>
  <c r="BK1007"/>
  <c r="BK877"/>
  <c r="J732"/>
  <c r="BK652"/>
  <c r="BK606"/>
  <c r="BK560"/>
  <c r="BK453"/>
  <c r="J366"/>
  <c r="BK268"/>
  <c r="J981"/>
  <c r="J874"/>
  <c r="BK779"/>
  <c r="BK703"/>
  <c r="J644"/>
  <c r="BK551"/>
  <c r="BK470"/>
  <c r="BK343"/>
  <c r="BK168"/>
  <c r="BK1195"/>
  <c r="J958"/>
  <c r="J866"/>
  <c r="BK729"/>
  <c r="J676"/>
  <c r="J556"/>
  <c r="J520"/>
  <c r="BK387"/>
  <c r="BK316"/>
  <c r="J233"/>
  <c r="BK1205"/>
  <c r="J938"/>
  <c r="J877"/>
  <c r="J684"/>
  <c r="BK646"/>
  <c r="J528"/>
  <c r="BK366"/>
  <c r="J276"/>
  <c r="J204"/>
  <c r="J912"/>
  <c r="BK684"/>
  <c r="BK556"/>
  <c r="BK482"/>
  <c r="J358"/>
  <c i="3" r="J165"/>
  <c r="BK153"/>
  <c r="J141"/>
  <c i="4" r="J462"/>
  <c r="J336"/>
  <c r="J244"/>
  <c r="J372"/>
  <c r="J270"/>
  <c r="J437"/>
  <c r="J393"/>
  <c r="J240"/>
  <c r="BK417"/>
  <c r="J236"/>
  <c r="BK530"/>
  <c r="J519"/>
  <c r="J405"/>
  <c r="BK214"/>
  <c r="BK388"/>
  <c r="BK320"/>
  <c r="BK224"/>
  <c r="BK427"/>
  <c r="J328"/>
  <c r="J351"/>
  <c r="J196"/>
  <c i="5" r="BK813"/>
  <c r="J761"/>
  <c r="J722"/>
  <c r="J686"/>
  <c r="BK632"/>
  <c r="BK591"/>
  <c r="BK548"/>
  <c r="BK508"/>
  <c r="J462"/>
  <c r="J412"/>
  <c r="BK357"/>
  <c r="BK317"/>
  <c r="BK251"/>
  <c r="BK205"/>
  <c r="BK797"/>
  <c r="J771"/>
  <c r="J732"/>
  <c r="J651"/>
  <c r="BK599"/>
  <c r="J579"/>
  <c r="BK535"/>
  <c r="J494"/>
  <c r="BK444"/>
  <c r="J390"/>
  <c r="BK337"/>
  <c r="BK287"/>
  <c r="BK223"/>
  <c r="J143"/>
  <c r="BK785"/>
  <c r="J726"/>
  <c r="J688"/>
  <c r="J647"/>
  <c r="BK618"/>
  <c r="J587"/>
  <c r="J557"/>
  <c r="BK528"/>
  <c r="J466"/>
  <c r="J420"/>
  <c r="J394"/>
  <c r="BK333"/>
  <c r="J243"/>
  <c r="BK163"/>
  <c r="BK783"/>
  <c r="BK732"/>
  <c r="J708"/>
  <c r="J661"/>
  <c r="BK616"/>
  <c r="BK575"/>
  <c r="BK502"/>
  <c r="BK430"/>
  <c r="J375"/>
  <c r="BK295"/>
  <c r="BK225"/>
  <c r="BK177"/>
  <c r="J765"/>
  <c r="BK682"/>
  <c r="J626"/>
  <c r="BK579"/>
  <c r="J516"/>
  <c r="BK472"/>
  <c r="BK438"/>
  <c r="BK386"/>
  <c r="BK315"/>
  <c r="BK253"/>
  <c r="J211"/>
  <c r="BK159"/>
  <c r="J773"/>
  <c r="J716"/>
  <c r="BK476"/>
  <c r="J363"/>
  <c r="J299"/>
  <c r="BK237"/>
  <c r="J213"/>
  <c r="BK185"/>
  <c r="J668"/>
  <c r="J624"/>
  <c r="J569"/>
  <c r="BK533"/>
  <c r="BK470"/>
  <c r="J398"/>
  <c r="J367"/>
  <c r="BK301"/>
  <c r="J267"/>
  <c r="BK187"/>
  <c r="J151"/>
  <c r="BK710"/>
  <c r="J690"/>
  <c r="BK520"/>
  <c r="BK434"/>
  <c r="J309"/>
  <c r="BK269"/>
  <c r="BK231"/>
  <c r="J197"/>
  <c r="J149"/>
  <c i="6" r="J177"/>
  <c r="J187"/>
  <c r="J133"/>
  <c r="BK177"/>
  <c r="J157"/>
  <c r="BK191"/>
  <c r="BK167"/>
  <c r="J145"/>
  <c i="7" r="BK162"/>
  <c r="BK141"/>
  <c i="2" r="BK938"/>
  <c r="BK918"/>
  <c r="J638"/>
  <c r="J506"/>
  <c r="J438"/>
  <c r="BK399"/>
  <c r="BK255"/>
  <c r="J152"/>
  <c r="BK965"/>
  <c r="J810"/>
  <c r="BK644"/>
  <c r="J571"/>
  <c r="BK534"/>
  <c r="J397"/>
  <c r="BK276"/>
  <c r="J1028"/>
  <c r="J849"/>
  <c r="BK754"/>
  <c r="J707"/>
  <c r="J606"/>
  <c r="BK520"/>
  <c r="BK243"/>
  <c r="BK1198"/>
  <c r="J1170"/>
  <c r="BK1154"/>
  <c r="BK1142"/>
  <c r="J1130"/>
  <c r="J1118"/>
  <c r="J1106"/>
  <c r="J1095"/>
  <c r="BK1083"/>
  <c r="BK1070"/>
  <c r="J1062"/>
  <c r="J1047"/>
  <c r="J1034"/>
  <c r="J986"/>
  <c r="BK810"/>
  <c r="BK785"/>
  <c r="J626"/>
  <c r="J580"/>
  <c r="J518"/>
  <c r="J416"/>
  <c r="J316"/>
  <c r="BK1000"/>
  <c r="J884"/>
  <c r="J819"/>
  <c r="J672"/>
  <c r="BK571"/>
  <c r="BK491"/>
  <c r="J326"/>
  <c r="J182"/>
  <c r="BK994"/>
  <c r="J952"/>
  <c r="J796"/>
  <c r="BK714"/>
  <c r="BK634"/>
  <c r="BK528"/>
  <c r="BK480"/>
  <c r="J323"/>
  <c r="J282"/>
  <c r="BK157"/>
  <c r="BK1184"/>
  <c r="J901"/>
  <c r="J725"/>
  <c r="BK668"/>
  <c r="J586"/>
  <c r="J484"/>
  <c r="BK356"/>
  <c r="J255"/>
  <c r="J1186"/>
  <c r="J703"/>
  <c r="J650"/>
  <c r="BK506"/>
  <c r="J380"/>
  <c r="J259"/>
  <c i="3" r="J162"/>
  <c r="BK148"/>
  <c i="4" r="BK469"/>
  <c r="J375"/>
  <c r="J302"/>
  <c r="BK163"/>
  <c r="BK365"/>
  <c r="J187"/>
  <c r="J429"/>
  <c r="BK372"/>
  <c r="BK199"/>
  <c r="J421"/>
  <c r="BK342"/>
  <c r="BK244"/>
  <c r="BK532"/>
  <c r="BK519"/>
  <c r="J448"/>
  <c r="BK290"/>
  <c r="BK362"/>
  <c r="J276"/>
  <c r="J177"/>
  <c r="J417"/>
  <c r="J469"/>
  <c r="J218"/>
  <c i="5" r="BK817"/>
  <c r="J791"/>
  <c r="J745"/>
  <c r="J692"/>
  <c r="BK626"/>
  <c r="J563"/>
  <c r="J522"/>
  <c r="J456"/>
  <c r="J418"/>
  <c r="BK347"/>
  <c r="BK293"/>
  <c r="BK241"/>
  <c r="BK167"/>
  <c r="BK789"/>
  <c r="J777"/>
  <c r="BK754"/>
  <c r="J657"/>
  <c r="J609"/>
  <c r="J561"/>
  <c r="J502"/>
  <c r="J448"/>
  <c r="BK412"/>
  <c r="BK363"/>
  <c r="BK325"/>
  <c r="BK255"/>
  <c r="BK193"/>
  <c r="BK805"/>
  <c r="BK773"/>
  <c r="J706"/>
  <c r="BK670"/>
  <c r="J634"/>
  <c r="BK601"/>
  <c r="J571"/>
  <c r="J544"/>
  <c r="BK504"/>
  <c r="J444"/>
  <c r="J410"/>
  <c r="BK359"/>
  <c r="BK307"/>
  <c r="J259"/>
  <c r="J199"/>
  <c r="BK811"/>
  <c r="J736"/>
  <c r="BK712"/>
  <c r="BK684"/>
  <c r="BK647"/>
  <c r="BK597"/>
  <c r="BK563"/>
  <c r="BK492"/>
  <c r="J438"/>
  <c r="J402"/>
  <c r="J329"/>
  <c r="BK283"/>
  <c r="J191"/>
  <c r="BK143"/>
  <c r="BK678"/>
  <c r="J630"/>
  <c r="J585"/>
  <c r="BK490"/>
  <c r="BK450"/>
  <c r="BK392"/>
  <c r="J323"/>
  <c r="J281"/>
  <c r="BK239"/>
  <c r="BK169"/>
  <c r="BK769"/>
  <c r="J718"/>
  <c r="J504"/>
  <c r="J400"/>
  <c r="J351"/>
  <c r="BK243"/>
  <c r="J205"/>
  <c r="BK173"/>
  <c r="J795"/>
  <c r="BK787"/>
  <c r="BK680"/>
  <c r="J636"/>
  <c r="J577"/>
  <c r="BK526"/>
  <c r="BK454"/>
  <c r="BK394"/>
  <c r="BK297"/>
  <c r="J261"/>
  <c r="J175"/>
  <c r="J145"/>
  <c r="BK702"/>
  <c r="BK686"/>
  <c r="BK552"/>
  <c r="BK484"/>
  <c r="BK384"/>
  <c r="J293"/>
  <c r="BK245"/>
  <c r="J203"/>
  <c r="BK141"/>
  <c i="6" r="J161"/>
  <c r="J191"/>
  <c r="J167"/>
  <c r="J141"/>
  <c r="BK145"/>
  <c r="J151"/>
  <c i="7" r="J190"/>
  <c r="BK180"/>
  <c r="BK129"/>
  <c r="J137"/>
  <c i="8" r="BK173"/>
  <c r="J146"/>
  <c r="J189"/>
  <c r="J156"/>
  <c r="BK160"/>
  <c i="2" r="BK941"/>
  <c r="J760"/>
  <c r="BK630"/>
  <c r="J488"/>
  <c r="BK427"/>
  <c r="J319"/>
  <c r="J268"/>
  <c r="J1201"/>
  <c r="J1010"/>
  <c r="J847"/>
  <c r="BK695"/>
  <c r="BK618"/>
  <c r="J542"/>
  <c r="J399"/>
  <c r="BK282"/>
  <c r="BK208"/>
  <c r="BK1023"/>
  <c r="J839"/>
  <c r="J743"/>
  <c r="BK656"/>
  <c r="BK595"/>
  <c r="BK512"/>
  <c r="BK326"/>
  <c r="BK198"/>
  <c r="BK1177"/>
  <c r="BK1166"/>
  <c r="J1158"/>
  <c r="BK1146"/>
  <c r="BK1134"/>
  <c r="J1126"/>
  <c r="J1114"/>
  <c r="J1103"/>
  <c r="J1087"/>
  <c r="J1075"/>
  <c r="J1056"/>
  <c r="BK1036"/>
  <c r="J1019"/>
  <c r="J933"/>
  <c r="BK760"/>
  <c r="J680"/>
  <c r="J608"/>
  <c r="J526"/>
  <c r="BK378"/>
  <c r="BK194"/>
  <c r="J968"/>
  <c r="BK847"/>
  <c r="J729"/>
  <c r="BK620"/>
  <c r="BK549"/>
  <c r="J418"/>
  <c r="BK304"/>
  <c r="J157"/>
  <c r="J978"/>
  <c r="BK949"/>
  <c r="BK772"/>
  <c r="BK707"/>
  <c r="J642"/>
  <c r="J544"/>
  <c r="BK484"/>
  <c r="J378"/>
  <c r="BK288"/>
  <c r="J194"/>
  <c r="BK958"/>
  <c r="BK880"/>
  <c r="J695"/>
  <c r="BK672"/>
  <c r="J516"/>
  <c r="J362"/>
  <c r="BK264"/>
  <c r="BK1201"/>
  <c r="J754"/>
  <c r="BK648"/>
  <c r="BK510"/>
  <c r="J453"/>
  <c i="3" r="BK156"/>
  <c r="BK141"/>
  <c i="4" r="BK485"/>
  <c r="J362"/>
  <c r="BK159"/>
  <c r="J354"/>
  <c r="J214"/>
  <c r="BK381"/>
  <c r="J224"/>
  <c r="BK429"/>
  <c r="BK345"/>
  <c r="BK250"/>
  <c r="J535"/>
  <c r="BK525"/>
  <c r="J455"/>
  <c r="BK336"/>
  <c r="BK437"/>
  <c r="J326"/>
  <c r="BK254"/>
  <c r="J407"/>
  <c r="BK403"/>
  <c r="J254"/>
  <c r="BK177"/>
  <c i="5" r="BK815"/>
  <c r="J789"/>
  <c r="J740"/>
  <c r="J678"/>
  <c r="J601"/>
  <c r="BK537"/>
  <c r="J486"/>
  <c r="J446"/>
  <c r="J406"/>
  <c r="BK355"/>
  <c r="BK299"/>
  <c r="BK259"/>
  <c r="BK213"/>
  <c r="BK690"/>
  <c r="BK624"/>
  <c r="BK589"/>
  <c r="J537"/>
  <c r="J506"/>
  <c r="J476"/>
  <c r="J428"/>
  <c r="BK388"/>
  <c r="BK341"/>
  <c r="J265"/>
  <c r="J237"/>
  <c r="BK147"/>
  <c r="J797"/>
  <c r="BK700"/>
  <c r="BK676"/>
  <c r="BK640"/>
  <c r="J605"/>
  <c r="BK565"/>
  <c r="BK522"/>
  <c r="J480"/>
  <c r="J416"/>
  <c r="BK390"/>
  <c r="BK349"/>
  <c r="BK279"/>
  <c r="J209"/>
  <c r="BK779"/>
  <c r="BK730"/>
  <c r="BK706"/>
  <c r="J666"/>
  <c r="BK603"/>
  <c r="BK555"/>
  <c r="J464"/>
  <c r="BK408"/>
  <c r="J349"/>
  <c r="J315"/>
  <c r="BK207"/>
  <c r="J147"/>
  <c r="BK743"/>
  <c r="J640"/>
  <c r="J599"/>
  <c r="J567"/>
  <c r="BK482"/>
  <c r="BK462"/>
  <c r="J359"/>
  <c r="BK309"/>
  <c r="J263"/>
  <c r="BK215"/>
  <c r="BK175"/>
  <c r="BK777"/>
  <c r="BK734"/>
  <c r="J552"/>
  <c r="J458"/>
  <c r="J382"/>
  <c r="BK313"/>
  <c r="BK233"/>
  <c r="BK211"/>
  <c r="J189"/>
  <c r="J161"/>
  <c r="BK791"/>
  <c r="J769"/>
  <c r="J734"/>
  <c r="BK674"/>
  <c r="J632"/>
  <c r="BK581"/>
  <c r="J535"/>
  <c r="J492"/>
  <c r="J414"/>
  <c r="BK321"/>
  <c r="J283"/>
  <c r="BK221"/>
  <c r="J153"/>
  <c r="J704"/>
  <c r="BK668"/>
  <c r="J565"/>
  <c r="BK510"/>
  <c r="BK432"/>
  <c r="J343"/>
  <c r="J271"/>
  <c r="J225"/>
  <c r="J169"/>
  <c i="6" r="J193"/>
  <c r="J147"/>
  <c r="BK179"/>
  <c r="BK159"/>
  <c r="BK187"/>
  <c r="BK139"/>
  <c r="BK173"/>
  <c r="BK149"/>
  <c i="7" r="J215"/>
  <c r="J188"/>
  <c r="J198"/>
  <c r="J172"/>
  <c r="BK166"/>
  <c i="8" r="J148"/>
  <c r="BK176"/>
  <c r="BK170"/>
  <c r="J183"/>
  <c r="J181"/>
  <c r="BK181"/>
  <c r="J164"/>
  <c i="2" r="J949"/>
  <c r="BK711"/>
  <c r="J560"/>
  <c r="BK440"/>
  <c r="J405"/>
  <c r="J288"/>
  <c r="BK182"/>
  <c r="BK1013"/>
  <c r="BK901"/>
  <c r="J721"/>
  <c r="BK626"/>
  <c r="J595"/>
  <c r="BK438"/>
  <c r="BK380"/>
  <c r="J264"/>
  <c r="J1180"/>
  <c r="J904"/>
  <c r="BK788"/>
  <c r="BK725"/>
  <c r="BK638"/>
  <c r="J592"/>
  <c r="J470"/>
  <c r="BK223"/>
  <c i="1" r="AS96"/>
  <c i="2" r="J1146"/>
  <c r="BK1126"/>
  <c r="BK1114"/>
  <c r="BK1103"/>
  <c r="BK1087"/>
  <c r="BK1075"/>
  <c r="BK1062"/>
  <c r="BK1047"/>
  <c r="J1039"/>
  <c r="J1023"/>
  <c r="J965"/>
  <c r="BK796"/>
  <c r="J718"/>
  <c r="J614"/>
  <c r="BK563"/>
  <c r="J480"/>
  <c r="J387"/>
  <c r="BK1010"/>
  <c r="BK952"/>
  <c r="BK849"/>
  <c r="BK740"/>
  <c r="J656"/>
  <c r="J510"/>
  <c r="J356"/>
  <c r="BK206"/>
  <c r="J991"/>
  <c r="BK933"/>
  <c r="J768"/>
  <c r="J692"/>
  <c r="BK584"/>
  <c r="J503"/>
  <c r="J451"/>
  <c r="J306"/>
  <c r="J212"/>
  <c r="BK1186"/>
  <c r="J918"/>
  <c r="BK732"/>
  <c r="BK650"/>
  <c r="J551"/>
  <c r="BK451"/>
  <c r="BK290"/>
  <c r="J1007"/>
  <c r="J734"/>
  <c r="BK614"/>
  <c r="BK473"/>
  <c r="J310"/>
  <c i="3" r="J159"/>
  <c r="J144"/>
  <c r="J138"/>
  <c i="4" r="BK368"/>
  <c r="J296"/>
  <c r="J445"/>
  <c r="J284"/>
  <c r="BK477"/>
  <c r="J388"/>
  <c r="BK228"/>
  <c r="J477"/>
  <c r="BK370"/>
  <c r="BK260"/>
  <c r="BK535"/>
  <c r="J528"/>
  <c r="J499"/>
  <c r="J377"/>
  <c r="J190"/>
  <c r="BK419"/>
  <c r="J264"/>
  <c r="J170"/>
  <c r="J342"/>
  <c r="J384"/>
  <c r="J208"/>
  <c i="5" r="BK807"/>
  <c r="BK752"/>
  <c r="J702"/>
  <c r="BK661"/>
  <c r="BK595"/>
  <c r="J541"/>
  <c r="BK488"/>
  <c r="J452"/>
  <c r="J388"/>
  <c r="J321"/>
  <c r="BK273"/>
  <c r="J193"/>
  <c r="BK153"/>
  <c r="BK767"/>
  <c r="BK688"/>
  <c r="BK628"/>
  <c r="BK585"/>
  <c r="BK544"/>
  <c r="BK512"/>
  <c r="BK486"/>
  <c r="BK420"/>
  <c r="BK380"/>
  <c r="BK335"/>
  <c r="J297"/>
  <c r="J229"/>
  <c r="BK161"/>
  <c r="J801"/>
  <c r="BK745"/>
  <c r="J694"/>
  <c r="BK666"/>
  <c r="J628"/>
  <c r="J603"/>
  <c r="J546"/>
  <c r="J512"/>
  <c r="BK494"/>
  <c r="BK428"/>
  <c r="J384"/>
  <c r="J345"/>
  <c r="BK267"/>
  <c r="BK183"/>
  <c r="BK809"/>
  <c r="BK747"/>
  <c r="BK724"/>
  <c r="J674"/>
  <c r="BK611"/>
  <c r="BK569"/>
  <c r="J488"/>
  <c r="BK440"/>
  <c r="J386"/>
  <c r="BK327"/>
  <c r="J215"/>
  <c r="J155"/>
  <c r="J730"/>
  <c r="BK655"/>
  <c r="BK587"/>
  <c r="BK518"/>
  <c r="J470"/>
  <c r="BK426"/>
  <c r="J357"/>
  <c r="J311"/>
  <c r="J273"/>
  <c r="J241"/>
  <c r="BK197"/>
  <c r="BK781"/>
  <c r="J749"/>
  <c r="J593"/>
  <c r="J498"/>
  <c r="J440"/>
  <c r="J369"/>
  <c r="BK303"/>
  <c r="J223"/>
  <c r="J201"/>
  <c r="J179"/>
  <c r="BK151"/>
  <c r="J645"/>
  <c r="BK609"/>
  <c r="J550"/>
  <c r="J510"/>
  <c r="J408"/>
  <c r="J373"/>
  <c r="J325"/>
  <c r="J275"/>
  <c r="BK203"/>
  <c r="BK155"/>
  <c r="J712"/>
  <c r="BK698"/>
  <c r="BK620"/>
  <c r="BK550"/>
  <c r="BK460"/>
  <c r="J430"/>
  <c r="BK305"/>
  <c r="BK263"/>
  <c r="BK195"/>
  <c r="J187"/>
  <c r="J165"/>
  <c i="6" r="J173"/>
  <c r="BK141"/>
  <c r="J169"/>
  <c r="BK185"/>
  <c r="BK151"/>
  <c r="J185"/>
  <c r="J171"/>
  <c r="BK135"/>
  <c i="7" r="BK184"/>
  <c r="J162"/>
  <c r="BK131"/>
  <c i="8" r="J153"/>
  <c i="2" r="BK991"/>
  <c r="J668"/>
  <c r="J618"/>
  <c r="BK496"/>
  <c r="BK416"/>
  <c r="BK310"/>
  <c r="J208"/>
  <c r="J1198"/>
  <c r="J941"/>
  <c r="BK845"/>
  <c r="BK718"/>
  <c r="BK599"/>
  <c r="J499"/>
  <c r="BK358"/>
  <c r="BK233"/>
  <c r="BK1034"/>
  <c r="J845"/>
  <c r="J747"/>
  <c r="J688"/>
  <c r="J612"/>
  <c r="J588"/>
  <c r="BK418"/>
  <c r="BK259"/>
  <c r="J192"/>
  <c r="BK1170"/>
  <c r="BK1158"/>
  <c r="J1150"/>
  <c r="J1138"/>
  <c r="J1122"/>
  <c r="BK1106"/>
  <c r="BK1095"/>
  <c r="J1083"/>
  <c r="J1066"/>
  <c r="J1051"/>
  <c r="BK1039"/>
  <c r="J1013"/>
  <c r="BK912"/>
  <c r="BK747"/>
  <c r="BK642"/>
  <c r="BK588"/>
  <c r="BK554"/>
  <c r="BK405"/>
  <c r="J343"/>
  <c r="BK986"/>
  <c r="J880"/>
  <c r="J803"/>
  <c r="BK692"/>
  <c r="J584"/>
  <c r="J538"/>
  <c r="J429"/>
  <c r="BK300"/>
  <c r="BK147"/>
  <c r="BK968"/>
  <c r="BK874"/>
  <c r="BK743"/>
  <c r="BK699"/>
  <c r="J602"/>
  <c r="BK526"/>
  <c r="BK397"/>
  <c r="J300"/>
  <c r="BK217"/>
  <c r="J1205"/>
  <c r="BK929"/>
  <c r="J788"/>
  <c r="BK688"/>
  <c r="BK592"/>
  <c r="BK503"/>
  <c r="BK409"/>
  <c r="BK284"/>
  <c r="J161"/>
  <c r="BK866"/>
  <c r="J652"/>
  <c r="BK544"/>
  <c r="J440"/>
  <c r="J284"/>
  <c i="3" r="BK165"/>
  <c r="J133"/>
  <c r="BK159"/>
  <c i="4" r="BK379"/>
  <c r="BK312"/>
  <c r="J199"/>
  <c r="J368"/>
  <c r="BK240"/>
  <c r="BK409"/>
  <c r="J320"/>
  <c r="BK507"/>
  <c r="BK393"/>
  <c r="BK326"/>
  <c r="J159"/>
  <c r="J530"/>
  <c r="J507"/>
  <c r="BK302"/>
  <c r="BK492"/>
  <c r="BK351"/>
  <c r="BK310"/>
  <c r="J206"/>
  <c r="BK499"/>
  <c r="BK377"/>
  <c i="5" r="J815"/>
  <c r="BK771"/>
  <c r="BK718"/>
  <c r="BK672"/>
  <c r="J575"/>
  <c r="BK524"/>
  <c r="J472"/>
  <c r="BK424"/>
  <c r="BK369"/>
  <c r="J301"/>
  <c r="BK281"/>
  <c r="J177"/>
  <c r="BK795"/>
  <c r="J775"/>
  <c r="BK728"/>
  <c r="J642"/>
  <c r="J595"/>
  <c r="J548"/>
  <c r="J526"/>
  <c r="BK500"/>
  <c r="J432"/>
  <c r="BK402"/>
  <c r="BK343"/>
  <c r="J307"/>
  <c r="BK235"/>
  <c r="BK145"/>
  <c r="J758"/>
  <c r="BK716"/>
  <c r="J684"/>
  <c r="BK645"/>
  <c r="J611"/>
  <c r="J573"/>
  <c r="J533"/>
  <c r="BK474"/>
  <c r="J396"/>
  <c r="BK319"/>
  <c r="BK275"/>
  <c r="J217"/>
  <c r="J813"/>
  <c r="BK775"/>
  <c r="J728"/>
  <c r="BK704"/>
  <c r="BK634"/>
  <c r="J589"/>
  <c r="J524"/>
  <c r="J474"/>
  <c r="J424"/>
  <c r="J392"/>
  <c r="BK339"/>
  <c r="J279"/>
  <c r="J185"/>
  <c r="BK763"/>
  <c r="J659"/>
  <c r="BK607"/>
  <c r="BK571"/>
  <c r="J514"/>
  <c r="BK468"/>
  <c r="BK396"/>
  <c r="BK329"/>
  <c r="BK285"/>
  <c r="J251"/>
  <c r="BK209"/>
  <c r="BK157"/>
  <c r="BK765"/>
  <c r="J720"/>
  <c r="BK506"/>
  <c r="BK422"/>
  <c r="BK361"/>
  <c r="J339"/>
  <c r="J249"/>
  <c r="BK219"/>
  <c r="BK740"/>
  <c r="J738"/>
  <c r="BK722"/>
  <c r="J663"/>
  <c r="J616"/>
  <c r="BK573"/>
  <c r="J496"/>
  <c r="J434"/>
  <c r="BK371"/>
  <c r="J361"/>
  <c r="BK351"/>
  <c r="J347"/>
  <c r="J335"/>
  <c r="J285"/>
  <c r="J247"/>
  <c r="J181"/>
  <c r="BK714"/>
  <c r="J700"/>
  <c r="BK663"/>
  <c r="J622"/>
  <c r="BK546"/>
  <c r="J450"/>
  <c r="BK382"/>
  <c r="J291"/>
  <c r="J257"/>
  <c r="J183"/>
  <c i="6" r="J181"/>
  <c r="BK153"/>
  <c r="BK189"/>
  <c r="BK143"/>
  <c r="J163"/>
  <c r="BK183"/>
  <c r="BK161"/>
  <c r="J137"/>
  <c i="7" r="J208"/>
  <c r="J135"/>
  <c r="BK217"/>
  <c r="BK196"/>
  <c r="BK190"/>
  <c r="J176"/>
  <c r="J170"/>
  <c r="BK149"/>
  <c r="J221"/>
  <c r="J213"/>
  <c r="J204"/>
  <c r="BK200"/>
  <c r="BK192"/>
  <c r="BK182"/>
  <c r="J178"/>
  <c r="BK153"/>
  <c r="BK143"/>
  <c r="BK139"/>
  <c r="J129"/>
  <c r="BK219"/>
  <c r="BK208"/>
  <c r="BK170"/>
  <c r="J166"/>
  <c r="J158"/>
  <c r="BK151"/>
  <c r="J143"/>
  <c r="J131"/>
  <c r="BK204"/>
  <c r="J200"/>
  <c r="J196"/>
  <c r="J186"/>
  <c r="BK160"/>
  <c r="BK145"/>
  <c r="BK221"/>
  <c r="J133"/>
  <c r="BK156"/>
  <c i="8" r="BK195"/>
  <c r="J160"/>
  <c r="BK164"/>
  <c r="J176"/>
  <c r="J179"/>
  <c i="2" l="1" r="T275"/>
  <c r="BK396"/>
  <c r="J396"/>
  <c r="J105"/>
  <c r="T465"/>
  <c r="P579"/>
  <c r="BK883"/>
  <c r="J883"/>
  <c r="J110"/>
  <c r="T932"/>
  <c r="BK1038"/>
  <c r="J1038"/>
  <c r="J116"/>
  <c r="P1105"/>
  <c r="BK1200"/>
  <c r="J1200"/>
  <c r="J120"/>
  <c i="3" r="P152"/>
  <c i="4" r="BK136"/>
  <c r="J136"/>
  <c r="J102"/>
  <c r="T136"/>
  <c r="T135"/>
  <c r="T447"/>
  <c r="P527"/>
  <c i="5" r="P377"/>
  <c r="T532"/>
  <c r="R543"/>
  <c r="R615"/>
  <c r="P644"/>
  <c r="P760"/>
  <c i="7" r="P126"/>
  <c r="BK212"/>
  <c r="J212"/>
  <c r="J102"/>
  <c i="2" r="R146"/>
  <c r="BK370"/>
  <c r="J370"/>
  <c r="J104"/>
  <c r="R396"/>
  <c r="R465"/>
  <c r="R579"/>
  <c r="T883"/>
  <c r="BK993"/>
  <c r="J993"/>
  <c r="J114"/>
  <c r="BK1061"/>
  <c r="J1061"/>
  <c r="J117"/>
  <c r="P1061"/>
  <c r="P1183"/>
  <c i="5" r="R140"/>
  <c r="R554"/>
  <c i="2" r="P275"/>
  <c r="BK408"/>
  <c r="J408"/>
  <c r="J106"/>
  <c r="T408"/>
  <c r="P694"/>
  <c r="BK932"/>
  <c r="J932"/>
  <c r="J113"/>
  <c r="P993"/>
  <c r="R1018"/>
  <c r="BK1105"/>
  <c r="J1105"/>
  <c r="J118"/>
  <c r="T1183"/>
  <c i="3" r="R152"/>
  <c i="4" r="BK169"/>
  <c r="J169"/>
  <c r="J105"/>
  <c r="R447"/>
  <c r="BK527"/>
  <c r="J527"/>
  <c r="J109"/>
  <c i="5" r="BK377"/>
  <c r="J377"/>
  <c r="J104"/>
  <c r="P532"/>
  <c r="T543"/>
  <c r="T615"/>
  <c r="R644"/>
  <c r="BK760"/>
  <c r="J760"/>
  <c r="J113"/>
  <c i="7" r="R126"/>
  <c r="P212"/>
  <c i="8" r="BK145"/>
  <c r="J145"/>
  <c r="J102"/>
  <c i="2" r="T146"/>
  <c r="R370"/>
  <c r="T396"/>
  <c r="R408"/>
  <c r="BK694"/>
  <c r="J694"/>
  <c r="J109"/>
  <c r="R883"/>
  <c r="R993"/>
  <c r="T1018"/>
  <c r="R1105"/>
  <c r="P1200"/>
  <c i="3" r="P137"/>
  <c r="P131"/>
  <c r="P130"/>
  <c r="P129"/>
  <c i="1" r="AU98"/>
  <c i="4" r="T169"/>
  <c r="T161"/>
  <c r="R518"/>
  <c i="5" r="T140"/>
  <c r="R532"/>
  <c r="P543"/>
  <c r="P615"/>
  <c r="T665"/>
  <c r="R742"/>
  <c r="R751"/>
  <c i="7" r="T155"/>
  <c i="8" r="R145"/>
  <c r="R141"/>
  <c i="2" r="R275"/>
  <c r="BK465"/>
  <c r="J465"/>
  <c r="J107"/>
  <c r="T694"/>
  <c r="P932"/>
  <c r="BK1018"/>
  <c r="J1018"/>
  <c r="J115"/>
  <c r="R1038"/>
  <c r="T1061"/>
  <c r="R1183"/>
  <c i="3" r="T152"/>
  <c i="4" r="P169"/>
  <c r="BK518"/>
  <c r="J518"/>
  <c r="J108"/>
  <c r="T527"/>
  <c i="5" r="P140"/>
  <c r="BK532"/>
  <c r="J532"/>
  <c r="J105"/>
  <c r="BK543"/>
  <c r="J543"/>
  <c r="J106"/>
  <c r="BK615"/>
  <c r="J615"/>
  <c r="J108"/>
  <c r="R665"/>
  <c r="P742"/>
  <c r="BK751"/>
  <c r="J751"/>
  <c r="J112"/>
  <c r="T751"/>
  <c i="6" r="R128"/>
  <c r="R127"/>
  <c r="R126"/>
  <c i="7" r="P155"/>
  <c i="8" r="P145"/>
  <c r="P141"/>
  <c i="3" r="BK137"/>
  <c r="J137"/>
  <c r="J104"/>
  <c r="T137"/>
  <c r="T131"/>
  <c r="T130"/>
  <c r="T129"/>
  <c i="4" r="R169"/>
  <c r="R161"/>
  <c r="P518"/>
  <c r="P517"/>
  <c i="5" r="BK140"/>
  <c r="BK554"/>
  <c r="J554"/>
  <c r="J107"/>
  <c r="BK665"/>
  <c r="J665"/>
  <c r="J110"/>
  <c r="T760"/>
  <c i="6" r="P128"/>
  <c r="P127"/>
  <c r="P126"/>
  <c i="1" r="AU101"/>
  <c i="7" r="BK126"/>
  <c r="J126"/>
  <c r="J100"/>
  <c r="T126"/>
  <c r="R212"/>
  <c i="8" r="P178"/>
  <c r="P162"/>
  <c i="2" r="P146"/>
  <c r="T370"/>
  <c r="P408"/>
  <c r="BK579"/>
  <c r="J579"/>
  <c r="J108"/>
  <c r="T579"/>
  <c r="P883"/>
  <c r="T993"/>
  <c r="T1038"/>
  <c r="R1061"/>
  <c r="BK1183"/>
  <c r="J1183"/>
  <c r="J119"/>
  <c r="R1200"/>
  <c i="3" r="BK152"/>
  <c r="J152"/>
  <c r="J105"/>
  <c i="4" r="R136"/>
  <c r="R135"/>
  <c r="P447"/>
  <c r="R527"/>
  <c i="5" r="T377"/>
  <c r="P554"/>
  <c r="BK644"/>
  <c r="J644"/>
  <c r="J109"/>
  <c r="T644"/>
  <c r="R760"/>
  <c i="6" r="T128"/>
  <c r="T127"/>
  <c r="T126"/>
  <c i="7" r="R155"/>
  <c i="8" r="T145"/>
  <c r="T141"/>
  <c r="T140"/>
  <c r="T139"/>
  <c r="BK178"/>
  <c r="J178"/>
  <c r="J113"/>
  <c r="T178"/>
  <c r="T162"/>
  <c i="2" r="BK146"/>
  <c r="BK275"/>
  <c r="J275"/>
  <c r="J103"/>
  <c r="P370"/>
  <c r="P396"/>
  <c r="P465"/>
  <c r="R694"/>
  <c r="R932"/>
  <c r="R931"/>
  <c r="P1018"/>
  <c r="P1038"/>
  <c r="T1105"/>
  <c r="T1200"/>
  <c i="3" r="R137"/>
  <c r="R131"/>
  <c r="R130"/>
  <c r="R129"/>
  <c i="4" r="P136"/>
  <c r="P135"/>
  <c r="BK447"/>
  <c r="J447"/>
  <c r="J106"/>
  <c r="T518"/>
  <c r="T517"/>
  <c i="5" r="R377"/>
  <c r="T554"/>
  <c r="P665"/>
  <c r="BK742"/>
  <c r="J742"/>
  <c r="J111"/>
  <c r="T742"/>
  <c r="P751"/>
  <c i="6" r="BK128"/>
  <c r="BK127"/>
  <c r="BK126"/>
  <c r="J126"/>
  <c i="7" r="BK155"/>
  <c r="J155"/>
  <c r="J101"/>
  <c r="T212"/>
  <c i="8" r="R178"/>
  <c r="R162"/>
  <c i="3" r="BK132"/>
  <c r="J132"/>
  <c r="J103"/>
  <c i="8" r="BK169"/>
  <c r="J169"/>
  <c r="J110"/>
  <c r="BK191"/>
  <c r="J191"/>
  <c r="J116"/>
  <c r="BK163"/>
  <c r="BK172"/>
  <c r="J172"/>
  <c r="J111"/>
  <c i="4" r="BK534"/>
  <c r="J534"/>
  <c r="J110"/>
  <c i="8" r="BK175"/>
  <c r="J175"/>
  <c r="J112"/>
  <c i="2" r="BK928"/>
  <c r="J928"/>
  <c r="J111"/>
  <c i="8" r="BK142"/>
  <c r="BK155"/>
  <c r="J155"/>
  <c r="J104"/>
  <c r="BK166"/>
  <c r="J166"/>
  <c r="J109"/>
  <c r="BK194"/>
  <c r="J194"/>
  <c r="J117"/>
  <c i="4" r="BK162"/>
  <c r="J162"/>
  <c r="J104"/>
  <c i="8" r="BK152"/>
  <c r="J152"/>
  <c r="J103"/>
  <c r="BK159"/>
  <c r="J159"/>
  <c r="J106"/>
  <c r="BK185"/>
  <c r="J185"/>
  <c r="J114"/>
  <c r="BK188"/>
  <c r="J188"/>
  <c r="J115"/>
  <c r="J91"/>
  <c r="BE146"/>
  <c r="BE173"/>
  <c r="BE181"/>
  <c r="F135"/>
  <c r="BE148"/>
  <c r="BE150"/>
  <c r="BE176"/>
  <c r="E85"/>
  <c r="J135"/>
  <c r="BE153"/>
  <c r="BE179"/>
  <c i="7" r="BK125"/>
  <c r="J125"/>
  <c r="J99"/>
  <c i="8" r="F94"/>
  <c r="BE160"/>
  <c r="BE186"/>
  <c r="BE156"/>
  <c r="BE164"/>
  <c r="BE189"/>
  <c r="BE143"/>
  <c r="BE167"/>
  <c r="BE170"/>
  <c r="BE183"/>
  <c r="J94"/>
  <c r="BE192"/>
  <c r="BE195"/>
  <c i="7" r="BE162"/>
  <c r="BE164"/>
  <c r="BE178"/>
  <c i="6" r="J127"/>
  <c r="J101"/>
  <c r="J128"/>
  <c r="J102"/>
  <c i="7" r="J93"/>
  <c r="J118"/>
  <c r="BE156"/>
  <c r="BE158"/>
  <c r="BE160"/>
  <c r="BE168"/>
  <c r="BE170"/>
  <c r="BE215"/>
  <c r="J94"/>
  <c r="F121"/>
  <c r="BE145"/>
  <c r="BE153"/>
  <c r="BE186"/>
  <c r="BE192"/>
  <c r="BE196"/>
  <c r="BE139"/>
  <c r="BE143"/>
  <c r="BE174"/>
  <c r="BE190"/>
  <c r="BE198"/>
  <c r="BE202"/>
  <c r="BE206"/>
  <c r="BE217"/>
  <c r="BE219"/>
  <c r="BE221"/>
  <c r="BE141"/>
  <c r="BE147"/>
  <c r="BE172"/>
  <c r="BE213"/>
  <c r="F93"/>
  <c r="BE127"/>
  <c r="BE137"/>
  <c r="BE149"/>
  <c r="BE151"/>
  <c r="BE166"/>
  <c r="BE176"/>
  <c r="BE188"/>
  <c r="BE204"/>
  <c r="BE208"/>
  <c r="BE210"/>
  <c i="6" r="J100"/>
  <c i="7" r="E85"/>
  <c r="BE129"/>
  <c r="BE131"/>
  <c r="BE133"/>
  <c r="BE135"/>
  <c r="BE180"/>
  <c r="BE182"/>
  <c r="BE184"/>
  <c r="BE194"/>
  <c r="BE200"/>
  <c i="6" r="BE149"/>
  <c i="5" r="J140"/>
  <c r="J103"/>
  <c i="6" r="BE171"/>
  <c r="F122"/>
  <c r="BE139"/>
  <c r="BE143"/>
  <c r="BE151"/>
  <c r="BE163"/>
  <c r="J93"/>
  <c r="E112"/>
  <c r="J123"/>
  <c r="BE133"/>
  <c r="BE141"/>
  <c r="BE145"/>
  <c r="BE169"/>
  <c r="BE175"/>
  <c r="BE177"/>
  <c r="J122"/>
  <c r="BE155"/>
  <c r="BE159"/>
  <c r="BE165"/>
  <c r="BE179"/>
  <c r="BE191"/>
  <c r="F123"/>
  <c r="BE131"/>
  <c r="BE135"/>
  <c r="BE147"/>
  <c r="BE153"/>
  <c r="BE161"/>
  <c r="BE173"/>
  <c r="BE181"/>
  <c r="BE185"/>
  <c r="BE193"/>
  <c r="BE129"/>
  <c r="BE137"/>
  <c r="BE157"/>
  <c r="BE167"/>
  <c r="BE183"/>
  <c r="BE187"/>
  <c r="BE189"/>
  <c i="4" r="BK135"/>
  <c r="J135"/>
  <c r="J101"/>
  <c r="BK161"/>
  <c r="J161"/>
  <c r="J103"/>
  <c i="5" r="J93"/>
  <c r="E123"/>
  <c r="BE153"/>
  <c r="BE173"/>
  <c r="BE175"/>
  <c r="BE199"/>
  <c r="BE207"/>
  <c r="BE211"/>
  <c r="BE227"/>
  <c r="BE239"/>
  <c r="BE287"/>
  <c r="BE289"/>
  <c r="BE315"/>
  <c r="BE339"/>
  <c r="BE349"/>
  <c r="BE353"/>
  <c r="BE355"/>
  <c r="BE365"/>
  <c r="BE373"/>
  <c r="BE390"/>
  <c r="BE392"/>
  <c r="BE398"/>
  <c r="BE402"/>
  <c r="BE420"/>
  <c r="BE446"/>
  <c r="BE454"/>
  <c r="BE492"/>
  <c r="BE498"/>
  <c r="BE502"/>
  <c r="BE506"/>
  <c r="BE516"/>
  <c r="BE528"/>
  <c r="BE533"/>
  <c r="BE535"/>
  <c r="BE539"/>
  <c r="BE569"/>
  <c r="BE573"/>
  <c r="BE575"/>
  <c r="BE579"/>
  <c r="BE581"/>
  <c r="BE589"/>
  <c r="BE609"/>
  <c r="BE618"/>
  <c r="BE624"/>
  <c r="BE628"/>
  <c r="BE649"/>
  <c r="BE661"/>
  <c r="BE680"/>
  <c i="4" r="BK517"/>
  <c r="J517"/>
  <c r="J107"/>
  <c i="5" r="J95"/>
  <c r="F133"/>
  <c r="BE171"/>
  <c r="BE215"/>
  <c r="BE233"/>
  <c r="BE243"/>
  <c r="BE253"/>
  <c r="BE263"/>
  <c r="BE293"/>
  <c r="BE295"/>
  <c r="BE299"/>
  <c r="BE341"/>
  <c r="BE345"/>
  <c r="BE380"/>
  <c r="BE386"/>
  <c r="BE410"/>
  <c r="BE416"/>
  <c r="BE430"/>
  <c r="BE444"/>
  <c r="BE466"/>
  <c r="BE468"/>
  <c r="BE486"/>
  <c r="BE512"/>
  <c r="BE514"/>
  <c r="BE520"/>
  <c r="BE548"/>
  <c r="BE585"/>
  <c r="BE591"/>
  <c r="BE601"/>
  <c r="BE607"/>
  <c r="BE630"/>
  <c r="BE634"/>
  <c r="BE640"/>
  <c r="BE702"/>
  <c r="BE720"/>
  <c r="BE736"/>
  <c r="BE754"/>
  <c r="BE777"/>
  <c r="BE785"/>
  <c r="BE789"/>
  <c r="F134"/>
  <c r="BE147"/>
  <c r="BE157"/>
  <c r="BE167"/>
  <c r="BE197"/>
  <c r="BE241"/>
  <c r="BE261"/>
  <c r="BE279"/>
  <c r="BE281"/>
  <c r="BE291"/>
  <c r="BE317"/>
  <c r="BE323"/>
  <c r="BE347"/>
  <c r="BE359"/>
  <c r="BE384"/>
  <c r="BE388"/>
  <c r="BE404"/>
  <c r="BE424"/>
  <c r="BE432"/>
  <c r="BE452"/>
  <c r="BE460"/>
  <c r="BE462"/>
  <c r="BE464"/>
  <c r="BE488"/>
  <c r="BE526"/>
  <c r="BE555"/>
  <c r="BE561"/>
  <c r="BE567"/>
  <c r="BE583"/>
  <c r="BE587"/>
  <c r="BE595"/>
  <c r="BE599"/>
  <c r="BE611"/>
  <c r="BE758"/>
  <c r="BE767"/>
  <c r="BE775"/>
  <c r="BE801"/>
  <c r="BE145"/>
  <c r="BE149"/>
  <c r="BE155"/>
  <c r="BE163"/>
  <c r="BE181"/>
  <c r="BE187"/>
  <c r="BE193"/>
  <c r="BE213"/>
  <c r="BE259"/>
  <c r="BE275"/>
  <c r="BE277"/>
  <c r="BE283"/>
  <c r="BE335"/>
  <c r="BE337"/>
  <c r="BE351"/>
  <c r="BE369"/>
  <c r="BE375"/>
  <c r="BE378"/>
  <c r="BE406"/>
  <c r="BE408"/>
  <c r="BE412"/>
  <c r="BE414"/>
  <c r="BE418"/>
  <c r="BE436"/>
  <c r="BE442"/>
  <c r="BE458"/>
  <c r="BE476"/>
  <c r="BE500"/>
  <c r="BE508"/>
  <c r="BE557"/>
  <c r="BE559"/>
  <c r="BE563"/>
  <c r="BE577"/>
  <c r="BE597"/>
  <c r="BE603"/>
  <c r="BE620"/>
  <c r="BE651"/>
  <c r="BE666"/>
  <c r="BE676"/>
  <c r="BE688"/>
  <c r="BE690"/>
  <c r="BE696"/>
  <c r="BE722"/>
  <c r="BE724"/>
  <c r="BE726"/>
  <c r="BE747"/>
  <c r="BE151"/>
  <c r="BE161"/>
  <c r="BE165"/>
  <c r="BE203"/>
  <c r="BE235"/>
  <c r="BE245"/>
  <c r="BE251"/>
  <c r="BE267"/>
  <c r="BE273"/>
  <c r="BE305"/>
  <c r="BE309"/>
  <c r="BE319"/>
  <c r="BE331"/>
  <c r="BE382"/>
  <c r="BE396"/>
  <c r="BE428"/>
  <c r="BE450"/>
  <c r="BE482"/>
  <c r="BE484"/>
  <c r="BE496"/>
  <c r="BE504"/>
  <c r="BE530"/>
  <c r="BE537"/>
  <c r="BE541"/>
  <c r="BE544"/>
  <c r="BE546"/>
  <c r="BE550"/>
  <c r="BE668"/>
  <c r="BE682"/>
  <c r="BE692"/>
  <c r="BE700"/>
  <c r="BE704"/>
  <c r="BE706"/>
  <c r="BE708"/>
  <c r="BE710"/>
  <c r="BE712"/>
  <c r="BE714"/>
  <c r="BE745"/>
  <c r="BE756"/>
  <c r="BE769"/>
  <c r="BE771"/>
  <c r="BE773"/>
  <c r="BE781"/>
  <c r="BE797"/>
  <c r="BE799"/>
  <c r="J96"/>
  <c r="BE141"/>
  <c r="BE143"/>
  <c r="BE169"/>
  <c r="BE177"/>
  <c r="BE179"/>
  <c r="BE191"/>
  <c r="BE221"/>
  <c r="BE231"/>
  <c r="BE247"/>
  <c r="BE255"/>
  <c r="BE301"/>
  <c r="BE303"/>
  <c r="BE325"/>
  <c r="BE361"/>
  <c r="BE371"/>
  <c r="BE426"/>
  <c r="BE438"/>
  <c r="BE472"/>
  <c r="BE490"/>
  <c r="BE552"/>
  <c r="BE632"/>
  <c r="BE638"/>
  <c r="BE663"/>
  <c r="BE672"/>
  <c r="BE674"/>
  <c r="BE698"/>
  <c r="BE728"/>
  <c r="BE730"/>
  <c r="BE732"/>
  <c r="BE734"/>
  <c r="BE738"/>
  <c r="BE740"/>
  <c r="BE743"/>
  <c r="BE749"/>
  <c r="BE752"/>
  <c r="BE783"/>
  <c r="BE791"/>
  <c r="BE795"/>
  <c r="BE805"/>
  <c r="BE807"/>
  <c r="BE183"/>
  <c r="BE195"/>
  <c r="BE205"/>
  <c r="BE219"/>
  <c r="BE225"/>
  <c r="BE249"/>
  <c r="BE257"/>
  <c r="BE271"/>
  <c r="BE313"/>
  <c r="BE321"/>
  <c r="BE329"/>
  <c r="BE357"/>
  <c r="BE400"/>
  <c r="BE440"/>
  <c r="BE456"/>
  <c r="BE474"/>
  <c r="BE478"/>
  <c r="BE480"/>
  <c r="BE510"/>
  <c r="BE522"/>
  <c r="BE524"/>
  <c r="BE565"/>
  <c r="BE605"/>
  <c r="BE626"/>
  <c r="BE678"/>
  <c r="BE684"/>
  <c r="BE686"/>
  <c r="BE694"/>
  <c r="BE716"/>
  <c r="BE718"/>
  <c r="BE761"/>
  <c r="BE763"/>
  <c r="BE765"/>
  <c r="BE779"/>
  <c r="BE793"/>
  <c r="BE803"/>
  <c r="BE809"/>
  <c r="BE813"/>
  <c r="BE159"/>
  <c r="BE185"/>
  <c r="BE189"/>
  <c r="BE201"/>
  <c r="BE209"/>
  <c r="BE217"/>
  <c r="BE223"/>
  <c r="BE229"/>
  <c r="BE237"/>
  <c r="BE265"/>
  <c r="BE269"/>
  <c r="BE285"/>
  <c r="BE297"/>
  <c r="BE307"/>
  <c r="BE311"/>
  <c r="BE327"/>
  <c r="BE333"/>
  <c r="BE343"/>
  <c r="BE363"/>
  <c r="BE367"/>
  <c r="BE394"/>
  <c r="BE422"/>
  <c r="BE434"/>
  <c r="BE448"/>
  <c r="BE470"/>
  <c r="BE494"/>
  <c r="BE518"/>
  <c r="BE571"/>
  <c r="BE593"/>
  <c r="BE613"/>
  <c r="BE616"/>
  <c r="BE622"/>
  <c r="BE636"/>
  <c r="BE642"/>
  <c r="BE645"/>
  <c r="BE647"/>
  <c r="BE653"/>
  <c r="BE655"/>
  <c r="BE657"/>
  <c r="BE659"/>
  <c r="BE670"/>
  <c r="BE787"/>
  <c r="BE811"/>
  <c r="BE815"/>
  <c r="BE817"/>
  <c i="4" r="E120"/>
  <c r="BE137"/>
  <c r="BE144"/>
  <c r="BE187"/>
  <c r="BE240"/>
  <c r="BE326"/>
  <c r="BE368"/>
  <c r="BE370"/>
  <c r="BE375"/>
  <c r="BE448"/>
  <c r="BE455"/>
  <c r="BE372"/>
  <c r="BE393"/>
  <c r="BE421"/>
  <c r="BE485"/>
  <c r="J128"/>
  <c r="J131"/>
  <c r="BE228"/>
  <c r="BE236"/>
  <c r="BE377"/>
  <c r="BE379"/>
  <c r="BE177"/>
  <c r="BE180"/>
  <c r="BE206"/>
  <c r="BE284"/>
  <c r="BE312"/>
  <c r="BE318"/>
  <c r="BE354"/>
  <c r="BE362"/>
  <c r="BE365"/>
  <c r="BE384"/>
  <c r="BE417"/>
  <c r="BE437"/>
  <c r="BE507"/>
  <c r="BE515"/>
  <c r="BE519"/>
  <c r="BE525"/>
  <c r="BE528"/>
  <c r="BE530"/>
  <c r="BE532"/>
  <c r="BE535"/>
  <c r="BE151"/>
  <c r="BE334"/>
  <c r="BE388"/>
  <c r="F96"/>
  <c r="BE159"/>
  <c r="BE208"/>
  <c r="BE214"/>
  <c r="BE290"/>
  <c r="BE296"/>
  <c r="BE302"/>
  <c r="BE342"/>
  <c r="BE345"/>
  <c r="BE427"/>
  <c r="BE445"/>
  <c r="BE499"/>
  <c r="BE163"/>
  <c r="BE170"/>
  <c r="BE199"/>
  <c r="BE244"/>
  <c r="BE250"/>
  <c r="BE254"/>
  <c r="BE260"/>
  <c r="BE276"/>
  <c r="BE310"/>
  <c r="BE320"/>
  <c r="BE328"/>
  <c r="BE336"/>
  <c r="BE381"/>
  <c r="BE395"/>
  <c r="BE403"/>
  <c r="BE405"/>
  <c r="BE462"/>
  <c r="BE469"/>
  <c r="BE477"/>
  <c r="BE492"/>
  <c r="BE190"/>
  <c r="BE196"/>
  <c r="BE218"/>
  <c r="BE224"/>
  <c r="BE264"/>
  <c r="BE270"/>
  <c r="BE304"/>
  <c r="BE351"/>
  <c r="BE407"/>
  <c r="BE409"/>
  <c r="BE419"/>
  <c r="BE429"/>
  <c i="2" r="J146"/>
  <c r="J102"/>
  <c r="BK931"/>
  <c r="J931"/>
  <c r="J112"/>
  <c i="3" r="E85"/>
  <c r="F96"/>
  <c r="BE141"/>
  <c r="BE153"/>
  <c r="BE156"/>
  <c r="J123"/>
  <c r="BE165"/>
  <c r="J96"/>
  <c r="BE144"/>
  <c r="BE148"/>
  <c r="BE133"/>
  <c r="BE138"/>
  <c r="BE159"/>
  <c r="BE162"/>
  <c i="2" r="E85"/>
  <c r="J141"/>
  <c r="BE152"/>
  <c r="BE161"/>
  <c r="BE168"/>
  <c r="BE204"/>
  <c r="BE243"/>
  <c r="BE276"/>
  <c r="BE323"/>
  <c r="BE333"/>
  <c r="BE518"/>
  <c r="BE542"/>
  <c r="BE580"/>
  <c r="BE586"/>
  <c r="BE592"/>
  <c r="BE608"/>
  <c r="BE707"/>
  <c r="BE740"/>
  <c r="BE877"/>
  <c r="BE981"/>
  <c r="BE178"/>
  <c r="BE194"/>
  <c r="BE259"/>
  <c r="BE282"/>
  <c r="BE288"/>
  <c r="BE312"/>
  <c r="BE326"/>
  <c r="BE397"/>
  <c r="BE399"/>
  <c r="BE405"/>
  <c r="BE418"/>
  <c r="BE470"/>
  <c r="BE499"/>
  <c r="BE520"/>
  <c r="BE536"/>
  <c r="BE556"/>
  <c r="BE563"/>
  <c r="BE571"/>
  <c r="BE606"/>
  <c r="BE614"/>
  <c r="BE618"/>
  <c r="BE630"/>
  <c r="BE644"/>
  <c r="BE660"/>
  <c r="BE721"/>
  <c r="BE743"/>
  <c r="BE768"/>
  <c r="BE772"/>
  <c r="BE785"/>
  <c r="BE796"/>
  <c r="BE803"/>
  <c r="BE814"/>
  <c r="BE819"/>
  <c r="BE847"/>
  <c r="BE849"/>
  <c r="BE866"/>
  <c r="BE968"/>
  <c r="BE991"/>
  <c r="BE1198"/>
  <c r="F96"/>
  <c r="BE264"/>
  <c r="BE453"/>
  <c r="BE473"/>
  <c r="BE510"/>
  <c r="BE516"/>
  <c r="BE626"/>
  <c r="BE638"/>
  <c r="BE652"/>
  <c r="BE672"/>
  <c r="BE695"/>
  <c r="BE929"/>
  <c r="BE1007"/>
  <c r="BE1180"/>
  <c r="BE1186"/>
  <c r="J93"/>
  <c r="BE198"/>
  <c r="BE217"/>
  <c r="BE223"/>
  <c r="BE268"/>
  <c r="BE271"/>
  <c r="BE284"/>
  <c r="BE290"/>
  <c r="BE319"/>
  <c r="BE451"/>
  <c r="BE466"/>
  <c r="BE496"/>
  <c r="BE534"/>
  <c r="BE595"/>
  <c r="BE642"/>
  <c r="BE664"/>
  <c r="BE718"/>
  <c r="BE754"/>
  <c r="BE788"/>
  <c r="BE901"/>
  <c r="BE918"/>
  <c r="BE958"/>
  <c r="BE1205"/>
  <c r="BE147"/>
  <c r="BE182"/>
  <c r="BE206"/>
  <c r="BE296"/>
  <c r="BE304"/>
  <c r="BE358"/>
  <c r="BE380"/>
  <c r="BE427"/>
  <c r="BE435"/>
  <c r="BE440"/>
  <c r="BE484"/>
  <c r="BE491"/>
  <c r="BE544"/>
  <c r="BE599"/>
  <c r="BE668"/>
  <c r="BE688"/>
  <c r="BE725"/>
  <c r="BE747"/>
  <c r="BE880"/>
  <c r="BE904"/>
  <c r="BE909"/>
  <c r="BE1013"/>
  <c r="BE1016"/>
  <c r="BE1019"/>
  <c r="BE1023"/>
  <c r="BE1028"/>
  <c r="BE1034"/>
  <c r="BE1036"/>
  <c r="BE1039"/>
  <c r="BE1043"/>
  <c r="BE1047"/>
  <c r="BE1051"/>
  <c r="BE1056"/>
  <c r="BE1062"/>
  <c r="BE1066"/>
  <c r="BE1070"/>
  <c r="BE1075"/>
  <c r="BE1079"/>
  <c r="BE1083"/>
  <c r="BE1087"/>
  <c r="BE1091"/>
  <c r="BE1095"/>
  <c r="BE1099"/>
  <c r="BE1103"/>
  <c r="BE1106"/>
  <c r="BE1110"/>
  <c r="BE1114"/>
  <c r="BE1118"/>
  <c r="BE1122"/>
  <c r="BE1126"/>
  <c r="BE1130"/>
  <c r="BE1134"/>
  <c r="BE1138"/>
  <c r="BE1142"/>
  <c r="BE1146"/>
  <c r="BE1150"/>
  <c r="BE1154"/>
  <c r="BE1158"/>
  <c r="BE1162"/>
  <c r="BE1166"/>
  <c r="BE1170"/>
  <c r="BE1173"/>
  <c r="BE1177"/>
  <c r="BE157"/>
  <c r="BE208"/>
  <c r="BE212"/>
  <c r="BE233"/>
  <c r="BE343"/>
  <c r="BE356"/>
  <c r="BE362"/>
  <c r="BE384"/>
  <c r="BE414"/>
  <c r="BE416"/>
  <c r="BE429"/>
  <c r="BE438"/>
  <c r="BE480"/>
  <c r="BE503"/>
  <c r="BE506"/>
  <c r="BE528"/>
  <c r="BE551"/>
  <c r="BE624"/>
  <c r="BE648"/>
  <c r="BE650"/>
  <c r="BE676"/>
  <c r="BE711"/>
  <c r="BE714"/>
  <c r="BE732"/>
  <c r="BE779"/>
  <c r="BE912"/>
  <c r="BE933"/>
  <c r="BE938"/>
  <c r="BE941"/>
  <c r="BE949"/>
  <c r="BE961"/>
  <c r="BE965"/>
  <c r="BE255"/>
  <c r="BE300"/>
  <c r="BE306"/>
  <c r="BE310"/>
  <c r="BE316"/>
  <c r="BE371"/>
  <c r="BE387"/>
  <c r="BE409"/>
  <c r="BE476"/>
  <c r="BE482"/>
  <c r="BE488"/>
  <c r="BE549"/>
  <c r="BE560"/>
  <c r="BE584"/>
  <c r="BE588"/>
  <c r="BE602"/>
  <c r="BE620"/>
  <c r="BE634"/>
  <c r="BE684"/>
  <c r="BE699"/>
  <c r="BE729"/>
  <c r="BE760"/>
  <c r="BE839"/>
  <c r="BE859"/>
  <c r="BE978"/>
  <c r="BE986"/>
  <c r="BE994"/>
  <c r="BE1195"/>
  <c r="BE192"/>
  <c r="BE252"/>
  <c r="BE366"/>
  <c r="BE378"/>
  <c r="BE512"/>
  <c r="BE526"/>
  <c r="BE538"/>
  <c r="BE554"/>
  <c r="BE612"/>
  <c r="BE646"/>
  <c r="BE656"/>
  <c r="BE680"/>
  <c r="BE692"/>
  <c r="BE703"/>
  <c r="BE734"/>
  <c r="BE792"/>
  <c r="BE810"/>
  <c r="BE845"/>
  <c r="BE874"/>
  <c r="BE884"/>
  <c r="BE952"/>
  <c r="BE1000"/>
  <c r="BE1010"/>
  <c r="BE1184"/>
  <c r="BE1201"/>
  <c r="J38"/>
  <c i="1" r="AW97"/>
  <c i="6" r="F38"/>
  <c i="1" r="BA101"/>
  <c i="6" r="J38"/>
  <c i="1" r="AW101"/>
  <c i="7" r="J36"/>
  <c i="1" r="AW102"/>
  <c i="2" r="F38"/>
  <c i="1" r="BA97"/>
  <c i="6" r="F40"/>
  <c i="1" r="BC101"/>
  <c i="6" r="F41"/>
  <c i="1" r="BD101"/>
  <c i="8" r="F38"/>
  <c i="1" r="BC103"/>
  <c i="8" r="J36"/>
  <c i="1" r="AW103"/>
  <c i="2" r="F41"/>
  <c i="1" r="BD97"/>
  <c i="5" r="J38"/>
  <c i="1" r="AW100"/>
  <c i="7" r="F37"/>
  <c i="1" r="BB102"/>
  <c i="6" r="J34"/>
  <c i="2" r="F40"/>
  <c i="1" r="BC97"/>
  <c i="5" r="F40"/>
  <c i="1" r="BC100"/>
  <c i="3" r="J38"/>
  <c i="1" r="AW98"/>
  <c i="3" r="F39"/>
  <c i="1" r="BB98"/>
  <c i="4" r="F40"/>
  <c i="1" r="BC99"/>
  <c i="4" r="F41"/>
  <c i="1" r="BD99"/>
  <c i="5" r="F39"/>
  <c i="1" r="BB100"/>
  <c i="7" r="F38"/>
  <c i="1" r="BC102"/>
  <c i="2" r="F39"/>
  <c i="1" r="BB97"/>
  <c i="6" r="F39"/>
  <c i="1" r="BB101"/>
  <c i="8" r="F36"/>
  <c i="1" r="BA103"/>
  <c i="8" r="F39"/>
  <c i="1" r="BD103"/>
  <c r="AS95"/>
  <c r="AS94"/>
  <c i="3" r="F38"/>
  <c i="1" r="BA98"/>
  <c i="3" r="F40"/>
  <c i="1" r="BC98"/>
  <c i="4" r="F39"/>
  <c i="1" r="BB99"/>
  <c i="5" r="F38"/>
  <c i="1" r="BA100"/>
  <c i="7" r="F36"/>
  <c i="1" r="BA102"/>
  <c i="3" r="F41"/>
  <c i="1" r="BD98"/>
  <c i="4" r="F38"/>
  <c i="1" r="BA99"/>
  <c i="4" r="J38"/>
  <c i="1" r="AW99"/>
  <c i="5" r="F41"/>
  <c i="1" r="BD100"/>
  <c i="7" r="F39"/>
  <c i="1" r="BD102"/>
  <c i="8" r="F37"/>
  <c i="1" r="BB103"/>
  <c i="8" l="1" r="P140"/>
  <c r="P139"/>
  <c i="1" r="AU103"/>
  <c i="8" r="R140"/>
  <c r="R139"/>
  <c i="2" r="P931"/>
  <c r="P145"/>
  <c r="P144"/>
  <c i="1" r="AU97"/>
  <c i="2" r="T145"/>
  <c i="7" r="P125"/>
  <c r="P124"/>
  <c i="1" r="AU102"/>
  <c i="8" r="BK141"/>
  <c r="BK162"/>
  <c r="J162"/>
  <c r="J107"/>
  <c i="4" r="T134"/>
  <c i="2" r="T931"/>
  <c i="5" r="BK139"/>
  <c r="J139"/>
  <c r="J102"/>
  <c r="P139"/>
  <c r="P138"/>
  <c r="P137"/>
  <c i="1" r="AU100"/>
  <c i="2" r="BK145"/>
  <c r="J145"/>
  <c r="J101"/>
  <c i="5" r="T139"/>
  <c r="T138"/>
  <c r="T137"/>
  <c i="4" r="P161"/>
  <c r="P134"/>
  <c i="1" r="AU99"/>
  <c i="7" r="T125"/>
  <c r="T124"/>
  <c i="4" r="R517"/>
  <c r="R134"/>
  <c i="7" r="R125"/>
  <c r="R124"/>
  <c i="2" r="R145"/>
  <c r="R144"/>
  <c i="5" r="R139"/>
  <c r="R138"/>
  <c r="R137"/>
  <c i="1" r="AG101"/>
  <c i="8" r="J142"/>
  <c r="J101"/>
  <c r="BK158"/>
  <c r="J158"/>
  <c r="J105"/>
  <c r="J163"/>
  <c r="J108"/>
  <c i="3" r="BK131"/>
  <c r="J131"/>
  <c r="J102"/>
  <c i="7" r="BK124"/>
  <c r="J124"/>
  <c r="J98"/>
  <c i="4" r="BK134"/>
  <c r="J134"/>
  <c i="2" r="BK144"/>
  <c r="J144"/>
  <c r="J100"/>
  <c i="4" r="J37"/>
  <c i="1" r="AV99"/>
  <c r="AT99"/>
  <c i="3" r="J37"/>
  <c i="1" r="AV98"/>
  <c r="AT98"/>
  <c r="BB96"/>
  <c r="AX96"/>
  <c i="6" r="J37"/>
  <c i="1" r="AV101"/>
  <c r="AT101"/>
  <c r="AN101"/>
  <c r="BA96"/>
  <c r="AW96"/>
  <c i="7" r="F35"/>
  <c i="1" r="AZ102"/>
  <c i="8" r="J35"/>
  <c i="1" r="AV103"/>
  <c r="AT103"/>
  <c i="5" r="F37"/>
  <c i="1" r="AZ100"/>
  <c i="2" r="F37"/>
  <c i="1" r="AZ97"/>
  <c i="2" r="J37"/>
  <c i="1" r="AV97"/>
  <c r="AT97"/>
  <c i="3" r="F37"/>
  <c i="1" r="AZ98"/>
  <c i="6" r="F37"/>
  <c i="1" r="AZ101"/>
  <c r="BC96"/>
  <c r="AY96"/>
  <c r="BD96"/>
  <c i="7" r="J35"/>
  <c i="1" r="AV102"/>
  <c r="AT102"/>
  <c i="8" r="F35"/>
  <c i="1" r="AZ103"/>
  <c i="4" r="J34"/>
  <c i="1" r="AG99"/>
  <c i="5" r="J37"/>
  <c i="1" r="AV100"/>
  <c r="AT100"/>
  <c i="4" r="F37"/>
  <c i="1" r="AZ99"/>
  <c i="2" l="1" r="T144"/>
  <c i="8" r="BK140"/>
  <c r="J140"/>
  <c r="J99"/>
  <c i="5" r="BK138"/>
  <c r="J138"/>
  <c r="J101"/>
  <c i="8" r="J141"/>
  <c r="J100"/>
  <c i="3" r="BK130"/>
  <c r="J130"/>
  <c r="J101"/>
  <c i="6" r="J43"/>
  <c i="1" r="AN99"/>
  <c i="4" r="J100"/>
  <c r="J43"/>
  <c i="1" r="AU96"/>
  <c r="AU95"/>
  <c r="AU94"/>
  <c r="BD95"/>
  <c r="BD94"/>
  <c r="W33"/>
  <c i="2" r="J34"/>
  <c i="1" r="AG97"/>
  <c r="AZ96"/>
  <c r="BA95"/>
  <c r="AW95"/>
  <c i="7" r="J32"/>
  <c i="1" r="AG102"/>
  <c r="AN102"/>
  <c r="BC95"/>
  <c r="BC94"/>
  <c r="AY94"/>
  <c r="BB95"/>
  <c r="BB94"/>
  <c r="W31"/>
  <c i="5" l="1" r="BK137"/>
  <c r="J137"/>
  <c r="J100"/>
  <c i="8" r="BK139"/>
  <c r="J139"/>
  <c r="J98"/>
  <c i="3" r="BK129"/>
  <c r="J129"/>
  <c i="7" r="J41"/>
  <c i="2" r="J43"/>
  <c i="1" r="AN97"/>
  <c r="AZ95"/>
  <c r="AV95"/>
  <c r="AT95"/>
  <c i="3" r="J34"/>
  <c i="1" r="AG98"/>
  <c r="AV96"/>
  <c r="AT96"/>
  <c r="AX95"/>
  <c r="W32"/>
  <c r="BA94"/>
  <c r="W30"/>
  <c r="AY95"/>
  <c r="AX94"/>
  <c i="3" l="1" r="J43"/>
  <c r="J100"/>
  <c i="1" r="AN98"/>
  <c r="AZ94"/>
  <c r="W29"/>
  <c i="8" r="J32"/>
  <c i="1" r="AG103"/>
  <c i="5" r="J34"/>
  <c i="1" r="AG100"/>
  <c r="AN100"/>
  <c r="AW94"/>
  <c r="AK30"/>
  <c i="8" l="1" r="J41"/>
  <c i="5" r="J43"/>
  <c i="1" r="AN103"/>
  <c r="AV94"/>
  <c r="AK29"/>
  <c r="AG96"/>
  <c r="AG95"/>
  <c r="AG94"/>
  <c r="AK26"/>
  <c l="1" r="AK35"/>
  <c r="AN95"/>
  <c r="AN96"/>
  <c r="AT94"/>
  <c r="AN94"/>
</calcChain>
</file>

<file path=xl/sharedStrings.xml><?xml version="1.0" encoding="utf-8"?>
<sst xmlns="http://schemas.openxmlformats.org/spreadsheetml/2006/main">
  <si>
    <t>Export Komplet</t>
  </si>
  <si>
    <t/>
  </si>
  <si>
    <t>2.0</t>
  </si>
  <si>
    <t>False</t>
  </si>
  <si>
    <t>{3b5e16ff-23e9-48d8-a2d6-76996fd8c5c9}</t>
  </si>
  <si>
    <t xml:space="preserve">&gt;&gt;  skryté sloupce  &lt;&lt;</t>
  </si>
  <si>
    <t>0,01</t>
  </si>
  <si>
    <t>21</t>
  </si>
  <si>
    <t>12</t>
  </si>
  <si>
    <t>REKAPITULACE STAVBY</t>
  </si>
  <si>
    <t xml:space="preserve">v ---  níže se nacházejí doplnkové a pomocné údaje k sestavám  --- v</t>
  </si>
  <si>
    <t>Návod na vyplnění</t>
  </si>
  <si>
    <t>0,001</t>
  </si>
  <si>
    <t>Kód:</t>
  </si>
  <si>
    <t>SW_Brno-224175_01</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</si>
  <si>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</si>
  <si>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</si>
  <si>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Brno, VDJ Jelenice, rekonstrukce stavební části a technologie</t>
  </si>
  <si>
    <t>KSO:</t>
  </si>
  <si>
    <t>CC-CZ:</t>
  </si>
  <si>
    <t>Místo:</t>
  </si>
  <si>
    <t xml:space="preserve"> </t>
  </si>
  <si>
    <t>Datum:</t>
  </si>
  <si>
    <t>23. 6. 2025</t>
  </si>
  <si>
    <t>Zadavatel:</t>
  </si>
  <si>
    <t>IČ:</t>
  </si>
  <si>
    <t>Statutární město Brno</t>
  </si>
  <si>
    <t>DIČ:</t>
  </si>
  <si>
    <t>Uchazeč:</t>
  </si>
  <si>
    <t>Vyplň údaj</t>
  </si>
  <si>
    <t>Projektant:</t>
  </si>
  <si>
    <t>Sweco a.s., divize Morava</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</si>
  <si>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</si>
  <si>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</si>
  <si>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</si>
  <si>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</si>
  <si>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</si>
  <si>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</si>
  <si>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</si>
  <si>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</si>
  <si>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</si>
  <si>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</si>
  <si>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</si>
  <si>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</si>
  <si>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</si>
  <si>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</si>
  <si>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</si>
  <si>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</si>
  <si>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</si>
  <si>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</si>
  <si>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</si>
  <si>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</si>
  <si>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</si>
  <si>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</si>
  <si>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</si>
  <si>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</si>
  <si>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</si>
  <si>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</si>
  <si>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</si>
  <si>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</si>
  <si>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</si>
  <si>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</si>
  <si>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</si>
  <si>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</si>
  <si>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</si>
  <si>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</si>
  <si>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</si>
  <si>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</si>
  <si>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</si>
  <si>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</si>
  <si>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</si>
  <si>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</si>
  <si>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</si>
  <si>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</si>
  <si>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</si>
  <si>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</si>
  <si>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</si>
  <si>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</si>
  <si>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</si>
  <si>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01</t>
  </si>
  <si>
    <t>STA</t>
  </si>
  <si>
    <t>1</t>
  </si>
  <si>
    <t>{6ea1c050-8c56-49d6-92a5-cb0d01ccb4ed}</t>
  </si>
  <si>
    <t>2</t>
  </si>
  <si>
    <t>001</t>
  </si>
  <si>
    <t>SO 01.1 Stavební úpravy a rekonstrukce vodojemu</t>
  </si>
  <si>
    <t>Soupis</t>
  </si>
  <si>
    <t>{34bad976-e963-4084-8628-a23750cede0a}</t>
  </si>
  <si>
    <t>/</t>
  </si>
  <si>
    <t>0001</t>
  </si>
  <si>
    <t>SO 01.1 Stavební úpravy a rekonstrukce vodojemu - stavební část</t>
  </si>
  <si>
    <t>3</t>
  </si>
  <si>
    <t>{076b6482-ab48-4986-a24e-c1d2e62570de}</t>
  </si>
  <si>
    <t>0002</t>
  </si>
  <si>
    <t>SO 01.2 Stavební úpravy a rekonstrukce vodojemu - VZT</t>
  </si>
  <si>
    <t>{92971a18-c596-49d0-96bb-4a4b48300f73}</t>
  </si>
  <si>
    <t>0003</t>
  </si>
  <si>
    <t>SO 01.3 Stavební úpravy a rekonstrukce vodojemu - Silnoproud</t>
  </si>
  <si>
    <t>{2453158d-811e-4d88-b447-8fadb2df0b50}</t>
  </si>
  <si>
    <t>0004</t>
  </si>
  <si>
    <t>SO 01.4 Stavební úpravy a rekonstrukce vodojemu - elektronické komunikace + Měření a regulace</t>
  </si>
  <si>
    <t>{2766430d-526f-40bc-8a20-27c164a27718}</t>
  </si>
  <si>
    <t>0005</t>
  </si>
  <si>
    <t>SO 01.5 Stavební úpravy a rekonstrukce vodojemu - EZS</t>
  </si>
  <si>
    <t>{43f5ee8a-2790-4f34-82fc-3e58d5706696}</t>
  </si>
  <si>
    <t>002</t>
  </si>
  <si>
    <t>PS 01 Vystrojení VDJ Jelenice</t>
  </si>
  <si>
    <t>{b1a64798-7e32-4f25-be79-477fa3f05bba}</t>
  </si>
  <si>
    <t>003</t>
  </si>
  <si>
    <t>Ostatní a vedlejší náklady</t>
  </si>
  <si>
    <t>{f8af89e3-532e-475d-adf1-055871a743eb}</t>
  </si>
  <si>
    <t>KRYCÍ LIST SOUPISU PRACÍ</t>
  </si>
  <si>
    <t>Objekt:</t>
  </si>
  <si>
    <t>01 - Brno, VDJ Jelenice, rekonstrukce stavební části a technologie</t>
  </si>
  <si>
    <t>Soupis:</t>
  </si>
  <si>
    <t>001 - SO 01.1 Stavební úpravy a rekonstrukce vodojemu</t>
  </si>
  <si>
    <t>Úroveň 3:</t>
  </si>
  <si>
    <t>0001 - SO 01.1 Stavební úpravy a rekonstrukce vodojemu - stavební část</t>
  </si>
  <si>
    <t>REKAPITULACE ČLENĚNÍ SOUPISU PRACÍ</t>
  </si>
  <si>
    <t>Kód dílu - Popis</t>
  </si>
  <si>
    <t>Cena celkem [CZK]</t>
  </si>
  <si>
    <t>Náklady ze soupisu prací</t>
  </si>
  <si>
    <t>-1</t>
  </si>
  <si>
    <t>HSV - Práce a dodávky HSV</t>
  </si>
  <si>
    <t xml:space="preserve">    1 - Zemní práce</t>
  </si>
  <si>
    <t xml:space="preserve">    3 - Svislé a kompletní konstrukce</t>
  </si>
  <si>
    <t xml:space="preserve">    4 - Vodorovné konstrukce</t>
  </si>
  <si>
    <t xml:space="preserve">    5 - Komunikace pozemní</t>
  </si>
  <si>
    <t xml:space="preserve">    6 - Úpravy povrchů, podlahy a osazování výplní</t>
  </si>
  <si>
    <t xml:space="preserve">    8 - Trubní vedení</t>
  </si>
  <si>
    <t xml:space="preserve">    8.1 - Provizorní přepojení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</si>
  <si>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</si>
  <si>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</si>
  <si>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</si>
  <si>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</si>
  <si>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</si>
  <si>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712 - Povlakové krytiny</t>
  </si>
  <si>
    <t xml:space="preserve">    713 - Izolace tepelné</t>
  </si>
  <si>
    <t xml:space="preserve">    751 - Vzduchotechnika</t>
  </si>
  <si>
    <t xml:space="preserve">    764 - Konstrukce klempířské</t>
  </si>
  <si>
    <t xml:space="preserve">    767 - Konstrukce zámečnické</t>
  </si>
  <si>
    <t xml:space="preserve">    781 - Dokončovací práce - obklady</t>
  </si>
  <si>
    <t xml:space="preserve">    784 - Dokončovací práce - malby a tapety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</si>
  <si>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</si>
  <si>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</si>
  <si>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</si>
  <si>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</si>
  <si>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</si>
  <si>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</si>
  <si>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</si>
  <si>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</si>
  <si>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</si>
  <si>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</si>
  <si>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</si>
  <si>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</si>
  <si>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</si>
  <si>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</si>
  <si>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</si>
  <si>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</si>
  <si>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</si>
  <si>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</si>
  <si>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121151113</t>
  </si>
  <si>
    <t>Sejmutí ornice plochy do 500 m2 tl vrstvy do 200 mm strojně</t>
  </si>
  <si>
    <t>m2</t>
  </si>
  <si>
    <t>CS ÚRS 2025 01</t>
  </si>
  <si>
    <t>4</t>
  </si>
  <si>
    <t>405429415</t>
  </si>
  <si>
    <t>PP</t>
  </si>
  <si>
    <t>Sejmutí ornice strojně při souvislé ploše přes 100 do 500 m2, tl. vrstvy do 200 mm</t>
  </si>
  <si>
    <t>P</t>
  </si>
  <si>
    <t xml:space="preserve">Poznámka k položce:_x000d_
viz TZ př.č. D.1.1.1 a. D.1.1.2, v.č. D.1.1.3.1 až 14  , situace C3, konstrukční část př.č. D.3.1 až 4 </t>
  </si>
  <si>
    <t>VV</t>
  </si>
  <si>
    <t>tl.150mm</t>
  </si>
  <si>
    <t>70</t>
  </si>
  <si>
    <t>122251101</t>
  </si>
  <si>
    <t>Odkopávky a prokopávky nezapažené v hornině třídy těžitelnosti I skupiny 3 objem do 20 m3 strojně</t>
  </si>
  <si>
    <t>m3</t>
  </si>
  <si>
    <t>-1674837099</t>
  </si>
  <si>
    <t>Odkopávky a prokopávky nezapažené strojně v hornině třídy těžitelnosti I skupiny 3 do 20 m3</t>
  </si>
  <si>
    <t xml:space="preserve">Poznámka k položce:_x000d_
viz TZ př.č. D.1.1.1 a. D.1.1.2, v.č. D.1.1.3.1 až 14  , situace C3, konstrukční část př.č. D.3.1 až 4 _x000d_
Přebytečná zemina nevyužitá na zásyp bude využita pro formaci terénu okolo VDJ</t>
  </si>
  <si>
    <t>v zeleni, ornice tl.150mm odstraněna v rámci přípravných prací</t>
  </si>
  <si>
    <t>"dle autocad" 21*(0,3-0,15)</t>
  </si>
  <si>
    <t>131111322</t>
  </si>
  <si>
    <t>Vrtání jamek pro plotové sloupky D přes 100 do 200 mm ručně s mechanickým vrtákem</t>
  </si>
  <si>
    <t>m</t>
  </si>
  <si>
    <t>540728907</t>
  </si>
  <si>
    <t>Vrtání jamek ručně mechanickým vrtákem průměru přes 100 do 200 mm</t>
  </si>
  <si>
    <t>Poznámka k položce:_x000d_
viz TZ př.č. D.1.1.1 a. D.1.1.2, v.č. D.1.1.3.1 až 14, situace C3, konstrukční část př.č. D.3.1 až 4 _x000d_
Přebytečná zemina nevyužitá na zásyp bude využita pro formaci terénu okolo VDJ</t>
  </si>
  <si>
    <t>"oplocení, 5" 0,95*24</t>
  </si>
  <si>
    <t>132212131</t>
  </si>
  <si>
    <t>Hloubení nezapažených rýh šířky do 800 mm v soudržných horninách třídy těžitelnosti I skupiny 3 ručně</t>
  </si>
  <si>
    <t>-1133244023</t>
  </si>
  <si>
    <t>Hloubení nezapažených rýh šířky do 800 mm ručně s urovnáním dna do předepsaného profilu a spádu v hornině třídy těžitelnosti I skupiny 3 soudržných</t>
  </si>
  <si>
    <t>pro zapuštění podhrabových desek</t>
  </si>
  <si>
    <t>"oplocení, 4" 2,95*0,05*0,15*23</t>
  </si>
  <si>
    <t>"kolem objektu, ornicetl.150mm odstraněna v rámci přípravných prací" 2*(6,82+5,84)*0,6*(0,6-0,15)</t>
  </si>
  <si>
    <t>Součet</t>
  </si>
  <si>
    <t>5</t>
  </si>
  <si>
    <t>132254202</t>
  </si>
  <si>
    <t>Hloubení zapažených rýh š do 2000 mm v hornině třídy těžitelnosti I skupiny 3 objem do 50 m3</t>
  </si>
  <si>
    <t>-1478846396</t>
  </si>
  <si>
    <t>Hloubení zapažených rýh šířky přes 800 do 2 000 mm strojně s urovnáním dna do předepsaného profilu a spádu v hornině třídy těžitelnosti I skupiny 3 přes 20 do 50 m3</t>
  </si>
  <si>
    <t>uložení v zemi, v zeleni, ornice tl.150mm odstraněna v rámci přípravných prací</t>
  </si>
  <si>
    <t>uložení v zemi</t>
  </si>
  <si>
    <t>"výtlak, PE D63" 3,5*0,8*(1,8-0,15)</t>
  </si>
  <si>
    <t>"odběr, PE D90" 3,7*0,8*(2,3-0,15)</t>
  </si>
  <si>
    <t>"přítok, PE D90" 3*0,8*(2,3-0,15)</t>
  </si>
  <si>
    <t>"bezpečnostní odtok, PVC DN150" 4*1,1*(3,1-0,15)</t>
  </si>
  <si>
    <t>6</t>
  </si>
  <si>
    <t>139001101</t>
  </si>
  <si>
    <t>Příplatek za ztížení vykopávky v blízkosti podzemního vedení (ruční výkop)</t>
  </si>
  <si>
    <t>828732</t>
  </si>
  <si>
    <t>Příplatek k cenám hloubených vykopávek za ztížení vykopávky v blízkosti podzemního vedení nebo výbušnin pro jakoukoliv třídu horniny</t>
  </si>
  <si>
    <t>30% z výkopu</t>
  </si>
  <si>
    <t>"rýhy do š 2000mm" 29,124*0,3</t>
  </si>
  <si>
    <t>7</t>
  </si>
  <si>
    <t>151811131</t>
  </si>
  <si>
    <t>Osazení pažicího boxu hl výkopu do 4 m š do 1,2 m</t>
  </si>
  <si>
    <t>-1908098752</t>
  </si>
  <si>
    <t>Zřízení pažicích boxů pro pažení a rozepření stěn rýh podzemního vedení hloubka výkopu do 4 m, šířka do 1,2 m</t>
  </si>
  <si>
    <t xml:space="preserve">Poznámka k položce:_x000d_
viz TZ př.č. D.1.1.1 a. D.1.1.2, v.č. D.1.1.3.1 až 14  , situace C3, konstrukční část př.č. D.3.1 až 4 _x000d_
vzniklá mezera mezi pažením a rostlou zeminou bude vyplněna obsypem tak, aby pažení aktivně působilo na okolní terén</t>
  </si>
  <si>
    <t>uložení v zemi, v zelni, ornice tl.150mm odstraněna v rámci přípravných prací</t>
  </si>
  <si>
    <t>"výtlak, PE D63" 3,5*1,8*2</t>
  </si>
  <si>
    <t>"odběr, PE D90" 3,7*2,3*2</t>
  </si>
  <si>
    <t>"přítok, PE D90" 3*2,3*2</t>
  </si>
  <si>
    <t>"bezpečnostní odtok, PVC DN150" 4*3,1*2</t>
  </si>
  <si>
    <t>8</t>
  </si>
  <si>
    <t>151811231</t>
  </si>
  <si>
    <t>Odstranění pažicího boxu hl výkopu do 4 m š do 1,2 m</t>
  </si>
  <si>
    <t>2095452797</t>
  </si>
  <si>
    <t>Odstranění pažicích boxů pro pažení a rozepření stěn rýh podzemního vedení hloubka výkopu do 4 m, šířka do 1,2 m</t>
  </si>
  <si>
    <t>9</t>
  </si>
  <si>
    <t>162251102</t>
  </si>
  <si>
    <t>Vodorovné přemístění přes 20 do 50 m výkopku/sypaniny z horniny třídy těžitelnosti I skupiny 1 až 3 - ornice na mezideponii</t>
  </si>
  <si>
    <t>-737376625</t>
  </si>
  <si>
    <t>Vodorovné přemístění výkopku nebo sypaniny po suchu na obvyklém dopravním prostředku, bez naložení výkopku, avšak se složením bez rozhrnutí z horniny třídy těžitelnosti I skupiny 1 až 3 na vzdálenost přes 20 do 50 m</t>
  </si>
  <si>
    <t>viz sejmutí tl.150mm</t>
  </si>
  <si>
    <t>70*0,15</t>
  </si>
  <si>
    <t>10</t>
  </si>
  <si>
    <t>162251102,1</t>
  </si>
  <si>
    <t>Vodorovné přemístění přes 20 do 50 m výkopku/sypaniny z horniny třídy těžitelnosti I skupiny 1 až 3 - zemina na mezideponii</t>
  </si>
  <si>
    <t>406524973</t>
  </si>
  <si>
    <t>"vrtání jamek" 3,14*0,1*0,1*22,8</t>
  </si>
  <si>
    <t>"odkopávky" 3,15</t>
  </si>
  <si>
    <t>"výkop rýh" 7,345+29,124</t>
  </si>
  <si>
    <t>11</t>
  </si>
  <si>
    <t>162251102,2</t>
  </si>
  <si>
    <t>Vodorovné přemístění přes 20 do 50 m výkopku/sypaniny z horniny třídy těžitelnosti I skupiny 1 až 3 - ornice zpět na stavbu</t>
  </si>
  <si>
    <t>-210111631</t>
  </si>
  <si>
    <t>162251102,3</t>
  </si>
  <si>
    <t>Vodorovné přemístění přes 20 do 50 m výkopku/sypaniny z horniny třídy těžitelnosti I skupiny 1 až 3 - zemina zpět na stavbu</t>
  </si>
  <si>
    <t>269712083</t>
  </si>
  <si>
    <t>13</t>
  </si>
  <si>
    <t>167151101</t>
  </si>
  <si>
    <t>Nakládání výkopku z hornin třídy těžitelnosti I skupiny 1 až 3 do 100 m3 - ornice zpět na stavbu</t>
  </si>
  <si>
    <t>-1061965927</t>
  </si>
  <si>
    <t>Nakládání, skládání a překládání neulehlého výkopku nebo sypaniny strojně nakládání, množství do 100 m3, z horniny třídy těžitelnosti I, skupiny 1 až 3</t>
  </si>
  <si>
    <t>viz rozprostření, tl.150mm</t>
  </si>
  <si>
    <t>(35+35)*0,15</t>
  </si>
  <si>
    <t>14</t>
  </si>
  <si>
    <t>167151101,1</t>
  </si>
  <si>
    <t>Nakládání výkopku z hornin třídy těžitelnosti I skupiny 1 až 3 do 100 m3 - zemina zpět na stavbu</t>
  </si>
  <si>
    <t>-1753118125</t>
  </si>
  <si>
    <t>"násyp" 17,473</t>
  </si>
  <si>
    <t>"zásyp" 22,862</t>
  </si>
  <si>
    <t>15</t>
  </si>
  <si>
    <t>171151103</t>
  </si>
  <si>
    <t>Uložení sypaniny z hornin soudržných do násypů zhutněných strojně</t>
  </si>
  <si>
    <t>-1458362439</t>
  </si>
  <si>
    <t>Uložení sypanin do násypů strojně s rozprostřením sypaniny ve vrstvách a s hrubým urovnáním zhutněných z hornin soudržných jakékoliv třídy těžitelnosti</t>
  </si>
  <si>
    <t>"zemina na mezideponii" 40,335</t>
  </si>
  <si>
    <t>"odpočet zásyp zeminou" -22,862</t>
  </si>
  <si>
    <t>16</t>
  </si>
  <si>
    <t>171152501</t>
  </si>
  <si>
    <t xml:space="preserve">Zhutnění podloží z hornin soudržných nebo nesoudržných </t>
  </si>
  <si>
    <t>1667326773</t>
  </si>
  <si>
    <t>Zhutnění podloží pod násypy z rostlé horniny třídy těžitelnosti I a II, skupiny 1 až 4 z hornin soudružných a nesoudržných</t>
  </si>
  <si>
    <t xml:space="preserve">Poznámka k položce:_x000d_
viz TZ př.č. D.1.1.1 a. D.1.1.2, v.č. D.1.1.3.1 až 14, situace C3, konstrukční část př.č. D.3.1 až 4 </t>
  </si>
  <si>
    <t>"výtlak, PE D63" 3,5*0,8</t>
  </si>
  <si>
    <t>"odběr, PE D90" 3,7*0,8</t>
  </si>
  <si>
    <t>"přítok, PE D90" 3*0,8</t>
  </si>
  <si>
    <t>"bezpečnostní odtok, PVC DN150" 4*1,1</t>
  </si>
  <si>
    <t>17</t>
  </si>
  <si>
    <t>174151101</t>
  </si>
  <si>
    <t>Zásyp jam, šachet rýh nebo kolem objektů sypaninou se zhutněním</t>
  </si>
  <si>
    <t>1507149659</t>
  </si>
  <si>
    <t>Zásyp sypaninou z jakékoliv horniny strojně s uložením výkopku ve vrstvách se zhutněním jam, šachet, rýh nebo kolem objektů v těchto vykopávkách</t>
  </si>
  <si>
    <t>Poznámka k položce:_x000d_
bude posouzena vhodnost zeminy pro zásyp, případně bude zemina zlepšena provápněním nebo smísením s vhodným zásypovým materiálem</t>
  </si>
  <si>
    <t>výkop rýh š do 2000mm</t>
  </si>
  <si>
    <t>29,124</t>
  </si>
  <si>
    <t>lóže</t>
  </si>
  <si>
    <t>-1,256</t>
  </si>
  <si>
    <t>obsyp</t>
  </si>
  <si>
    <t>-5,006</t>
  </si>
  <si>
    <t>18</t>
  </si>
  <si>
    <t>175111101</t>
  </si>
  <si>
    <t>Obsypání potrubí ručně sypaninou bez prohození, uloženou do 3 m</t>
  </si>
  <si>
    <t>1646179205</t>
  </si>
  <si>
    <t>Obsypání potrubí ručně sypaninou z vhodných hornin třídy těžitelnosti I a II, skupiny 1 až 4 nebo materiálem připraveným podél výkopu ve vzdálenosti do 3 m od jeho kraje pro jakoukoliv hloubku výkopu a míru zhutnění bez prohození sypaniny</t>
  </si>
  <si>
    <t>"výtlak, PE D63" 3,5*0,8*0,363</t>
  </si>
  <si>
    <t>"odběr, PE D90" 3,7*0,8*0,363</t>
  </si>
  <si>
    <t>"přítok, PE D90" 3*0,8*0,39</t>
  </si>
  <si>
    <t>"bezpečnostní odtok, PVC DN150" 4*1,1*0,45</t>
  </si>
  <si>
    <t>19</t>
  </si>
  <si>
    <t>M</t>
  </si>
  <si>
    <t>583,1-R</t>
  </si>
  <si>
    <t>písek zrna 0-4(8)mm</t>
  </si>
  <si>
    <t>t</t>
  </si>
  <si>
    <t>-202804205</t>
  </si>
  <si>
    <t>písek zrna 0-8mm</t>
  </si>
  <si>
    <t>5,006*2 'Přepočtené koeficientem množství</t>
  </si>
  <si>
    <t>20</t>
  </si>
  <si>
    <t>181,1-R</t>
  </si>
  <si>
    <t>Zatravnění a ohumusování, vč. zálivky vodou a dodávkou materiálů</t>
  </si>
  <si>
    <t>1270939979</t>
  </si>
  <si>
    <t>35+35</t>
  </si>
  <si>
    <t>181152302</t>
  </si>
  <si>
    <t>Úprava pláně pro silnice a dálnice v zářezech se zhutněním</t>
  </si>
  <si>
    <t>-390824584</t>
  </si>
  <si>
    <t>Úprava pláně na stavbách silnic a dálnic strojně v zářezech mimo skalních se zhutněním</t>
  </si>
  <si>
    <t>"zpevněné plochy</t>
  </si>
  <si>
    <t>"dle autocad" 21</t>
  </si>
  <si>
    <t>22</t>
  </si>
  <si>
    <t>181351003</t>
  </si>
  <si>
    <t>Rozprostření ornice tl vrstvy do 200 mm pl do 100 m2 v rovině nebo ve svahu do 1:5 strojně</t>
  </si>
  <si>
    <t>-1578656734</t>
  </si>
  <si>
    <t>Rozprostření a urovnání ornice v rovině nebo ve svahu sklonu do 1:5 strojně při souvislé ploše do 100 m2, tl. vrstvy do 200 mm</t>
  </si>
  <si>
    <t>35</t>
  </si>
  <si>
    <t>23</t>
  </si>
  <si>
    <t>182251101</t>
  </si>
  <si>
    <t>Svahování násypů strojně</t>
  </si>
  <si>
    <t>-1363948612</t>
  </si>
  <si>
    <t>Svahování trvalých svahů do projektovaných profilů strojně s potřebným přemístěním výkopku při svahování násypů v jakékoliv hornině</t>
  </si>
  <si>
    <t>24</t>
  </si>
  <si>
    <t>182351023</t>
  </si>
  <si>
    <t>Rozprostření ornice pl do 100 m2 ve svahu přes 1:5 tl vrstvy do 200 mm strojně</t>
  </si>
  <si>
    <t>-246646910</t>
  </si>
  <si>
    <t>Rozprostření a urovnání ornice ve svahu sklonu přes 1:5 strojně při souvislé ploše do 100 m2, tl. vrstvy do 200 mm</t>
  </si>
  <si>
    <t>Svislé a kompletní konstrukce</t>
  </si>
  <si>
    <t>25</t>
  </si>
  <si>
    <t>338171123</t>
  </si>
  <si>
    <t>Osazování sloupků a vzpěr plotových ocelových v přes 2 do 2,9 m se zabetonováním</t>
  </si>
  <si>
    <t>kus</t>
  </si>
  <si>
    <t>369340537</t>
  </si>
  <si>
    <t>Montáž sloupků a vzpěr plotových ocelových trubkových nebo profilovaných výšky přes 2 do 2,9 m se zabetonováním do 0,08 m3 do připravených jamek</t>
  </si>
  <si>
    <t>"oplocení, 1.1" 17</t>
  </si>
  <si>
    <t>"oplocení, 1.2" 7</t>
  </si>
  <si>
    <t>26</t>
  </si>
  <si>
    <t>55342263R</t>
  </si>
  <si>
    <t>sloupek typový plotový průběžný Pz + PVC povrchová úprava, barva antracit 2800/48x1,5mm</t>
  </si>
  <si>
    <t>1287979016</t>
  </si>
  <si>
    <t>27</t>
  </si>
  <si>
    <t>338171125</t>
  </si>
  <si>
    <t>Osazování sloupků a vzpěr plotových ocelových v přes 2 do 2,6 m ukotvením k pevnému podkladu</t>
  </si>
  <si>
    <t>-2002693228</t>
  </si>
  <si>
    <t>Montáž sloupků a vzpěr plotových ocelových trubkových nebo profilovaných výšky přes 2 do 2,6 m ukotvením k pevnému podkladu</t>
  </si>
  <si>
    <t>"oplocení, 6" 12</t>
  </si>
  <si>
    <t>28</t>
  </si>
  <si>
    <t>55342273R</t>
  </si>
  <si>
    <t>vzpěra typová plotová průběžná Pz + PVC povrchová úprava, barva antracit 2500/38x1,5mm</t>
  </si>
  <si>
    <t>2053858449</t>
  </si>
  <si>
    <t>29</t>
  </si>
  <si>
    <t>348,7-R</t>
  </si>
  <si>
    <t>Dodávka + montáž systémový plechový držák pro pohrabové desky výšky 300mm</t>
  </si>
  <si>
    <t>ks</t>
  </si>
  <si>
    <t>299191860</t>
  </si>
  <si>
    <t>"oplocení, 3.1" 10</t>
  </si>
  <si>
    <t>"oplocení, 3.2" 18</t>
  </si>
  <si>
    <t>30</t>
  </si>
  <si>
    <t>348,8-R</t>
  </si>
  <si>
    <t>Dodávka + montáž systémový plechový úchyt vzpěry</t>
  </si>
  <si>
    <t>-709725319</t>
  </si>
  <si>
    <t>"oplocení, 7" 12</t>
  </si>
  <si>
    <t>31</t>
  </si>
  <si>
    <t>348101220</t>
  </si>
  <si>
    <t>Osazení vrat nebo vrátek k oplocení na ocelové sloupky pl přes 2 do 4 m2</t>
  </si>
  <si>
    <t>567693303</t>
  </si>
  <si>
    <t>Osazení vrat nebo vrátek k oplocení na sloupky ocelové, plochy jednotlivě přes 2 do 4 m2</t>
  </si>
  <si>
    <t>"oplocení, 9" 1</t>
  </si>
  <si>
    <t>32</t>
  </si>
  <si>
    <t>55342335</t>
  </si>
  <si>
    <t>branka plotová jednokřídlá Pz s PVC vrstvou 1000x2030mm, vč. zámku, kliky a štítky z lehkých slitin</t>
  </si>
  <si>
    <t>-562734907</t>
  </si>
  <si>
    <t>branka plotová jednokřídlá Pz s PVC vrstvou 1000x2030mm</t>
  </si>
  <si>
    <t>33</t>
  </si>
  <si>
    <t>348121221</t>
  </si>
  <si>
    <t>Osazení podhrabových desek dl přes 2 do 3 m na ocelové plotové sloupky</t>
  </si>
  <si>
    <t>CS ÚRS 2024 02</t>
  </si>
  <si>
    <t>1276628327</t>
  </si>
  <si>
    <t>Osazení podhrabových desek na ocelové sloupky, délky desek přes 2 do 3 m</t>
  </si>
  <si>
    <t>"oplocení, 4" 23</t>
  </si>
  <si>
    <t>34</t>
  </si>
  <si>
    <t>592,1-R</t>
  </si>
  <si>
    <t>deska plotová betonová 2950x50x300mm</t>
  </si>
  <si>
    <t>-969666106</t>
  </si>
  <si>
    <t>348401120</t>
  </si>
  <si>
    <t>Montáž oplocení ze strojového pletiva s napínacími dráty v do 1,6 m</t>
  </si>
  <si>
    <t>-1472052443</t>
  </si>
  <si>
    <t>Montáž oplocení z pletiva strojového s napínacími dráty do 1,6 m</t>
  </si>
  <si>
    <t>"oplocení, 2" 60</t>
  </si>
  <si>
    <t>36</t>
  </si>
  <si>
    <t>31327506</t>
  </si>
  <si>
    <t>pletivo drátěné plastifikované se čtvercovými oky 50/2,5 mm v 1800mm</t>
  </si>
  <si>
    <t>-1410122746</t>
  </si>
  <si>
    <t>60*1,05 'Přepočtené koeficientem množství</t>
  </si>
  <si>
    <t>37</t>
  </si>
  <si>
    <t>348401350</t>
  </si>
  <si>
    <t>Rozvinutí, montáž a napnutí napínacího drátu na oplocení</t>
  </si>
  <si>
    <t>-400760000</t>
  </si>
  <si>
    <t>Montáž oplocení z pletiva rozvinutí, uchycení a napnutí drátu napínacího</t>
  </si>
  <si>
    <t>"oplocení, 8" 180</t>
  </si>
  <si>
    <t>38</t>
  </si>
  <si>
    <t>15619100</t>
  </si>
  <si>
    <t>drát kruhový poplastovaný napínací 2,5/3,5mm</t>
  </si>
  <si>
    <t>65251180</t>
  </si>
  <si>
    <t>180*1,05 'Přepočtené koeficientem množství</t>
  </si>
  <si>
    <t>39</t>
  </si>
  <si>
    <t>380326121</t>
  </si>
  <si>
    <t>Kompletní konstrukce ČOV, nádrží ze ŽB se zvýšenými nároky na prostředí tř. C 25/30 XC1 tl přes 80 do 150 mm</t>
  </si>
  <si>
    <t>1370842660</t>
  </si>
  <si>
    <t>Kompletní konstrukce čistíren odpadních vod, nádrží, vodojemů, kanálů z betonu železového bez výztuže a bednění se zvýšenými nároky na prostředí tř. C 25/30, tl. přes 80 do 150 mm</t>
  </si>
  <si>
    <t>atika</t>
  </si>
  <si>
    <t>4,64*3,7*0,295</t>
  </si>
  <si>
    <t>-4,34*3,55*0,295</t>
  </si>
  <si>
    <t>40</t>
  </si>
  <si>
    <t>380326122</t>
  </si>
  <si>
    <t>Kompletní konstrukce ČOV, nádrží ze ŽB se zvýšenými nároky na prostředí tř. C 25/30 XC1 tl přes 150 do 300 mm</t>
  </si>
  <si>
    <t>-1751737288</t>
  </si>
  <si>
    <t>Kompletní konstrukce čistíren odpadních vod, nádrží, vodojemů, kanálů z betonu železového bez výztuže a bednění se zvýšenými nároky na prostředí tř. C 25/30, tl. přes 150 do 300 mm</t>
  </si>
  <si>
    <t>strop</t>
  </si>
  <si>
    <t>4,64*3,7*0,16</t>
  </si>
  <si>
    <t>"stěny" 4,64*3,41*0,04-2,61*2,43*0,04</t>
  </si>
  <si>
    <t>"dobetonování zastropení AN" 0,2</t>
  </si>
  <si>
    <t>"zabetonování větracího otvoru 1.NP" 3,14*0,1*0,1*0,515</t>
  </si>
  <si>
    <t>"zabetonování okna" 0,6*1,1*0,49</t>
  </si>
  <si>
    <t>41</t>
  </si>
  <si>
    <t>380356211</t>
  </si>
  <si>
    <t>Bednění kompletních konstrukcí ČOV, nádrží nebo vodojemů omítaných ploch rovinných zřízení</t>
  </si>
  <si>
    <t>1353223653</t>
  </si>
  <si>
    <t>Bednění kompletních konstrukcí čistíren odpadních vod, nádrží, vodojemů, kanálů konstrukcí omítaných z betonu prostého nebo železového ploch rovinných zřízení</t>
  </si>
  <si>
    <t>Atika</t>
  </si>
  <si>
    <t>2*(4,64+3,7)*0,295+2*3,55*0,295</t>
  </si>
  <si>
    <t>2*(4,64+3,7)*0,16</t>
  </si>
  <si>
    <t>"vnitřní" 3,61*2,43</t>
  </si>
  <si>
    <t>"přetažení římsy vnější" 4,64*0,29</t>
  </si>
  <si>
    <t>"stěny" 2*(4,64+3,41)*0,04+2*(2,61+2,43)*0,04</t>
  </si>
  <si>
    <t>"dobetonování zastropení AN, popř. obvodových zdí AK" 0,8</t>
  </si>
  <si>
    <t>"zabetonování okna" 0,6*1,1*2</t>
  </si>
  <si>
    <t>42</t>
  </si>
  <si>
    <t>380356212</t>
  </si>
  <si>
    <t>Bednění kompletních konstrukcí ČOV, nádrží nebo vodojemů omítaných ploch rovinných odstranění</t>
  </si>
  <si>
    <t>128152599</t>
  </si>
  <si>
    <t>Bednění kompletních konstrukcí čistíren odpadních vod, nádrží, vodojemů, kanálů konstrukcí omítaných z betonu prostého nebo železového ploch rovinných odstranění</t>
  </si>
  <si>
    <t>43</t>
  </si>
  <si>
    <t>380361006</t>
  </si>
  <si>
    <t>Výztuž kompletních konstrukcí ČOV, nádrží nebo vodojemů z betonářské oceli 10 505</t>
  </si>
  <si>
    <t>911969652</t>
  </si>
  <si>
    <t>Výztuž kompletních konstrukcí čistíren odpadních vod, nádrží, vodojemů, kanálů z oceli 10 505 (R) nebo BSt 500</t>
  </si>
  <si>
    <t xml:space="preserve">Poznámka k položce:_x000d_
viz TZ př.č. D.1.1.1 a v.č. D.1.1.2.1.1 až  D.1.1.2.4.2, situace C3</t>
  </si>
  <si>
    <t>"viz výkres výztuže - střešní deska" 0,4327</t>
  </si>
  <si>
    <t>44</t>
  </si>
  <si>
    <t>380361011</t>
  </si>
  <si>
    <t>Výztuž kompletních konstrukcí ČOV, nádrží nebo vodojemů ze svařovaných sítí KARI</t>
  </si>
  <si>
    <t>-581980541</t>
  </si>
  <si>
    <t>Výztuž kompletních konstrukcí čistíren odpadních vod, nádrží, vodojemů, kanálů ze svařovaných sítí z drátů typu KARI</t>
  </si>
  <si>
    <t>"viz výkres výztuže - střešní deska" 0,380</t>
  </si>
  <si>
    <t>45</t>
  </si>
  <si>
    <t>381,1-R</t>
  </si>
  <si>
    <t>Náklady na propojení a prokotvení stávajících a nových ŽB konstrukcí pomocí ocelových trnů s vyvrtáním otvoru na chemickou kotvu</t>
  </si>
  <si>
    <t>kpl</t>
  </si>
  <si>
    <t>-1627567025</t>
  </si>
  <si>
    <t>Vodorovné konstrukce</t>
  </si>
  <si>
    <t>46</t>
  </si>
  <si>
    <t>411354313</t>
  </si>
  <si>
    <t>Zřízení podpěrné konstrukce stropů výšky do 4 m tl přes 15 do 25 cm</t>
  </si>
  <si>
    <t>382785072</t>
  </si>
  <si>
    <t>Podpěrná konstrukce stropů - desek, kleneb a skořepin výška podepření do 4 m tloušťka stropu přes 15 do 25 cm zřízení</t>
  </si>
  <si>
    <t>47</t>
  </si>
  <si>
    <t>411354314</t>
  </si>
  <si>
    <t>Odstranění podpěrné konstrukce stropů výšky do 4 m tl přes 15 do 25 cm</t>
  </si>
  <si>
    <t>-33324775</t>
  </si>
  <si>
    <t>Podpěrná konstrukce stropů - desek, kleneb a skořepin výška podepření do 4 m tloušťka stropu přes 15 do 25 cm odstranění</t>
  </si>
  <si>
    <t>48</t>
  </si>
  <si>
    <t>434313111</t>
  </si>
  <si>
    <t>Schody z vibrolisovaných prefabrikátů 330x150x1400mm se zřízením podkladních stupňů z betonu C 12/15 tl.100mm</t>
  </si>
  <si>
    <t>112343182</t>
  </si>
  <si>
    <t>Schody z vibrolisovaných prefabrikátů na cementovou maltu, s vyspárováním se zřízením podkladních stupňů z betonu tř. C 12/15</t>
  </si>
  <si>
    <t>1,3*2</t>
  </si>
  <si>
    <t>49</t>
  </si>
  <si>
    <t>564851011</t>
  </si>
  <si>
    <t>Podklad ze štěrkodrtě ŠD plochy do 100 m2 tl 150 mm fr 0-32mm</t>
  </si>
  <si>
    <t>-1228172231</t>
  </si>
  <si>
    <t>Podklad ze štěrkodrti ŠD s rozprostřením a zhutněním plochy jednotlivě do 100 m2, po zhutnění tl. 150 mm</t>
  </si>
  <si>
    <t>0,66*1,3</t>
  </si>
  <si>
    <t>50</t>
  </si>
  <si>
    <t>451573111</t>
  </si>
  <si>
    <t>Lože pod potrubí otevřený výkop z písku zrna 0-4(8) mm</t>
  </si>
  <si>
    <t>-390002428</t>
  </si>
  <si>
    <t xml:space="preserve">Lože pod potrubí, stoky a drobné objekty v otevřeném výkopu z písku a štěrkopísku </t>
  </si>
  <si>
    <t>"výtlak, PE D63" 3,5*0,8*0,1</t>
  </si>
  <si>
    <t>"odběr, PE D90" 3,7*0,8*0,1</t>
  </si>
  <si>
    <t>"přítok, PE D90" 3*0,8*0,1</t>
  </si>
  <si>
    <t>"bezpečnostní odtok, PVC DN150" 4*1,1*0,1</t>
  </si>
  <si>
    <t>Komunikace pozemní</t>
  </si>
  <si>
    <t>51</t>
  </si>
  <si>
    <t>564861011</t>
  </si>
  <si>
    <t>Podklad ze štěrkodrtě ŠD plochy do 100 m2 tl 200 mm fr 0-32mm</t>
  </si>
  <si>
    <t>460061346</t>
  </si>
  <si>
    <t>Podklad ze štěrkodrti ŠD s rozprostřením a zhutněním plochy jednotlivě do 100 m2, po zhutnění tl. 200 mm</t>
  </si>
  <si>
    <t>52</t>
  </si>
  <si>
    <t>596811120</t>
  </si>
  <si>
    <t>Kladení betonové dlažby komunikací pro pěší do lože z kameniva tl.50mm velikosti do 0,09 m2 pl do 50 m2</t>
  </si>
  <si>
    <t>2021402619</t>
  </si>
  <si>
    <t>Kladení dlažby z betonových nebo kameninových dlaždic komunikací pro pěší s vyplněním spár a se smetením přebytečného materiálu na vzdálenost do 3 m s ložem z kameniva těženého tl. do 50 mm velikosti dlaždic do 0,09 m2 (bez zámku), pro plochy do 50 m2</t>
  </si>
  <si>
    <t>"odpočet plocha schodiště" -1,3*0,66</t>
  </si>
  <si>
    <t>53</t>
  </si>
  <si>
    <t>59248005</t>
  </si>
  <si>
    <t>dlažba chodníková betonová 300x300mm tl 37mm přírodní</t>
  </si>
  <si>
    <t>-1916006119</t>
  </si>
  <si>
    <t>20,142*1,05 'Přepočtené koeficientem množství</t>
  </si>
  <si>
    <t>Úpravy povrchů, podlahy a osazování výplní</t>
  </si>
  <si>
    <t>54</t>
  </si>
  <si>
    <t>621142001</t>
  </si>
  <si>
    <t>Sklovláknité pletivo vnějších podhledů vtlačené do tmelu</t>
  </si>
  <si>
    <t>-453932470</t>
  </si>
  <si>
    <t>Pletivo vnějších ploch v ploše nebo pruzích, na plném podkladu sklovláknité vtlačené do tmelu podhledů</t>
  </si>
  <si>
    <t>"podhled přesahu střechy</t>
  </si>
  <si>
    <t>4,64*0,29</t>
  </si>
  <si>
    <t>55</t>
  </si>
  <si>
    <t>621151031</t>
  </si>
  <si>
    <t>Penetrační silikonový nátěr vnějších pastovitých tenkovrstvých omítek podhledů</t>
  </si>
  <si>
    <t>1781375922</t>
  </si>
  <si>
    <t>Penetrační nátěr vnějších pastovitých tenkovrstvých omítek silikonový podhledů</t>
  </si>
  <si>
    <t>56</t>
  </si>
  <si>
    <t>621531022</t>
  </si>
  <si>
    <t>Tenkovrstvá silikonová zatíraná omítka zrnitost 2,0 mm vnějších podhledů</t>
  </si>
  <si>
    <t>1607260501</t>
  </si>
  <si>
    <t>Omítka tenkovrstvá silikonová vnějších ploch probarvená bez penetrace zatíraná (škrábaná), zrnitost 2,0 mm podhledů</t>
  </si>
  <si>
    <t>57</t>
  </si>
  <si>
    <t>622142001</t>
  </si>
  <si>
    <t>Sklovláknité pletivo vnějších stěn vtlačené do tmelu</t>
  </si>
  <si>
    <t>-1115531201</t>
  </si>
  <si>
    <t>Pletivo vnějších ploch v ploše nebo pruzích, na plném podkladu sklovláknité vtlačené do tmelu stěn</t>
  </si>
  <si>
    <t xml:space="preserve">vnější povrchy </t>
  </si>
  <si>
    <t>2*(4,64+3,41)*2,9-1,59*2,9</t>
  </si>
  <si>
    <t>-1,1*2,03-0,6*1,1</t>
  </si>
  <si>
    <t xml:space="preserve">ostění + nadpraží </t>
  </si>
  <si>
    <t>(2,03+1,1+2,03)*0,2+(1,1+0,6+1,1)*0,2</t>
  </si>
  <si>
    <t>58</t>
  </si>
  <si>
    <t>622151001</t>
  </si>
  <si>
    <t>Penetrační akrylátový nátěr vnějších pastovitých tenkovrstvých omítek stěn</t>
  </si>
  <si>
    <t>913142511</t>
  </si>
  <si>
    <t>Penetrační nátěr vnějších pastovitých tenkovrstvých omítek akrylátový stěn</t>
  </si>
  <si>
    <t>59</t>
  </si>
  <si>
    <t>622211021</t>
  </si>
  <si>
    <t>Montáž kontaktního zateplení vnějších stěn lepením a mechanickým kotvením polystyrénových desek do betonu a zdiva tl přes 80 do 120 mm</t>
  </si>
  <si>
    <t>-16818411</t>
  </si>
  <si>
    <t>Montáž kontaktního zateplení lepením a mechanickým kotvením z polystyrenových desek (dodávka ve specifikaci) na vnější stěny, na podklad betonový nebo z lehčeného betonu, z tvárnic keramických nebo vápenopískových, tloušťky desek přes 80 do 120 mm</t>
  </si>
  <si>
    <t>"zateplení vstupu do AN, plocha dle autocad" 3,2*2</t>
  </si>
  <si>
    <t>"šikmá část" 1,79*2,6</t>
  </si>
  <si>
    <t>60</t>
  </si>
  <si>
    <t>28376443</t>
  </si>
  <si>
    <t>deska XPS hrana rovná a strukturovaný povrch 300kPA λ=0,035 tl 100mm</t>
  </si>
  <si>
    <t>-1147986243</t>
  </si>
  <si>
    <t>11,054*1,05 'Přepočtené koeficientem množství</t>
  </si>
  <si>
    <t>61</t>
  </si>
  <si>
    <t>622131151</t>
  </si>
  <si>
    <t>Sanační postřik vnějších stěn nanášený celoplošně ručně</t>
  </si>
  <si>
    <t>1304114576</t>
  </si>
  <si>
    <t>Sanační postřik vnějších ploch nanášený ručně celoplošně stěn</t>
  </si>
  <si>
    <t>62</t>
  </si>
  <si>
    <t>622324411</t>
  </si>
  <si>
    <t>Sanační podkladní omítka vnějších stěn nanášená ručně</t>
  </si>
  <si>
    <t>-646756187</t>
  </si>
  <si>
    <t>Omítka sanační vnějších ploch podkladní (vyrovnávací) tloušťky do 15 mm nanášená ručně stěn</t>
  </si>
  <si>
    <t xml:space="preserve">Poznámka k položce:_x000d_
SANAČNÍ OMÍTKA NA BÁZI CEMENTU DO VENKOVNÍHO PROSTŘEDÍ PRO SANACI BETONOVÝCH POVRCHŮ (DLE NESOUDRŽNOSTI POVRCHU)_x000d_
</t>
  </si>
  <si>
    <t>"zateplení vstupu do AN, plocha dle autocad" 2,72*2</t>
  </si>
  <si>
    <t>"šikmá část" 1,59*2,04</t>
  </si>
  <si>
    <t>63</t>
  </si>
  <si>
    <t>622151031</t>
  </si>
  <si>
    <t>Penetrační silikonový nátěr vnějších pastovitých tenkovrstvých omítek stěn</t>
  </si>
  <si>
    <t>804507736</t>
  </si>
  <si>
    <t>Penetrační nátěr vnějších pastovitých tenkovrstvých omítek silikonový stěn</t>
  </si>
  <si>
    <t>64</t>
  </si>
  <si>
    <t>622531022</t>
  </si>
  <si>
    <t>Tenkovrstvá silikonová zatíraná omítka zrnitost 2,0 mm vnějších stěn, (barva RAL 5014)</t>
  </si>
  <si>
    <t>876472632</t>
  </si>
  <si>
    <t>Omítka tenkovrstvá silikonová vnějších ploch probarvená bez penetrace zatíraná (škrábaná), zrnitost 2,0 mm stěn</t>
  </si>
  <si>
    <t>"odpočet nopová fólie" -8,706</t>
  </si>
  <si>
    <t>Mezisoučet</t>
  </si>
  <si>
    <t>"odpočet netkaná textílie" -4,817</t>
  </si>
  <si>
    <t>"odpočet keramický obklad" -9,12</t>
  </si>
  <si>
    <t>Trubní vedení</t>
  </si>
  <si>
    <t>65</t>
  </si>
  <si>
    <t>810351811</t>
  </si>
  <si>
    <t>Bourání stávajícího potrubí z betonu DN do 200</t>
  </si>
  <si>
    <t>308871790</t>
  </si>
  <si>
    <t>Bourání stávajícího potrubí z betonu v otevřeném výkopu DN do 200</t>
  </si>
  <si>
    <t>"kanalizační potrubí, DN150" 4</t>
  </si>
  <si>
    <t>66</t>
  </si>
  <si>
    <t>850311811</t>
  </si>
  <si>
    <t>Bourání stávajícího potrubí z trub litinových DN 150</t>
  </si>
  <si>
    <t>-1002934967</t>
  </si>
  <si>
    <t>Bourání stávajícího potrubí z trub litinových hrdlových nebo přírubových v otevřeném výkopu DN do 150</t>
  </si>
  <si>
    <t>"vodovodní potrubí, D90" 4,7+4,5</t>
  </si>
  <si>
    <t>67</t>
  </si>
  <si>
    <t>722130803</t>
  </si>
  <si>
    <t>Demontáž potrubí ocelové pozinkované závitové DN přes 40 do 50</t>
  </si>
  <si>
    <t>-1712215788</t>
  </si>
  <si>
    <t>Demontáž potrubí z ocelových trubek pozinkovaných závitových přes 40 do DN 50</t>
  </si>
  <si>
    <t>"vodovodní potrubí, D63" 4,2</t>
  </si>
  <si>
    <t>68</t>
  </si>
  <si>
    <t>857241131</t>
  </si>
  <si>
    <t>Montáž litinových tvarovek jednoosých hrdlových otevřený výkop s integrovaným těsněním do DN 80</t>
  </si>
  <si>
    <t>-1140092664</t>
  </si>
  <si>
    <t>Montáž litinových tvarovek na potrubí litinovém tlakovém jednoosých na potrubí z trub hrdlových v otevřeném výkopu, kanálu nebo v šachtě s integrovaným těsněním DN 80</t>
  </si>
  <si>
    <t>"přepojení nového na stávající vodovodní potrubí" 1+2</t>
  </si>
  <si>
    <t>69</t>
  </si>
  <si>
    <t>552,1-R</t>
  </si>
  <si>
    <t>mechanická spojka DN50, multitoleranční s přírubou, jištěná poti tahu</t>
  </si>
  <si>
    <t>-978188365</t>
  </si>
  <si>
    <t>mechanická spojka DN80, multitoleranční s přírubou, jištěná poti tahu</t>
  </si>
  <si>
    <t>552,2-R</t>
  </si>
  <si>
    <t>1384660977</t>
  </si>
  <si>
    <t>71</t>
  </si>
  <si>
    <t>871211141</t>
  </si>
  <si>
    <t>Montáž potrubí z PE100 RC SDR 11 otevřený výkop svařovaných na tupo d 63 x 5,8 mm</t>
  </si>
  <si>
    <t>740525268</t>
  </si>
  <si>
    <t>Montáž vodovodního potrubí z polyetylenu PE100 RC v otevřeném výkopu svařovaných na tupo SDR 11/PN16 d 63 x 5,8 mm</t>
  </si>
  <si>
    <t>"výtlak, PE D63" 4,2</t>
  </si>
  <si>
    <t>72</t>
  </si>
  <si>
    <t>28613503</t>
  </si>
  <si>
    <t>potrubí vodovodní dvouvrstvé PE100 RC SDR11 63x5,8mm</t>
  </si>
  <si>
    <t>1558667515</t>
  </si>
  <si>
    <t>4,2*1,05 'Přepočtené koeficientem množství</t>
  </si>
  <si>
    <t>73</t>
  </si>
  <si>
    <t>871241141</t>
  </si>
  <si>
    <t>Montáž potrubí z PE100 RC SDR 11 otevřený výkop svařovaných na tupo d 90 x 8,2 mm</t>
  </si>
  <si>
    <t>-127336337</t>
  </si>
  <si>
    <t>Montáž vodovodního potrubí z polyetylenu PE100 RC v otevřeném výkopu svařovaných na tupo SDR 11/PN16 d 90 x 8,2 mm</t>
  </si>
  <si>
    <t>"odběr, PE D90" 4,7</t>
  </si>
  <si>
    <t>"přítok, PE D90" 4,5</t>
  </si>
  <si>
    <t>74</t>
  </si>
  <si>
    <t>28613556</t>
  </si>
  <si>
    <t>potrubí vodovodní dvouvrstvé PE100 RC SDR11 90x8,2mm</t>
  </si>
  <si>
    <t>1114371811</t>
  </si>
  <si>
    <t>9,2*1,05 'Přepočtené koeficientem množství</t>
  </si>
  <si>
    <t>75</t>
  </si>
  <si>
    <t>871313122</t>
  </si>
  <si>
    <t>Montáž kanalizačního potrubí hladkého plnostěnného SN 10 z PVC-U DN 160</t>
  </si>
  <si>
    <t>-578038723</t>
  </si>
  <si>
    <t>Montáž kanalizačního potrubí z tvrdého PVC-U hladkého plnostěnného tuhost SN 10 DN 160</t>
  </si>
  <si>
    <t>"bezpečnostní odtok, PVC DN150" 4</t>
  </si>
  <si>
    <t>76</t>
  </si>
  <si>
    <t>28611173</t>
  </si>
  <si>
    <t>trubka kanalizační PVC-U plnostěnná jednovrstvá DN 160x1000mm SN10</t>
  </si>
  <si>
    <t>966909260</t>
  </si>
  <si>
    <t>4*1,05 'Přepočtené koeficientem množství</t>
  </si>
  <si>
    <t>77</t>
  </si>
  <si>
    <t>877211101</t>
  </si>
  <si>
    <t>Montáž elektrospojek na vodovodním potrubí z PE trub d 63</t>
  </si>
  <si>
    <t>-102101077</t>
  </si>
  <si>
    <t>Montáž tvarovek na vodovodním plastovém potrubí z polyetylenu PE 100 elektrotvarovek SDR 11/PN16 spojek, oblouků nebo redukcí d 63</t>
  </si>
  <si>
    <t>"výtlak, PE D63" 1</t>
  </si>
  <si>
    <t>78</t>
  </si>
  <si>
    <t>28615972</t>
  </si>
  <si>
    <t>elektrospojka SDR11 PE 100 PN16 D 63mm</t>
  </si>
  <si>
    <t>-1897032431</t>
  </si>
  <si>
    <t>79</t>
  </si>
  <si>
    <t>877211201</t>
  </si>
  <si>
    <t>Montáž oblouků a spojek svařovaných na tupo na vodovodním potrubí z PE trub d 63</t>
  </si>
  <si>
    <t>-514440715</t>
  </si>
  <si>
    <t>Montáž tvarovek na vodovodním plastovém potrubí z polyetylenu PE 100 svařovaných na tupo SDR 11/PN16 oblouků nebo redukcí d 63</t>
  </si>
  <si>
    <t>80</t>
  </si>
  <si>
    <t>28653133</t>
  </si>
  <si>
    <t>nákružek lemový PE 100 SDR11 63mm</t>
  </si>
  <si>
    <t>512370245</t>
  </si>
  <si>
    <t>81</t>
  </si>
  <si>
    <t>28654365</t>
  </si>
  <si>
    <t>příruba volná k lemovému nákružku z polypropylénu 63</t>
  </si>
  <si>
    <t>-273397959</t>
  </si>
  <si>
    <t>82</t>
  </si>
  <si>
    <t>877241101</t>
  </si>
  <si>
    <t>Montáž elektrospojek na vodovodním potrubí z PE trub d 90</t>
  </si>
  <si>
    <t>-1751485224</t>
  </si>
  <si>
    <t>Montáž tvarovek na vodovodním plastovém potrubí z polyetylenu PE 100 elektrotvarovek SDR 11/PN16 spojek, oblouků nebo redukcí d 90</t>
  </si>
  <si>
    <t>"odběr, PE D90" 1</t>
  </si>
  <si>
    <t>"přítok, PE D90" 1</t>
  </si>
  <si>
    <t>83</t>
  </si>
  <si>
    <t>28615974</t>
  </si>
  <si>
    <t>elektrospojka SDR11 PE 100 PN16 D 90mm</t>
  </si>
  <si>
    <t>93577891</t>
  </si>
  <si>
    <t>84</t>
  </si>
  <si>
    <t>877241201</t>
  </si>
  <si>
    <t>Montáž oblouků svařovaných na tupo na vodovodním potrubí z PE trub d 90</t>
  </si>
  <si>
    <t>2106688744</t>
  </si>
  <si>
    <t>Montáž tvarovek na vodovodním plastovém potrubí z polyetylenu PE 100 svařovaných na tupo SDR 11/PN16 oblouků nebo redukcí d 90</t>
  </si>
  <si>
    <t>85</t>
  </si>
  <si>
    <t>28653135</t>
  </si>
  <si>
    <t>nákružek lemový PE 100 SDR11 90mm</t>
  </si>
  <si>
    <t>-552938082</t>
  </si>
  <si>
    <t>86</t>
  </si>
  <si>
    <t>28654368</t>
  </si>
  <si>
    <t>příruba volná k lemovému nákružku z polypropylénu 90</t>
  </si>
  <si>
    <t>-721149984</t>
  </si>
  <si>
    <t>87</t>
  </si>
  <si>
    <t>877310330</t>
  </si>
  <si>
    <t>Montáž spojek na kanalizačním potrubí z PP nebo tvrdého PVC-U trub hladkých plnostěnných DN 150</t>
  </si>
  <si>
    <t>-626420112</t>
  </si>
  <si>
    <t>Montáž tvarovek na kanalizačním plastovém potrubí z polypropylenu PP hladkého plnostěnného spojek nebo redukcí DN 150</t>
  </si>
  <si>
    <t>"přepojení bezpečnostního odpadu" 1</t>
  </si>
  <si>
    <t>88</t>
  </si>
  <si>
    <t>286,2-R</t>
  </si>
  <si>
    <t>přechodová spojka, opravná manžeta DN150 (plast x beton)</t>
  </si>
  <si>
    <t>-110991433</t>
  </si>
  <si>
    <t>přechodová spojka, opravná manžeta DN150</t>
  </si>
  <si>
    <t>89</t>
  </si>
  <si>
    <t>892233122</t>
  </si>
  <si>
    <t>Proplach a dezinfekce vodovodního potrubí DN od 40 do 70</t>
  </si>
  <si>
    <t>-1472666349</t>
  </si>
  <si>
    <t>"PE D63" 4,2</t>
  </si>
  <si>
    <t>"PE D90" 9,2</t>
  </si>
  <si>
    <t>90</t>
  </si>
  <si>
    <t>892241111</t>
  </si>
  <si>
    <t xml:space="preserve">Tlaková zkouška  potrubí DN do 80</t>
  </si>
  <si>
    <t>19404977</t>
  </si>
  <si>
    <t>Tlakové zkoušky na potrubí DN do 80</t>
  </si>
  <si>
    <t>91</t>
  </si>
  <si>
    <t>892271111</t>
  </si>
  <si>
    <t>Tlaková zkouška potrubí DN 100 nebo 125</t>
  </si>
  <si>
    <t>1259909490</t>
  </si>
  <si>
    <t>Tlakové zkoušky na potrubí DN 100 nebo 125</t>
  </si>
  <si>
    <t>"PVC DN150" 4</t>
  </si>
  <si>
    <t>92</t>
  </si>
  <si>
    <t>892,1-R</t>
  </si>
  <si>
    <t>Kamerová zkouška kanalizačního potrubí, vč. vyhotovení záznamu o zkoušce</t>
  </si>
  <si>
    <t>-2061872986</t>
  </si>
  <si>
    <t>93</t>
  </si>
  <si>
    <t>898161201R</t>
  </si>
  <si>
    <t>Sanace kanalizačního potrubí vložkování textilním rukávcem DN 150 tl 3 mm</t>
  </si>
  <si>
    <t>1783609797</t>
  </si>
  <si>
    <t>Vložkování kanalizačního potrubí litinového, ocelového nebo betonového textilním rukávcem sanační tloušťky 7 mm DN 200</t>
  </si>
  <si>
    <t>"bezepčnostní odtok" 3</t>
  </si>
  <si>
    <t>94</t>
  </si>
  <si>
    <t>898,1-R</t>
  </si>
  <si>
    <t xml:space="preserve">Vyčištění potrubí DN150 tlakovou vodou před provedením sanačního rukávce </t>
  </si>
  <si>
    <t>-83191928</t>
  </si>
  <si>
    <t xml:space="preserve">Vyčištění potrubí DN150 tlakovou vodou </t>
  </si>
  <si>
    <t>Poznámka k položce:_x000d_
1,5bar</t>
  </si>
  <si>
    <t>95</t>
  </si>
  <si>
    <t>899721111</t>
  </si>
  <si>
    <t>Signalizační vodič DN do 150 mm na potrubí CY6 mm2</t>
  </si>
  <si>
    <t>-70270674</t>
  </si>
  <si>
    <t>Signalizační vodič na potrubí DN do 150 mm</t>
  </si>
  <si>
    <t>"výtlak, PE D63" 3,5*1,1</t>
  </si>
  <si>
    <t>"odběr, PE D90" 3,7*1,1</t>
  </si>
  <si>
    <t>"přítok, PE D90" 3*1,1</t>
  </si>
  <si>
    <t>96</t>
  </si>
  <si>
    <t>899722113</t>
  </si>
  <si>
    <t>Krytí potrubí z plastů výstražnou fólií z PVC s nápisem 34cm s nápisem "POZOR VODOVOD"</t>
  </si>
  <si>
    <t>1651892344</t>
  </si>
  <si>
    <t>Krytí potrubí z plastů výstražnou fólií z PVC šířky 34 cm</t>
  </si>
  <si>
    <t>"výtlak, PE D63" 3,5</t>
  </si>
  <si>
    <t>"odběr, PE D90" 3,7</t>
  </si>
  <si>
    <t>"přítok, PE D90" 3</t>
  </si>
  <si>
    <t>8.1</t>
  </si>
  <si>
    <t>Provizorní přepojení</t>
  </si>
  <si>
    <t>97</t>
  </si>
  <si>
    <t>-694682210</t>
  </si>
  <si>
    <t xml:space="preserve">Poznámka k položce:_x000d_
viz TZ př.č. D.1.1.1 a. D.1.1.2, v.č. D.1.1.15  , situace C3</t>
  </si>
  <si>
    <t>1+2</t>
  </si>
  <si>
    <t>98</t>
  </si>
  <si>
    <t>-1108335613</t>
  </si>
  <si>
    <t>99</t>
  </si>
  <si>
    <t>-1959648930</t>
  </si>
  <si>
    <t>100</t>
  </si>
  <si>
    <t>878460580</t>
  </si>
  <si>
    <t>13,82</t>
  </si>
  <si>
    <t>101</t>
  </si>
  <si>
    <t>403730516</t>
  </si>
  <si>
    <t>13,82*1,05 'Přepočtené koeficientem množství</t>
  </si>
  <si>
    <t>102</t>
  </si>
  <si>
    <t>-959066271</t>
  </si>
  <si>
    <t>103</t>
  </si>
  <si>
    <t>271650788</t>
  </si>
  <si>
    <t>0,952380952380952*1,05 'Přepočtené koeficientem množství</t>
  </si>
  <si>
    <t>104</t>
  </si>
  <si>
    <t>-1138651296</t>
  </si>
  <si>
    <t>105</t>
  </si>
  <si>
    <t>363892702</t>
  </si>
  <si>
    <t>106</t>
  </si>
  <si>
    <t>-1881102239</t>
  </si>
  <si>
    <t>107</t>
  </si>
  <si>
    <t>28614865</t>
  </si>
  <si>
    <t>oblouk 90° SDR11 PE 100 PN16 D 63mm</t>
  </si>
  <si>
    <t>-1454342577</t>
  </si>
  <si>
    <t>108</t>
  </si>
  <si>
    <t>877212001</t>
  </si>
  <si>
    <t>Montáž svěrných spojek na vodovodním potrubí z trub d 63</t>
  </si>
  <si>
    <t>-2124047408</t>
  </si>
  <si>
    <t>Montáž svěrných (mechanických) spojek na vodovodním potrubí spojek, kolen 90° nebo redukcí d 63</t>
  </si>
  <si>
    <t>109</t>
  </si>
  <si>
    <t>286,101-R</t>
  </si>
  <si>
    <t>PŘECHODKA ISIFLO 63x2" HDPE-NEREZ</t>
  </si>
  <si>
    <t>1277280466</t>
  </si>
  <si>
    <t>110</t>
  </si>
  <si>
    <t>680798949</t>
  </si>
  <si>
    <t>111</t>
  </si>
  <si>
    <t>28614977</t>
  </si>
  <si>
    <t>elektroredukce PE 100 PN16 D 90-63mm</t>
  </si>
  <si>
    <t>-634144776</t>
  </si>
  <si>
    <t>112</t>
  </si>
  <si>
    <t>722232043</t>
  </si>
  <si>
    <t>Kohout kulový přímý G 1/2" PN 42 do 185°C vnitřní závit</t>
  </si>
  <si>
    <t>1720768407</t>
  </si>
  <si>
    <t>Armatury se dvěma závity kulové kohouty PN 42 do 185 °C přímé vnitřní závit G 1/2"</t>
  </si>
  <si>
    <t>113</t>
  </si>
  <si>
    <t>722232048</t>
  </si>
  <si>
    <t>Kohout kulový přímý G 2" PN 42 do 185°C vnitřní závit</t>
  </si>
  <si>
    <t>538908252</t>
  </si>
  <si>
    <t>Armatury se dvěma závity kulové kohouty PN 42 do 185 °C přímé vnitřní závit G 2"</t>
  </si>
  <si>
    <t>114</t>
  </si>
  <si>
    <t>722232107</t>
  </si>
  <si>
    <t>Kohout kulový přímý G 2" PN 42 do 185°C s vnějším a vnitřním závitem</t>
  </si>
  <si>
    <t>1339694073</t>
  </si>
  <si>
    <t>Armatury se dvěma závity kulové kohouty PN 42 do 185 °C přímé vnější a vnitřní závit G 2"</t>
  </si>
  <si>
    <t>115</t>
  </si>
  <si>
    <t>722239103</t>
  </si>
  <si>
    <t>Montáž armatur vodovodních se dvěma závity G 1"</t>
  </si>
  <si>
    <t>2063325038</t>
  </si>
  <si>
    <t>Armatury se dvěma závity montáž vodovodních armatur se dvěma závity ostatních typů G 1"</t>
  </si>
  <si>
    <t>4+3+3+1+1</t>
  </si>
  <si>
    <t>116</t>
  </si>
  <si>
    <t>551,1-R</t>
  </si>
  <si>
    <t>T-KUS NEREZ 2"/2"/2" S VNITŘNÍM ZÁVITEM</t>
  </si>
  <si>
    <t>1353805662</t>
  </si>
  <si>
    <t>117</t>
  </si>
  <si>
    <t>551,2-R</t>
  </si>
  <si>
    <t>REDUKCE 1"-1/2"</t>
  </si>
  <si>
    <t>-1232590338</t>
  </si>
  <si>
    <t>118</t>
  </si>
  <si>
    <t>551,3-R</t>
  </si>
  <si>
    <t>REDUKCE 2"-1"</t>
  </si>
  <si>
    <t>-1881030337</t>
  </si>
  <si>
    <t>119</t>
  </si>
  <si>
    <t>551,4-R</t>
  </si>
  <si>
    <t>PŘECHODKA DN25 NEREZ-PPR S VNITŘNÍM ZÁVITEM 1"</t>
  </si>
  <si>
    <t>-339001035</t>
  </si>
  <si>
    <t>120</t>
  </si>
  <si>
    <t>551,5-R</t>
  </si>
  <si>
    <t>PŘECHODKA NA VNĚJŠÍ ZÁVIT DN25/1"</t>
  </si>
  <si>
    <t>1624692747</t>
  </si>
  <si>
    <t>121</t>
  </si>
  <si>
    <t>722,1-R</t>
  </si>
  <si>
    <t>Dodávka + montáž TLAKOVÉ ČIDLO</t>
  </si>
  <si>
    <t>-750726101</t>
  </si>
  <si>
    <t>122</t>
  </si>
  <si>
    <t>722,2-R</t>
  </si>
  <si>
    <t>Dodávka + montáž ZPĚTNÁ KLAPKA NEREZOVÁ S VNITŘNÍM ZÁVITEM</t>
  </si>
  <si>
    <t>804248588</t>
  </si>
  <si>
    <t>123</t>
  </si>
  <si>
    <t>722,3-R</t>
  </si>
  <si>
    <t xml:space="preserve">Náklady spojené s instalací stávajícího čerpadla  32-CVXV-4</t>
  </si>
  <si>
    <t>-2061489345</t>
  </si>
  <si>
    <t>124</t>
  </si>
  <si>
    <t>722,4-R</t>
  </si>
  <si>
    <t>Dodávka + montáž VERTIKÁLNÍ NÁDRŽ NA PITNOU VODU PLASTOVÁ 680x680x1250 MM - SYSTÉMOVÁ NÁDRŽ SE ŠROUBOVACÍM VÍKEM D380 MM</t>
  </si>
  <si>
    <t>-1454453350</t>
  </si>
  <si>
    <t>125</t>
  </si>
  <si>
    <t>722,5-R</t>
  </si>
  <si>
    <t>Dodávka + montáž PŘÍRUBOVÁ UCPÁVKA S GUMOVOU VLOŽKOU (NEREZ + GUMA) + SPOJOVACÍ MATERIÁL (NEREZ)</t>
  </si>
  <si>
    <t>-2023630868</t>
  </si>
  <si>
    <t>126</t>
  </si>
  <si>
    <t>722,6-R</t>
  </si>
  <si>
    <t>Dodávka + montáž VTOKOVÉ TĚSNĚNÍ - GUMOVÁ UCPÁVKA DN63</t>
  </si>
  <si>
    <t>2009030669</t>
  </si>
  <si>
    <t>127</t>
  </si>
  <si>
    <t>722,7-R</t>
  </si>
  <si>
    <t>Dodávka + montáž LEPENÁ PLASTOVÁ BEDNA SAMONOSNÁ SE ZATEPLENÝM VÝKLOPNÝM POCHOZÍM VÍKEM NA PANTECH 1500x1500x1500 MM</t>
  </si>
  <si>
    <t>1634554857</t>
  </si>
  <si>
    <t>128</t>
  </si>
  <si>
    <t>72214001R</t>
  </si>
  <si>
    <t>Potrubí vodovodní z ušlechtilé oceli spojované lisováním D 2" + závitové mezikusy</t>
  </si>
  <si>
    <t>-1008189620</t>
  </si>
  <si>
    <t>Potrubí z ocelových trubek z ušlechtilé oceli (nerez) spojované lisováním PN 16 do 85°C Ø 2"</t>
  </si>
  <si>
    <t>129</t>
  </si>
  <si>
    <t>72214002R</t>
  </si>
  <si>
    <t>Potrubí vodovodní z ušlechtilé oceli spojované lisováním D 2" s oboustranným vnějším závitem</t>
  </si>
  <si>
    <t>1769732837</t>
  </si>
  <si>
    <t xml:space="preserve">Poznámka k položce:_x000d_
viz TZ př.č. D.1.1.1 a. D.1.1.2, v.č. D.1.1.15  , situace C3_x000d_
součástí položky jsou tvarovky: _x000d_
KOLENO NEREZOVÉ 90° 2" - 2ks</t>
  </si>
  <si>
    <t>0,65</t>
  </si>
  <si>
    <t>130</t>
  </si>
  <si>
    <t>722174003</t>
  </si>
  <si>
    <t>Potrubí vodovodní plastové PPR svar polyfúze PN 16 D 25x3,5 mm</t>
  </si>
  <si>
    <t>1685684871</t>
  </si>
  <si>
    <t>Potrubí z plastových trubek z polypropylenu PPR svařovaných polyfúzně PN 16 (SDR 7,4) D 25 x 3,5</t>
  </si>
  <si>
    <t xml:space="preserve">Poznámka k položce:_x000d_
viz TZ př.č. D.1.1.1 a. D.1.1.2, v.č. D.1.1.15  , situace C3_x000d_
součástí položky jsou tvarovky: _x000d_
PPR KOLENO DN25 90° - 1ks_x000d_
PPR T-KUS DN25/25/25 - 1ks</t>
  </si>
  <si>
    <t>0,68</t>
  </si>
  <si>
    <t>131</t>
  </si>
  <si>
    <t>722,20-R</t>
  </si>
  <si>
    <t>Demontáž provizorního přepojení, vč. odvozu a likvidace</t>
  </si>
  <si>
    <t>1817554568</t>
  </si>
  <si>
    <t>Ostatní konstrukce a práce, bourání</t>
  </si>
  <si>
    <t>132</t>
  </si>
  <si>
    <t>900,1-R</t>
  </si>
  <si>
    <t>R/001 - Dodávka + monáž maketa kamery 125x125mm</t>
  </si>
  <si>
    <t>688998142</t>
  </si>
  <si>
    <t xml:space="preserve">R/002 - Dodávka + monáž MAKETA KAMERY:
VÝROBEK - NAPODOBENINA BEZPEČNOSTNÍ KAMERY TYPU RYBÍ OKO - ČERNÁ;
LED DIODA PRO SIMULACI AKTIVITY KAMERY;
PRO MONTÁŽ NA STROP NEBO STĚNU;
POHYBOVÝ SENZOR;
BATERIOVÉ NAPÁJENÍ (AA BATERIE)
POZN.: NUTNO ZVOLIT VÝROBEK S VHODNÝM KRYTÍM DO EXTERIÉRU.
</t>
  </si>
  <si>
    <t>133</t>
  </si>
  <si>
    <t>900,2-R</t>
  </si>
  <si>
    <t>R/002 - Dodávka + monáž membránová zpětná klapka na PVC potrubí DN200</t>
  </si>
  <si>
    <t>-1790758948</t>
  </si>
  <si>
    <t xml:space="preserve">R/002 - Dodávka + monáž MEMBRÁNOVÁ ZPĚTNÁ KLAPKA NA PVC POTRUBÍ DN200
MIN. SPÁD 1% (PRO ZAJIŠTĚNÍ SAMOČISTÍCÍ SCHOPNOSTI);
KLAPKU JE NUTNO KONTROLOVAT MIN. 2x ROČNĚ - KONTROLA FUNKČNOSTI + PROPLACH A VIZUÁLNÍ + MECHANICKÁ KONTROLA.
PRO PROPLACH NESMÍ BÝT POUŽITA TLAKOVÁ VODA
UMÍSTĚNÍ KLAPKY MUSÍ BÝT NA PŘÍSTUPNÉM MÍSTĚ - ÚSTÍ ODPADNÍHO POTRUBÍ, VÝÚSTNÍ OBJEKT, ALT. V ŠACHTĚ - BUDE UPŘESNĚNO NA STAVBĚ PO DOMLUVĚ SE ZÁSTUPCEM PROVOZOVATELE.
</t>
  </si>
  <si>
    <t>134</t>
  </si>
  <si>
    <t>900,8-R</t>
  </si>
  <si>
    <t>Demontáž stávajícího litinového svodu DN100, vč. odvozu a likvidace</t>
  </si>
  <si>
    <t>-1348842005</t>
  </si>
  <si>
    <t>135</t>
  </si>
  <si>
    <t>900,9-R</t>
  </si>
  <si>
    <t>Demontáž stávajícího oplocení z drátěného pletiva na ocelové sloupky, vč. vstupní branky , vč. odvozu a likvidace</t>
  </si>
  <si>
    <t>-2049601439</t>
  </si>
  <si>
    <t>60,9</t>
  </si>
  <si>
    <t>136</t>
  </si>
  <si>
    <t>910,1-R</t>
  </si>
  <si>
    <t>Demontáž stávající vodočetné latě s tenzometrickým měřením hladiny, vč. odvozu a likvidace</t>
  </si>
  <si>
    <t>37421999</t>
  </si>
  <si>
    <t>137</t>
  </si>
  <si>
    <t>916231213</t>
  </si>
  <si>
    <t>Osazení chodníkového obrubníku betonového stojatého s boční opěrou do lože z betonu prostého C12/15</t>
  </si>
  <si>
    <t>-544423275</t>
  </si>
  <si>
    <t>Osazení chodníkového obrubníku betonového se zřízením lože, s vyplněním a zatřením spár cementovou maltou stojatého s boční opěrou z betonu prostého, do lože z betonu prostého</t>
  </si>
  <si>
    <t>1,3+1,6+1,215+4,325+4,64</t>
  </si>
  <si>
    <t>138</t>
  </si>
  <si>
    <t>59217019</t>
  </si>
  <si>
    <t>obrubník betonový chodníkový 1000x100x200mm</t>
  </si>
  <si>
    <t>-1993520009</t>
  </si>
  <si>
    <t>13,08*1,05 'Přepočtené koeficientem množství</t>
  </si>
  <si>
    <t>139</t>
  </si>
  <si>
    <t>919726122</t>
  </si>
  <si>
    <t>Geotextilie pro ochranu, separaci a filtraci netkaná měrná hm přes 200 do 300 g/m2</t>
  </si>
  <si>
    <t>-446973050</t>
  </si>
  <si>
    <t>Geotextilie netkaná pro ochranu, separaci nebo filtraci měrná hmotnost přes 200 do 300 g/m2</t>
  </si>
  <si>
    <t>140</t>
  </si>
  <si>
    <t>941211111</t>
  </si>
  <si>
    <t>Montáž lešení řadového rámového lehkého zatížení do 200 kg/m2 š od 0,6 do 0,9 m v do 10 m</t>
  </si>
  <si>
    <t>1193693418</t>
  </si>
  <si>
    <t>Lešení řadové rámové lehké pracovní s podlahami s provozním zatížením tř. 3 do 200 kg/m2 šířky tř. SW06 od 0,6 do 0,9 m výšky do 10 m montáž</t>
  </si>
  <si>
    <t>2*(6,64+5,7)*2,6-1,59*2,6</t>
  </si>
  <si>
    <t>141</t>
  </si>
  <si>
    <t>941211211</t>
  </si>
  <si>
    <t>Příplatek k lešení řadovému rámovému lehkému do 200 kg/m2 š od 0,6 do 0,9 m v do 10 m za každý den použití</t>
  </si>
  <si>
    <t>786020756</t>
  </si>
  <si>
    <t>Lešení řadové rámové lehké pracovní s podlahami s provozním zatížením tř. 3 do 200 kg/m2 šířky tř. SW06 od 0,6 do 0,9 m výšky do 10 m příplatek za každý den použití</t>
  </si>
  <si>
    <t>60,034*60 'Přepočtené koeficientem množství</t>
  </si>
  <si>
    <t>142</t>
  </si>
  <si>
    <t>941211811</t>
  </si>
  <si>
    <t>Demontáž lešení řadového rámového lehkého zatížení do 200 kg/m2 š od 0,6 do 0,9 m v do 10 m</t>
  </si>
  <si>
    <t>754426337</t>
  </si>
  <si>
    <t>Lešení řadové rámové lehké pracovní s podlahami s provozním zatížením tř. 3 do 200 kg/m2 šířky tř. SW06 od 0,6 do 0,9 m výšky do 10 m demontáž</t>
  </si>
  <si>
    <t>143</t>
  </si>
  <si>
    <t>949101111</t>
  </si>
  <si>
    <t>Lešení pomocné pro objekty pozemních staveb s lešeňovou podlahou v do 1,9 m zatížení do 150 kg/m2</t>
  </si>
  <si>
    <t>-949331399</t>
  </si>
  <si>
    <t>Lešení pomocné pracovní pro objekty pozemních staveb pro zatížení do 150 kg/m2, o výšce lešeňové podlahy do 1,9 m</t>
  </si>
  <si>
    <t>"1.PP" 3,58*2,43</t>
  </si>
  <si>
    <t>"1.NP" 3,61*2,43</t>
  </si>
  <si>
    <t>144</t>
  </si>
  <si>
    <t>952903112</t>
  </si>
  <si>
    <t>Vyčištění objektů ČOV, nádrží, žlabů a kanálů při v do 3,5 m</t>
  </si>
  <si>
    <t>1968141045</t>
  </si>
  <si>
    <t>Vyčištění objektů čistíren odpadních vod, nádrží, žlabů nebo kanálů světlé výšky prostoru do 3,5 m</t>
  </si>
  <si>
    <t>145</t>
  </si>
  <si>
    <t>962081131</t>
  </si>
  <si>
    <t>Bourání příček ze skleněných tvárnic tl do 100 mm</t>
  </si>
  <si>
    <t>1058552181</t>
  </si>
  <si>
    <t>Bourání příček nebo přizdívek ze skleněných tvárnic, tl. do 100 mm</t>
  </si>
  <si>
    <t>"okno" 0,55*1,09</t>
  </si>
  <si>
    <t>146</t>
  </si>
  <si>
    <t>963051113</t>
  </si>
  <si>
    <t>Bourání ŽB stropů deskových tl přes 80 mm</t>
  </si>
  <si>
    <t>-1539940741</t>
  </si>
  <si>
    <t>Bourání železobetonových stropů deskových, tl. přes 80 mm</t>
  </si>
  <si>
    <t xml:space="preserve">Poznámka k položce:_x000d_
viz TZ př.č. D.1.1.1 a. D.1.1.2, v.č. D.1.1.3.1 až 14  , situace C3, konstrukční část př.č. D.3.1 až 4 _x000d_
šetrné bourání elektrickým nářadím, odříznutí</t>
  </si>
  <si>
    <t>"střecha" 5,22*3,99*0,2</t>
  </si>
  <si>
    <t>"atika" 5,22*3,99*0,185-4,92*3,69*0,185</t>
  </si>
  <si>
    <t>"strop nad 1.PP" 0,935*0,5*0,18</t>
  </si>
  <si>
    <t>147</t>
  </si>
  <si>
    <t>968072455</t>
  </si>
  <si>
    <t>Vybourání kovových dveřních zárubní pl do 2 m2, s vyšením křídel</t>
  </si>
  <si>
    <t>-299870605</t>
  </si>
  <si>
    <t>Vybourání kovových rámů oken s křídly, dveřních zárubní, vrat, stěn, ostění nebo obkladů dveřních zárubní, plochy do 2 m2</t>
  </si>
  <si>
    <t>1,065*2,03*2</t>
  </si>
  <si>
    <t>0,6*1,15</t>
  </si>
  <si>
    <t>148</t>
  </si>
  <si>
    <t>977,1-R</t>
  </si>
  <si>
    <t>Převrtání stávajícíh prostupů DN150 (DN160), očištění ocelovými kartáči a tlakovou vodou a vyspravení povrchů sanační maltou, vč. dodávky materiálů</t>
  </si>
  <si>
    <t>-828723267</t>
  </si>
  <si>
    <t xml:space="preserve">Poznámka k položce:_x000d_
viz TZ př.č. D.1.1.1 a. D.1.1.2, v.č. D.1.1.3.1 až 14  , situace C3, konstrukční část př.č. D.3.1 až 4 _x000d_
sanační malta např. Vandex UNI</t>
  </si>
  <si>
    <t>"prostup č.1" 0,49</t>
  </si>
  <si>
    <t>"prostup č.6" 0,57</t>
  </si>
  <si>
    <t>"prostup č.7" 0,49</t>
  </si>
  <si>
    <t>"prostup č.8" 0,49</t>
  </si>
  <si>
    <t>149</t>
  </si>
  <si>
    <t>977,2-R</t>
  </si>
  <si>
    <t>Převrtání stávajícíh prostupů DN180, očištění ocelovými kartáči a tlakovou vodou a vyspravení povrchů sanační maltou, vč. dodávky materiálů</t>
  </si>
  <si>
    <t>-1717446243</t>
  </si>
  <si>
    <t>"prostup č.3" 1,145</t>
  </si>
  <si>
    <t>150</t>
  </si>
  <si>
    <t>977,3-R</t>
  </si>
  <si>
    <t>Převrtání stávajícíh prostupů DN200, očištění ocelovými kartáči a tlakovou vodou a vyspravení povrchů sanační maltou, vč. dodávky materiálů</t>
  </si>
  <si>
    <t>-1321032095</t>
  </si>
  <si>
    <t>"prostup č.2" 1,265</t>
  </si>
  <si>
    <t>"prostup č.4" 1,095</t>
  </si>
  <si>
    <t>"prostup č.5" 1,095</t>
  </si>
  <si>
    <t>151</t>
  </si>
  <si>
    <t>977,5-R</t>
  </si>
  <si>
    <t>Očištění stávajícíh přivětrávacích průduchů a prostupu do DN200 protažením ocelovým kartáčem a očištění tlakovou vodou</t>
  </si>
  <si>
    <t>-1650318184</t>
  </si>
  <si>
    <t>Očištění stávajícíh přivětrávacích průduchů do DN200 protažením ocelovým kartáčem a očištění tlakovou vodou</t>
  </si>
  <si>
    <t>"Pozn.2 nový stav, DN200" 0,515</t>
  </si>
  <si>
    <t>"Pozn.6 stávající stav, DN100-130" 8</t>
  </si>
  <si>
    <t>152</t>
  </si>
  <si>
    <t>977151125</t>
  </si>
  <si>
    <t>Jádrové vrty diamantovými korunkami do stavebních materiálů D přes 180 do 200 mm</t>
  </si>
  <si>
    <t>-877679224</t>
  </si>
  <si>
    <t>Jádrové vrty diamantovými korunkami do stavebních materiálů (železobetonu, betonu, cihel, obkladů, dlažeb, kamene) průměru přes 180 do 200 mm</t>
  </si>
  <si>
    <t>"1.NP, odvrt pro nové odvětrání" 0,515*1</t>
  </si>
  <si>
    <t>153</t>
  </si>
  <si>
    <t>978,1-R</t>
  </si>
  <si>
    <t>Utěsnění prostupu DN150 po osazení potrubí segmentovým těsněními pro styk s pitnou vodou a na straně AN bude otvor vyplněn sanační maltou s hydroizolačním nátěrem, vč. dodávky materiálů</t>
  </si>
  <si>
    <t>464003854</t>
  </si>
  <si>
    <t xml:space="preserve">Poznámka k položce:_x000d_
viz TZ př.č. D.1.1.1 a. D.1.1.2, v.č. D.1.1.3.1 až 14  , situace C3, konstrukční část př.č. D.3.1 až 4 _x000d_
(systém Vandex – směsi pro styk s pitnou vodou, např. nátěr Vandex BB75).</t>
  </si>
  <si>
    <t>"prostup č.1" 1</t>
  </si>
  <si>
    <t>154</t>
  </si>
  <si>
    <t>978,2-R</t>
  </si>
  <si>
    <t>Utěsnění prostupu DN180 po osazení potrubí segmentovým těsněními pro styk s pitnou vodou a na straně AN bude otvor vyplněn sanační maltou s hydroizolačním nátěrem, vč. dodávky materiálů</t>
  </si>
  <si>
    <t>1190215832</t>
  </si>
  <si>
    <t>"prostup č.3" 1</t>
  </si>
  <si>
    <t>155</t>
  </si>
  <si>
    <t>978,3-R</t>
  </si>
  <si>
    <t>Utěsnění prostupu DN200 po osazení potrubí segmentovým těsněními pro styk s pitnou vodou a na straně AN bude otvor vyplněn sanační maltou s hydroizolačním nátěrem, vč. dodávky materiálů</t>
  </si>
  <si>
    <t>-725417337</t>
  </si>
  <si>
    <t>"prostup č.2" 1</t>
  </si>
  <si>
    <t>"prostup č.4" 1</t>
  </si>
  <si>
    <t>"prostup č.5" 1</t>
  </si>
  <si>
    <t>156</t>
  </si>
  <si>
    <t>978,11-R</t>
  </si>
  <si>
    <t>Utěsnění prostupu DN150 (DN160) vložením bobtnávého pásku a zapravením cementovým hydroizalčním nátěrem, vč. dodávky materiálů</t>
  </si>
  <si>
    <t>-779752950</t>
  </si>
  <si>
    <t>"prostup č.6" 1</t>
  </si>
  <si>
    <t>"prostup č.7" 1</t>
  </si>
  <si>
    <t>"prostup č.8" 1</t>
  </si>
  <si>
    <t>157</t>
  </si>
  <si>
    <t>979,1-R</t>
  </si>
  <si>
    <t>Provedení vystrojení prostupu vložením PVC potrubí DN300 do bednění před betonáží stropní desky, výška cca 300mm, vč. dodávky materiálů</t>
  </si>
  <si>
    <t>2029482438</t>
  </si>
  <si>
    <t>"VZT turbína" 1</t>
  </si>
  <si>
    <t>158</t>
  </si>
  <si>
    <t>978021191</t>
  </si>
  <si>
    <t>Otlučení (osekání) cementových omítek vnitřních stěn v rozsahu do 100 %</t>
  </si>
  <si>
    <t>-375211749</t>
  </si>
  <si>
    <t>Otlučení cementových vnitřních ploch stěn, v rozsahu do 100 %</t>
  </si>
  <si>
    <t>pro potřeby rozpočtu uvažováno 5m2 (pouze místy)</t>
  </si>
  <si>
    <t>159</t>
  </si>
  <si>
    <t>985121123</t>
  </si>
  <si>
    <t>Tryskání degradovaného betonu stěn a rubu kleneb vodou pod tlakem přes 1250 do 2500 barů</t>
  </si>
  <si>
    <t>462508680</t>
  </si>
  <si>
    <t>Tryskání degradovaného betonu stěn, rubu kleneb a podlah vodou pod tlakem přes 1 250 do 2 500 barů</t>
  </si>
  <si>
    <t>vnitřní povrchy</t>
  </si>
  <si>
    <t xml:space="preserve">"podlaha AK  1.PP" 3,58*2,43</t>
  </si>
  <si>
    <t>"stěny AK 1.PP" 2*(3,58+2,43)*2,255+2*(0,9+1,16)*0,065+2*(3,58+0,48)*0,57</t>
  </si>
  <si>
    <t>"ve stropě místě sestupu do 1.NPP" 2*(0,865+1,1)*0,18</t>
  </si>
  <si>
    <t>"podlaha AK 1.NP" 3,61*2,43-0,865*1,1</t>
  </si>
  <si>
    <t>"stěny AK 1.NP" 2*(3,61+2,43)*2,58</t>
  </si>
  <si>
    <t>-1,1*2,03-0,6*1,1-0,6*1,15</t>
  </si>
  <si>
    <t>"ostění" 2,03*0,49*2+1,1*0,49*2+1,15*0,33*2</t>
  </si>
  <si>
    <t>"prahy a parapet" 1,1*0,49+0,6*0,49+1,51*0,33</t>
  </si>
  <si>
    <t>vnější povrchy</t>
  </si>
  <si>
    <t>160</t>
  </si>
  <si>
    <t>985121223</t>
  </si>
  <si>
    <t>Tryskání degradovaného betonu líce kleneb vodou pod tlakem přes 1250 do 2500 barů</t>
  </si>
  <si>
    <t>323285645</t>
  </si>
  <si>
    <t>Tryskání degradovaného betonu líce kleneb a podhledů vodou pod tlakem přes 1 250 do 2 500 barů</t>
  </si>
  <si>
    <t>"strop AK" 3,61*2,43-0,865*1,1</t>
  </si>
  <si>
    <t>"nadpraží otvorů AK 1.NP" 1,1*0,49+0,6*0,49+1,15*0,33</t>
  </si>
  <si>
    <t>161</t>
  </si>
  <si>
    <t>985131211</t>
  </si>
  <si>
    <t>Očištění ploch stěn, rubu kleneb a podlah sušeným křemičitým pískem</t>
  </si>
  <si>
    <t>1446611871</t>
  </si>
  <si>
    <t>Očištění ploch stěn, rubu kleneb a podlah tryskání pískem sušeným</t>
  </si>
  <si>
    <t>162</t>
  </si>
  <si>
    <t>985132211</t>
  </si>
  <si>
    <t>Očištění ploch líce kleneb a podhledů sušeným křemičitým pískem</t>
  </si>
  <si>
    <t>-595255928</t>
  </si>
  <si>
    <t>Očištění ploch líce kleneb a podhledů tryskání pískem sušeným</t>
  </si>
  <si>
    <t>163</t>
  </si>
  <si>
    <t>985311111</t>
  </si>
  <si>
    <t>Reprofilace stěn cementovou sanační maltou tl do 10 mm</t>
  </si>
  <si>
    <t>1242356114</t>
  </si>
  <si>
    <t>Reprofilace betonu sanačními maltami na cementové bázi ručně stěn, tloušťky do 10 mm</t>
  </si>
  <si>
    <t>Poznámka k položce:_x000d_
viz TZ př.č. D.1.1.1 a. D.1.1.2, v.č. D.1.1.3.1 až 14, situace C3, konstrukční část př.č. D.3.1 až 4 _x000d_
např. VANDEX UNI 1, tl.6-8mm</t>
  </si>
  <si>
    <t>164</t>
  </si>
  <si>
    <t>985311211</t>
  </si>
  <si>
    <t>Reprofilace líce kleneb a podhledů cementovou sanační maltou tl do 10 mm</t>
  </si>
  <si>
    <t>-36784010</t>
  </si>
  <si>
    <t>Reprofilace betonu sanačními maltami na cementové bázi ručně líce kleneb a podhledů, tloušťky do 10 mm</t>
  </si>
  <si>
    <t>"střecha AK" 3,61*2,43</t>
  </si>
  <si>
    <t>165</t>
  </si>
  <si>
    <t>985311311</t>
  </si>
  <si>
    <t>Reprofilace rubu kleneb a podlah cementovou sanační maltou tl 10 mm</t>
  </si>
  <si>
    <t>123779945</t>
  </si>
  <si>
    <t>Reprofilace betonu sanačními maltami na cementové bázi ručně rubu kleneb a podlah, tloušťky do 10 mm</t>
  </si>
  <si>
    <t>166</t>
  </si>
  <si>
    <t>985312111R</t>
  </si>
  <si>
    <t>Hydroizolační nátěr nebo stěrka k vyrovnání betonových ploch stěn tl do 2 mm</t>
  </si>
  <si>
    <t>1088433462</t>
  </si>
  <si>
    <t>Stěrka k vyrovnání ploch reprofilovaného betonu stěn, tloušťky do 2 mm</t>
  </si>
  <si>
    <t>Poznámka k položce:_x000d_
viz TZ př.č. D.1.1.1 a. D.1.1.2, v.č. D.1.1.3.1 až 14, situace C3, konstrukční část př.č. D.3.1 až 4 _x000d_
např. VANDEX BB75</t>
  </si>
  <si>
    <t>167</t>
  </si>
  <si>
    <t>985312121R</t>
  </si>
  <si>
    <t>Hydroizolační nátěr nebo stěrka k vyrovnání betonových ploch líce kleneb a podhledů tl do 2 mm</t>
  </si>
  <si>
    <t>-739510204</t>
  </si>
  <si>
    <t>Hydroizolační stěrka k vyrovnání ploch reprofilovaného betonu líce kleneb a podhledů, tloušťky do 2 mm</t>
  </si>
  <si>
    <t>168</t>
  </si>
  <si>
    <t>985312131R</t>
  </si>
  <si>
    <t>Hydroizolační nátěr nebo stěrka k vyrovnání betonových ploch rubu kleneb a podlah tl do 2 mm</t>
  </si>
  <si>
    <t>-2077732256</t>
  </si>
  <si>
    <t>Hydroizolační stěrka k vyrovnání ploch reprofilovaného betonu rubu kleneb a podlah, tloušťky do 2 mm</t>
  </si>
  <si>
    <t>997</t>
  </si>
  <si>
    <t>Přesun sutě</t>
  </si>
  <si>
    <t>169</t>
  </si>
  <si>
    <t>997013511</t>
  </si>
  <si>
    <t>Odvoz suti a vybouraných hmot z meziskládky na skládku do 1 km s naložením a se složením</t>
  </si>
  <si>
    <t>-997974576</t>
  </si>
  <si>
    <t>Odvoz suti a vybouraných hmot z meziskládky na skládku s naložením a se složením, na vzdálenost do 1 km</t>
  </si>
  <si>
    <t>"LT potrubí" 0,405</t>
  </si>
  <si>
    <t>"BT potrubí" 0,72</t>
  </si>
  <si>
    <t>"ocel. potrubí" 0,028</t>
  </si>
  <si>
    <t>"tryskání betonu vodou" 9,738+0,678</t>
  </si>
  <si>
    <t>"očištění ploch pískem" 6,232+0,434</t>
  </si>
  <si>
    <t>"omítky" 0,305</t>
  </si>
  <si>
    <t>"ocelové dveře" 0,381</t>
  </si>
  <si>
    <t>"okno sklobeton" 0,06</t>
  </si>
  <si>
    <t>"krytina" 0,234</t>
  </si>
  <si>
    <t>"klempířské prvky" 0,035</t>
  </si>
  <si>
    <t>"TI" 0,109</t>
  </si>
  <si>
    <t>"ŽB strop" 11,388</t>
  </si>
  <si>
    <t>"ŽB stěny" 1,138</t>
  </si>
  <si>
    <t>"odvrt" 0,036</t>
  </si>
  <si>
    <t>170</t>
  </si>
  <si>
    <t>997013509</t>
  </si>
  <si>
    <t>Příplatek k odvozu suti a vybouraných hmot na skládku ZKD 1 km přes 1 km</t>
  </si>
  <si>
    <t>-1309067725</t>
  </si>
  <si>
    <t>Odvoz suti a vybouraných hmot na skládku nebo meziskládku se složením, na vzdálenost Příplatek k ceně za každý další i započatý 1 km přes 1 km</t>
  </si>
  <si>
    <t>31,921*9 'Přepočtené koeficientem množství</t>
  </si>
  <si>
    <t>171</t>
  </si>
  <si>
    <t>997013814</t>
  </si>
  <si>
    <t>Poplatek za uložení na skládce (skládkovné) stavebního odpadu izolací kód odpadu 17 06 04</t>
  </si>
  <si>
    <t>2081152389</t>
  </si>
  <si>
    <t>Poplatek za uložení stavebního odpadu na skládce (skládkovné) z izolačních materiálů zatříděného do Katalogu odpadů pod kódem 17 06 04</t>
  </si>
  <si>
    <t>172</t>
  </si>
  <si>
    <t>997013861</t>
  </si>
  <si>
    <t>Poplatek za uložení stavebního odpadu na recyklační skládce (skládkovné) z prostého betonu kód odpadu 17 01 01</t>
  </si>
  <si>
    <t>-1904002644</t>
  </si>
  <si>
    <t>Poplatek za uložení stavebního odpadu na recyklační skládce (skládkovné) z prostého betonu zatříděného do Katalogu odpadů pod kódem 17 01 01</t>
  </si>
  <si>
    <t>173</t>
  </si>
  <si>
    <t>997013862</t>
  </si>
  <si>
    <t>Poplatek za uložení stavebního odpadu na recyklační skládce (skládkovné) z armovaného betonu kód odpadu 17 01 01</t>
  </si>
  <si>
    <t>-687711169</t>
  </si>
  <si>
    <t>Poplatek za uložení stavebního odpadu na recyklační skládce (skládkovné) z armovaného betonu zatříděného do Katalogu odpadů pod kódem 17 01 01</t>
  </si>
  <si>
    <t>174</t>
  </si>
  <si>
    <t>997013871</t>
  </si>
  <si>
    <t>Poplatek za uložení stavebního odpadu na recyklační skládce (skládkovné) směsného stavebního a demoličního kód odpadu 17 09 04</t>
  </si>
  <si>
    <t>-318466412</t>
  </si>
  <si>
    <t>Poplatek za uložení stavebního odpadu na recyklační skládce (skládkovné) směsného stavebního a demoličního zatříděného do Katalogu odpadů pod kódem 17 09 04</t>
  </si>
  <si>
    <t>998</t>
  </si>
  <si>
    <t>Přesun hmot</t>
  </si>
  <si>
    <t>175</t>
  </si>
  <si>
    <t>998142251</t>
  </si>
  <si>
    <t>Přesun hmot pro nádrže, jímky, zásobníky a jámy betonové monolitické v do 25 m</t>
  </si>
  <si>
    <t>-395688539</t>
  </si>
  <si>
    <t>Přesun hmot pro nádrže, jímky, zásobníky a jámy pozemní mimo zemědělství se svislou nosnou konstrukcí monolitickou betonovou tyčovou nebo plošnou vodorovná dopravní vzdálenost do 50 m výšky do 25 m</t>
  </si>
  <si>
    <t>PSV</t>
  </si>
  <si>
    <t>Práce a dodávky PSV</t>
  </si>
  <si>
    <t>711</t>
  </si>
  <si>
    <t>Izolace proti vodě, vlhkosti a plynům</t>
  </si>
  <si>
    <t>176</t>
  </si>
  <si>
    <t>711111001</t>
  </si>
  <si>
    <t>Provedení izolace proti zemní vlhkosti vodorovné za studena nátěrem penetračním</t>
  </si>
  <si>
    <t>-1811442858</t>
  </si>
  <si>
    <t>Provedení izolace proti zemní vlhkosti natěradly a tmely za studena na ploše vodorovné V nátěrem penetračním</t>
  </si>
  <si>
    <t>střecha</t>
  </si>
  <si>
    <t>4,34*3,55</t>
  </si>
  <si>
    <t>177</t>
  </si>
  <si>
    <t>11163150</t>
  </si>
  <si>
    <t>lak penetrační asfaltový</t>
  </si>
  <si>
    <t>7618630</t>
  </si>
  <si>
    <t>15,407*0,0003 'Přepočtené koeficientem množství</t>
  </si>
  <si>
    <t>178</t>
  </si>
  <si>
    <t>711112001</t>
  </si>
  <si>
    <t>Provedení izolace proti zemní vlhkosti svislé za studena nátěrem penetračním</t>
  </si>
  <si>
    <t>-1135077547</t>
  </si>
  <si>
    <t>Provedení izolace proti zemní vlhkosti natěradly a tmely za studena na ploše svislé S nátěrem penetračním</t>
  </si>
  <si>
    <t>"vytažení na atiku" (3,55+4,34+3,55)*0,28</t>
  </si>
  <si>
    <t>179</t>
  </si>
  <si>
    <t>1333511952</t>
  </si>
  <si>
    <t>14,257*0,00034 'Přepočtené koeficientem množství</t>
  </si>
  <si>
    <t>180</t>
  </si>
  <si>
    <t>711132101</t>
  </si>
  <si>
    <t>Provedení izolace proti zemní vlhkosti pásy na sucho svislé AIP nebo tkaninou</t>
  </si>
  <si>
    <t>550269759</t>
  </si>
  <si>
    <t>Provedení izolace proti zemní vlhkosti pásy na sucho AIP nebo tkaniny na ploše svislé S</t>
  </si>
  <si>
    <t>Poznámka k položce:_x000d_
viz TZ př.č. D.1.1.1 a. D.1.1.2, v.č. D.1.1.3.1 až 14, situace C3, konstrukční část př.č. D.3.1 až 4 _x000d_
zpevněná vpichováním</t>
  </si>
  <si>
    <t>"zateplení vstupu do AN, plocha dle autocad" 1,8*2</t>
  </si>
  <si>
    <t>"šikmá část" 0,68*1,79</t>
  </si>
  <si>
    <t>181</t>
  </si>
  <si>
    <t>69311068</t>
  </si>
  <si>
    <t>geotextilie netkaná separační, ochranná, filtrační, drenážní PP 300g/m2</t>
  </si>
  <si>
    <t>-1586758214</t>
  </si>
  <si>
    <t>4,817*1,2 'Přepočtené koeficientem množství</t>
  </si>
  <si>
    <t>182</t>
  </si>
  <si>
    <t>711141559</t>
  </si>
  <si>
    <t>Provedení izolace proti zemní vlhkosti pásy přitavením vodorovné NAIP</t>
  </si>
  <si>
    <t>898921288</t>
  </si>
  <si>
    <t>Provedení izolace proti zemní vlhkosti pásy přitavením NAIP na ploše vodorovné V</t>
  </si>
  <si>
    <t>183</t>
  </si>
  <si>
    <t>62856011</t>
  </si>
  <si>
    <t>pás asfaltový natavitelný modifikovaný SBS s vložkou z hliníkové fólie s textilií a spalitelnou PE fólií nebo jemnozrnným minerálním posypem na horním povrchu tl 4,0mm</t>
  </si>
  <si>
    <t>-901949876</t>
  </si>
  <si>
    <t>15,407*1,1655 'Přepočtené koeficientem množství</t>
  </si>
  <si>
    <t>184</t>
  </si>
  <si>
    <t>711142559</t>
  </si>
  <si>
    <t>Provedení izolace proti zemní vlhkosti pásy přitavením svislé NAIP</t>
  </si>
  <si>
    <t>145957468</t>
  </si>
  <si>
    <t>Provedení izolace proti zemní vlhkosti pásy přitavením NAIP na ploše svislé S</t>
  </si>
  <si>
    <t>2 vrstvy</t>
  </si>
  <si>
    <t>"zateplení vstupu do AN, plocha dle autocad" 3,2*2*2</t>
  </si>
  <si>
    <t>"šikmá část" 1,79*2,6*2</t>
  </si>
  <si>
    <t>"přetažení na střechu AK" 1,79*1*2</t>
  </si>
  <si>
    <t>1 vrstva</t>
  </si>
  <si>
    <t>185</t>
  </si>
  <si>
    <t>-1428610947</t>
  </si>
  <si>
    <t>28,891*1,221 'Přepočtené koeficientem množství</t>
  </si>
  <si>
    <t>186</t>
  </si>
  <si>
    <t>711161112</t>
  </si>
  <si>
    <t>Izolace proti zemní vlhkosti nopovou fólií vodorovná, nopek v 8,0 mm, tl do 0,6 mm</t>
  </si>
  <si>
    <t>2052421152</t>
  </si>
  <si>
    <t>Izolace proti zemní vlhkosti a beztlakové vodě nopovými fóliemi na ploše vodorovné V vrstva ochranná, odvětrávací a drenážní výška nopku 8,0 mm, tl. fólie do 0,6 mm</t>
  </si>
  <si>
    <t>2*(4,64+3,41)*0,6-1,59*0,6</t>
  </si>
  <si>
    <t>187</t>
  </si>
  <si>
    <t>711161383</t>
  </si>
  <si>
    <t>Izolace proti zemní vlhkosti nopovou fólií ukončení horní lištou</t>
  </si>
  <si>
    <t>461753220</t>
  </si>
  <si>
    <t>Izolace proti zemní vlhkosti a beztlakové vodě nopovými fóliemi ostatní ukončení izolace lištou</t>
  </si>
  <si>
    <t>2*(4,64+3,41)-1,59</t>
  </si>
  <si>
    <t>188</t>
  </si>
  <si>
    <t>998711101</t>
  </si>
  <si>
    <t>Přesun hmot tonážní pro izolace proti vodě, vlhkosti a plynům v objektech v do 6 m</t>
  </si>
  <si>
    <t>-109187321</t>
  </si>
  <si>
    <t>Přesun hmot pro izolace proti vodě, vlhkosti a plynům stanovený z hmotnosti přesunovaného materiálu vodorovná dopravní vzdálenost do 50 m základní v objektech výšky do 6 m</t>
  </si>
  <si>
    <t>712</t>
  </si>
  <si>
    <t>Povlakové krytiny</t>
  </si>
  <si>
    <t>189</t>
  </si>
  <si>
    <t>712340832</t>
  </si>
  <si>
    <t>Odstranění povlakové krytiny střech do 10° z pásů NAIP přitavených v plné ploše dvouvrstvé</t>
  </si>
  <si>
    <t>1267170140</t>
  </si>
  <si>
    <t>Odstranění povlakové krytiny střech plochých do 10° z přitavených pásů NAIP v plné ploše dvouvrstvé</t>
  </si>
  <si>
    <t>4,92*3,69</t>
  </si>
  <si>
    <t>"vytažení na atiku" 2*(4,92+3,69)*0,18</t>
  </si>
  <si>
    <t>190</t>
  </si>
  <si>
    <t>712363445</t>
  </si>
  <si>
    <t>Provedení povlak krytiny mechanicky kotvenou do betonu TI tl do 140 mm, budova v do 18 m</t>
  </si>
  <si>
    <t>-1587455502</t>
  </si>
  <si>
    <t>Provedení povlakové krytiny střech plochých do 10° z mechanicky kotvených hydroizolačních fólií včetně položení fólie a horkovzdušného svaření tl. tepelné izolace do 140 mm budovy výšky do 18 m, kotvené do betonu</t>
  </si>
  <si>
    <t>"vytažení na atiku" (3,55+4,34+3,5)*0,28</t>
  </si>
  <si>
    <t>191</t>
  </si>
  <si>
    <t>28322012</t>
  </si>
  <si>
    <t>fólie hydroizolační střešní mPVC mechanicky kotvená šedá tl 1,5mm s ochranou proti UV záření</t>
  </si>
  <si>
    <t>-1009812597</t>
  </si>
  <si>
    <t>fólie hydroizolační střešní mPVC mechanicky kotvená šedá tl 1,5mm</t>
  </si>
  <si>
    <t>18,596*1,1655 'Přepočtené koeficientem množství</t>
  </si>
  <si>
    <t>192</t>
  </si>
  <si>
    <t>712771001</t>
  </si>
  <si>
    <t>Provedení separační nebo kluzné vrstvy z fólií střechy sklon do 5°</t>
  </si>
  <si>
    <t>973828397</t>
  </si>
  <si>
    <t>Provedení separační nebo kluzné vrstvy střechy z fólií kladených volně s přesahem, sklon střechy do 5°</t>
  </si>
  <si>
    <t>193</t>
  </si>
  <si>
    <t>69311317</t>
  </si>
  <si>
    <t>textilie netkaná HPPE 300g/m2</t>
  </si>
  <si>
    <t>1178822412</t>
  </si>
  <si>
    <t>194</t>
  </si>
  <si>
    <t>998712101</t>
  </si>
  <si>
    <t>Přesun hmot tonážní pro krytiny povlakové v objektech v do 6 m</t>
  </si>
  <si>
    <t>-1359553266</t>
  </si>
  <si>
    <t>Přesun hmot pro povlakové krytiny stanovený z hmotnosti přesunovaného materiálu vodorovná dopravní vzdálenost do 50 m základní v objektech výšky do 6 m</t>
  </si>
  <si>
    <t>713</t>
  </si>
  <si>
    <t>Izolace tepelné</t>
  </si>
  <si>
    <t>195</t>
  </si>
  <si>
    <t>713140843</t>
  </si>
  <si>
    <t>Odstranění tepelné izolace střech nadstřešní připevněné z polystyrenu suchého tl do 200 mm</t>
  </si>
  <si>
    <t>2086186664</t>
  </si>
  <si>
    <t>Odstranění tepelné izolace střech plochých z rohoží, pásů, dílců, desek, bloků nadstřešních izolací připevněných šrouby z polystyrenu suchého, tloušťka izolace do 200 mm</t>
  </si>
  <si>
    <t>196</t>
  </si>
  <si>
    <t>713141131</t>
  </si>
  <si>
    <t>Montáž izolace tepelné střech plochých lepené za studena plně 1 vrstva rohoží, pásů, dílců, desek</t>
  </si>
  <si>
    <t>-286074265</t>
  </si>
  <si>
    <t>Montáž tepelné izolace střech plochých rohožemi, pásy, deskami, dílci, bloky (izolační materiál ve specifikaci) přilepenými za studena jednovrstvá zplna</t>
  </si>
  <si>
    <t>197</t>
  </si>
  <si>
    <t>28372300</t>
  </si>
  <si>
    <t>deska EPS 100 pro konstrukce s běžným zatížením λ=0,037</t>
  </si>
  <si>
    <t>-864105281</t>
  </si>
  <si>
    <t>tl. 30-120mm</t>
  </si>
  <si>
    <t>4,34*3,55*0,075</t>
  </si>
  <si>
    <t>1,156*1,6655 'Přepočtené koeficientem množství</t>
  </si>
  <si>
    <t>198</t>
  </si>
  <si>
    <t>713141233</t>
  </si>
  <si>
    <t>Přikotvení tepelné izolace šrouby do betonu pro izolaci tl do 140 mm</t>
  </si>
  <si>
    <t>-1481884817</t>
  </si>
  <si>
    <t>Montáž tepelné izolace střech plochých mechanické přikotvení šrouby včetně dodávky šroubů, bez položení tepelné izolace tl. izolace do 140 mm do betonu</t>
  </si>
  <si>
    <t>199</t>
  </si>
  <si>
    <t>998713101</t>
  </si>
  <si>
    <t>Přesun hmot tonážní pro izolace tepelné v objektech v do 6 m</t>
  </si>
  <si>
    <t>1116816959</t>
  </si>
  <si>
    <t>Přesun hmot pro izolace tepelné stanovený z hmotnosti přesunovaného materiálu vodorovná dopravní vzdálenost do 50 m s užitím mechanizace v objektech výšky do 6 m</t>
  </si>
  <si>
    <t>751</t>
  </si>
  <si>
    <t>Vzduchotechnika</t>
  </si>
  <si>
    <t>200</t>
  </si>
  <si>
    <t>751,1-R</t>
  </si>
  <si>
    <t>Demontáž stávající větrací turbínová hlavice, vč. odvozu a likvidace</t>
  </si>
  <si>
    <t>534167702</t>
  </si>
  <si>
    <t>201</t>
  </si>
  <si>
    <t>751,2-R</t>
  </si>
  <si>
    <t>Demontáž stávajícího nerezového filtru, vč. odvozu a likvidace</t>
  </si>
  <si>
    <t>-2102845350</t>
  </si>
  <si>
    <t>Demontáž stávající nerezového filtru, vč. odvozu a likvidace</t>
  </si>
  <si>
    <t>202</t>
  </si>
  <si>
    <t>751,3-R</t>
  </si>
  <si>
    <t>Demontáž stávajícího odvětrávacího potrubí DN100 až DN200, vč. tvarovek, vč. odvozu a likvidace</t>
  </si>
  <si>
    <t>-1213776018</t>
  </si>
  <si>
    <t xml:space="preserve">Poznámka k položce:_x000d_
viz TZ př.č. D.1.1.1 a. D.1.1.2, v.č. D.1.1.3.1 až 14  , situace C3, konstrukční část př.č. D.3.1 až 4 _x000d_
délky do 5-ti metrů</t>
  </si>
  <si>
    <t>203</t>
  </si>
  <si>
    <t>751,4-R</t>
  </si>
  <si>
    <t xml:space="preserve">Dodváka + montáž  větracího potrubí DN 100 až DN200, vč. tvarovek, vč. upevňovacího materiálu</t>
  </si>
  <si>
    <t>673381786</t>
  </si>
  <si>
    <t xml:space="preserve">Dodváka + montáž  větracího potrubí DN 100 až DN200, vč. tvarovek</t>
  </si>
  <si>
    <t xml:space="preserve">Poznámka k položce:_x000d_
viz TZ př.č. D.1.1.1 a. D.1.1.2, v.č. D.1.1.3.1 až 14  , situace C3, konstrukční část př.č. D.3.1 až 4 _x000d_
délky do 5m, rozsah dle původního</t>
  </si>
  <si>
    <t>dle výpisu VZT</t>
  </si>
  <si>
    <t>"pozn.6 nový stav" 4+1</t>
  </si>
  <si>
    <t>204</t>
  </si>
  <si>
    <t>751,5-R</t>
  </si>
  <si>
    <t xml:space="preserve">Dodváka + montáž  větracího potrubí PVC DN315, vč. tvarovek, vč. upevňovacího materiálu</t>
  </si>
  <si>
    <t>169979236</t>
  </si>
  <si>
    <t>dle výkazu VZT</t>
  </si>
  <si>
    <t>764</t>
  </si>
  <si>
    <t>Konstrukce klempířské</t>
  </si>
  <si>
    <t>205</t>
  </si>
  <si>
    <t>764,1-R</t>
  </si>
  <si>
    <t>Dodávka + montáž oplechování větracího potrubí DN200 z AN s mřížkou proti hmyzu, paškově lakovaný, žárový pozink, tl.plechu 0,75mm, vč. spojovacého materiálu</t>
  </si>
  <si>
    <t>-135373059</t>
  </si>
  <si>
    <t xml:space="preserve">Dodávka + montáž OPLECHOVÁNÍ VĚTRACÍHO POTRUBÍ Z AN S MŘÍŽKOU PROTI HMYZU:
PRÁŠKOVĚ LAKOVANÝ, ŽÁROVĚ ZINKOVANÝ PLECH TL. 0,75 MM, VČ. SPOJOVACÍHO MATERIÁLU
DÍL BUDE SVAŘEN, NASAZEN NA POTRUBÍ Z PVC A ZAJIŠTĚN NÝTY.
BARVA - ANTRACIT (RAL 7016)
</t>
  </si>
  <si>
    <t xml:space="preserve">Poznámka k položce:_x000d_
viz TZ př.č. D.1.1.1 a. D.1.1.2, v.č. D.1.1.3.1 až 14  , situace C3, konstrukční část př.č. D.3.1 až 4 _x000d_
LZE NAHRADIT SYSTÉMOVÝM ZÁMEČNICKÝM VÝROBKEM - FASÁDNÍ MŘÍŽKA SE SÍŤKOU PROTI HMYZU_x000d_
</t>
  </si>
  <si>
    <t>"K/07" 1</t>
  </si>
  <si>
    <t>206</t>
  </si>
  <si>
    <t>764002841</t>
  </si>
  <si>
    <t>Demontáž oplechování horních ploch zdí a nadezdívek do suti</t>
  </si>
  <si>
    <t>1974669521</t>
  </si>
  <si>
    <t>Demontáž klempířských konstrukcí oplechování horních ploch zdí a nadezdívek do suti</t>
  </si>
  <si>
    <t>2*(5,22+3,99)</t>
  </si>
  <si>
    <t>207</t>
  </si>
  <si>
    <t>764011612</t>
  </si>
  <si>
    <t>Podkladní plech z Pz upraveným povrchem rš 200 mm - příponka</t>
  </si>
  <si>
    <t>-1163147381</t>
  </si>
  <si>
    <t xml:space="preserve">Podkladní plech příponky z pozinkovaného plechu s povrchovou úpravou do rš 200 mm´
OPLECHOVÁNÍ ATIKY:
PRÁŠKOVĚ LAKOVANÝ, ŽÁROVĚ ZINKOVANÝ PLECH TL. 0,75 MM
BARVA - ANTRACIT (RAL 7016)
- UCHYCENO DO SYSTÉMOVÝCH PŘÍPONEK ZE SHODNÉHO MATERIÁLU
VČ. SPOJOVACÍHO MATERIÁLU - VRUTY A HMOŽDINY DO BETONU 2+2 KS/PŘÍPONKA
</t>
  </si>
  <si>
    <t>po cca 500mm</t>
  </si>
  <si>
    <t>"K/03" 24*0,178</t>
  </si>
  <si>
    <t>208</t>
  </si>
  <si>
    <t>764212663</t>
  </si>
  <si>
    <t>Oplechování rovné okapové hrany z Pz s povrchovou úpravou rš 250 mm</t>
  </si>
  <si>
    <t>899149374</t>
  </si>
  <si>
    <t xml:space="preserve">Oplechování střešních prvků z pozinkovaného plechu s povrchovou úpravou okapu střechy rovné okapovým plechem rš 250 mm
OKAPOVÝ PLECH:
PRÁŠKOVĚ LAKOVANÝ, ŽÁROVĚ ZINKOVANÝ PLECH TL. 0,75 MM, VČ. SPOJOVACÍHO MATERIÁLU
BARVA - ANTRACIT (RAL 7016)
-	UCHYCENO DO PRKENNÉHO BEDNĚNÍ HŘEBENE
</t>
  </si>
  <si>
    <t>"K/04" 4,44</t>
  </si>
  <si>
    <t>209</t>
  </si>
  <si>
    <t>764214605</t>
  </si>
  <si>
    <t>Oplechování horních ploch a atik bez rohů z Pz s povrch úpravou mechanicky kotvené do rš 400 mm</t>
  </si>
  <si>
    <t>2125312370</t>
  </si>
  <si>
    <t xml:space="preserve">Oplechování horních ploch zdí a nadezdívek (atik) z pozinkovaného plechu s povrchovou úpravou mechanicky kotvené rš 400 mm
PRÁŠKOVĚ LAKOVANÝ, ŽÁROVĚ ZINKOVANÝ PLECH TL. 0,75 MM
BARVA - ANTRACIT (RAL 7016)
- UCHYCENO DO SYSTÉMOVÝCH PŘÍPONEK ZE SHODNÉHO MATERIÁLU
VČ. SPOJOVACÍHO MATERIÁLU - VRUTY A HMOŽDINY DO BETONU 2+2 KS/PŘÍPONKA
</t>
  </si>
  <si>
    <t>"K/03" 11,74</t>
  </si>
  <si>
    <t>210</t>
  </si>
  <si>
    <t>764218603</t>
  </si>
  <si>
    <t xml:space="preserve">Oplechování rovné římsy  mechanicky kotvené z Pz s upraveným povrchem rš 200 mm</t>
  </si>
  <si>
    <t>-503501639</t>
  </si>
  <si>
    <t xml:space="preserve">Oplechování říms a ozdobných prvků z pozinkovaného plechu s povrchovou úpravou rovných, bez rohů mechanicky kotvené do rš 200 mm
OPLECHOVÁNÍ VSTUPU DO AK:
PRÁŠKOVĚ LAKOVANÝ, ŽÁROVĚ ZINKOVANÝ PLECH TL. 0,75 MM, VČ. SPOJOVACÍHO MATERIÁLU
BARVA - ANTRACIT (RAL 7016)
</t>
  </si>
  <si>
    <t>"K/06" 1,1</t>
  </si>
  <si>
    <t>211</t>
  </si>
  <si>
    <t>764218611</t>
  </si>
  <si>
    <t>Oplechování rovné římsy mechanicky kotvené z Pz s upraveným povrchem rš přes 670 mm</t>
  </si>
  <si>
    <t>1221352583</t>
  </si>
  <si>
    <t>Oplechování říms a ozdobných prvků z pozinkovaného plechu s povrchovou úpravou rovných, bez rohů mechanicky kotvené rš 725 mm
OPLECHOVÁNÍ STŘECHY NAD VSTUPEM DO AN:
PRÁŠKOVĚ LAKOVANÝ, ŽÁROVĚ ZINKOVANÝ PLECH TL. 0,75 MM, VČ. SPOJOVACÍHO MATERIÁLU
BARVA - ANTRACIT (RAL 7016)</t>
  </si>
  <si>
    <t>"K/05" 0,725*1,79</t>
  </si>
  <si>
    <t>212</t>
  </si>
  <si>
    <t>764511601</t>
  </si>
  <si>
    <t>Žlab podokapní půlkruhový z Pz s povrchovou úpravou rš 250 mm</t>
  </si>
  <si>
    <t>-400686221</t>
  </si>
  <si>
    <t xml:space="preserve">Žlab podokapní z pozinkovaného plechu s povrchovou úpravou včetně háků a čel půlkruhový do rš 280 mm
OKAPOVÝ ŽLAB ∅105 MM (0,5 %):
PRÁŠKOVĚ LAKOVANÝ POZINKOVANÝ PLECH (1x 4 M), VČ. SPOJOVACÍHO MATERIÁLU A DOPLŇKOVÝCH PRVKŮ: ČELA - POZINK (2 KS); OKAPNÍ HÁKY NÁSTĚNNÉ - POZINK (8 KS MM); 
BARVA - ANTRACIT (RAL 7016)
- PPRO MONTÁŽ BUDOU POUŽITY NÁSTĚNNÉ OKAPNÍ HÁKY, PRO ZACHOVÁNÍ INTEGRITY STŘEŠNÍ KRYTINY (KOTVENÍ POUZE DO NOSNÉ KONSTRUKCE STŘECHY)
</t>
  </si>
  <si>
    <t>"K/01" 4,45</t>
  </si>
  <si>
    <t>213</t>
  </si>
  <si>
    <t>764511641</t>
  </si>
  <si>
    <t>Kotlík oválný (trychtýřový) pro podokapní žlaby z Pz s povrchovou úpravou do 250/90 mm</t>
  </si>
  <si>
    <t>1838755941</t>
  </si>
  <si>
    <t>Žlab podokapní z pozinkovaného plechu s povrchovou úpravou kotlík oválný (trychtýřový), rš žlabu/průměr svodu do 250/90 mm
BARVA - ANTRACIT (RAL 7016)</t>
  </si>
  <si>
    <t>"K/01" 1</t>
  </si>
  <si>
    <t>214</t>
  </si>
  <si>
    <t>764518621</t>
  </si>
  <si>
    <t>Svody kruhové včetně objímek, kolen, odskoků z Pz s povrchovou úpravou průměru do 90 mm</t>
  </si>
  <si>
    <t>83046646</t>
  </si>
  <si>
    <t xml:space="preserve">Svod z pozinkovaného plechu s upraveným povrchem včetně objímek, kolen a odskoků kruhový, průměru do 90 mm
OKAPOVÝ SVOD ∅80 MM:
PRÁŠKOVĚ LAKOVANÝ, ŽÁROVĚ ZINKOVANÝ PLECH (1x 3 M + 1x 1 M PRO PŘÍPADNÉ DOŘEZY), VČ. SPOJOVACÍHO MATERIÁLU A DOPLŇKOVÝCH PRVKŮ: SVODOVÉ OBJÍMKY (3 KS); ÚCHYTY NA FASÁDU (3 KS); KOLENO 30° (2 KS).
BARVA - ANTRACIT (RAL 7016)
- KOTVENO ČTYŘBODOVÝMI ÚCHYTY NA FASÁDU SKRZ ZATEPLOVACÍ SYSTÉM.
</t>
  </si>
  <si>
    <t>"K/02" 3,2</t>
  </si>
  <si>
    <t>215</t>
  </si>
  <si>
    <t>998764101</t>
  </si>
  <si>
    <t>Přesun hmot tonážní pro konstrukce klempířské v objektech v do 6 m</t>
  </si>
  <si>
    <t>-503610841</t>
  </si>
  <si>
    <t>Přesun hmot pro konstrukce klempířské stanovený z hmotnosti přesunovaného materiálu vodorovná dopravní vzdálenost do 50 m základní v objektech výšky do 6 m</t>
  </si>
  <si>
    <t>767</t>
  </si>
  <si>
    <t>Konstrukce zámečnické</t>
  </si>
  <si>
    <t>216</t>
  </si>
  <si>
    <t>767,1-R</t>
  </si>
  <si>
    <t>Z/001 - Dodávka + montáž stříška nad vstupem 1900x950mm, konstrukce eloxovaný hliník, barva antracit šedá + zakrytí polykarbonát tl.12mm barva antracit</t>
  </si>
  <si>
    <t>-413231532</t>
  </si>
  <si>
    <t>Dodávka + montáž STŘÍŠKA NAD VSTUPEM: 1900x950mm
SYSTÉMOVÝ VÝROBEK PODLE ZVOLENÉHO SYSTÉMU STŘÍŠKY - ELOXOVANÝ HLINÍK (RAL 7016 - ANTRACITOVÁ ŠEDÁ); VČ. NEREZOVÝCH KOTVÍCÍCH PRVKŮ A SPOJOVACÍHO MATERIÁLU.
4 NOSNÉ PRVKY V PRAVIDELNÝCH ROZTEČÍCH
ZAKRYTÍ - POLYKARBONÁT TL. MIN. 12 MM V BARVĚ ANTRACIT</t>
  </si>
  <si>
    <t>217</t>
  </si>
  <si>
    <t>767,2-R</t>
  </si>
  <si>
    <t>Z/002 - Dodávka + montáž výklopný kryt 935x1150mm z kompozitního roštu 30x30x30mm, vč. nosného ocelového rámu z L-profilů, povrchová úprava žárový pozink, vč. kotvení a kotvícího materiálu</t>
  </si>
  <si>
    <t>-952288008</t>
  </si>
  <si>
    <t xml:space="preserve">Dodávka + montáž VÝKLOPNÝ KRYT VSTUPU DO 1PP BUDE TVOŘEN KOMPOZITNÍM ROŠTEM ULOŽENÝM NA ŽÁROVĚ ZINKOVANÉM NOSNÉM RÁMU Z L-PROFILŮ.
- 	KOMPOZITOVÝ ROŠT LITÝ [30x30x30] - POCHOZÍ KOMPOZITNÍ ROŠT S	PROTISKLUZOVÝM VSYPEM
-	SPOJENO S PEVNOU ČÁSTÍ DVĚMA 360°STUPŇOVÝMI NEREZOVÝMI PANTY; VOLNĚ	ULOŽENO NA PROFILECH ULOŽENÍ KRYTU
VČ. SPOJOVACÍHO MATERIÁLU (M6 á 250 MM) A VČ. ARETAČNÍHO HÁČKU PRO ZAARETOVÁNÍ OTVORU V OTEVŘENÉ POLOZE (HÁČEK KOTVENÝ HMOŽDINOU DO ŽB STĚNY).
NOSNÉ PRVKY KRYTU: - NOSNÉ PRVKY JSOU TVOŘENY DVĚMA SVAŘENÝMI ŽÁROVĚ	ZINKOVANÝMI L PROFILY - L50x32x4 A L50x50x4
	- DÉLKY L PROFILŮ	- L50x32x4	-	2x 	1150 MM
		- L50x50x4	-	2x 	1150 MM
	- KOTVENÍ DO ŽB - M8 á 300 MM (CELKEM 10 KS)
</t>
  </si>
  <si>
    <t>218</t>
  </si>
  <si>
    <t>767,3-R</t>
  </si>
  <si>
    <t>Z/003 - Dodávka + montáž nerez žebřík délky 3325mm, vč. kotvení a kotvícího materiálu, 1.4301</t>
  </si>
  <si>
    <t>-476351499</t>
  </si>
  <si>
    <t xml:space="preserve">Dodávka + montáž NEREZOVÝ ŽEBŘÍK Z KRUHOVÝCH VÁLCOVANÝCH PROFILŮ:
ŠTĚŘÍNY:
- NEREZOVÁ TRUBKA ∅40x3 MM OHÝBANÁ - 3670 MM
- 2 KS
PŘÍČKY:
- NEREZOVÁ TRUBKY ∅25x2 MM - 400 MM
- NAVAŘENO NA ŠTĚŘÍNY
- 12 KS
KOTEVNÍ PRVKY:
- PÁSOVINA KOTVENÁ DO STĚNY NA 4 ZÁVITOVÉ TYČE KOTVENÉ NA CHEMICKOU	KOTVU - KOTVÍCÍ PATRONY
- KOTVÍCÍ TRUBKY ∅40x3 MM - NAVAŘENO
	- 2x 160 MM
	- 2x 700 MM
- 8 KS PÁSOVINA 120x120x6 MM - NEREZ
- 32 KS ZÁVITOVÁ TYČ 250 MM, ∅10 MM; MATICE - NEREZ
NEREZOVÝ VÝROBEK BUDE DOPRAVEN NA STAVBU TAK, ABY BYLO MOŽNÉ JEJ DOPRAVIT DO ARMATURNÍ KOMORY A SMONTOVAT NA MÍSTĚ.
POVRCHOVÉ PROVEDENJÍ - KARTÁČOVANÁ NEREZ (1.4301)
</t>
  </si>
  <si>
    <t>219</t>
  </si>
  <si>
    <t>767,4-R</t>
  </si>
  <si>
    <t>Z/004 - Dodávka + montáž ocelový kryt větrací hlavice 600x600x665mm, vč. kotvení a kotevního materiálu, barva antracit</t>
  </si>
  <si>
    <t>-290489269</t>
  </si>
  <si>
    <t xml:space="preserve">Dodávka + montáž KRYT VĚTRACÍ HLAVICE:
RÁM KRYTU:
- PRÁŠKOVĚ LAKOVANÝ POZINKOVÝ PROFIL Z PROFILŮ JÄKL SE ČTVERCOVÝM PRŮŘEZEM	25x25x1,5 MM (BARVA ANTRACIT)
- 1 KS - CELKEM 5,05 M
TAHOKOV:
- POZINKOVÝ TAHOKOV 25x15x2,5 MM (BARVA ANTRACIT)
- NAVAŘENO NA RÁM KRYTU
- 4 KS/650x650 MM - CELKEM 1,69 M2/
KOTEVNÍ PRVKY:
- PÁSOVINA KOTVENÁ DO STŘECHY NA 4 ZÁVITOVÉ TYČE KOTVENÉ NA CHEMICKOU	KOTVU - KOTVÍCÍ PATRONY; VČ. SPOJOVACÍHO MATERIÁLU
</t>
  </si>
  <si>
    <t>220</t>
  </si>
  <si>
    <t>767,5--R</t>
  </si>
  <si>
    <t>Z/005 - Dodávka + montáž větrací hlavice DN300, vč. kotvení a kotívcího materiálů, barva antracit</t>
  </si>
  <si>
    <t>-1874054762</t>
  </si>
  <si>
    <t xml:space="preserve">Dodávka + montáž VĚTRACÍ HLAVICE/TURBÍNA:
SYSTÉMOVÝ VÝROBEK ∅300 MM - PRÁŠKOVĚ LAKOVANÝ HLINÍK VČ. KOTVÍCÍCH PRVKŮ A SPOJOVACÍHO MATERIÁLU
- BARVA ANTRACIT (RAL 7016)
KOTVENÍ A OSAZENÍ SYSTÉMOVÉHO VÝROBKU BUDE PROVEDENO DLE POKYNŮ VÝROBCE A DODAVATELE ZVOLENÉHO VÝROBKU.
</t>
  </si>
  <si>
    <t>221</t>
  </si>
  <si>
    <t>767,6--R</t>
  </si>
  <si>
    <t>Z/006 - Dodávka + montáž vodočetná lať délky 3,1m</t>
  </si>
  <si>
    <t>769842821</t>
  </si>
  <si>
    <t xml:space="preserve">Dodávka + montáž VODOČETNÁ LAŤ: 3100x200mm
SYSTÉMOVÝ VÝROBEK PRO ODEČET HLADINY VODY VE VODOJEMU.
VODOČETNÁ LAŤ BUDE OPATŘENA V SESTAVĚ SKLENĚNOU TRUBIČKOU PRO VIZUÁLNÍ ODEČET HLADINY A SNÍMAČEM PRO ELEKTRONICKÝ ODEČET HLADINY A PRO AUTOMATICKÉ VYPNUTÍ NAPOUŠTĚNÍ DO VODOJEMU.
MAX. VÝŠKA VODOTEČNÉ LATĚ - 3,10 M.
KOTVENÍ A OSAZENÍ SYSTÉMOVÉHO VÝROBKU BUDE PROVEDENO DLE POKYNŮ VÝROBCE A DODAVATELE ZVOLENÉHO VÝROBKU.
</t>
  </si>
  <si>
    <t>222</t>
  </si>
  <si>
    <t>767,7--R</t>
  </si>
  <si>
    <t>Z/007 - Dodávka + montáž větrací mřížka 160x160mm se síťkou proti hmyzu s pevnou žaluzií, hliníková, barva RAL 7016</t>
  </si>
  <si>
    <t>-998022477</t>
  </si>
  <si>
    <t xml:space="preserve">Dodávka + montáž VĚTRACÍ MŘÍŽKA 150x150mm VENKOVNÍ SE SÍŤKOU PROTI HMYZU S PEVNOU ŽALUZIÍ:
SYSTÉMOVÝ ZÁMEČNICKÝ VÝROBEK Z ELOXOVANÉHO HLINÍKU BARVY RAL 7016 (ANTRACITOVÁ ŠEĎ).
PRO VĚTRACÍ PRŮDUCH ∅100 MM (NUTNO OVĚŘIT SKUTEČNÝ PRŮMĚR NA STAVBĚ)
DODÁVKA VČ. SPOJOVACÍHO MATERIÁLU.
</t>
  </si>
  <si>
    <t>223</t>
  </si>
  <si>
    <t>767,8--R</t>
  </si>
  <si>
    <t>Z/008 - Dodávka + montáž větrací mřížka 200x200mm se síťkou proti hmyzu s pevnou žaluzií, hliníková, barva RAL 7016</t>
  </si>
  <si>
    <t>-1610823378</t>
  </si>
  <si>
    <t xml:space="preserve">Dodávka + montáž VĚTRACÍ MŘÍŽKA 200x200mm VENKOVNÍ SE SÍŤKOU PROTI HMYZU S PEVNOU ŽALUZIÍ:
SYSTÉMOVÝ ZÁMEČNICKÝ VÝROBEK Z ELOXOVANÉHO HLINÍKU BARVY RAL 7016 (ANTRACITOVÁ ŠEĎ).
PRO VĚTRACÍ PRŮDUCH ∅130 MM (NUTNO OVĚŘIT SKUTEČNÝ PRŮMĚR NA STAVBĚ)
DODÁVKA VČ. SPOJOVACÍHO MATERIÁLU.
</t>
  </si>
  <si>
    <t>224</t>
  </si>
  <si>
    <t>767,9-R</t>
  </si>
  <si>
    <t>Z/009 - Dodávka + montáž větrací mřížka 120x120mm vnitřní, s uzavírací klapkou, materiál z kartáčované nerezi 1.4301</t>
  </si>
  <si>
    <t>1448870129</t>
  </si>
  <si>
    <t xml:space="preserve">Dodávka + montáž VĚTRACÍ MŘÍŽKA 120x120mm VNITŘNÍ S UZAVÍRACÍ KLAPKOU:
SYSTÉMOVÝ ZÁMEČNICKÝ VÝROBEK Z KARTÁČOVANÉ NEREZI (1.4301).
PRO VĚTRACÍ PRŮDUCH ∅100 MM (NUTNO OVĚŘIT SKUTEČNÝ PRŮMĚR NA STAVBĚ)
MECHANICKY OVLÁDANÉ UZAVÍRÁNÍ
DODÁVKA VČ. SPOJOVACÍHO MATERIÁLU.
</t>
  </si>
  <si>
    <t>225</t>
  </si>
  <si>
    <t>767,10-R</t>
  </si>
  <si>
    <t>Z/010 - Dodávka + montáž větrací mřížka 200x200mm vnitřní, s uzavírací klapkou, materiál z kartáčované nerezi 1.4301</t>
  </si>
  <si>
    <t>-1075864491</t>
  </si>
  <si>
    <t xml:space="preserve">Dodávka + montáž VĚTRACÍ MŘÍŽKA 200x200mm VNITŘNÍ S UZAVÍRACÍ KLAPKOU:
SYSTÉMOVÝ ZÁMEČNICKÝ VÝROBEK Z KARTÁČOVANÉ NEREZI (1.4301).
PRO VĚTRACÍ PRŮDUCH ∅100 MM (NUTNO OVĚŘIT SKUTEČNÝ PRŮMĚR NA STAVBĚ)
MECHANICKY OVLÁDANÉ UZAVÍRÁNÍ
DODÁVKA VČ. SPOJOVACÍHO MATERIÁLU.
</t>
  </si>
  <si>
    <t>226</t>
  </si>
  <si>
    <t>767,11-R</t>
  </si>
  <si>
    <t>Z/013 - Dodávka + montáž venkovní zábradlí z nerez oceli, výšky 1,1m, délky 3,82m, vč. kotvení a kotvícího materiálu</t>
  </si>
  <si>
    <t>355438449</t>
  </si>
  <si>
    <t>Dodávka + montáž ZÁBRADLÍ VENKOVNÍ:
SVAŘOVANÉ ZÁBRADLÍ Z NEREZOVÝCH TRUBEK A PLECHŮ - KARTÁČOVANÁ NEREZ (1.4301).
MADLO: NEREZOVÁ TRUBKA ∅50x3 MM - 1x 6,69 M;
VÝPLNĚ: NEREZOVÁ TRUBKA ∅30x2 MM - 2x 6,49 MM;
STOJKY: NEREZOVÁ TRUBKA ∅40x3 MM - 5x 1,03 M, 1x 1,08 M;
OKOPOVÝ PLECH: NEREZOVÝ PLECH 6 MM - [Š. 100]: 13,03 M; [Š. 150]: 0,30 M;
KOTVÍCÍ DESKY: NEREZ PLECH 100x100x6 MM - 6 KS;
KOTVENÍ: NEREZ ŠROUBY 150 MM, M10 - 24 KS
DOPLŇKOVÝ MATERIÁL:
ZÁSLEPKA - NEREZ ∅50 MM - 2 KS;
ZÁSLEPKA - NEREZ ∅30 MM - 4 KS;
KOTVENÍ DO PODKLADU PŘES CHEMICKÉ PATRONY</t>
  </si>
  <si>
    <t>227</t>
  </si>
  <si>
    <t>767,13-R</t>
  </si>
  <si>
    <t>Z/015 - Dodávka + montáž nástěnný stolek 500x300mm, materiál z kartáčované nerezi 1.4301, vč. kotvení a kotevního materiálu</t>
  </si>
  <si>
    <t>-990647125</t>
  </si>
  <si>
    <t xml:space="preserve">Dodávka + montáž NÁSTĚNNÝ STOLEK 500x300:
SVAŘOVANÉ ZÁBRADLÍ Z NEREZOVÝCH TRUBEK A PLECHŮ - KARTÁČOVANÁ NEREZ (1.4301).
DESKA:	DŘEVĚNÁ DESKA 500x300 MM TL. 25 MM,
	POVRCH. ÚPRAVA - AKRYLURETANOVÝ LAK - 1 KS;
NOSNÝ RÁM:	SVAŘOVANÝ RÁM Z DUTÝCH PROFILŮ - NEREZOVÁ ČTVERCOVÁ TRUBKA	∅25x2 MM - 2x 750 MM S KOTVÍCÍMI DESKAMI Z NEREZ. PÁSOVINY	50x50x4 MM S PŘEDVRTANÝM OTVOREM PRO KOTVÍCÍ ŠROUBY,
	POVRCH. ÚPRAVA - KARTÁČOVANÁ NEREZ - 2 KS;
KOTVENÍ DESKY K RÁMU: NEREZOVÉ ŠROUBY M4 - 6 KS;
KOTVENÍ DO STĚNY: NEREZOVÉ ŠROUBY M8 - 4 KS
- KOTVENÍ DO STĚN PŘES CHEMICKÉ PATRONY.
- DÍLY RÁMU NUTNO VYROBIT ZRCADLOVĚ OPAČNÉ, VIZ SCHÉMA.
</t>
  </si>
  <si>
    <t>228</t>
  </si>
  <si>
    <t>767,14-R</t>
  </si>
  <si>
    <t>Z/016 - Dodávka + montáž odnímatelné schody do AN , práškově lakovaný hliník, barva RAL 7016, vč. kotvení a kotvícího materiálu</t>
  </si>
  <si>
    <t>-477646411</t>
  </si>
  <si>
    <t xml:space="preserve">Dodávka + montáž ODNÍMATELNÉ SCHODY DO AN:
HLINÍKOVÉ ODNÍMATELNÉ SCHODY - PRÁŠKOVĚ LAKOVANÝ HLINÍK (RAL 7035 - SVĚTLE ŠEDÁ).
NOSNÝ RÁM: ČTVERCOVÝ PROFIL ∅40x40x2,5 MM - CELKEM 13570 MM;
VÝPLNĚ: HLINÍKOVÝ ROŠT PR-33/33-40/3 - 170x800 MM;
KOTEVNÍ OKA: NEREZ PÁSOVINA 40x3 - 2x 240 MM;
KOTVÍCÍ ŠROUBY: NEREZOVÉ ŠROUBY M8 - 4 KS;
FIXOVACÍ ZÁVLAČKY: MEREZOVÁ KULATINA ∅10 MM - 2 KS;
- ALTERNATIVNĚ LZE ŘEŠIT SYSTÉMOVÝM VÝROBKEM, KTERÝ MÁ MOŽNOST KOTVENÍ DO STĚNY.
- KOTVENÍ ŠROUBŮ DO BETONU PŘES CHEMICKÉ PATRONY NEBO CHEMICKÉ KOTVY.
</t>
  </si>
  <si>
    <t>229</t>
  </si>
  <si>
    <t>767,15-R</t>
  </si>
  <si>
    <t>Z/017 - Dodávka + montáž bezpečnostní mříž okna 1100x60mm z kulatiny D14mm, svařenec, žárový pozink, práškový lak RAL 7016, vč. kotvení a kotvícího materiálu</t>
  </si>
  <si>
    <t>-1521303093</t>
  </si>
  <si>
    <t xml:space="preserve">Dodávka + montáž BEZPEČNOSTNÍ MŘÍŽ OKNA 1160x550mm
BEZPEČNOSTNÍ MŘÍŽ SVAŘENÁ Z KULATINY ∅14 MM, ŽÁROVĚ ZINKOVANÁ, PRÁŠKOVÝ LAK (RAL 7016 - ANTRACITOVÁ ŠEĎ).
DL. 1400 MM - 2 KS;
DL. 1000 MM - 1 KS;
DL. 900 MM - 2 KS;
DL. 450 MM - 3 KS;
CELKOVÁ DÉLKA KULATINY - 6,95 M
ULOŽENÍ MŘÍŽE 150 MM - FIXOVÁNO CHEMICKÝMI KOTVAMI A ZAPRAVENO SANAČNÍ MALTOU
</t>
  </si>
  <si>
    <t>230</t>
  </si>
  <si>
    <t>767,21-R</t>
  </si>
  <si>
    <t>D/001 - Dodávka + montáž ocelové nerez vstupní dveře 1000x1980mm, jenokřídlé, zateplené, plné, bezpečnostní RC2, vč. zárubně, kování a zámku</t>
  </si>
  <si>
    <t>-1971532617</t>
  </si>
  <si>
    <t xml:space="preserve">Dodávka + montáž ocelové nerez vstupní dveře 1000x1980mm, rozleštěný povrch, vč. zárubně KOVOVÁ - NEREZ,
GALVAN. ČERNĚNÁ, ŠROUBENÉ DO BET.(popř. chemická kotva nebo hmoždina, BEZPEČNOSTNÍ, BEZ POLODRÁŽKY, závěs bezpečnostní odolný proti vysazení a proti ubroušení, zámek zadlabávací, vložkový, bezpečnostní, el.-mechanický, typ ABLOY vložka cylindrická, zabezpečená proti otevíraní, bezpečnostní kovaní klika/klika, RC2, Ud 1,2 W/m2K, vč. prahu a samozavírače, napojení na EZS, křídlo BEZFALCOVÉ, BEZPOLODRÁŽKOVÉ;
NA VNITŘNÍ STRANĚ OPATŘENY OLIVOU PRO MOŽNOST ODEMČENÍ ZÁMKU ZEVNITŘ;
MAGNETICKÉ ZABEZPEČENÍ
</t>
  </si>
  <si>
    <t>231</t>
  </si>
  <si>
    <t>767,22-R</t>
  </si>
  <si>
    <t>D/002 - Dodávka + montáž ocelové nerez vnitřní dveře 600x1150mm, jenokřídlé, plné, bezpečnostní RC2, vč. zárubně, kování a zámku</t>
  </si>
  <si>
    <t>-339971201</t>
  </si>
  <si>
    <t xml:space="preserve">Dodávka + montáž ocelové nerez vstupní dveře 600x1150mm, rozleštěný povrch, vč. zárubně KOVOVÁ - NEREZ, svařované L-profily ŠROUBENÉ DO BET.(popř. chemická kotva nebo hmoždina, BEZPEČNOSTNÍ, BEZ POLODRÁŽKY, závěs navařovací nerez závěsy 3x D10x60mm, zámek zadlabávací, vložkový, bezpečnostní el.mechanická, typ TOKOZ, vložka cylindrická, zabezpečená proti odrvtání, bezpečnostní kovaní madlo(kluatina D8mm)/-, RC2, Ud 2,3 W/m2K, napojení na EZS, křídlo POŽADAVEK NA PRACHOTĚSNOST - ZAJISTÍ SE, NAPŘ. TĚSNĚNÍM, KONSTRUKCÍ A POD., DLE MOŽNOSTÍ DODAVATELE.
</t>
  </si>
  <si>
    <t>232</t>
  </si>
  <si>
    <t>767,31-R</t>
  </si>
  <si>
    <t>O/1.1 - Dodávka + montáž okno 600x1100mm hliníkové jednokřídlové, vč. vnitřního plastového a vnějsího plechového parapetu, bezpečnostní zasklení, vč. kování</t>
  </si>
  <si>
    <t>975473401</t>
  </si>
  <si>
    <t>O/1.1 - Dodávka + montáž okno hliníkové 600x1100mm, jednokřídlové, fixní, vč. vnitřního plastového a vnějsího plechového parapetu, bezpečnostní zasklení P5A, 6-18-6-4-4 s bezpečnostními povlakyU/w,max. = 2,1 W/(m2/.K);
BEZPEČNOSTNÍ OKNO TŘÍDY MIN. RC2;R/W = 40 dB;
rám hliník Ufmax = 1,8m W/m2K, barva Antracit 7016, Elox
PŘED ZADÁNÍM DO VÝROBY BUDE MONTÁŽNÍ OTVOR ZAMĚŘEN A ROZMĚRY OKNA BUDOU TOMUTO OTVORU UZPŮSOBENY. OKNO BUDE DODÁNO A INSTALOVÁNO VČETNĚ VNITŘNÍHO A VNĚJŠÍHO PARAPETU;
ZASKLENÍ OKNA - MLÉČNÉ VRSTVENÉ (VSG) SKLO (MATOVÁNÍ KYSELINOU)</t>
  </si>
  <si>
    <t>233</t>
  </si>
  <si>
    <t>767,41-R</t>
  </si>
  <si>
    <t>Demontáž zámečníckých prvků (konstrukce pro anténu, ochranná okenní mříž, poklopy, žebříky, větracích mřížek,...), vč. odvozu a likvidace</t>
  </si>
  <si>
    <t>hod</t>
  </si>
  <si>
    <t>1208387874</t>
  </si>
  <si>
    <t>234</t>
  </si>
  <si>
    <t>767,51-R</t>
  </si>
  <si>
    <t>Dodávka + montáž provizorního plechového krytu 600x1100mm, vč. kotvení a kotevního materiálu</t>
  </si>
  <si>
    <t>2036344721</t>
  </si>
  <si>
    <t>"dveře do AN" 1</t>
  </si>
  <si>
    <t>235</t>
  </si>
  <si>
    <t>767,52-R</t>
  </si>
  <si>
    <t>Demontáž provizorního plechového krytu 600x1100mm, vč. odvozu a likvidace</t>
  </si>
  <si>
    <t>-1403776031</t>
  </si>
  <si>
    <t>781</t>
  </si>
  <si>
    <t>Dokončovací práce - obklady</t>
  </si>
  <si>
    <t>236</t>
  </si>
  <si>
    <t>781121011</t>
  </si>
  <si>
    <t>Nátěr penetrační na stěnu</t>
  </si>
  <si>
    <t>1486127012</t>
  </si>
  <si>
    <t>Příprava podkladu před provedením obkladu nátěr penetrační na stěnu</t>
  </si>
  <si>
    <t>237</t>
  </si>
  <si>
    <t>781472222</t>
  </si>
  <si>
    <t>Montáž obkladů keramických hladkých lepených cementovým flexibilním lepidlem přes 45 do 50 ks/m2</t>
  </si>
  <si>
    <t>-1642615396</t>
  </si>
  <si>
    <t>Montáž keramických obkladů stěn lepených cementovým flexibilním lepidlem hladkých přes 45 do 50 ks/m2</t>
  </si>
  <si>
    <t>"plochy dle autocad</t>
  </si>
  <si>
    <t>"SV" 2,7</t>
  </si>
  <si>
    <t>"JZ" 1,24</t>
  </si>
  <si>
    <t>"JV" 3,14</t>
  </si>
  <si>
    <t>"SZ" 2,04</t>
  </si>
  <si>
    <t>238</t>
  </si>
  <si>
    <t>59761161</t>
  </si>
  <si>
    <t>dlažba keramická slinutá mrazuvzdorná povrch hladký/matný tl do 10mm přes 45 do 50ks/m2 (barva RAL 3011 )</t>
  </si>
  <si>
    <t>-665038909</t>
  </si>
  <si>
    <t>dlažba keramická slinutá mrazuvzdorná povrch hladký/matný tl do 10mm přes 45 do 50ks/m2</t>
  </si>
  <si>
    <t>9,12*1,1 'Přepočtené koeficientem množství</t>
  </si>
  <si>
    <t>239</t>
  </si>
  <si>
    <t>998781101</t>
  </si>
  <si>
    <t>Přesun hmot tonážní pro obklady keramické v objektech v do 6 m</t>
  </si>
  <si>
    <t>34774466</t>
  </si>
  <si>
    <t>Přesun hmot pro obklady keramické stanovený z hmotnosti přesunovaného materiálu vodorovná dopravní vzdálenost do 50 m základní v objektech výšky do 6 m</t>
  </si>
  <si>
    <t>784</t>
  </si>
  <si>
    <t>Dokončovací práce - malby a tapety</t>
  </si>
  <si>
    <t>240</t>
  </si>
  <si>
    <t>784181121</t>
  </si>
  <si>
    <t>Hloubková jednonásobná bezbarvá penetrace podkladu v místnostech v do 3,80 m</t>
  </si>
  <si>
    <t>-2112827302</t>
  </si>
  <si>
    <t>Penetrace podkladu jednonásobná hloubková akrylátová bezbarvá v místnostech výšky do 3,80 m</t>
  </si>
  <si>
    <t>viz reprofilace stěn a podhledů</t>
  </si>
  <si>
    <t>64,117+17,806</t>
  </si>
  <si>
    <t>241</t>
  </si>
  <si>
    <t>784221103</t>
  </si>
  <si>
    <t>Dvojnásobné bílé malby ze směsí za sucha dobře otěruvzdorných v místnostech přes 3,80 do 5,00 m</t>
  </si>
  <si>
    <t>1166476417</t>
  </si>
  <si>
    <t>Malby z malířských směsí otěruvzdorných za sucha dvojnásobné, bílé za sucha otěruvzdorné dobře v místnostech výšky přes 3,80 do 5,00 m</t>
  </si>
  <si>
    <t>0002 - SO 01.2 Stavební úpravy a rekonstrukce vodojemu - VZT</t>
  </si>
  <si>
    <t xml:space="preserve">      D1 - Zařízení číslo 1 - Dýchání vodojemu</t>
  </si>
  <si>
    <t xml:space="preserve">      D2 - Zařízení číslo 2 - Větrání armaturních prostorů</t>
  </si>
  <si>
    <t xml:space="preserve">      D3 - Zařízení číslo 3 - Těsnící, spojovací a pomocný materiál</t>
  </si>
  <si>
    <t>D1</t>
  </si>
  <si>
    <t>Zařízení číslo 1 - Dýchání vodojemu</t>
  </si>
  <si>
    <t>1.1</t>
  </si>
  <si>
    <t>Dodávka + montáž nerezový filtrační box AS-ARIBOX s filtračním nanovlákenným filtrem AS-NANOTEX. Připojovací hrdla prům.200 mm. Max. přívod/odvod-1,5 m3/hod</t>
  </si>
  <si>
    <t>851996844</t>
  </si>
  <si>
    <t>Dodávka + montáž nerezový filtrační box AS-ARIBOX s filtračním nanovlákenným filtrem AS-NANOTEX. Připojovací hrdla prům.200 mm. Max. přívod/odvod-1,5 m3/hod.</t>
  </si>
  <si>
    <t xml:space="preserve">Poznámka k položce:_x000d_
Další krycí mřížky na otvorech pro přívod a odvod vzduchu jsou v zámečnických pracích ve stavebním projektu. Ve stavební části je i vzduchotechnické  potrubí.</t>
  </si>
  <si>
    <t>D2</t>
  </si>
  <si>
    <t>Zařízení číslo 2 - Větrání armaturních prostorů</t>
  </si>
  <si>
    <t>2.1</t>
  </si>
  <si>
    <t>Dodávka + montáž ventilační turbina Lomanco BIB 12 (prům.300 mm)</t>
  </si>
  <si>
    <t>618657145</t>
  </si>
  <si>
    <t>2.2</t>
  </si>
  <si>
    <t>Dodávka + montáž klapka uzavírací těsná prům.315 mm. Materiál nerez</t>
  </si>
  <si>
    <t>1791577803</t>
  </si>
  <si>
    <t>2.3</t>
  </si>
  <si>
    <t xml:space="preserve">Dodávka + montáž krycí mřížka prům.315 mm. Materiál nerez </t>
  </si>
  <si>
    <t>2089526034</t>
  </si>
  <si>
    <t>Poznámka k položce:_x000d_
Další krycí mřížky na otvorech pro přívod vzduchu jsou v zámečnických pracích ve stavebním projektu. Ve stavební části je i vzduchotechnické potrubí.</t>
  </si>
  <si>
    <t>2.4</t>
  </si>
  <si>
    <t>Dodávka + montáž kruhová vanička na kondenzát prům.350 mm výšky 50 mm</t>
  </si>
  <si>
    <t>1561559334</t>
  </si>
  <si>
    <t>D3</t>
  </si>
  <si>
    <t>Zařízení číslo 3 - Těsnící, spojovací a pomocný materiál</t>
  </si>
  <si>
    <t>Dodávka + montáž spojovací materiál nerez</t>
  </si>
  <si>
    <t>kg</t>
  </si>
  <si>
    <t>946010340</t>
  </si>
  <si>
    <t>Dodávka + montáž závěsný materiál nerez s pryžovými silentbloky</t>
  </si>
  <si>
    <t>-625444789</t>
  </si>
  <si>
    <t>Dodávka + montáž závitová tyč nerez prům.8 mm, vč. objímek</t>
  </si>
  <si>
    <t>bm</t>
  </si>
  <si>
    <t>1136584787</t>
  </si>
  <si>
    <t>Dodávka + montáž těsnění pryžové samolepící</t>
  </si>
  <si>
    <t>-1483666316</t>
  </si>
  <si>
    <t>Komplexní vyzkoušení, zaškolení obsluhy</t>
  </si>
  <si>
    <t>-1921872068</t>
  </si>
  <si>
    <t>0003 - SO 01.3 Stavební úpravy a rekonstrukce vodojemu - Silnoproud</t>
  </si>
  <si>
    <t>HSV - HSV</t>
  </si>
  <si>
    <t xml:space="preserve">    735 - Ústřední vytápění - otopná tělesa</t>
  </si>
  <si>
    <t xml:space="preserve">    741 - Elektroinstalace - silnoproud</t>
  </si>
  <si>
    <t xml:space="preserve">    742 - Elektroinstalace - slaboproud</t>
  </si>
  <si>
    <t>M - Práce a dodávky M</t>
  </si>
  <si>
    <t xml:space="preserve">    22-M - Montáže technologických zařízení pro dopravní stavby</t>
  </si>
  <si>
    <t xml:space="preserve">    58-M - Revize vyhrazených technických zařízení</t>
  </si>
  <si>
    <t>HZS - Hodinové zúčtovací sazby</t>
  </si>
  <si>
    <t>469971111</t>
  </si>
  <si>
    <t>Svislá doprava suti a vybouraných hmot při elektromontážích za první podlaží</t>
  </si>
  <si>
    <t>-1281222437</t>
  </si>
  <si>
    <t>Odvoz suti a vybouraných hmot svislá doprava suti a vybouraných hmot za první podlaží</t>
  </si>
  <si>
    <t>"demontáže stávajícího el. zařízení a odvoz demontovaného materiálu na určené místo</t>
  </si>
  <si>
    <t>"ke skládkování, při respektování ekologických předpisů</t>
  </si>
  <si>
    <t>"0,175t demontáž stávající kabeláž</t>
  </si>
  <si>
    <t>0,175</t>
  </si>
  <si>
    <t>469972111</t>
  </si>
  <si>
    <t>Odvoz suti a vybouraných hmot při elektromontážích do 1 km</t>
  </si>
  <si>
    <t>-1359202597</t>
  </si>
  <si>
    <t>Odvoz suti a vybouraných hmot odvoz suti a vybouraných hmot do 1 km</t>
  </si>
  <si>
    <t>469972121</t>
  </si>
  <si>
    <t>Příplatek k odvozu suti a vybouraných hmot při elektromontážích za každý další 1 km</t>
  </si>
  <si>
    <t>733674681</t>
  </si>
  <si>
    <t>Odvoz suti a vybouraných hmot odvoz suti a vybouraných hmot Příplatek k ceně za každý další i započatý 1 km</t>
  </si>
  <si>
    <t>0,175*14 'Přepočtené koeficientem množství</t>
  </si>
  <si>
    <t>997013152</t>
  </si>
  <si>
    <t>Vnitrostaveništní doprava suti a vybouraných hmot pro budovy v přes 6 do 9 m s omezením mechanizace</t>
  </si>
  <si>
    <t>468927876</t>
  </si>
  <si>
    <t>Vnitrostaveništní doprava suti a vybouraných hmot vodorovně do 50 m s naložením s omezením mechanizace pro budovy a haly výšky přes 6 do 9 m</t>
  </si>
  <si>
    <t>735</t>
  </si>
  <si>
    <t>Ústřední vytápění - otopná tělesa</t>
  </si>
  <si>
    <t>735164231</t>
  </si>
  <si>
    <t>Otopné těleso trubkové elektrické přímotopné výška/délka 900/595 mm</t>
  </si>
  <si>
    <t>-884145944</t>
  </si>
  <si>
    <t>Otopná tělesa trubková přímotopná elektrická na stěnu výšky tělesa 900 mm, délky 595 mm</t>
  </si>
  <si>
    <t>"Silnoproudé rozvody Technická zpráva a specifikace</t>
  </si>
  <si>
    <t>"elektrický přímotop s vlastní regulací, IPX4, 1,5kW / 230V, nástěnný, připojení na svorky přes elinstal.krabici</t>
  </si>
  <si>
    <t>741</t>
  </si>
  <si>
    <t>Elektroinstalace - silnoproud</t>
  </si>
  <si>
    <t>741110002</t>
  </si>
  <si>
    <t>Montáž trubka plastová tuhá D přes 23 do 35 mm uložená pevně</t>
  </si>
  <si>
    <t>-837758873</t>
  </si>
  <si>
    <t>Montáž trubek elektroinstalačních s nasunutím nebo našroubováním do krabic plastových tuhých, uložených pevně, vnější Ø přes 23 do 35 mm</t>
  </si>
  <si>
    <t>"plastová elektroinstalační trubka pevná, PVC pr.32</t>
  </si>
  <si>
    <t>"šedá, vč. kolen a příchytek a kotvícího materiálu, montáž na stěnu/strop</t>
  </si>
  <si>
    <t>34571556</t>
  </si>
  <si>
    <t>trubka elektroinstalační tuhá středně odolná z PVC UV stabilní D 28,6/32mm</t>
  </si>
  <si>
    <t>-1642992342</t>
  </si>
  <si>
    <t>30*1,05 'Přepočtené koeficientem množství</t>
  </si>
  <si>
    <t>741110042</t>
  </si>
  <si>
    <t>Montáž trubka plastová ohebná D přes 23 do 35 mm uložená pevně</t>
  </si>
  <si>
    <t>-630734863</t>
  </si>
  <si>
    <t>Montáž trubek elektroinstalačních s nasunutím nebo našroubováním do krabic plastových ohebných, uložených pevně, vnější Ø přes 23 do 35 mm</t>
  </si>
  <si>
    <t>"plastová elektroinstalační trubka ohebná, PVC pr.32</t>
  </si>
  <si>
    <t>34571350</t>
  </si>
  <si>
    <t>trubka elektroinstalační ohebná dvouplášťová korugovaná HDPE (chránička) D 32/40mm</t>
  </si>
  <si>
    <t>-1500473457</t>
  </si>
  <si>
    <t>12*1,05 'Přepočtené koeficientem množství</t>
  </si>
  <si>
    <t>741110142</t>
  </si>
  <si>
    <t>Montáž trubka pancéřová kovová tuhá závitová D přes 16 do 29 mm uložená pevně</t>
  </si>
  <si>
    <t>3049400</t>
  </si>
  <si>
    <t>Montáž trubek pancéřových elektroinstalačních s nasunutím nebo našroubováním do krabic kovových tuhých závitových, uložených pevně, Ø přes 16 do 29 mm</t>
  </si>
  <si>
    <t>"nerezová ochranná trubka, délka 1,7m, O 18mm</t>
  </si>
  <si>
    <t>34571121</t>
  </si>
  <si>
    <t>trubka elektroinstalační ocelová lakovaná závitová P13,5 D 18,2/20,4mm</t>
  </si>
  <si>
    <t>-639719491</t>
  </si>
  <si>
    <t>741112021</t>
  </si>
  <si>
    <t>Montáž krabice nástěnná plastová čtyřhranná do 100x100 mm</t>
  </si>
  <si>
    <t>-1300300213</t>
  </si>
  <si>
    <t>Montáž krabic elektroinstalačních bez napojení na trubky a lišty, demontáže a montáže víčka a přístroje protahovacích nebo odbočných nástěnných plastových čtyřhranných, vel. do 100x100 mm</t>
  </si>
  <si>
    <t xml:space="preserve">"instalační krabice, pevná, elastické membránové těsnící průchodky se svorkami / bez svorek pro měděné vodiče do O 16mm2, ÚV odolná, </t>
  </si>
  <si>
    <t>"barva šedá RAL 7035, montáž na stěnu / žlab</t>
  </si>
  <si>
    <t>34571482</t>
  </si>
  <si>
    <t>krabice v uzavřeném provedení PVC s krytím IP 54 čtvercová 100x100mm</t>
  </si>
  <si>
    <t>1215382904</t>
  </si>
  <si>
    <t>741120301</t>
  </si>
  <si>
    <t>Montáž vodič Cu izolovaný plný a laněný s PVC pláštěm žíla 0,55 až 16 mm2 pevně (např. CY, CHAH-V)</t>
  </si>
  <si>
    <t>-1356782485</t>
  </si>
  <si>
    <t>Montáž vodičů izolovaných měděných bez ukončení uložených pevně plných a laněných s PVC pláštěm, bezhalogenových, ohniodolných (např. CY, CHAH-V) průřezu žíly 0,55 až 16 mm2</t>
  </si>
  <si>
    <t>"vodič Cu (CYA) ochranného pospojení do průřezu 25mm2 žzl.</t>
  </si>
  <si>
    <t>34141029</t>
  </si>
  <si>
    <t>vodič propojovací flexibilní jádro Cu lanované izolace PVC 450/750V (H07V-K) 1x16mm2</t>
  </si>
  <si>
    <t>-1019009214</t>
  </si>
  <si>
    <t>Poznámka k položce:_x000d_
H07V-K CYA, průměr vodiče 8,1mm</t>
  </si>
  <si>
    <t>36*1,15 'Přepočtené koeficientem množství</t>
  </si>
  <si>
    <t>741122601</t>
  </si>
  <si>
    <t>Montáž kabel Cu plný kulatý žíla 2x1,5 až 6 mm2 uložený pevně (např. CYKY)</t>
  </si>
  <si>
    <t>-59300895</t>
  </si>
  <si>
    <t>Montáž kabelů měděných bez ukončení uložených pevně plných kulatých nebo bezhalogenových (např. CYKY) počtu a průřezu žil 2x1,5 až 6 mm2</t>
  </si>
  <si>
    <t>"napájecí kabel CYKY 2 x 1,5 mm2, vč. ukončení a zapojení na svorkách, pevné uložení</t>
  </si>
  <si>
    <t>34111005</t>
  </si>
  <si>
    <t>kabel instalační jádro Cu plné izolace PVC plášť PVC 450/750V (CYKY) 2x1,5mm2</t>
  </si>
  <si>
    <t>649228791</t>
  </si>
  <si>
    <t>Poznámka k položce:_x000d_
CYKY, průměr kabelu 8,1mm</t>
  </si>
  <si>
    <t>12*1,15 'Přepočtené koeficientem množství</t>
  </si>
  <si>
    <t>741122611</t>
  </si>
  <si>
    <t>Montáž kabel Cu plný kulatý žíla 3x1,5 až 6 mm2 uložený pevně (např. CYKY)</t>
  </si>
  <si>
    <t>1940489894</t>
  </si>
  <si>
    <t>Montáž kabelů měděných bez ukončení uložených pevně plných kulatých nebo bezhalogenových (např. CYKY) počtu a průřezu žil 3x1,5 až 6 mm2</t>
  </si>
  <si>
    <t>"napájecí kabel CYKY 3 x 1,5 mm2, vč. ukončení a zapojení na svorkách, pevné uložení</t>
  </si>
  <si>
    <t>"napájecí kabel CYKY 3 x 2,5 mm2, vč. ukončení a zapojení na svorkách, pevné uložení</t>
  </si>
  <si>
    <t>34111030</t>
  </si>
  <si>
    <t>kabel instalační jádro Cu plné izolace PVC plášť PVC 450/750V (CYKY) 3x1,5mm2</t>
  </si>
  <si>
    <t>821924599</t>
  </si>
  <si>
    <t>Poznámka k položce:_x000d_
CYKY, průměr kabelu 8,6mm</t>
  </si>
  <si>
    <t>34111036</t>
  </si>
  <si>
    <t>kabel instalační jádro Cu plné izolace PVC plášť PVC 450/750V (CYKY) 3x2,5mm2</t>
  </si>
  <si>
    <t>722833318</t>
  </si>
  <si>
    <t>Poznámka k položce:_x000d_
CYKY, průměr kabelu 9,5mm</t>
  </si>
  <si>
    <t>741122624</t>
  </si>
  <si>
    <t>Montáž kabel Cu plný kulatý žíla 4x16 až 25 mm2 uložený pevně (např. CYKY)</t>
  </si>
  <si>
    <t>514243899</t>
  </si>
  <si>
    <t>Montáž kabelů měděných bez ukončení uložených pevně plných kulatých nebo bezhalogenových (např. CYKY) počtu a průřezu žil 4x16 až 25 mm2</t>
  </si>
  <si>
    <t>"napájecí kabel CYKY 4 x 16 mm2, vč. ukončení a zapojení na svorkách, pevné uložení</t>
  </si>
  <si>
    <t>34111080</t>
  </si>
  <si>
    <t>kabel instalační jádro Cu plné izolace PVC plášť PVC 450/750V (CYKY) 4x16mm2</t>
  </si>
  <si>
    <t>1994450387</t>
  </si>
  <si>
    <t>Poznámka k položce:_x000d_
CYKY, průměr kabelu 18,6mm</t>
  </si>
  <si>
    <t>24*1,15 'Přepočtené koeficientem množství</t>
  </si>
  <si>
    <t>741122643</t>
  </si>
  <si>
    <t>Montáž kabel Cu plný kulatý žíla 5x10 mm2 uložený pevně (např. CYKY)</t>
  </si>
  <si>
    <t>1649811657</t>
  </si>
  <si>
    <t>Montáž kabelů měděných bez ukončení uložených pevně plných kulatých nebo bezhalogenových (např. CYKY) počtu a průřezu žil 5x10 mm2</t>
  </si>
  <si>
    <t>"napájecí kabel CYKY 5 x 10 mm2, vč. ukončení a zapojení na svorkách, pevné uložení</t>
  </si>
  <si>
    <t>34113034</t>
  </si>
  <si>
    <t>kabel instalační jádro Cu plné izolace PVC plášť PVC 450/750V (CYKY) 5x10mm2</t>
  </si>
  <si>
    <t>904488861</t>
  </si>
  <si>
    <t>Poznámka k položce:_x000d_
CYKY, průměr kabelu 18mm</t>
  </si>
  <si>
    <t>741123813R</t>
  </si>
  <si>
    <t>Demontáž kabel Cu plný kulatý žíla do 16 mm2</t>
  </si>
  <si>
    <t>374009371</t>
  </si>
  <si>
    <t>Demontáž kabelů měděných uložených pevně plných kulatých počtu a průřezu žil 3x16 mm2, 5x10 mm2, 12x2,5 až 4 mm2, 19x1,5 až 2,5 mm2, 24x1,5 mm2</t>
  </si>
  <si>
    <t>"odpojení a demontáž kabelů do 16 mm2</t>
  </si>
  <si>
    <t>250</t>
  </si>
  <si>
    <t>741128002</t>
  </si>
  <si>
    <t>Ostatní práce při montáži vodičů a kabelů - označení dalším štítkem</t>
  </si>
  <si>
    <t>1905740612</t>
  </si>
  <si>
    <t>Ostatní práce při montáži vodičů a kabelů úpravy vodičů a kabelů označování dalším štítkem</t>
  </si>
  <si>
    <t>"kabelový štítek vč. strojového popisu</t>
  </si>
  <si>
    <t>741130001</t>
  </si>
  <si>
    <t>Ukončení vodič izolovaný do 2,5 mm2 v rozváděči nebo na přístroji</t>
  </si>
  <si>
    <t>-708100025</t>
  </si>
  <si>
    <t>Ukončení vodičů izolovaných s označením a zapojením v rozváděči nebo na přístroji, průřezu žíly do 2,5 mm2</t>
  </si>
  <si>
    <t>"ukončení kabelu do O žíly 1,5 mm2</t>
  </si>
  <si>
    <t>"ukončení kabelu do O žíly 2,5 mm2</t>
  </si>
  <si>
    <t>741130005</t>
  </si>
  <si>
    <t>Ukončení vodič izolovaný do 10 mm2 v rozváděči nebo na přístroji</t>
  </si>
  <si>
    <t>-1452333458</t>
  </si>
  <si>
    <t>Ukončení vodičů izolovaných s označením a zapojením v rozváděči nebo na přístroji, průřezu žíly do 10 mm2</t>
  </si>
  <si>
    <t>"ukončení kabelu do O žíly 10 mm2</t>
  </si>
  <si>
    <t>741130006</t>
  </si>
  <si>
    <t>Ukončení vodič izolovaný do 16 mm2 v rozváděči nebo na přístroji</t>
  </si>
  <si>
    <t>2137187675</t>
  </si>
  <si>
    <t>Ukončení vodičů izolovaných s označením a zapojením v rozváděči nebo na přístroji, průřezu žíly do 16 mm2</t>
  </si>
  <si>
    <t>"ukončení kabelu do O žíly 16 mm2</t>
  </si>
  <si>
    <t>741210004</t>
  </si>
  <si>
    <t>Montáž rozvodnice oceloplechová nebo plastová běžná do 150 kg</t>
  </si>
  <si>
    <t>1003553351</t>
  </si>
  <si>
    <t>Montáž rozvodnic oceloplechových nebo plastových bez zapojení vodičů běžných, hmotnosti do 150 kg</t>
  </si>
  <si>
    <t>"přípojné místo pro mobilní dieselgenerátor / rozvodná skříň s přívodkou / umístění na vnější stěně objektu</t>
  </si>
  <si>
    <t>RMAT0001</t>
  </si>
  <si>
    <t>přípojné místo pro generátor dieselagregát</t>
  </si>
  <si>
    <t>1034149094</t>
  </si>
  <si>
    <t>741310031</t>
  </si>
  <si>
    <t>Montáž spínač nástěnný 1-jednopólový prostředí venkovní/mokré se zapojením vodičů</t>
  </si>
  <si>
    <t>-804279679</t>
  </si>
  <si>
    <t>Montáž spínačů jedno nebo dvoupólových nástěnných se zapojením vodičů, pro prostředí venkovní nebo mokré spínačů, řazení 1-jednopólových</t>
  </si>
  <si>
    <t>"vypínač jednopólový nástěnný, ř.1, 230V AC, 10A, IP55, přisazená montáž</t>
  </si>
  <si>
    <t>34535071</t>
  </si>
  <si>
    <t>spínač nástěnný jednopólový, řazení 1, IP54, bezšroubové svorky</t>
  </si>
  <si>
    <t>-2142961364</t>
  </si>
  <si>
    <t>741313201</t>
  </si>
  <si>
    <t>Montáž zásuvek průmyslových nástěnných provedení IP 67 2P+PE 16 A se zapojením vodičů</t>
  </si>
  <si>
    <t>1428606153</t>
  </si>
  <si>
    <t>Montáž zásuvek průmyslových se zapojením vodičů nástěnných, provedení IP 67 2P+PE 16 A</t>
  </si>
  <si>
    <t>"průmyslová zásuvka plastová, s víčkem, IP55, 16A/230V, šedá, povrchová montáž, bezšroubové spoje</t>
  </si>
  <si>
    <t>35811379</t>
  </si>
  <si>
    <t>zásuvka nástěnná 16A - 3pól, řazení 2P+PE IP67, šroubové svorky</t>
  </si>
  <si>
    <t>730762473</t>
  </si>
  <si>
    <t>741313411</t>
  </si>
  <si>
    <t>Montáž zásuvková kombinace průmyslová pohyblivá ve skříni se zapojením vodičů</t>
  </si>
  <si>
    <t>-1089212103</t>
  </si>
  <si>
    <t>Montáž zásuvek průmyslových ve skříni, se zapojením vodičů pohyblivých zásuvkových kombinací</t>
  </si>
  <si>
    <t>"zásuvková plastová skříň, s integrovaným proudovým chráničem a pojistkami, IP66, 3x230V, 2x400V, 16/32A, nástěnná montáž</t>
  </si>
  <si>
    <t>RMAT0002</t>
  </si>
  <si>
    <t>zásuvková skříň, kompletní</t>
  </si>
  <si>
    <t>-1646593063</t>
  </si>
  <si>
    <t>741372157</t>
  </si>
  <si>
    <t>Montáž svítidlo LED průmyslové závěsné liniové se zapojením vodičů</t>
  </si>
  <si>
    <t>1193966431</t>
  </si>
  <si>
    <t>Montáž svítidel s integrovaným zdrojem LED se zapojením vodičů průmyslových závěsných liniových</t>
  </si>
  <si>
    <t>"svítidlo prachotěsné stropní, zdroj LED, IP65, 31W, 3300lm, nouzový zdroj, ventilační ucpávka, spony v kovovém provedení</t>
  </si>
  <si>
    <t>34835001</t>
  </si>
  <si>
    <t>svítidlo průmyslové přisazené podlouhlé kryt z PH 3000-4500lm</t>
  </si>
  <si>
    <t>-1731516805</t>
  </si>
  <si>
    <t>741410001</t>
  </si>
  <si>
    <t>Montáž pásku uzemňovacího průřezu do 120 mm2 na povrchu</t>
  </si>
  <si>
    <t>-526882037</t>
  </si>
  <si>
    <t>Montáž uzemňovacího vedení s upevněním, propojením a připojením pomocí svorek na povrchu pásku průřezu do 120 mm2</t>
  </si>
  <si>
    <t>"pásek FeZn 120mm2, s upevněním na povrchu, včetně ukončení a svorkování</t>
  </si>
  <si>
    <t>35442062</t>
  </si>
  <si>
    <t>pás zemnící 30x4mm FeZn</t>
  </si>
  <si>
    <t>-1023045011</t>
  </si>
  <si>
    <t>30*1,15 'Přepočtené koeficientem množství</t>
  </si>
  <si>
    <t>741410022</t>
  </si>
  <si>
    <t>Montáž pásku uzemňovacího průřezu do 120 mm2 v průmyslové výstavbě v zemi</t>
  </si>
  <si>
    <t>-1575261803</t>
  </si>
  <si>
    <t>Montáž uzemňovacího vedení s upevněním, propojením a připojením pomocí svorek v zemi s izolací spojů pásku průřezu do 120 mm2 v průmyslové výstavbě</t>
  </si>
  <si>
    <t>"pásek FeZn 120mm2, uložený do výkopu</t>
  </si>
  <si>
    <t>483759618</t>
  </si>
  <si>
    <t>60*1,15 'Přepočtené koeficientem množství</t>
  </si>
  <si>
    <t>741410042</t>
  </si>
  <si>
    <t>Montáž drátu nebo lana uzemňovacího průřezu do 10 mm v průmysl výstavbě v zemi</t>
  </si>
  <si>
    <t>-586084273</t>
  </si>
  <si>
    <t>Montáž uzemňovacího vedení s upevněním, propojením a připojením pomocí svorek v zemi s izolací spojů drátu nebo lana Ø do 10 mm v průmyslové výstavbě</t>
  </si>
  <si>
    <t xml:space="preserve">"vodič o 8mm AlMgSi volně </t>
  </si>
  <si>
    <t>"vodič o 10mm FeZn ve výkopu / volně</t>
  </si>
  <si>
    <t>35441073</t>
  </si>
  <si>
    <t>drát D 10mm FeZn</t>
  </si>
  <si>
    <t>1647472024</t>
  </si>
  <si>
    <t>54*1,15 'Přepočtené koeficientem množství</t>
  </si>
  <si>
    <t>35441077</t>
  </si>
  <si>
    <t>drát D 8mm AlMgSi</t>
  </si>
  <si>
    <t>2086724656</t>
  </si>
  <si>
    <t>741410072</t>
  </si>
  <si>
    <t>Montáž pospojování ochranné konstrukce ostatní vodičem do 16 mm2 uloženým pevně</t>
  </si>
  <si>
    <t>1576760100</t>
  </si>
  <si>
    <t>Montáž uzemňovacího vedení s upevněním, propojením a připojením pomocí svorek doplňků ostatních konstrukcí vodičem průřezu do 16 mm2, uloženým pevně</t>
  </si>
  <si>
    <t>35441875</t>
  </si>
  <si>
    <t>svorka křížová pro vodič D 6-10mm</t>
  </si>
  <si>
    <t>2026512097</t>
  </si>
  <si>
    <t>35431015</t>
  </si>
  <si>
    <t>svorka uzemnění FeZn zkušební, spoj hromosvod/uzemnění</t>
  </si>
  <si>
    <t>926784137</t>
  </si>
  <si>
    <t>Poznámka k položce:_x000d_
SZb</t>
  </si>
  <si>
    <t>35442040</t>
  </si>
  <si>
    <t>svorka uzemnění nerez pro zemnící pásku a drát</t>
  </si>
  <si>
    <t>346900923</t>
  </si>
  <si>
    <t>35442038</t>
  </si>
  <si>
    <t>svorka uzemnění nerez A4 křížová</t>
  </si>
  <si>
    <t>1812404593</t>
  </si>
  <si>
    <t>35442033</t>
  </si>
  <si>
    <t>svorka uzemnění nerez spojovací</t>
  </si>
  <si>
    <t>-310460352</t>
  </si>
  <si>
    <t>35431038</t>
  </si>
  <si>
    <t>svorka uzemnění FeZn na okapové žlaby, 60mm</t>
  </si>
  <si>
    <t>459076873</t>
  </si>
  <si>
    <t>Poznámka k položce:_x000d_
SOb</t>
  </si>
  <si>
    <t>35431000</t>
  </si>
  <si>
    <t>svorka uzemnění FeZn univerzální</t>
  </si>
  <si>
    <t>1102962351</t>
  </si>
  <si>
    <t>Poznámka k položce:_x000d_
SU</t>
  </si>
  <si>
    <t>1,5*20 'Přepočtené koeficientem množství</t>
  </si>
  <si>
    <t>741410074</t>
  </si>
  <si>
    <t>Montáž vedení uzemňovací - pouzdro pro průchod stěnou</t>
  </si>
  <si>
    <t>1970347242</t>
  </si>
  <si>
    <t>Montáž uzemňovacího vedení s upevněním, propojením a připojením pomocí svorek doplňků ostatních konstrukcí pouzdra pro průchod stěnou</t>
  </si>
  <si>
    <t>"vodotěsná průchodka do zdiva základů a stěn s nerezovou závitovou tyčí M10</t>
  </si>
  <si>
    <t>26+3+7+7+14+6+30</t>
  </si>
  <si>
    <t>35442122</t>
  </si>
  <si>
    <t>průchodka kruhových vodičů 8-10mm do základu a stěny 100-300mm</t>
  </si>
  <si>
    <t>-1873699566</t>
  </si>
  <si>
    <t>741420103</t>
  </si>
  <si>
    <t>Montáž držáků oddáleného vedení na trubku</t>
  </si>
  <si>
    <t>833297126</t>
  </si>
  <si>
    <t>Montáž oddáleného vedení držáků na trubku</t>
  </si>
  <si>
    <t>"2 x distanční izolované držáky délka 450mm s držákem jímací tyče a držákem na potrubí</t>
  </si>
  <si>
    <t>"1x jímací tyč GFK, celková délka 2m, izolační délka 975, materiál Al</t>
  </si>
  <si>
    <t>"1x montáž + potřebný montážní materiál, vč. svorek a připojovacích prvků</t>
  </si>
  <si>
    <t>35442202</t>
  </si>
  <si>
    <t>držák oddáleného hromosvodu FeZn na trubku pr. 54-61mm (2")</t>
  </si>
  <si>
    <t>298435278</t>
  </si>
  <si>
    <t>741420911</t>
  </si>
  <si>
    <t>Nátěry svodových vodičů včetně podpěr a svorek hromosvodů</t>
  </si>
  <si>
    <t>-1700173589</t>
  </si>
  <si>
    <t>Údržba hromosvodů nátěry částí hromosvodných zařízení (odrezivění, očistění, základní a vrchní nátěr) svodových vodičů včetně podpěr a svorek</t>
  </si>
  <si>
    <t>741420912</t>
  </si>
  <si>
    <t>Nátěry jímacích tyčí včetně držáků a ochranné stříšky hromosvodů</t>
  </si>
  <si>
    <t>-1914584606</t>
  </si>
  <si>
    <t>Údržba hromosvodů nátěry částí hromosvodných zařízení (odrezivění, očistění, základní a vrchní nátěr) jímacích tyčí včetně držáků a ochranné stříšky</t>
  </si>
  <si>
    <t>741430003</t>
  </si>
  <si>
    <t>Montáž tyč jímací délky do 3 m na konstrukci ocelovou</t>
  </si>
  <si>
    <t>1181582072</t>
  </si>
  <si>
    <t>Montáž jímacích tyčí délky do 3 m, na konstrukci ocelovou</t>
  </si>
  <si>
    <t>35442152</t>
  </si>
  <si>
    <t>tyč jímací s rovným koncem 16/10 2000 (1000/1000)mm AlMgSi</t>
  </si>
  <si>
    <t>862370125</t>
  </si>
  <si>
    <t>35442176</t>
  </si>
  <si>
    <t>objímka jímací tyče FeZn</t>
  </si>
  <si>
    <t>-1889706112</t>
  </si>
  <si>
    <t>741430005</t>
  </si>
  <si>
    <t>Montáž tyč jímací délky do 3 m na stojan</t>
  </si>
  <si>
    <t>-1101123635</t>
  </si>
  <si>
    <t>Montáž jímacích tyčí délky do 3 m, na stojan</t>
  </si>
  <si>
    <t>"jímací tyč na stojanu na plochou střechu, délka 1m</t>
  </si>
  <si>
    <t>35441060</t>
  </si>
  <si>
    <t>tyč jímací s rovným koncem 1000mm FeZn</t>
  </si>
  <si>
    <t>-280804503</t>
  </si>
  <si>
    <t>741990063R</t>
  </si>
  <si>
    <t>Ostatní doplňkové práce elektromontážní - doplňkový elektromateriál</t>
  </si>
  <si>
    <t>R- položka</t>
  </si>
  <si>
    <t>1010728336</t>
  </si>
  <si>
    <t>Ostatní doplňkové práce elektromontážní dokončovací práce (čistění a konzervace) utěsnění skříňových rozváděčů a řídících skříní</t>
  </si>
  <si>
    <t>"1x pomocný materiál (rozvodnicové krabice, atd.)</t>
  </si>
  <si>
    <t>"- materiál, který nelze určit při zpracování technologického postupu</t>
  </si>
  <si>
    <t>"- podružný a pomocný instalační materiál, např.:</t>
  </si>
  <si>
    <t>"prodrátování v rozvaděči, spojovací a upevňovací materiál v rozvaděči, DIN lišty</t>
  </si>
  <si>
    <t>741990064R</t>
  </si>
  <si>
    <t>Ostatní doplňkové práce elektromontážní - stavební přípomoci</t>
  </si>
  <si>
    <t>959910972</t>
  </si>
  <si>
    <t>"Zednické výpomoci pro elektromontážní práce</t>
  </si>
  <si>
    <t>"- vysekání, vyvrtání a vynechání rýh, kapes, prostupů pro rozvody a upevňovací prvky</t>
  </si>
  <si>
    <t>"- zaplnění, zazdění nebo zabetonování rýh, kapes, prostupů</t>
  </si>
  <si>
    <t>"- průchod svodového vodiče rampou, do O 15mm, začištění otvoru</t>
  </si>
  <si>
    <t>998741101</t>
  </si>
  <si>
    <t>Přesun hmot tonážní pro silnoproud v objektech v do 6 m</t>
  </si>
  <si>
    <t>-1191196639</t>
  </si>
  <si>
    <t>Přesun hmot pro silnoproud stanovený z hmotnosti přesunovaného materiálu vodorovná dopravní vzdálenost do 50 m v objektech výšky do 6 m</t>
  </si>
  <si>
    <t>742</t>
  </si>
  <si>
    <t>Elektroinstalace - slaboproud</t>
  </si>
  <si>
    <t>742110103R</t>
  </si>
  <si>
    <t>Montáž kabelového žlabu pro slaboproud drátěného š.50-100</t>
  </si>
  <si>
    <t>-480155244</t>
  </si>
  <si>
    <t>Montáž kabelového žlabu drátěného 150/100 mm</t>
  </si>
  <si>
    <t>"Nosné a ochr. konstrukce kabelových tras pro podružné kabelové trasy</t>
  </si>
  <si>
    <t>"10,00m drátěné kabelové žlaby 50/50</t>
  </si>
  <si>
    <t>"délka 2,00m/kus, provedení žárově zinkované</t>
  </si>
  <si>
    <t>221123R</t>
  </si>
  <si>
    <t>Žlab 50/50 "ŽZ" - vzdálenost podpěr cca 1,9 m</t>
  </si>
  <si>
    <t>118602631</t>
  </si>
  <si>
    <t>Žlab 100/50 "ŽZ" - vzdálenost podpěr cca 1,9 m</t>
  </si>
  <si>
    <t>34210106R</t>
  </si>
  <si>
    <t>spojovací materiál pro montáž kabelových žlabů</t>
  </si>
  <si>
    <t>-227264508</t>
  </si>
  <si>
    <t>742110122</t>
  </si>
  <si>
    <t>Montáž nosníku s konzolami nebo závitovými tyčemi pro slaboproud šířky do 150 mm</t>
  </si>
  <si>
    <t>901305979</t>
  </si>
  <si>
    <t>Montáž kabelového žlabu nosníku včetně konzol nebo závitových tyčí, šířky 150 mm</t>
  </si>
  <si>
    <t>"montáž 10m drátěné kabelové žlaby č. do 150mm</t>
  </si>
  <si>
    <t>"5kusů konzola pro montáž kabelových tras šíře do 150mm, montáž na stěnu</t>
  </si>
  <si>
    <t>"vzdálenost konzol cca 2,00m, provedení žárově zinkované</t>
  </si>
  <si>
    <t>225010</t>
  </si>
  <si>
    <t>Nosník 100/150 "ŽZ" - pro žlab 50/50, 100/50, 100/100, 100/150</t>
  </si>
  <si>
    <t>-1745158173</t>
  </si>
  <si>
    <t>Nosník 100 "ŽZ" - pro žlab 50/50, 100/50, 100/100</t>
  </si>
  <si>
    <t>"montáž 5m drátěné kabelové žlaby č. do 150mm</t>
  </si>
  <si>
    <t>"vzdálenost konzol cca 2,00m, provedení žárově zinkovaní</t>
  </si>
  <si>
    <t>742190003</t>
  </si>
  <si>
    <t>Vyvazování kabeláže ve žlabech pro slaboproud</t>
  </si>
  <si>
    <t>-1025667812</t>
  </si>
  <si>
    <t>Ostatní práce pro trasy vyvazování kabeláže ve žlabech</t>
  </si>
  <si>
    <t>34572307</t>
  </si>
  <si>
    <t>páska stahovací kabelová 3,6x140mm</t>
  </si>
  <si>
    <t>100 kus</t>
  </si>
  <si>
    <t>-2071512118</t>
  </si>
  <si>
    <t>10/100</t>
  </si>
  <si>
    <t>742190004</t>
  </si>
  <si>
    <t>Požárně těsnící materiál do prostupu</t>
  </si>
  <si>
    <t>-2129367283</t>
  </si>
  <si>
    <t>Ostatní práce pro trasy požárně těsnící materiál do prostupu</t>
  </si>
  <si>
    <t>"DODÁVKA ELEKTRO-TECHNOLOGICKÁ ČÁST</t>
  </si>
  <si>
    <t>"Protipožární těsnění kabelových prostupů</t>
  </si>
  <si>
    <t>"1x pěna pistolová PUR nízkoexpanzní celoroční</t>
  </si>
  <si>
    <t>"v souladu se stanovenou požární odolností EI dle ČSN EN 13501-2</t>
  </si>
  <si>
    <t>23170004</t>
  </si>
  <si>
    <t>pěna montážní PUR protipožární jednosložková teplotní odolnost -40°C až +90°C</t>
  </si>
  <si>
    <t>litr</t>
  </si>
  <si>
    <t>-608142066</t>
  </si>
  <si>
    <t>"další požadavky jsou uvedeny v příloze projektové dokumentace</t>
  </si>
  <si>
    <t>1*0,325 'Přepočtené koeficientem množství</t>
  </si>
  <si>
    <t>998742101</t>
  </si>
  <si>
    <t>Přesun hmot tonážní pro slaboproud v objektech v do 6 m</t>
  </si>
  <si>
    <t>799965130</t>
  </si>
  <si>
    <t>Přesun hmot pro slaboproud stanovený z hmotnosti přesunovaného materiálu vodorovná dopravní vzdálenost do 50 m v objektech výšky do 6 m</t>
  </si>
  <si>
    <t>Práce a dodávky M</t>
  </si>
  <si>
    <t>22-M</t>
  </si>
  <si>
    <t>Montáže technologických zařízení pro dopravní stavby</t>
  </si>
  <si>
    <t>220731515</t>
  </si>
  <si>
    <t>Montáž antény ve výšce přes 5 m</t>
  </si>
  <si>
    <t>1163614384</t>
  </si>
  <si>
    <t xml:space="preserve">"nástěnný nosník pro anténu MaR, výška </t>
  </si>
  <si>
    <t>RMAT0003</t>
  </si>
  <si>
    <t>Nosník antény</t>
  </si>
  <si>
    <t>-1555134757</t>
  </si>
  <si>
    <t>58-M</t>
  </si>
  <si>
    <t>Revize vyhrazených technických zařízení</t>
  </si>
  <si>
    <t>580105062</t>
  </si>
  <si>
    <t>Měření zemního odporu přes 2 do 8 svodů</t>
  </si>
  <si>
    <t>měření</t>
  </si>
  <si>
    <t>1785062782</t>
  </si>
  <si>
    <t>Hromosvody měření zemního odporu svodu přes 2 do 8 svodů</t>
  </si>
  <si>
    <t>580106010</t>
  </si>
  <si>
    <t>Měření zemního přechodového odporu uzemnění ochranného nebo pracovního</t>
  </si>
  <si>
    <t>1943640156</t>
  </si>
  <si>
    <t>Měření při revizích zemního přechodového odporu uzemnění ochranného nebo pracovního</t>
  </si>
  <si>
    <t>580106011</t>
  </si>
  <si>
    <t>Měření celkového nebo ochranného vodiče</t>
  </si>
  <si>
    <t>-956908268</t>
  </si>
  <si>
    <t>Měření při revizích zemního přechodového odporu celkového nebo ochranného vodiče</t>
  </si>
  <si>
    <t>HZS</t>
  </si>
  <si>
    <t>Hodinové zúčtovací sazby</t>
  </si>
  <si>
    <t>HZS2232</t>
  </si>
  <si>
    <t>Hodinová zúčtovací sazba elektrikář odborný</t>
  </si>
  <si>
    <t>512</t>
  </si>
  <si>
    <t>863554371</t>
  </si>
  <si>
    <t>Hodinové zúčtovací sazby profesí PSV provádění stavebních instalací elektrikář odborný</t>
  </si>
  <si>
    <t xml:space="preserve">"zajištění  beznapěťového stavu </t>
  </si>
  <si>
    <t>0004 - SO 01.4 Stavební úpravy a rekonstrukce vodojemu - elektronické komunikace + Měření a regulace</t>
  </si>
  <si>
    <t xml:space="preserve">    21-M - Elektromontáže</t>
  </si>
  <si>
    <t xml:space="preserve">      M100 - Rozváděč RMS1</t>
  </si>
  <si>
    <t xml:space="preserve">      M300 - Rozváděč ED132</t>
  </si>
  <si>
    <t xml:space="preserve">      M400 - Senzory</t>
  </si>
  <si>
    <t xml:space="preserve">      M450 - Sdružovací boxy</t>
  </si>
  <si>
    <t xml:space="preserve">      M500 - Kabely</t>
  </si>
  <si>
    <t xml:space="preserve">      M600 - Demontážní a montážní práce</t>
  </si>
  <si>
    <t xml:space="preserve">      M700 - SW práce pro řídicí systém</t>
  </si>
  <si>
    <t xml:space="preserve">      M800 - Rozváděč RMP</t>
  </si>
  <si>
    <t xml:space="preserve">      M850 - Ostatní</t>
  </si>
  <si>
    <t xml:space="preserve">      M900 - Analyzátor volného chloru, dávkovací stanice</t>
  </si>
  <si>
    <t xml:space="preserve">      M950 - Přestrojení rozváděče ED ČS Jelenice</t>
  </si>
  <si>
    <t>21-M</t>
  </si>
  <si>
    <t>Elektromontáže</t>
  </si>
  <si>
    <t>M100</t>
  </si>
  <si>
    <t>Rozváděč RMS1</t>
  </si>
  <si>
    <t>210101 (R)</t>
  </si>
  <si>
    <t>Rozvaděč 2000x800x400 včetně montážní desky a dveří, IP54 RAL7035, sokl 100mm, oceloplechová skříň, přivody spodem, vývody spodem, náplň dle výkresové části</t>
  </si>
  <si>
    <t>210102 (R)</t>
  </si>
  <si>
    <t>Svorka řadová 16mm2, šedá</t>
  </si>
  <si>
    <t>210103 (R)</t>
  </si>
  <si>
    <t>Svorka řadová 35mm2, 4 napojení, žlutozelená</t>
  </si>
  <si>
    <t>210104 (R)</t>
  </si>
  <si>
    <t>Ekvipotenciální svorkovnice</t>
  </si>
  <si>
    <t>210105 (R)</t>
  </si>
  <si>
    <t>210106 (R)</t>
  </si>
  <si>
    <t>210107 (R)</t>
  </si>
  <si>
    <t>Přívodka náhradního zdroje nástěnná, 32A</t>
  </si>
  <si>
    <t>210108 (R)</t>
  </si>
  <si>
    <t>Vačkový přepínač zdrojů, 63A, signalizace polohy</t>
  </si>
  <si>
    <t>210109 (R)</t>
  </si>
  <si>
    <t>Distributor potenciálu N</t>
  </si>
  <si>
    <t>210110 (R)</t>
  </si>
  <si>
    <t>Distributor potenciálu PE</t>
  </si>
  <si>
    <t>210111 (R)</t>
  </si>
  <si>
    <t>SPD I+II st., s dálkovou signalizací kontaktem</t>
  </si>
  <si>
    <t>210112 (R)</t>
  </si>
  <si>
    <t>Měřící proudový transformátor 60A, 5VA, třída přesnosti 0.5%</t>
  </si>
  <si>
    <t>210113 (R)</t>
  </si>
  <si>
    <t>Analyzátor sítě, napájecí napětí 24V DC, 2xDI, 2xDO, 1x RJ45, Modbus over TCP</t>
  </si>
  <si>
    <t>210114 (R)</t>
  </si>
  <si>
    <t>Pojistková svorka včetně trubičkové pojistky 100mA</t>
  </si>
  <si>
    <t>210115 (R)</t>
  </si>
  <si>
    <t>Svorka 6mm2, fialová, včetně zkratovací propojky</t>
  </si>
  <si>
    <t>210116 (R)</t>
  </si>
  <si>
    <t>210117 (R)</t>
  </si>
  <si>
    <t>Relé hlídání fází, 3x400V, signalizační kontakt</t>
  </si>
  <si>
    <t>210118 (R)</t>
  </si>
  <si>
    <t>Distributor potenciálu, 10 napojení</t>
  </si>
  <si>
    <t>210119 (R)</t>
  </si>
  <si>
    <t>Svorka řadová, 2.5mm, šedá</t>
  </si>
  <si>
    <t>210120 (R)</t>
  </si>
  <si>
    <t>Svorka řadová, 2.5mm, žlutozelená</t>
  </si>
  <si>
    <t>210121 (R)</t>
  </si>
  <si>
    <t>Jistič 10kA 3P char.C 25A</t>
  </si>
  <si>
    <t>210122 (R)</t>
  </si>
  <si>
    <t>Svorka řadová 6mm2 bílá</t>
  </si>
  <si>
    <t>210123 (R)</t>
  </si>
  <si>
    <t>Svorka řadová 6mm2 modrá</t>
  </si>
  <si>
    <t>210124 (R)</t>
  </si>
  <si>
    <t>Svorka řadová 6mm2 žlutozelená</t>
  </si>
  <si>
    <t>210125 (R)</t>
  </si>
  <si>
    <t>Jistič 10kA 1P char.B 16A</t>
  </si>
  <si>
    <t>210126 (R)</t>
  </si>
  <si>
    <t>Svorka řadová 4mm2 bílá</t>
  </si>
  <si>
    <t>210127 (R)</t>
  </si>
  <si>
    <t>Svorka řadová 4mm2 modrá</t>
  </si>
  <si>
    <t>210128 (R)</t>
  </si>
  <si>
    <t>Svorka řadová 4mm2 žlutozelená</t>
  </si>
  <si>
    <t>210129 (R)</t>
  </si>
  <si>
    <t>Jistič 10kA 1P char.B 10A</t>
  </si>
  <si>
    <t>210130 (R)</t>
  </si>
  <si>
    <t>210131 (R)</t>
  </si>
  <si>
    <t>210132 (R)</t>
  </si>
  <si>
    <t>210133 (R)</t>
  </si>
  <si>
    <t>Proudový chránič s nadproudovou ochranou, 10kA 2P char.B 10A, 0.03A</t>
  </si>
  <si>
    <t>210134 (R)</t>
  </si>
  <si>
    <t>210135 (R)</t>
  </si>
  <si>
    <t>210136 (R)</t>
  </si>
  <si>
    <t>210137 (R)</t>
  </si>
  <si>
    <t>210138 (R)</t>
  </si>
  <si>
    <t>210139 (R)</t>
  </si>
  <si>
    <t>210140 (R)</t>
  </si>
  <si>
    <t>210141 (R)</t>
  </si>
  <si>
    <t>210142 (R)</t>
  </si>
  <si>
    <t>210143 (R)</t>
  </si>
  <si>
    <t>210144 (R)</t>
  </si>
  <si>
    <t>210145 (R)</t>
  </si>
  <si>
    <t>Jistič 10kA 1+N char.B 20A</t>
  </si>
  <si>
    <t>210146 (R)</t>
  </si>
  <si>
    <t>210147 (R)</t>
  </si>
  <si>
    <t>210148 (R)</t>
  </si>
  <si>
    <t>210149 (R)</t>
  </si>
  <si>
    <t>Proudový chránič s nadproudovou ochranou, 10kA 2P char.B 2A, 0.03A</t>
  </si>
  <si>
    <t>210150 (R)</t>
  </si>
  <si>
    <t>210151 (R)</t>
  </si>
  <si>
    <t>210152 (R)</t>
  </si>
  <si>
    <t>210153 (R)</t>
  </si>
  <si>
    <t>210154 (R)</t>
  </si>
  <si>
    <t>210155 (R)</t>
  </si>
  <si>
    <t>210156 (R)</t>
  </si>
  <si>
    <t>210157 (R)</t>
  </si>
  <si>
    <t>Zásuvka s vypínačem pro montáž na stěnu</t>
  </si>
  <si>
    <t>210158 (R)</t>
  </si>
  <si>
    <t>210159 (R)</t>
  </si>
  <si>
    <t>210160 (R)</t>
  </si>
  <si>
    <t>210161 (R)</t>
  </si>
  <si>
    <t>210162 (R)</t>
  </si>
  <si>
    <t>210163 (R)</t>
  </si>
  <si>
    <t>210164 (R)</t>
  </si>
  <si>
    <t>210165 (R)</t>
  </si>
  <si>
    <t>210166 (R)</t>
  </si>
  <si>
    <t>210167 (R)</t>
  </si>
  <si>
    <t>210168 (R)</t>
  </si>
  <si>
    <t>210169 (R)</t>
  </si>
  <si>
    <t>210170 (R)</t>
  </si>
  <si>
    <t>210171 (R)</t>
  </si>
  <si>
    <t>210172 (R)</t>
  </si>
  <si>
    <t>210173 (R)</t>
  </si>
  <si>
    <t>210174 (R)</t>
  </si>
  <si>
    <t>Jistič 10kA 1P char.B 6A</t>
  </si>
  <si>
    <t>210175 (R)</t>
  </si>
  <si>
    <t>210176 (R)</t>
  </si>
  <si>
    <t>210177 (R)</t>
  </si>
  <si>
    <t>210178 (R)</t>
  </si>
  <si>
    <t>Jistič 10kA 3P char.C 16A</t>
  </si>
  <si>
    <t>210179 (R)</t>
  </si>
  <si>
    <t>210180 (R)</t>
  </si>
  <si>
    <t>210181 (R)</t>
  </si>
  <si>
    <t>210182 (R)</t>
  </si>
  <si>
    <t>Jistič 10kA 1P char.C 4A</t>
  </si>
  <si>
    <t>210183 (R)</t>
  </si>
  <si>
    <t xml:space="preserve">Ventilátor  včetně větrací mřížky</t>
  </si>
  <si>
    <t>210184 (R)</t>
  </si>
  <si>
    <t>Termostat pro ventilátor</t>
  </si>
  <si>
    <t>210185 (R)</t>
  </si>
  <si>
    <t>Topné těleso 140W se svorkovnicí</t>
  </si>
  <si>
    <t>210186 (R)</t>
  </si>
  <si>
    <t>Termostat pro topné těleso</t>
  </si>
  <si>
    <t>210187 (R)</t>
  </si>
  <si>
    <t>LED osvětlení rozvaděče včetně vypínače</t>
  </si>
  <si>
    <t>210188 (R)</t>
  </si>
  <si>
    <t>Motorový spouštěč 1.6-2.5A Ochranu ověřit dle skutečně dodaného spotřebiče</t>
  </si>
  <si>
    <t>210189 (R)</t>
  </si>
  <si>
    <t>210190 (R)</t>
  </si>
  <si>
    <t>210191 (R)</t>
  </si>
  <si>
    <t>210192 (R)</t>
  </si>
  <si>
    <t>210193 (R)</t>
  </si>
  <si>
    <t>Stykač 3P/12A/230VAC</t>
  </si>
  <si>
    <t>210194 (R)</t>
  </si>
  <si>
    <t>210195 (R)</t>
  </si>
  <si>
    <t>210196 (R)</t>
  </si>
  <si>
    <t>Vykonový modul frekvenčního měniče 1.5kW/4.1A/IP55, filtr C2, IP20</t>
  </si>
  <si>
    <t>210197 (R)</t>
  </si>
  <si>
    <t xml:space="preserve">Řídící jednotka frekvenčního měniče, podpora STO,  Fieldbus Profinet, 2xSTO, 1xPTC, 6xDI, 3xDO, 2xAI, 2xAO. Grafický ovládací panel v českém jazyce IP55. Montážní kit IOP pro umístění na dveře rozváděče.</t>
  </si>
  <si>
    <t>210198 (R)</t>
  </si>
  <si>
    <t>210199 (R)</t>
  </si>
  <si>
    <t>Časové relé, cívka 230VAC</t>
  </si>
  <si>
    <t>210200 (R)</t>
  </si>
  <si>
    <t>Motorový spouštěč 4.0-6.0A Ochranu ověřit dle skutečně dodaného spotřebiče</t>
  </si>
  <si>
    <t>210201 (R)</t>
  </si>
  <si>
    <t>210202 (R)</t>
  </si>
  <si>
    <t>210203 (R)</t>
  </si>
  <si>
    <t>210204 (R)</t>
  </si>
  <si>
    <t>210205 (R)</t>
  </si>
  <si>
    <t>210206 (R)</t>
  </si>
  <si>
    <t>210207 (R)</t>
  </si>
  <si>
    <t>Svorka řadová 10mm2 bílá</t>
  </si>
  <si>
    <t>210208 (R)</t>
  </si>
  <si>
    <t>Svorka řadová 10mm2 žlutozelená</t>
  </si>
  <si>
    <t>210209 (R)</t>
  </si>
  <si>
    <t>210210 (R)</t>
  </si>
  <si>
    <t>210211 (R)</t>
  </si>
  <si>
    <t>210212 (R)</t>
  </si>
  <si>
    <t>210213 (R)</t>
  </si>
  <si>
    <t>210214 (R)</t>
  </si>
  <si>
    <t>Gravirovaný štítek na rozváděč</t>
  </si>
  <si>
    <t>210215 (R)</t>
  </si>
  <si>
    <t>Výroba rozváděče, vnitřní propoje, vyhotovení prohlášení o shodě</t>
  </si>
  <si>
    <t>210216 (R)</t>
  </si>
  <si>
    <t>Drobný montážní a označovací materiál</t>
  </si>
  <si>
    <t>210217 (R)</t>
  </si>
  <si>
    <t>Kapsa na dokumentaci</t>
  </si>
  <si>
    <t>210218 (R)</t>
  </si>
  <si>
    <t>Osazení rozváděče, ukontvení do stavební konstrukce</t>
  </si>
  <si>
    <t>M300</t>
  </si>
  <si>
    <t>Rozváděč ED132</t>
  </si>
  <si>
    <t>210300 (R)</t>
  </si>
  <si>
    <t>Rozvaděč 2000x800x400 včetně montážní desky a dveří IP54 RAL7035, sokl 200mm, oceloplechová skříňpřivody vrchem, vývody vrchemnáplň dle výkresové části, včetně výroby</t>
  </si>
  <si>
    <t>210301 (R)</t>
  </si>
  <si>
    <t>210302 (R)</t>
  </si>
  <si>
    <t xml:space="preserve">Přepěťová ochrana  typ 3 s VF filtrem a dálkovou signalizací</t>
  </si>
  <si>
    <t>242</t>
  </si>
  <si>
    <t>210303 (R)</t>
  </si>
  <si>
    <t>Rázová tlumivka 16A</t>
  </si>
  <si>
    <t>244</t>
  </si>
  <si>
    <t>210304 (R)</t>
  </si>
  <si>
    <t>Jistič 10kA 1P+N char.C 16A</t>
  </si>
  <si>
    <t>246</t>
  </si>
  <si>
    <t>210305 (R)</t>
  </si>
  <si>
    <t>Hlavní vypínač 2P/32A</t>
  </si>
  <si>
    <t>248</t>
  </si>
  <si>
    <t>210306 (R)</t>
  </si>
  <si>
    <t>210307 (R)</t>
  </si>
  <si>
    <t>252</t>
  </si>
  <si>
    <t>210308 (R)</t>
  </si>
  <si>
    <t>254</t>
  </si>
  <si>
    <t>210309 (R)</t>
  </si>
  <si>
    <t>256</t>
  </si>
  <si>
    <t>210310 (R)</t>
  </si>
  <si>
    <t>Kapsa na dokumetaci</t>
  </si>
  <si>
    <t>258</t>
  </si>
  <si>
    <t>210311 (R)</t>
  </si>
  <si>
    <t>260</t>
  </si>
  <si>
    <t>210312 (R)</t>
  </si>
  <si>
    <t>262</t>
  </si>
  <si>
    <t>210313 (R)</t>
  </si>
  <si>
    <t>264</t>
  </si>
  <si>
    <t>210314 (R)</t>
  </si>
  <si>
    <t>266</t>
  </si>
  <si>
    <t>210315 (R)</t>
  </si>
  <si>
    <t>268</t>
  </si>
  <si>
    <t>210316 (R)</t>
  </si>
  <si>
    <t>270</t>
  </si>
  <si>
    <t>210317 (R)</t>
  </si>
  <si>
    <t>Jistič 10kA 1P char.C 10A</t>
  </si>
  <si>
    <t>272</t>
  </si>
  <si>
    <t>210318 (R)</t>
  </si>
  <si>
    <t>Zásuvka na DIN lištu</t>
  </si>
  <si>
    <t>274</t>
  </si>
  <si>
    <t>210319 (R)</t>
  </si>
  <si>
    <t>Jistič 10kA 1P+N char.C 10A</t>
  </si>
  <si>
    <t>276</t>
  </si>
  <si>
    <t>210320 (R)</t>
  </si>
  <si>
    <t>Zdroj 230V AC/24VDC 10A</t>
  </si>
  <si>
    <t>278</t>
  </si>
  <si>
    <t>210321 (R)</t>
  </si>
  <si>
    <t>Modul UPS DC UPS MODULE 24 V/15 A</t>
  </si>
  <si>
    <t>280</t>
  </si>
  <si>
    <t>210322 (R)</t>
  </si>
  <si>
    <t>Bateriový modul BATTERY MODULE24 V/12 AH</t>
  </si>
  <si>
    <t>282</t>
  </si>
  <si>
    <t>210323 (R)</t>
  </si>
  <si>
    <t>284</t>
  </si>
  <si>
    <t>210324 (R)</t>
  </si>
  <si>
    <t>Kombinovaný zdroj 12VDC + UPS DRC-100A</t>
  </si>
  <si>
    <t>286</t>
  </si>
  <si>
    <t>210325 (R)</t>
  </si>
  <si>
    <t>Jistič 10kA 1P char.C 6A</t>
  </si>
  <si>
    <t>288</t>
  </si>
  <si>
    <t>210326 (R)</t>
  </si>
  <si>
    <t>Pojistková svorka včetně pojistky 5x20mm</t>
  </si>
  <si>
    <t>290</t>
  </si>
  <si>
    <t>210327 (R)</t>
  </si>
  <si>
    <t>292</t>
  </si>
  <si>
    <t>210328 (R)</t>
  </si>
  <si>
    <t>294</t>
  </si>
  <si>
    <t>210329 (R)</t>
  </si>
  <si>
    <t>Propojka řadové svorky 4mm2</t>
  </si>
  <si>
    <t>296</t>
  </si>
  <si>
    <t>210330 (R)</t>
  </si>
  <si>
    <t>Distributor potenciálu 10 připojení</t>
  </si>
  <si>
    <t>298</t>
  </si>
  <si>
    <t>210331 (R)</t>
  </si>
  <si>
    <t>300</t>
  </si>
  <si>
    <t>210332 (R)</t>
  </si>
  <si>
    <t>Radiomodem ve vyhrazeném pásmu včetně anténního svodu, montáže, parametrizace, projektové dokumentace a začlenění do stávající radiové sítě, 4xEthernet, terminal server, 1x COM, příslušenství</t>
  </si>
  <si>
    <t>302</t>
  </si>
  <si>
    <t>210333 (R)</t>
  </si>
  <si>
    <t>LTE modem včetně anténního svodu, montáže projektové dokumentace a začlenění do stávající infrastruktury. 4xEhternet, 2xTerminal server, 2xSIM</t>
  </si>
  <si>
    <t>304</t>
  </si>
  <si>
    <t>210334 (R)</t>
  </si>
  <si>
    <t xml:space="preserve">Radiomodem MR400 ve vyhrazeném pásmu včetně anténního svodu, montáže, parametrizace,  projektové dokumentace a začlenění do stávající radiové sítě, 1xEthernet, 3x serial, příslušenství. Modul modemu bude přenesen ze stávajícího rozváděče</t>
  </si>
  <si>
    <t>306</t>
  </si>
  <si>
    <t>210335 (R)</t>
  </si>
  <si>
    <t>Napěťový měnič 24VDC/12VDC</t>
  </si>
  <si>
    <t>308</t>
  </si>
  <si>
    <t>210336 (R)</t>
  </si>
  <si>
    <t>CPU, pracovní paměť 100 KB pro program, 750kB pro data, interface PROFINET, včetně paměťové karty 4MB a server modulu</t>
  </si>
  <si>
    <t>310</t>
  </si>
  <si>
    <t>210337 (R)</t>
  </si>
  <si>
    <t>Komunikační procesor Ethernet pro ET200SP, TCP/UDP, IPV4/IPV6, včetně BA</t>
  </si>
  <si>
    <t>312</t>
  </si>
  <si>
    <t>210338 (R)</t>
  </si>
  <si>
    <t>Komunikační procesor Profibus master pro ET200SP, včetně konektoru Profibus</t>
  </si>
  <si>
    <t>314</t>
  </si>
  <si>
    <t>210339 (R)</t>
  </si>
  <si>
    <t>Průmyslový switch 8xRJ45, napájecí napětí 24V DC</t>
  </si>
  <si>
    <t>316</t>
  </si>
  <si>
    <t>210340 (R)</t>
  </si>
  <si>
    <t>Modul DI 16x24V DC, včetně svorkovnicového modulu</t>
  </si>
  <si>
    <t>318</t>
  </si>
  <si>
    <t>210341 (R)</t>
  </si>
  <si>
    <t>Modul DO 16x24V DC, včetně svorkovnicového modulu</t>
  </si>
  <si>
    <t>320</t>
  </si>
  <si>
    <t>210342 (R)</t>
  </si>
  <si>
    <t>Modul AI 4x 2/4 wire, včetně svorkovnicového modulu</t>
  </si>
  <si>
    <t>322</t>
  </si>
  <si>
    <t>210343 (R)</t>
  </si>
  <si>
    <t>324</t>
  </si>
  <si>
    <t>210344 (R)</t>
  </si>
  <si>
    <t>326</t>
  </si>
  <si>
    <t>210345 (R)</t>
  </si>
  <si>
    <t>328</t>
  </si>
  <si>
    <t>210346 (R)</t>
  </si>
  <si>
    <t>330</t>
  </si>
  <si>
    <t>210347 (R)</t>
  </si>
  <si>
    <t>Operátorský panel 7", 65535 Barev, dotykové ovládání</t>
  </si>
  <si>
    <t>332</t>
  </si>
  <si>
    <t>210348 (R)</t>
  </si>
  <si>
    <t>Přepěťová ochrana signálových vedení 24V</t>
  </si>
  <si>
    <t>334</t>
  </si>
  <si>
    <t>210349 (R)</t>
  </si>
  <si>
    <t>Přepěťová ochrana Ethernet, cat 5e</t>
  </si>
  <si>
    <t>336</t>
  </si>
  <si>
    <t>210350 (R)</t>
  </si>
  <si>
    <t>Vyhodnocovací jednotka vodivosti</t>
  </si>
  <si>
    <t>338</t>
  </si>
  <si>
    <t>210351 (R)</t>
  </si>
  <si>
    <t>340</t>
  </si>
  <si>
    <t>210352 (R)</t>
  </si>
  <si>
    <t>342</t>
  </si>
  <si>
    <t>210353 (R)</t>
  </si>
  <si>
    <t>344</t>
  </si>
  <si>
    <t>210354 (R)</t>
  </si>
  <si>
    <t>346</t>
  </si>
  <si>
    <t>210355 (R)</t>
  </si>
  <si>
    <t>348</t>
  </si>
  <si>
    <t>210356 (R)</t>
  </si>
  <si>
    <t>Frekvenční převodník, kombinované napájeni 230/24V</t>
  </si>
  <si>
    <t>350</t>
  </si>
  <si>
    <t>210357 (R)</t>
  </si>
  <si>
    <t>352</t>
  </si>
  <si>
    <t>210358 (R)</t>
  </si>
  <si>
    <t>354</t>
  </si>
  <si>
    <t>210359 (R)</t>
  </si>
  <si>
    <t>356</t>
  </si>
  <si>
    <t>210360 (R)</t>
  </si>
  <si>
    <t>358</t>
  </si>
  <si>
    <t>210361 (R)</t>
  </si>
  <si>
    <t>360</t>
  </si>
  <si>
    <t>210362 (R)</t>
  </si>
  <si>
    <t>362</t>
  </si>
  <si>
    <t>210363 (R)</t>
  </si>
  <si>
    <t>364</t>
  </si>
  <si>
    <t>210364 (R)</t>
  </si>
  <si>
    <t>366</t>
  </si>
  <si>
    <t>210365 (R)</t>
  </si>
  <si>
    <t>368</t>
  </si>
  <si>
    <t>210366 (R)</t>
  </si>
  <si>
    <t>370</t>
  </si>
  <si>
    <t>210367 (R)</t>
  </si>
  <si>
    <t>372</t>
  </si>
  <si>
    <t>210368 (R)</t>
  </si>
  <si>
    <t>374</t>
  </si>
  <si>
    <t>210369 (R)</t>
  </si>
  <si>
    <t>376</t>
  </si>
  <si>
    <t>210370 (R)</t>
  </si>
  <si>
    <t>378</t>
  </si>
  <si>
    <t>210371 (R)</t>
  </si>
  <si>
    <t>Galvanický oddělovač 4-20mA</t>
  </si>
  <si>
    <t>380</t>
  </si>
  <si>
    <t>210372 (R)</t>
  </si>
  <si>
    <t>382</t>
  </si>
  <si>
    <t>210373 (R)</t>
  </si>
  <si>
    <t>Minirelé včetně patice, 24VDC</t>
  </si>
  <si>
    <t>384</t>
  </si>
  <si>
    <t>210374 (R)</t>
  </si>
  <si>
    <t>Výroba rozváděče, vnitřní propoje, dokumentace</t>
  </si>
  <si>
    <t>386</t>
  </si>
  <si>
    <t>210375 (R)</t>
  </si>
  <si>
    <t>388</t>
  </si>
  <si>
    <t>210376 (R)</t>
  </si>
  <si>
    <t>Patch cord 3m, Cat 5e</t>
  </si>
  <si>
    <t>390</t>
  </si>
  <si>
    <t>M400</t>
  </si>
  <si>
    <t>Senzory</t>
  </si>
  <si>
    <t>210400 (R)</t>
  </si>
  <si>
    <t>Senzor vodivosti, kabel 5m součástí senzoru</t>
  </si>
  <si>
    <t>392</t>
  </si>
  <si>
    <t>210401 (R)</t>
  </si>
  <si>
    <t>Senzor proteklého množství, OD01</t>
  </si>
  <si>
    <t>394</t>
  </si>
  <si>
    <t>210402 (R)</t>
  </si>
  <si>
    <t>Senzor DMP331 pro měření hydrostatického tlaku vodního sloupce, včetně uzavíracího kulového ventilu, těsnění Viton, tlumiče tlakových rázů, rozsah 0-60kPa, procesní připojení M20</t>
  </si>
  <si>
    <t>396</t>
  </si>
  <si>
    <t>210403 (R)</t>
  </si>
  <si>
    <t>Senzor DMP331 pro měření hydrostatického tlaku vodního sloupce, včetně uzavíracího kulového ventilu, těsnění Viton, tlumiče tlakových rázů, rozsah 0-1.0MPa, procesní připojení M20</t>
  </si>
  <si>
    <t>398</t>
  </si>
  <si>
    <t>210404 (R)</t>
  </si>
  <si>
    <t xml:space="preserve">Kapacitní snímač M18x1mm spínací vzdálenost: 8 mm, nevazební sestava pracovní vzdálenost: 0...6,5 mm připojení: svorky (průchodka pro kabel 4,5...10mm) krytí : IP65 materiál pouzdra: plast - PBT včetně upevňovacího úhelníku (V2A - 1.4301) včetně montáže, </t>
  </si>
  <si>
    <t>400</t>
  </si>
  <si>
    <t>Kapacitní snímač M18x1mm spínací vzdálenost: 8 mm, nevazební sestava pracovní vzdálenost: 0...6,5 mm připojení: svorky (průchodka pro kabel 4,5...10mm) krytí : IP65 materiál pouzdra: plast - PBT včetně upevňovacího úhelníku (V2A - 1.4301) včetně montáže, připojení a oživení"</t>
  </si>
  <si>
    <t>M450</t>
  </si>
  <si>
    <t>Sdružovací boxy</t>
  </si>
  <si>
    <t>210450 (R)</t>
  </si>
  <si>
    <t>Sdružovací box MX_UNIK</t>
  </si>
  <si>
    <t>402</t>
  </si>
  <si>
    <t>210451 (R)</t>
  </si>
  <si>
    <t>Sdružovací box MXL</t>
  </si>
  <si>
    <t>404</t>
  </si>
  <si>
    <t>210452 (R)</t>
  </si>
  <si>
    <t>Sdružovací box MXF01</t>
  </si>
  <si>
    <t>406</t>
  </si>
  <si>
    <t>210453 (R)</t>
  </si>
  <si>
    <t>Sdružovací box MXF02</t>
  </si>
  <si>
    <t>408</t>
  </si>
  <si>
    <t>210454 (R)</t>
  </si>
  <si>
    <t>Sdružovací box MXF03</t>
  </si>
  <si>
    <t>410</t>
  </si>
  <si>
    <t>M500</t>
  </si>
  <si>
    <t>Kabely</t>
  </si>
  <si>
    <t>210500 (R)</t>
  </si>
  <si>
    <t>Napájecí kabel, CYKY-J 4x16</t>
  </si>
  <si>
    <t>412</t>
  </si>
  <si>
    <t>210501 (R)</t>
  </si>
  <si>
    <t>414</t>
  </si>
  <si>
    <t>210502 (R)</t>
  </si>
  <si>
    <t>JYTY-O 14x1 mm2</t>
  </si>
  <si>
    <t>416</t>
  </si>
  <si>
    <t>210503 (R)</t>
  </si>
  <si>
    <t>Napájecí kabel, CYKY-J 3x1.5</t>
  </si>
  <si>
    <t>418</t>
  </si>
  <si>
    <t>210504 (R)</t>
  </si>
  <si>
    <t>OLFLEX CLASSIC 115 CY 4G1.5</t>
  </si>
  <si>
    <t>420</t>
  </si>
  <si>
    <t>210505 (R)</t>
  </si>
  <si>
    <t>JYTY-O 4x1 mm2</t>
  </si>
  <si>
    <t>422</t>
  </si>
  <si>
    <t>210506 (R)</t>
  </si>
  <si>
    <t>JYTY-O 2x1 mm2</t>
  </si>
  <si>
    <t>424</t>
  </si>
  <si>
    <t>210507 (R)</t>
  </si>
  <si>
    <t>426</t>
  </si>
  <si>
    <t>210508 (R)</t>
  </si>
  <si>
    <t>428</t>
  </si>
  <si>
    <t>210509 (R)</t>
  </si>
  <si>
    <t>430</t>
  </si>
  <si>
    <t>210510 (R)</t>
  </si>
  <si>
    <t>432</t>
  </si>
  <si>
    <t>210511 (R)</t>
  </si>
  <si>
    <t>434</t>
  </si>
  <si>
    <t>210512 (R)</t>
  </si>
  <si>
    <t>CYKY-J 4x1,5</t>
  </si>
  <si>
    <t>436</t>
  </si>
  <si>
    <t>210513 (R)</t>
  </si>
  <si>
    <t>FTP Cat5e</t>
  </si>
  <si>
    <t>438</t>
  </si>
  <si>
    <t>210514 (R)</t>
  </si>
  <si>
    <t>CYKY-J 3x2.5</t>
  </si>
  <si>
    <t>440</t>
  </si>
  <si>
    <t>210515 (R)</t>
  </si>
  <si>
    <t>442</t>
  </si>
  <si>
    <t>210516 (R)</t>
  </si>
  <si>
    <t>444</t>
  </si>
  <si>
    <t>210517 (R)</t>
  </si>
  <si>
    <t>446</t>
  </si>
  <si>
    <t>210518 (R)</t>
  </si>
  <si>
    <t>448</t>
  </si>
  <si>
    <t>210519 (R)</t>
  </si>
  <si>
    <t>450</t>
  </si>
  <si>
    <t>210520 (R)</t>
  </si>
  <si>
    <t>452</t>
  </si>
  <si>
    <t>210521 (R)</t>
  </si>
  <si>
    <t>454</t>
  </si>
  <si>
    <t>210522 (R)</t>
  </si>
  <si>
    <t>456</t>
  </si>
  <si>
    <t>210523 (R)</t>
  </si>
  <si>
    <t>458</t>
  </si>
  <si>
    <t>210524 (R)</t>
  </si>
  <si>
    <t>JYTY-O 7x1 mm2</t>
  </si>
  <si>
    <t>460</t>
  </si>
  <si>
    <t>210525 (R)</t>
  </si>
  <si>
    <t>Napájecí kabel CYKY-J, 3+1x4</t>
  </si>
  <si>
    <t>462</t>
  </si>
  <si>
    <t>210526 (R)</t>
  </si>
  <si>
    <t>CYKY-J 3x1,5</t>
  </si>
  <si>
    <t>464</t>
  </si>
  <si>
    <t>210527 (R)</t>
  </si>
  <si>
    <t>Profibus 2x0.5, certified</t>
  </si>
  <si>
    <t>466</t>
  </si>
  <si>
    <t>210528 (R)</t>
  </si>
  <si>
    <t>LAN Cat 5e, patch cord 2m</t>
  </si>
  <si>
    <t>468</t>
  </si>
  <si>
    <t>210529 (R)</t>
  </si>
  <si>
    <t>LAN Cat 5e, patch cord 1m</t>
  </si>
  <si>
    <t>470</t>
  </si>
  <si>
    <t>M600</t>
  </si>
  <si>
    <t>Demontážní a montážní práce</t>
  </si>
  <si>
    <t>210600 (R)</t>
  </si>
  <si>
    <t>Demontáže stávajícího ED včetně odpojení kabeláže, ekologická likvidace</t>
  </si>
  <si>
    <t>472</t>
  </si>
  <si>
    <t>210601 (R)</t>
  </si>
  <si>
    <t>Demontáže stávajícího RMS včetně odpojení kabeláže, ekologická likvidace</t>
  </si>
  <si>
    <t>474</t>
  </si>
  <si>
    <t>210602 (R)</t>
  </si>
  <si>
    <t>Demontáž stávajících kabelových tras MAR</t>
  </si>
  <si>
    <t>476</t>
  </si>
  <si>
    <t>210603 (R)</t>
  </si>
  <si>
    <t>Demontáže stávajících senzorů</t>
  </si>
  <si>
    <t>478</t>
  </si>
  <si>
    <t>210604 (R)</t>
  </si>
  <si>
    <t>Montáž rozvaděče RMS</t>
  </si>
  <si>
    <t>480</t>
  </si>
  <si>
    <t>210605 (R)</t>
  </si>
  <si>
    <t>Montáž rozvaděč ED</t>
  </si>
  <si>
    <t>482</t>
  </si>
  <si>
    <t>210606 (R)</t>
  </si>
  <si>
    <t>Montáž signálových kabelů</t>
  </si>
  <si>
    <t>484</t>
  </si>
  <si>
    <t>243</t>
  </si>
  <si>
    <t>210607 (R)</t>
  </si>
  <si>
    <t>Montáž silových kabelů čerpadel</t>
  </si>
  <si>
    <t>486</t>
  </si>
  <si>
    <t>210608 (R)</t>
  </si>
  <si>
    <t>Montáže ostatních silových kabelů</t>
  </si>
  <si>
    <t>488</t>
  </si>
  <si>
    <t>245</t>
  </si>
  <si>
    <t>210609 (R)</t>
  </si>
  <si>
    <t>Drobný montážní materiál</t>
  </si>
  <si>
    <t>490</t>
  </si>
  <si>
    <t>210610 (R)</t>
  </si>
  <si>
    <t>Zapojení vodoměru</t>
  </si>
  <si>
    <t>492</t>
  </si>
  <si>
    <t>247</t>
  </si>
  <si>
    <t>210611 (R)</t>
  </si>
  <si>
    <t>Kabelové trasy - materiál</t>
  </si>
  <si>
    <t>494</t>
  </si>
  <si>
    <t>210612 (R)</t>
  </si>
  <si>
    <t>Kabelové trasy - montážní práce</t>
  </si>
  <si>
    <t>496</t>
  </si>
  <si>
    <t>249</t>
  </si>
  <si>
    <t>210613 (R)</t>
  </si>
  <si>
    <t>Ekologická likvidace demontovaných částí</t>
  </si>
  <si>
    <t>498</t>
  </si>
  <si>
    <t>M700</t>
  </si>
  <si>
    <t>SW práce pro řídicí systém</t>
  </si>
  <si>
    <t>210701 (R)</t>
  </si>
  <si>
    <t>SW řídícího systému pro přenos dat</t>
  </si>
  <si>
    <t>sd</t>
  </si>
  <si>
    <t>500</t>
  </si>
  <si>
    <t>251</t>
  </si>
  <si>
    <t>210702 (R)</t>
  </si>
  <si>
    <t>SW řídícího systému pro provizorní provoz</t>
  </si>
  <si>
    <t>502</t>
  </si>
  <si>
    <t>210703 (R)</t>
  </si>
  <si>
    <t>SW pro operátorský panel OP</t>
  </si>
  <si>
    <t>504</t>
  </si>
  <si>
    <t>253</t>
  </si>
  <si>
    <t>210704 (R)</t>
  </si>
  <si>
    <t>Úprava SW řídícího systému – dispečink</t>
  </si>
  <si>
    <t>506</t>
  </si>
  <si>
    <t>210705 (R)</t>
  </si>
  <si>
    <t>Úprava vizualizace na dispečinku a pracovištích s oprávněním náhledu</t>
  </si>
  <si>
    <t>508</t>
  </si>
  <si>
    <t>255</t>
  </si>
  <si>
    <t>210706 (R)</t>
  </si>
  <si>
    <t>Úprava datového zpracování</t>
  </si>
  <si>
    <t>510</t>
  </si>
  <si>
    <t>210707 (R)</t>
  </si>
  <si>
    <t>Parametrizace jednotky vodoměru</t>
  </si>
  <si>
    <t>257</t>
  </si>
  <si>
    <t>210708 (R)</t>
  </si>
  <si>
    <t>Nastavení analyzátoru sítě</t>
  </si>
  <si>
    <t>514</t>
  </si>
  <si>
    <t>210709 (R)</t>
  </si>
  <si>
    <t>Oživení frekvenčních měničů</t>
  </si>
  <si>
    <t>516</t>
  </si>
  <si>
    <t>259</t>
  </si>
  <si>
    <t>210710 (R)</t>
  </si>
  <si>
    <t>Oživení měřících bodů</t>
  </si>
  <si>
    <t>518</t>
  </si>
  <si>
    <t>M800</t>
  </si>
  <si>
    <t>Rozváděč RMP</t>
  </si>
  <si>
    <t>210800 (R)</t>
  </si>
  <si>
    <t>Rozvaděč 800x600x200 včetně montážní desky a dveří, IP54 RAL7035, oceloplechová závěsná skříň, přivody spodem, vývody spodem, náplň dle výkresové části</t>
  </si>
  <si>
    <t>520</t>
  </si>
  <si>
    <t>261</t>
  </si>
  <si>
    <t>210801 (R)</t>
  </si>
  <si>
    <t>Jistič 10kA 3P char.C 32A</t>
  </si>
  <si>
    <t>522</t>
  </si>
  <si>
    <t>210802 (R)</t>
  </si>
  <si>
    <t>Hlavní vypínač 3P/40A</t>
  </si>
  <si>
    <t>524</t>
  </si>
  <si>
    <t>263</t>
  </si>
  <si>
    <t>210803 (R)</t>
  </si>
  <si>
    <t>526</t>
  </si>
  <si>
    <t>210804 (R)</t>
  </si>
  <si>
    <t>528</t>
  </si>
  <si>
    <t>265</t>
  </si>
  <si>
    <t>210805 (R)</t>
  </si>
  <si>
    <t>530</t>
  </si>
  <si>
    <t>210806 (R)</t>
  </si>
  <si>
    <t>Proudový chránič s nadproudovou ochranou, 10kA 4P char.B 25A, 0.03A</t>
  </si>
  <si>
    <t>532</t>
  </si>
  <si>
    <t>267</t>
  </si>
  <si>
    <t>210807 (R)</t>
  </si>
  <si>
    <t>534</t>
  </si>
  <si>
    <t>210808 (R)</t>
  </si>
  <si>
    <t>536</t>
  </si>
  <si>
    <t>269</t>
  </si>
  <si>
    <t>210809 (R)</t>
  </si>
  <si>
    <t>538</t>
  </si>
  <si>
    <t>210810 (R)</t>
  </si>
  <si>
    <t>540</t>
  </si>
  <si>
    <t>271</t>
  </si>
  <si>
    <t>210811 (R)</t>
  </si>
  <si>
    <t>542</t>
  </si>
  <si>
    <t>210812 (R)</t>
  </si>
  <si>
    <t>544</t>
  </si>
  <si>
    <t>273</t>
  </si>
  <si>
    <t>210813 (R)</t>
  </si>
  <si>
    <t>546</t>
  </si>
  <si>
    <t>210814 (R)</t>
  </si>
  <si>
    <t>548</t>
  </si>
  <si>
    <t>275</t>
  </si>
  <si>
    <t>210815 (R)</t>
  </si>
  <si>
    <t>550</t>
  </si>
  <si>
    <t>210816 (R)</t>
  </si>
  <si>
    <t>552</t>
  </si>
  <si>
    <t>277</t>
  </si>
  <si>
    <t>210817 (R)</t>
  </si>
  <si>
    <t>554</t>
  </si>
  <si>
    <t>210818 (R)</t>
  </si>
  <si>
    <t>Motorový spouštěč 4.0-6.3A Ochranu ověřit dle skutečně dodaného spotřebiče</t>
  </si>
  <si>
    <t>556</t>
  </si>
  <si>
    <t>279</t>
  </si>
  <si>
    <t>210819 (R)</t>
  </si>
  <si>
    <t>558</t>
  </si>
  <si>
    <t>210820 (R)</t>
  </si>
  <si>
    <t>560</t>
  </si>
  <si>
    <t>281</t>
  </si>
  <si>
    <t>210821 (R)</t>
  </si>
  <si>
    <t>562</t>
  </si>
  <si>
    <t>210822 (R)</t>
  </si>
  <si>
    <t>564</t>
  </si>
  <si>
    <t>283</t>
  </si>
  <si>
    <t>210823 (R)</t>
  </si>
  <si>
    <t>566</t>
  </si>
  <si>
    <t>210824 (R)</t>
  </si>
  <si>
    <t>568</t>
  </si>
  <si>
    <t>285</t>
  </si>
  <si>
    <t>210825 (R)</t>
  </si>
  <si>
    <t>570</t>
  </si>
  <si>
    <t>210826 (R)</t>
  </si>
  <si>
    <t>572</t>
  </si>
  <si>
    <t>287</t>
  </si>
  <si>
    <t>210827 (R)</t>
  </si>
  <si>
    <t>574</t>
  </si>
  <si>
    <t>210828 (R)</t>
  </si>
  <si>
    <t>576</t>
  </si>
  <si>
    <t>289</t>
  </si>
  <si>
    <t>210829 (R)</t>
  </si>
  <si>
    <t>Modem Ripex, umístění na DIN lištu, propojení, montáž přepěťové ochrany</t>
  </si>
  <si>
    <t>578</t>
  </si>
  <si>
    <t>210830 (R)</t>
  </si>
  <si>
    <t>Modem MR400, umístění na DIN lištu, propojení, montáž přepěťové ochrany</t>
  </si>
  <si>
    <t>580</t>
  </si>
  <si>
    <t>291</t>
  </si>
  <si>
    <t>210831 (R)</t>
  </si>
  <si>
    <t>582</t>
  </si>
  <si>
    <t>210832 (R)</t>
  </si>
  <si>
    <t>Průmyslový switch 8P, 100MBit</t>
  </si>
  <si>
    <t>584</t>
  </si>
  <si>
    <t>293</t>
  </si>
  <si>
    <t>210833 (R)</t>
  </si>
  <si>
    <t>586</t>
  </si>
  <si>
    <t>210834 (R)</t>
  </si>
  <si>
    <t>588</t>
  </si>
  <si>
    <t>295</t>
  </si>
  <si>
    <t>210835 (R)</t>
  </si>
  <si>
    <t>590</t>
  </si>
  <si>
    <t>210836 (R)</t>
  </si>
  <si>
    <t>592</t>
  </si>
  <si>
    <t>297</t>
  </si>
  <si>
    <t>210837 (R)</t>
  </si>
  <si>
    <t>594</t>
  </si>
  <si>
    <t>M850</t>
  </si>
  <si>
    <t>Ostatní</t>
  </si>
  <si>
    <t>210851 (R)</t>
  </si>
  <si>
    <t>Výchozí revize elektrozařízení Dodavatel má ze zákona povinnost provést výchozí revizi. Zařízení může být uvedeno do trvalého provozu až na základě pozitivního výsledku výchozí revize.</t>
  </si>
  <si>
    <t>596</t>
  </si>
  <si>
    <t>299</t>
  </si>
  <si>
    <t>210852 (R)</t>
  </si>
  <si>
    <t>Posouzení instalace TIČR pro zvlášt nebezpečné prostory</t>
  </si>
  <si>
    <t>598</t>
  </si>
  <si>
    <t>210853 (R)</t>
  </si>
  <si>
    <t>Dielektrický koberec před rozváděče</t>
  </si>
  <si>
    <t>600</t>
  </si>
  <si>
    <t>301</t>
  </si>
  <si>
    <t>210854 (R)</t>
  </si>
  <si>
    <t>Projektová dokumentace skutečného provedení</t>
  </si>
  <si>
    <t>602</t>
  </si>
  <si>
    <t>M900</t>
  </si>
  <si>
    <t>Analyzátor volného chloru, dávkovací stanice</t>
  </si>
  <si>
    <t>210900 (R)</t>
  </si>
  <si>
    <t>Komunikační karta Profibus DP/Modbus RTU pro analyzátor SWAN</t>
  </si>
  <si>
    <t>604</t>
  </si>
  <si>
    <t>303</t>
  </si>
  <si>
    <t>210901 (R)</t>
  </si>
  <si>
    <t>Konfigurace komunikace, oživení datového napojení</t>
  </si>
  <si>
    <t>606</t>
  </si>
  <si>
    <t>210902 (R)</t>
  </si>
  <si>
    <t>Demontáž stávajícího analyzátoru před započetím rekonstrukce</t>
  </si>
  <si>
    <t>608</t>
  </si>
  <si>
    <t>305</t>
  </si>
  <si>
    <t>210903 (R)</t>
  </si>
  <si>
    <t>Zpětná montáž stávajícího analyzátoru po rekonstrukci</t>
  </si>
  <si>
    <t>610</t>
  </si>
  <si>
    <t>M950</t>
  </si>
  <si>
    <t>Přestrojení rozváděče ED ČS Jelenice</t>
  </si>
  <si>
    <t>210950 (R)</t>
  </si>
  <si>
    <t>612</t>
  </si>
  <si>
    <t>307</t>
  </si>
  <si>
    <t>210951 (R)</t>
  </si>
  <si>
    <t>614</t>
  </si>
  <si>
    <t>210952 (R)</t>
  </si>
  <si>
    <t>616</t>
  </si>
  <si>
    <t>309</t>
  </si>
  <si>
    <t>210953 (R)</t>
  </si>
  <si>
    <t>618</t>
  </si>
  <si>
    <t>210954 (R)</t>
  </si>
  <si>
    <t>620</t>
  </si>
  <si>
    <t>311</t>
  </si>
  <si>
    <t>210955 (R)</t>
  </si>
  <si>
    <t>622</t>
  </si>
  <si>
    <t>210956 (R)</t>
  </si>
  <si>
    <t>624</t>
  </si>
  <si>
    <t>313</t>
  </si>
  <si>
    <t>210957 (R)</t>
  </si>
  <si>
    <t>626</t>
  </si>
  <si>
    <t>210958 (R)</t>
  </si>
  <si>
    <t>628</t>
  </si>
  <si>
    <t>315</t>
  </si>
  <si>
    <t>210959 (R)</t>
  </si>
  <si>
    <t>630</t>
  </si>
  <si>
    <t>210960 (R)</t>
  </si>
  <si>
    <t>632</t>
  </si>
  <si>
    <t>317</t>
  </si>
  <si>
    <t>210961 (R)</t>
  </si>
  <si>
    <t>634</t>
  </si>
  <si>
    <t>210962 (R)</t>
  </si>
  <si>
    <t>636</t>
  </si>
  <si>
    <t>319</t>
  </si>
  <si>
    <t>210963 (R)</t>
  </si>
  <si>
    <t>638</t>
  </si>
  <si>
    <t>210964 (R)</t>
  </si>
  <si>
    <t>640</t>
  </si>
  <si>
    <t>321</t>
  </si>
  <si>
    <t>210965 (R)</t>
  </si>
  <si>
    <t>642</t>
  </si>
  <si>
    <t>210966 (R)</t>
  </si>
  <si>
    <t>644</t>
  </si>
  <si>
    <t>323</t>
  </si>
  <si>
    <t>210967 (R)</t>
  </si>
  <si>
    <t>646</t>
  </si>
  <si>
    <t>210968 (R)</t>
  </si>
  <si>
    <t>648</t>
  </si>
  <si>
    <t>325</t>
  </si>
  <si>
    <t>210969 (R)</t>
  </si>
  <si>
    <t>650</t>
  </si>
  <si>
    <t>210970 (R)</t>
  </si>
  <si>
    <t>Metalický patch cord, 2m</t>
  </si>
  <si>
    <t>652</t>
  </si>
  <si>
    <t>327</t>
  </si>
  <si>
    <t>210971 (R)</t>
  </si>
  <si>
    <t>Vnitřní osazení, vnitřní propoje, drobný montážní materiál</t>
  </si>
  <si>
    <t>654</t>
  </si>
  <si>
    <t>210972 (R)</t>
  </si>
  <si>
    <t>Zpracování SCADA, OP</t>
  </si>
  <si>
    <t>656</t>
  </si>
  <si>
    <t>329</t>
  </si>
  <si>
    <t>210973 (R)</t>
  </si>
  <si>
    <t>Zpracování sw PLC</t>
  </si>
  <si>
    <t>658</t>
  </si>
  <si>
    <t>210974 (R)</t>
  </si>
  <si>
    <t>Funkční testy</t>
  </si>
  <si>
    <t>660</t>
  </si>
  <si>
    <t>331</t>
  </si>
  <si>
    <t>210975 (R)</t>
  </si>
  <si>
    <t>Komplexní zkoušky</t>
  </si>
  <si>
    <t>662</t>
  </si>
  <si>
    <t>210976 (R)</t>
  </si>
  <si>
    <t>Zkusební provoz</t>
  </si>
  <si>
    <t>664</t>
  </si>
  <si>
    <t>333</t>
  </si>
  <si>
    <t>210977 (R)</t>
  </si>
  <si>
    <t>Školení uživatelů</t>
  </si>
  <si>
    <t>666</t>
  </si>
  <si>
    <t>210978 (R)</t>
  </si>
  <si>
    <t>Zpracování uživatelské dokumentace</t>
  </si>
  <si>
    <t>668</t>
  </si>
  <si>
    <t>0005 - SO 01.5 Stavební úpravy a rekonstrukce vodojemu - EZS</t>
  </si>
  <si>
    <t>Pol92</t>
  </si>
  <si>
    <t xml:space="preserve">Dodávka + montáž Řídící jednotka v plastové bedně pro vodárny - včetně  veškerého vystrojení a vybavení</t>
  </si>
  <si>
    <t xml:space="preserve">Řídící jednotka v plastové bedně pro vodárny - včetně  BB01, PWR 4A, OUT 4R-01-MM,  ASSET 6.20, OZ PZL11 a PZL-i, kontakt otevření MAS 303, napájecí svorkovnice 12V, servisní zásuvka 230V, 2x jistič B6A, přepěťová ochrana přívodu 230V, přívodní svorky 230V, kompletace</t>
  </si>
  <si>
    <t>Pol93</t>
  </si>
  <si>
    <t>Dodávka + montáž Ovládací klávesnice KMU4NW</t>
  </si>
  <si>
    <t>Ovládací klávesnice KMU4NW</t>
  </si>
  <si>
    <t>Pol94</t>
  </si>
  <si>
    <t>Dodávka + montáž NP24-12I - Akumulátor12V/24Ah šroubové svorky M5, životnost dle EUROBAT 3 až 5 let, VdS</t>
  </si>
  <si>
    <t>NP24-12I - Akumulátor12V/24Ah šroubové svorky M5, životnost dle EUROBAT 3 až 5 let, VdS</t>
  </si>
  <si>
    <t>Pol95</t>
  </si>
  <si>
    <t xml:space="preserve">Dodávka + montáž Visací zámek TOKOZ  OMEGA s půlvložkou ePRO S - pouze dodávka zámku a integrace bez mechanických úprav</t>
  </si>
  <si>
    <t xml:space="preserve">Visací zámek TOKOZ  OMEGA s půlvložkou ePRO S - pouze dodávka zámku a integrace bez mechanických úprav</t>
  </si>
  <si>
    <t>Pol96</t>
  </si>
  <si>
    <t>Dodávka + montáž Adaptér RJ 9kolíkový D-sub samice, RJ45 samice RS PRO</t>
  </si>
  <si>
    <t>Adaptér RJ 9kolíkový D-sub samice, RJ45 samice RS PRO</t>
  </si>
  <si>
    <t>Pol97</t>
  </si>
  <si>
    <t>Dodávka + montáž Adaptér RJ 9kolíkový D-sub samec, RJ45 samice RS PRO</t>
  </si>
  <si>
    <t>Adaptér RJ 9kolíkový D-sub samec, RJ45 samice RS PRO</t>
  </si>
  <si>
    <t>Pol98</t>
  </si>
  <si>
    <t xml:space="preserve">Dodávka + montáž KEN-C5E-T-005 KELine, patch kabel Cat.5E STP PVC šedý  0,5 m</t>
  </si>
  <si>
    <t xml:space="preserve">KEN-C5E-T-005 KELine, patch kabel Cat.5E STP PVC šedý  0,5 m</t>
  </si>
  <si>
    <t>Pol99</t>
  </si>
  <si>
    <t>Konfigurace na PCO a kontrola spojení s objektem</t>
  </si>
  <si>
    <t>Pol100</t>
  </si>
  <si>
    <t xml:space="preserve">Dodávka + montáž UC232-12 GALVANICKÉ ODDĚLENÍ  RS232</t>
  </si>
  <si>
    <t xml:space="preserve">UC232-12 GALVANICKÉ ODDĚLENÍ  RS232</t>
  </si>
  <si>
    <t>Pol101</t>
  </si>
  <si>
    <t>Dodávka + montáž HID ICLASS SE RP10 - bezkontaktní čtečka</t>
  </si>
  <si>
    <t>HID ICLASS SE RP10 - bezkontaktní čtečka</t>
  </si>
  <si>
    <t>Pol102</t>
  </si>
  <si>
    <t>Dodávka + montáž DC 115 kontakt magnet polarizovaný Aritech DC115 hliník</t>
  </si>
  <si>
    <t>DC 115 kontakt magnet polarizovaný Aritech DC115 hliník</t>
  </si>
  <si>
    <t>Pol103</t>
  </si>
  <si>
    <t xml:space="preserve">Dodávka + montáž MAS 303 -  magnetický kontakt</t>
  </si>
  <si>
    <t xml:space="preserve">MAS 303 -  magnetický kontakt</t>
  </si>
  <si>
    <t>Pol104</t>
  </si>
  <si>
    <t xml:space="preserve">Dodávka + montáž RKZ111-  krabička propojovací s OK</t>
  </si>
  <si>
    <t xml:space="preserve">RKZ111-  krabička propojovací s OK</t>
  </si>
  <si>
    <t>Pol105</t>
  </si>
  <si>
    <t>Dodávka + montáž Krabice IP 55 + průchodky</t>
  </si>
  <si>
    <t>Krabice IP 55 + průchodky</t>
  </si>
  <si>
    <t>Pol106</t>
  </si>
  <si>
    <t>Dodávka + montáž Siréna SB2</t>
  </si>
  <si>
    <t>Siréna SB2</t>
  </si>
  <si>
    <t>Pol107</t>
  </si>
  <si>
    <t>Dodávka + montáž Siréna SB4</t>
  </si>
  <si>
    <t>Siréna SB4</t>
  </si>
  <si>
    <t>Pol108</t>
  </si>
  <si>
    <t>Dodávka + montáž Prostorový detektor venkovní PIR+MW - GJD360</t>
  </si>
  <si>
    <t>Prostorový detektor venkovní PIR+MW - GJD360</t>
  </si>
  <si>
    <t>Pol109</t>
  </si>
  <si>
    <t>Konzultace s policií ČR</t>
  </si>
  <si>
    <t>Pol110</t>
  </si>
  <si>
    <t>Půdorys v digitální podobě - úprava, vč. vkl. akt. bodů a foto, PČR i dispečink BVK</t>
  </si>
  <si>
    <t>Pol111</t>
  </si>
  <si>
    <t>Měření v systému, předání zakázky</t>
  </si>
  <si>
    <t>Pol112</t>
  </si>
  <si>
    <t>Oživení, programování</t>
  </si>
  <si>
    <t>Pol113</t>
  </si>
  <si>
    <t>Demontáž stávajícího systému</t>
  </si>
  <si>
    <t>Pol114</t>
  </si>
  <si>
    <t>Dodávka + montáž Kabel FTP Cat5e</t>
  </si>
  <si>
    <t>Kabel FTP Cat5e</t>
  </si>
  <si>
    <t>Pol115</t>
  </si>
  <si>
    <t>Dodávka + montáž Sdělovací kabel 2x0,6 + 4x0,4</t>
  </si>
  <si>
    <t>Sdělovací kabel 2x0,6 + 4x0,4</t>
  </si>
  <si>
    <t>Pol116</t>
  </si>
  <si>
    <t>Dodávka + montáž Vodič CYA 1,5 - červený</t>
  </si>
  <si>
    <t>Vodič CYA 1,5 - červený</t>
  </si>
  <si>
    <t>Pol117</t>
  </si>
  <si>
    <t>Dodávka + montáž Vodič CYA 1,5 - černý</t>
  </si>
  <si>
    <t>Vodič CYA 1,5 - černý</t>
  </si>
  <si>
    <t>Pol118</t>
  </si>
  <si>
    <t>Dodávka + montáž Vodič CYA 16 - žz</t>
  </si>
  <si>
    <t>Vodič CYA 16 - žz</t>
  </si>
  <si>
    <t>Pol119</t>
  </si>
  <si>
    <t>Dodávka + montáž Lišta 20x20</t>
  </si>
  <si>
    <t>Lišta 20x20</t>
  </si>
  <si>
    <t>Pol120</t>
  </si>
  <si>
    <t>Dodávka + montáž Pomocný instal. materiál</t>
  </si>
  <si>
    <t>Pomocný instal. materiál</t>
  </si>
  <si>
    <t>Pol121</t>
  </si>
  <si>
    <t>Dopravní náklady</t>
  </si>
  <si>
    <t>Pol122</t>
  </si>
  <si>
    <t>Koordinační práce</t>
  </si>
  <si>
    <t>Pol123</t>
  </si>
  <si>
    <t>Výchozí revize</t>
  </si>
  <si>
    <t>002 - PS 01 Vystrojení VDJ Jelenice</t>
  </si>
  <si>
    <t xml:space="preserve">    D1 - A. Stroje a zařízení, speciální armatury</t>
  </si>
  <si>
    <t xml:space="preserve">    D2 - B. Potrubí, tvarovky, příruby, kotvení</t>
  </si>
  <si>
    <t xml:space="preserve">    D3 - C. Ostatní</t>
  </si>
  <si>
    <t>A. Stroje a zařízení, speciální armatury</t>
  </si>
  <si>
    <t>Pol125</t>
  </si>
  <si>
    <t xml:space="preserve">Vertikální monoblokové článkové odstředivé čerpadlo  - dodávka a montáž</t>
  </si>
  <si>
    <t xml:space="preserve">Vertikální monoblokové článkové odstředivé čerpadlo, provedení in-line, typ GRUNDFOS CR-5-10,  čerpané médium – pitná voda, provozní bod při jmenovitých otáčkách ca Q = 1,7 l/s, H = 44 m, elektromotor vhodný pro provoz s FM, Pmot = 1,5 kW, 400 V, 50 Hz. Připojení na sací a výtlačné potrubí prostřednictvím oválných přírub 1 ¼“ ,PN 16. Materiálové provedení čerpadla: - články (oběž. kola a tělesa): nerezová ocel - hlava a patní část čerpadla: litina</t>
  </si>
  <si>
    <t>Pol126</t>
  </si>
  <si>
    <t>Membránová tlaková nádrž - dodávka a montáž</t>
  </si>
  <si>
    <t>Ocelová stojatá membránová tlaková nádrž o obsahu 100 l, PN 10, připojení 1 ½“, modrá barva, výměnný pryžový vak; médium – pitná voda. Mat. provedení: ocel, butyl.</t>
  </si>
  <si>
    <t>Pol127</t>
  </si>
  <si>
    <t>Vodoměr DN 25, PN 16 - dodávka a montáž</t>
  </si>
  <si>
    <t>Vodoměr DN 25, PN 16, Qnom = 6 m3/h, Qmax = 12 m3/h, médium – studená pitná voda, s vnějšími závity G1 ½“, montáž do vodorovné polohy. Vodoměr bude osazen elektronickým snímačem HRI (provedení jako datová jednotka) pro dálkový přenos snímané hodnoty průtoku.</t>
  </si>
  <si>
    <t>Pol128</t>
  </si>
  <si>
    <t>Průmyslový vodoměr DN 50, PN 16 - dodávka a montáž</t>
  </si>
  <si>
    <t>Průmyslový vodoměr na studenou pitnou vodu, (např. typ MeiStream Plus), DN 50, PN 16, stavební délka 200 mm, připojení prostřednictvím přírub. Qnom = 40 m3/h, Qmin = 0,15 m3/h, Vodoměr bude osazen elektronickým snímačem HRI (provedení jako datová jednotka) pro dálkový přenos snímané hodnoty průtoku.</t>
  </si>
  <si>
    <t>Pol129</t>
  </si>
  <si>
    <t>Uzavírací šoupátko DN 80 - dodávka a montáž</t>
  </si>
  <si>
    <t>Měkkotěsnící plnoprůtočné uzavírací šoupátko DN 80, PN 10, krátká stavební délka L = 180 mm, spojovací šrouby z korozivzdorné oceli, povrchová úprava – vně i uvnitř epoxidový nástřik. Ovládání ručním kolem.</t>
  </si>
  <si>
    <t>Pol130</t>
  </si>
  <si>
    <t>Mezipřírubová uzavírací klapka DN 50, PN 16 - dodávka a montáž</t>
  </si>
  <si>
    <t>Mezipřírubová uzavírací klapka DN 50, PN 16, médium – voda, ovládání ruční pákou; mat. provedení těleso litina, povrchová úprava epoxidový nástřik, disk z nerezové oceli</t>
  </si>
  <si>
    <t>Pol131</t>
  </si>
  <si>
    <t>Kulový kohout nátrubkový DN 50, PN 16- dodávka a montáž</t>
  </si>
  <si>
    <t>Kulový kohout nátrubkový DN 50, PN 16, ovládání ruční, médium – voda, celonerezové provedení</t>
  </si>
  <si>
    <t>Pol132</t>
  </si>
  <si>
    <t>Kulový kohout nátrubkový DN 40, PN 16- dodávka a montáž</t>
  </si>
  <si>
    <t>Kulový kohout nátrubkový DN 40, PN 16, ovládání ruční, médium – voda, celonerezové provedení</t>
  </si>
  <si>
    <t>Pol133</t>
  </si>
  <si>
    <t>Kulový kohout nátrubkový DN 32, PN 16- dodávka a montáž</t>
  </si>
  <si>
    <t>Kulový kohout nátrubkový DN 32, PN 16, ovládání ruční, médium – voda, celonerezové provedení</t>
  </si>
  <si>
    <t>Pol134</t>
  </si>
  <si>
    <t>Kulový kohout nátrubkový DN 25, PN 16- dodávka a montáž</t>
  </si>
  <si>
    <t>Kulový kohout nátrubkový DN 25, PN 16, ovládání ruční, médium – voda, celonerezové provedení</t>
  </si>
  <si>
    <t>Pol135</t>
  </si>
  <si>
    <t>Kulový kohout nátrubkový DN 15, PN 16- dodávka a montáž</t>
  </si>
  <si>
    <t>Kulový kohout nátrubkový DN 15, PN 16, ovládání ruční, médium – voda, celonerezové provedení</t>
  </si>
  <si>
    <t>Pol136</t>
  </si>
  <si>
    <t>Mezipřírubová zpětná klapka DN 32, PN 16 dodávka a montáž</t>
  </si>
  <si>
    <t>Mezipřírubová zpětná klapka DN 32, PN 16, médium – voda, mat. provedení – nerezová ocel
Šroubení DN 25, PN 16 - dodávka a montáž
Šroubení DN 25, PN 16, celonerezové provedení</t>
  </si>
  <si>
    <t>Pol137</t>
  </si>
  <si>
    <t>Potrubní spojka DN 80 hrdlo/příruba - dodávka a montáž</t>
  </si>
  <si>
    <t>Potrubní spojka DN 80, PN 10, např. typ WAGA Multi/joint hrdlo-příruba f-y HAWLE s jištěním proti posunu, max. vnější ø plastového potrubí 103 mm</t>
  </si>
  <si>
    <t>Pol138</t>
  </si>
  <si>
    <t>Potrubní spojka DN 50 hrdlo/příruba - dodávka a montáž</t>
  </si>
  <si>
    <t>Potrubní spojka DN 50, PN 10, typ WAGA Multi/joint hrdlo-příruba f-y HAWLE s jištěním proti posunu, max. vnější ø plastového potrubí 71 mm</t>
  </si>
  <si>
    <t>B. Potrubí, tvarovky, příruby, kotvení</t>
  </si>
  <si>
    <t>Pol139</t>
  </si>
  <si>
    <t>Koleno 90°, DN 80 - dodávka a montáž</t>
  </si>
  <si>
    <t>Koleno 90°, DN 80, tl. stěny 2 mm, mat. – nerezová ocel DIN 1.4404</t>
  </si>
  <si>
    <t>Pol140</t>
  </si>
  <si>
    <t>Koleno 45°, DN 80 - dodávka a montáž</t>
  </si>
  <si>
    <t>Koleno 45°, DN 80, tl. stěny 2 mm, mat. – nerezová ocel DIN 1.4404</t>
  </si>
  <si>
    <t>Pol141</t>
  </si>
  <si>
    <t>Koleno 90°, DN 50 - dodávka a montáž</t>
  </si>
  <si>
    <t>Koleno 90°, DN 50, tl. stěny 2 mm, mat. – nerezová ocel DIN 1.4404</t>
  </si>
  <si>
    <t>Pol142</t>
  </si>
  <si>
    <t>Koleno 30°, DN 40 - dodávka a montáž</t>
  </si>
  <si>
    <t>Koleno 30°, DN 40, tl. stěny 2 mm, mat. – nerezová ocel DIN 1.4404</t>
  </si>
  <si>
    <t>Pol143</t>
  </si>
  <si>
    <t>Koleno 90°, DN 32 - dodávka a montáž</t>
  </si>
  <si>
    <t>Koleno 90°, DN 32, tl. stěny 2 mm, mat. – nerezová ocel DIN 1.4404</t>
  </si>
  <si>
    <t>Pol144</t>
  </si>
  <si>
    <t>Koleno 90°, DN 25 - dodávka a montáž</t>
  </si>
  <si>
    <t>Koleno 90°, DN 25, tl. stěny 2 mm, mat. – nerezová ocel DIN 1.4404</t>
  </si>
  <si>
    <t>Pol145</t>
  </si>
  <si>
    <t>Redukce centrická DN 80/ DN 50 - dodávka a montáž</t>
  </si>
  <si>
    <t>Redukce centrická, DN 80/ DN 50, tl. stěny 2 mm, mat. – nerez. ocel DIN 1.4404</t>
  </si>
  <si>
    <t>Pol146</t>
  </si>
  <si>
    <t>Redukce centrická DN 80/ DN 25 - dodávka a montáž</t>
  </si>
  <si>
    <t>Redukce centrická, DN 80/ DN 25, tl. stěny 2 mm, mat. – nerez. ocel DIN 1.4404</t>
  </si>
  <si>
    <t>Pol147</t>
  </si>
  <si>
    <t>Redukce centrická DN 50/ DN 32 - dodávka a montáž</t>
  </si>
  <si>
    <t>Redukce centrická, DN 50/ DN 32, tl. stěny 2 mm, mat. – nerez. ocel DIN 1.4404</t>
  </si>
  <si>
    <t>Pol148</t>
  </si>
  <si>
    <t>Redukce centrická DN 50/ DN 25 - dodávka a montáž</t>
  </si>
  <si>
    <t>Redukce centrická, DN 50/ DN 25, tl. stěny 2 mm, mat. – nerez. ocel DIN 1.4404</t>
  </si>
  <si>
    <t>Pol149</t>
  </si>
  <si>
    <t>Nerezová trubka DN 80 - dodávka a montáž</t>
  </si>
  <si>
    <t>Nerezová trubka DN 80, tl. stěny 2 mm, mat. – nerezová ocel DIN 1.4404</t>
  </si>
  <si>
    <t>Pol150</t>
  </si>
  <si>
    <t>Nerezová trubka DN 50 - dodávka a montáž</t>
  </si>
  <si>
    <t>Nerezová trubka DN 50, tl. stěny 2 mm, mat. – nerezová ocel DIN 1.4404</t>
  </si>
  <si>
    <t>Pol151</t>
  </si>
  <si>
    <t>Nerezová trubka DN 40 - dodávka a montáž</t>
  </si>
  <si>
    <t>Nerezová trubka DN 40, tl. stěny 2 mm, mat. – nerezová ocel DIN 1.4404</t>
  </si>
  <si>
    <t>Pol152</t>
  </si>
  <si>
    <t>Nerezová trubka DN 32- dodávka a montáž</t>
  </si>
  <si>
    <t>Nerezová trubka DN 32, tl. stěny 2 mm, mat. – nerezová ocel DIN 1.4404</t>
  </si>
  <si>
    <t>Pol153</t>
  </si>
  <si>
    <t>Nerezová trubka DN 25 - dodávka a montáž</t>
  </si>
  <si>
    <t>Nerezová trubka DN 25, tl. stěny 2 mm, mat. – nerezová ocel DIN 1.4404</t>
  </si>
  <si>
    <t>Pol154</t>
  </si>
  <si>
    <t>Nerezová trubka DN 15 - dodávka a montáž</t>
  </si>
  <si>
    <t>Nerezová trubka DN 15, tl. stěny 1,5 mm, mat. – nerezová ocel DIN 1.4404</t>
  </si>
  <si>
    <t>Pol155</t>
  </si>
  <si>
    <t>Nátokový kalich bezp. přepadu - dodávka a montáž</t>
  </si>
  <si>
    <t>Nátokový kalich bezp. přepadu, ø 250/ø80 mm, tl. 2 mm, mat. – nerezová ocel DIN 1.4404</t>
  </si>
  <si>
    <t>Pol156</t>
  </si>
  <si>
    <t>Příruba plochá přivařovací, DN 80, PN 10 - dodávka a montáž</t>
  </si>
  <si>
    <t>Příruba plochá přivařovací, DN 80, PN 10, , odlehčené provedení s menší tloušťkou příruby, mat. – nerez. ocel DIN 1.4404</t>
  </si>
  <si>
    <t>Pol157</t>
  </si>
  <si>
    <t>Příruba plochá přivařovací, DN 50, PN 10 - dodávka a montáž</t>
  </si>
  <si>
    <t>Příruba plochá přivařovací, DN 50, PN 10, odlehčené provedení s menší tloušťkou příruby, mat. – nerezová ocel DIN 1.4404</t>
  </si>
  <si>
    <t>Pol158</t>
  </si>
  <si>
    <t>Příruba plochá přivařovací, DN 32, PN 10 - dodávka a montáž</t>
  </si>
  <si>
    <t>Příruba plochá přivařovací, DN 32, PN 10, mat. – nerezová ocel DIN 1.4404</t>
  </si>
  <si>
    <t>Pol159</t>
  </si>
  <si>
    <t>Přírubový spoj DN 80, PN 10 - dodávka a montáž</t>
  </si>
  <si>
    <t>Přírubový spoj DN 80, PN 10, mat. – nerezová ocel DIN 1.4404</t>
  </si>
  <si>
    <t>Pol160</t>
  </si>
  <si>
    <t>Přírubový spoj DN 50, PN 10 - dodávka a montáž</t>
  </si>
  <si>
    <t>Přírubový spoj DN 50, PN 10, mat. – nerezová ocel DIN 1.4404</t>
  </si>
  <si>
    <t>Pol161</t>
  </si>
  <si>
    <t>Přírubový spoj DN 50, PN 10, pro montáž mezipřírubové uzavírací klapky, mat. – nerezová ocel DIN 1.4404</t>
  </si>
  <si>
    <t>Pol162</t>
  </si>
  <si>
    <t>Přírubový spoj DN 32, PN 16 - dodávka a montáž</t>
  </si>
  <si>
    <t>Přírubový spoj DN 32, PN 10, pro montáž mezipřírubové zpětné klapky, mat. – nerezová ocel DIN 1.4404</t>
  </si>
  <si>
    <t>Pol163</t>
  </si>
  <si>
    <t xml:space="preserve">Kotevní stojan pro potrubí DN 80  - dodávka a montáž</t>
  </si>
  <si>
    <t xml:space="preserve">Kotevní stojan pro pevné uchycení nerez. potrubí DN 80  (ø84x2) k betonové podlaze, provedení s jedním třmenem, vzdálenost osy potrubí od podlahy ca 170÷200 mm; materiálové provedení - nerez. ocel DIN 1.4404; včetně kotev</t>
  </si>
  <si>
    <t>Pol164</t>
  </si>
  <si>
    <t xml:space="preserve">Kotevní stojan pro potrubí DN 50  - dodávka a montáž</t>
  </si>
  <si>
    <t xml:space="preserve">KKotevní stojan pro pevné uchycení nerez. potrubí DN 50  (ø54x2) k betonové podlaze, provedení s jedním třmenem, vzdálenost osy potrubí od podlahy ca 170÷200 mm; materiálové provedení - nerez. ocel DIN 1.4404; včetně kotev</t>
  </si>
  <si>
    <t>Pol165</t>
  </si>
  <si>
    <t xml:space="preserve">Kotevní konzola pro potrubí DN 50  - dodávka a montáž</t>
  </si>
  <si>
    <t xml:space="preserve">Kotevní konzola pro pevné uchycení nerez. potrubí DN 50  (ø54x2) k betonové stěně, provedení s jedním třmenem, vzdálenost osy potrubí od stěny ca 70÷150 mm; materiálové provedení - nerez. ocel DIN 1.4404; včetně kotev</t>
  </si>
  <si>
    <t>Pol166</t>
  </si>
  <si>
    <t xml:space="preserve">Kotevní konzola pro potrubí DN 25  - dodávka a montáž</t>
  </si>
  <si>
    <t xml:space="preserve">Kotevní konzola pro pevné uchycení nerez. potrubí DN 25  k betonové stěně, provedení s jedním třmenem, vzdálenost osy potrubí od stěny ca 70÷120 mm; materiálové provedení - nerez. ocel DIN 1.4404; včetně kotev</t>
  </si>
  <si>
    <t>C. Ostatní</t>
  </si>
  <si>
    <t>Pol167</t>
  </si>
  <si>
    <t>Demontáž a likvidace stávajícího technologického vystrojení VDJ</t>
  </si>
  <si>
    <t>Demontáž a likvidace technologického vystrojení VDJ (potrubí, tvarovky, armatury, čerpadlo). Poznámka: Demontovaná zařízení a potrubí budou zlikvidována na náklady zhotovitele v souladu s platnou právní úpravou v oblasti nakládání s odpady, pokud investor nestanoví jinak (např. pokud si vyžádá předání demontovaných armatur, vodoměrů, čerpadla apod.).</t>
  </si>
  <si>
    <t>Pol168</t>
  </si>
  <si>
    <t>Tlakové zkoušky</t>
  </si>
  <si>
    <t>Tlakové zkoušky instalovaných potrubních úseků</t>
  </si>
  <si>
    <t>Pol169</t>
  </si>
  <si>
    <t>Individuální zkoušky</t>
  </si>
  <si>
    <t>Individuální zkoušky zkoušky strojních zařízení v rámci PS 01</t>
  </si>
  <si>
    <t>Pol170</t>
  </si>
  <si>
    <t>Komplexní zkoušky zařízení provozního souboru PS 01 a PS 02. Rozsah zkoušek musí být takový, aby prověřil správnou funkčnost zařízení, spolehlivost automatiky, signalizace, dálkového ovládání, včetně reakce systému na uměle vyvolané poruchy.</t>
  </si>
  <si>
    <t>Pol171</t>
  </si>
  <si>
    <t>Koordinační činnost dodavatele</t>
  </si>
  <si>
    <t>Koordinační činnost dodavatele provozního souboru PS 01</t>
  </si>
  <si>
    <t>003 - Ostatní a vedlejší náklady</t>
  </si>
  <si>
    <t xml:space="preserve">    1.1 - Zařízení staveniště</t>
  </si>
  <si>
    <t xml:space="preserve">      1.1.1 - Zřízení, údržba a odstranění prostor dodavatele</t>
  </si>
  <si>
    <t xml:space="preserve">      1.1.4 - Geodetické vytyčení stavby</t>
  </si>
  <si>
    <t xml:space="preserve">      1.1.5 - Zajištění čištění komunikací </t>
  </si>
  <si>
    <t xml:space="preserve">      1.1.8 - Zjištění obslužnosti komunikací a dočasné dopravní značení</t>
  </si>
  <si>
    <t xml:space="preserve">    1.2 - Doprovodné objekty - Propagace</t>
  </si>
  <si>
    <t xml:space="preserve">      1.2.1 - Informační tabule</t>
  </si>
  <si>
    <t xml:space="preserve">    1.3 - Související činnosti</t>
  </si>
  <si>
    <t xml:space="preserve">      1.3.1 - Provozní plán stavby</t>
  </si>
  <si>
    <t xml:space="preserve">      1.3.2 - Havarijní  plán stavby</t>
  </si>
  <si>
    <t xml:space="preserve">      1.3.4 - Geodetické zaměření skutečného provedení  stavby</t>
  </si>
  <si>
    <t xml:space="preserve">      1.3.5 - Dokumentace realizační, dílenská, technologické postupy</t>
  </si>
  <si>
    <t xml:space="preserve">      1.3.6 - Dokumentace skutečného provedení stavby</t>
  </si>
  <si>
    <t xml:space="preserve">      1.3.8 - Zkoušky</t>
  </si>
  <si>
    <t xml:space="preserve">      1.3.10 - Kompletační činnost</t>
  </si>
  <si>
    <t xml:space="preserve">      1.3.12 - Fotodokumentace stavby</t>
  </si>
  <si>
    <t xml:space="preserve">      1.3.13 - Obnova povrchů komunikací</t>
  </si>
  <si>
    <t xml:space="preserve">      1.3.14 - Statik</t>
  </si>
  <si>
    <t>Zařízení staveniště</t>
  </si>
  <si>
    <t>1.1.1</t>
  </si>
  <si>
    <t>Zřízení, údržba a odstranění prostor dodavatele</t>
  </si>
  <si>
    <t>1.1.1.1</t>
  </si>
  <si>
    <t>ZS zhotovitele</t>
  </si>
  <si>
    <t>-1087542685</t>
  </si>
  <si>
    <t xml:space="preserve">Šatny, sociální objekty (mobilní WC...), kancelář pro stavbyvedoucího a mistra,a pro jednání ostatní dozorů, kryté plechové uzamyk. sklady, volné sklady - potrubí, prefa díly, sypké materiály, apod. Oplocení, osvětlení, napojení na média, vč. Poplatky majiteli veřejných pozemků za dočasný pronájem ploch pro zařízení staveniště a poplatků za energie. včetně přesunů ZS v rámci obvodu staveniště dle postupu výstavby, včetně zajištění kontejnerů na směsný a tříděný odpad          </t>
  </si>
  <si>
    <t>1.1.4</t>
  </si>
  <si>
    <t>Geodetické vytyčení stavby</t>
  </si>
  <si>
    <t>1.1.4.1</t>
  </si>
  <si>
    <t>Náklady na vytýčení všech inženýrských sítí na staveništi u jednotlivých správců a majitelů, před zahájením stavebních prací</t>
  </si>
  <si>
    <t>-1023839059</t>
  </si>
  <si>
    <t xml:space="preserve">Zhotovitel  zajistí aktualizaci vyjádření majitelů všech stávajících inženýrských sítí a následně zajistí vytyčení všech stávajících inženýrských sítí na staveništi u jednotlivých správců a majitelů</t>
  </si>
  <si>
    <t>1.1.4.2</t>
  </si>
  <si>
    <t>Náklady na vytýčení celé stavby před zahájením stavebních prací</t>
  </si>
  <si>
    <t>-1122872604</t>
  </si>
  <si>
    <t xml:space="preserve">Zhotovitel  zajistí geodetické vytýčení všech objektů oprávněným geodetem stavby,s předáním protokolu o vytýčení stavby, včetně ověření hloubky existujících revizních šachet na kanalizačních přípojkách</t>
  </si>
  <si>
    <t>1.1.4.3</t>
  </si>
  <si>
    <t xml:space="preserve">Náklady na provedení ručních kopaných sond pro zjištění podzemních sítí při zaměřování </t>
  </si>
  <si>
    <t>-526732950</t>
  </si>
  <si>
    <t>1.1.5</t>
  </si>
  <si>
    <t xml:space="preserve">Zajištění čištění komunikací </t>
  </si>
  <si>
    <t>1.1.5.1</t>
  </si>
  <si>
    <t>Čistění komunikací</t>
  </si>
  <si>
    <t>Kpl</t>
  </si>
  <si>
    <t>-1843951564</t>
  </si>
  <si>
    <t>Zajištění čištění komunikací po celou dobu realizace stavby</t>
  </si>
  <si>
    <t>1.1.8</t>
  </si>
  <si>
    <t>Zjištění obslužnosti komunikací a dočasné dopravní značení</t>
  </si>
  <si>
    <t>1.1.8.2</t>
  </si>
  <si>
    <t>Dočasné dopravní značení vč. dopravních značek, jejich osazení a následného odstranění, převzetí komunikace jejich správci, vč. aktualizace dokumnetace dočasného dopravního značení, jeho projednání a schválení</t>
  </si>
  <si>
    <t>-1412878175</t>
  </si>
  <si>
    <t>Dočasné dopravní značení vč. dopravních značek, jejich osazení a následného odstranění, převzetí komunikace jejich správci, vč. aktualizace dokumnetace dočasného dopravního značení, jeho projednání a schválen</t>
  </si>
  <si>
    <t>1.2</t>
  </si>
  <si>
    <t>Doprovodné objekty - Propagace</t>
  </si>
  <si>
    <t>1.2.1</t>
  </si>
  <si>
    <t>Informační tabule</t>
  </si>
  <si>
    <t>1.2.1.1</t>
  </si>
  <si>
    <t>Informační tabule 1500x1000mm</t>
  </si>
  <si>
    <t>999450065</t>
  </si>
  <si>
    <t xml:space="preserve">1 ks informační tabule, odolná proti povětrnostním vlivům, vyrobená z hliníku. Tabule bude mít rozměry 1500x1000 mm a bude v minimální výšce 1,6 m nad terénem, osazená na zabetonovaných ocelových sloupcích </t>
  </si>
  <si>
    <t>1.3</t>
  </si>
  <si>
    <t>Související činnosti</t>
  </si>
  <si>
    <t>1.3.1</t>
  </si>
  <si>
    <t>Provozní plán stavby</t>
  </si>
  <si>
    <t>1.3.1.1</t>
  </si>
  <si>
    <t>Náklady na aktualizaci návrhu, projednání a schválení provozního řádu</t>
  </si>
  <si>
    <t>-1836329861</t>
  </si>
  <si>
    <t>1.3.2</t>
  </si>
  <si>
    <t xml:space="preserve">Havarijní  plán stavby</t>
  </si>
  <si>
    <t>1.3.2.1</t>
  </si>
  <si>
    <t xml:space="preserve">Náklady na  zpracování, projednání a schválení havarijního plánu stavby</t>
  </si>
  <si>
    <t>-1507366687</t>
  </si>
  <si>
    <t xml:space="preserve">Náklady na  zpracování, projednání a schválení havarijního plánu stavby. Havarijní plán bude vypracován 5x v tištěné verzi a 2x v digitální verzi na CD</t>
  </si>
  <si>
    <t>1.3.4</t>
  </si>
  <si>
    <t xml:space="preserve">Geodetické zaměření skutečného provedení  stavby</t>
  </si>
  <si>
    <t>1.3.4.1</t>
  </si>
  <si>
    <t>-1132094583</t>
  </si>
  <si>
    <t>Geodetické zaměření skutečného provedení stavby včetně zákresu tras a objektů - předmětem je zaměření veškerých nadzemních i podzemních objektů, veškerých potrubních vedení a veškerých elektro rozvodů. Dokumentace geometrického zaměření skutečného stavu bude ověřena odpovědným geodetem. Dokumentace bude vyhotovena 2x v tištěné verzi a 1x v digitální verzi na CD. Bude provedeno na podkladu katastrální mapy.</t>
  </si>
  <si>
    <t>1.3.5</t>
  </si>
  <si>
    <t>Dokumentace realizační, dílenská, technologické postupy</t>
  </si>
  <si>
    <t>1.3.5.2</t>
  </si>
  <si>
    <t>Dokumentace realizační, výrobní, technologické postupy</t>
  </si>
  <si>
    <t>849624899</t>
  </si>
  <si>
    <t>Dokumentace pro realizaci stavby jednotlivých dílčích staveb celého komplexu, vč. technologických postupů 
bude odevzdáno ve 4 tištěných podepsaných paré + elektronická podoba v needitovaných a současně editovatelných formátech (množství 4 paré + elektronická podoba)</t>
  </si>
  <si>
    <t>1.3.6</t>
  </si>
  <si>
    <t>Dokumentace skutečného provedení stavby</t>
  </si>
  <si>
    <t>1.3.6.1</t>
  </si>
  <si>
    <t>-2142196777</t>
  </si>
  <si>
    <t xml:space="preserve">Vypracování dokumentace skutečného provedení  jednotlivých dílčích staveb celého komplexu včetně zakreslení skutečného provedení stavby do originálu ověřené dokumentace na MMO OVP. Dokumentace skutečného provedení bude vypracována 6x v tištěné verzi a 2x v digitální verzi na CD. Součístí je i vyhotovení přípojkových listů k jednotlivým přípojkám</t>
  </si>
  <si>
    <t>1.3.8</t>
  </si>
  <si>
    <t>Zkoušky</t>
  </si>
  <si>
    <t>1.3.8.1</t>
  </si>
  <si>
    <t>Náklady na provedení zkoušek hutnění obysypu a zásypu a únosnosti zemní pláně, vč. vypracování záznamu o zkoušce, zkoušky budou prováděné podle příslušných ČSN a EN</t>
  </si>
  <si>
    <t>1385990583</t>
  </si>
  <si>
    <t xml:space="preserve">Náklady na provedení zkoušek hutnění obysypu a zásypu a únosnosti zemní pláně, vč. vypracování záznamu o zkoušce, zkoušky budou prováděné podle příslušných ČSN a EN
Zkoušku bude provádět odborně způsobilá osoba, která provede i její vyhodnocení. 
Při provádění prací a při jejich kontrole je třeba dodržovat kvalitativní požadavky Technických podmínek TP 146 vydaných MDS ČR v roce 2001 (Povolování a provádění výkopů a zásypů rýh pro inženýrské sítě ve vozovkách pozemních komunikací).
</t>
  </si>
  <si>
    <t>1.3.8.2</t>
  </si>
  <si>
    <t>Náklady na laboratorní zkoušky vody - provedení bakteriologické zkoušky pro vodovody</t>
  </si>
  <si>
    <t>-195678827</t>
  </si>
  <si>
    <t>Náklady na laboratorní zkoušky vody - provedení bakteriologické zkoušky</t>
  </si>
  <si>
    <t>1.3.8.3</t>
  </si>
  <si>
    <t>Zkouška funkčnosti signalizačního vodiče</t>
  </si>
  <si>
    <t>651213142</t>
  </si>
  <si>
    <t>1.3.10</t>
  </si>
  <si>
    <t>Kompletační činnost</t>
  </si>
  <si>
    <t>1.3.10.1</t>
  </si>
  <si>
    <t>Kompletační činnost zhotovitele stavby a příprava k odevzdání stavby zadavateli</t>
  </si>
  <si>
    <t>-1848324301</t>
  </si>
  <si>
    <t>Zajištění a shromáždění všech dokladů potřebných k zahájení stavby, k vlastní realizaci stavby a k ukončení stavby včetně přípravy a shromáždění dokladů ke kolaudaci stavby a k předání stavby zadavateli.</t>
  </si>
  <si>
    <t>1.3.12</t>
  </si>
  <si>
    <t>Fotodokumentace stavby</t>
  </si>
  <si>
    <t>1.3.12.1</t>
  </si>
  <si>
    <t>Náklady na fotodokumentaci postupu prací při provádění stavby</t>
  </si>
  <si>
    <t>-1975725463</t>
  </si>
  <si>
    <t>1.3.13</t>
  </si>
  <si>
    <t>Obnova povrchů komunikací</t>
  </si>
  <si>
    <t>1.2.13.1</t>
  </si>
  <si>
    <t>Náklady na obnovu povrchu komunikací využívaných pro dopravu v rámci stavby (staveniště, skládky, meziskládky, ZS) a ploch v obvodu staveniště tak, aby je předal jejích správcům min. ve stavu, v jakém byly před zahájením stavby.</t>
  </si>
  <si>
    <t>328186293</t>
  </si>
  <si>
    <t>-	po končení stavby provede Zhotovitel na své náklady obnovu komunikací využívaných pro dopravu v rámci stavby (staveniště, skládky, meziskládky, ZS) a ploch v obvodu staveniště tak, aby je předal jejích správcům min. ve stavu, v jakém byly před zahájením stavby. Převzetí komunikací a dotčených ploch bude po dokončení stavby písemně potvrzeno správci komunikací.</t>
  </si>
  <si>
    <t>1.3.14</t>
  </si>
  <si>
    <t>Statik</t>
  </si>
  <si>
    <t>1.3.14.1</t>
  </si>
  <si>
    <t>Náklady na statika</t>
  </si>
  <si>
    <t>-830872726</t>
  </si>
  <si>
    <t>Náklady na konzultaci se statikem před vyřezáním části stávající desky, popř. navržení opatření</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</si>
</sst>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b/>
      <sz val="10"/>
      <color rgb="FF003366"/>
      <name val="Arial CE"/>
    </font>
    <font>
      <sz val="18"/>
      <color theme="10"/>
      <name val="Wingdings 2"/>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7"/>
      <color rgb="FF969696"/>
      <name val="Arial CE"/>
    </font>
    <font>
      <i/>
      <sz val="9"/>
      <color rgb="FF0000FF"/>
      <name val="Arial CE"/>
    </font>
    <font>
      <i/>
      <sz val="8"/>
      <color rgb="FF0000FF"/>
      <name val="Arial CE"/>
    </font>
    <font>
      <u/>
      <sz val="11"/>
      <color theme="10"/>
      <name val="Calibri"/>
      <scheme val="minor"/>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1" fillId="0" borderId="0" applyNumberFormat="0" applyFill="0" applyBorder="0" applyAlignment="0" applyProtection="0"/>
  </cellStyleXfs>
  <cellXfs count="251">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4" fillId="2" borderId="0" xfId="0" applyFont="1" applyFill="1" applyAlignment="1">
      <alignment horizontal="center"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15" fillId="0" borderId="0" xfId="0" applyFont="1" applyAlignment="1">
      <alignment horizontal="left" vertical="center"/>
    </xf>
    <xf numFmtId="0" fontId="14"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17"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17" fillId="0" borderId="0" xfId="0" applyFont="1" applyAlignment="1">
      <alignment horizontal="left" vertical="center"/>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0" fontId="0" fillId="0" borderId="4" xfId="0" applyBorder="1"/>
    <xf numFmtId="0" fontId="0" fillId="0" borderId="0" xfId="0" applyFont="1" applyAlignment="1">
      <alignment vertical="center"/>
    </xf>
    <xf numFmtId="0" fontId="0" fillId="0" borderId="3" xfId="0" applyFont="1" applyBorder="1" applyAlignment="1">
      <alignment vertical="center"/>
    </xf>
    <xf numFmtId="0" fontId="18" fillId="0" borderId="5" xfId="0" applyFont="1" applyBorder="1" applyAlignment="1">
      <alignment horizontal="left" vertical="center"/>
    </xf>
    <xf numFmtId="0" fontId="0" fillId="0" borderId="5" xfId="0" applyFont="1" applyBorder="1" applyAlignment="1">
      <alignment vertical="center"/>
    </xf>
    <xf numFmtId="4" fontId="18" fillId="0" borderId="5" xfId="0" applyNumberFormat="1" applyFont="1"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164" fontId="1" fillId="0" borderId="0" xfId="0" applyNumberFormat="1" applyFont="1" applyAlignment="1">
      <alignment horizontal="left" vertical="center"/>
    </xf>
    <xf numFmtId="4" fontId="19" fillId="0" borderId="0" xfId="0" applyNumberFormat="1" applyFont="1" applyAlignment="1">
      <alignment vertical="center"/>
    </xf>
    <xf numFmtId="0" fontId="19" fillId="0" borderId="0" xfId="0" applyFont="1" applyAlignment="1">
      <alignment horizontal="lef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center" vertical="center"/>
    </xf>
    <xf numFmtId="0" fontId="4" fillId="4" borderId="7" xfId="0" applyFont="1" applyFill="1" applyBorder="1" applyAlignment="1">
      <alignment horizontal="left"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0" fillId="0" borderId="3" xfId="0"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18"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3" fillId="5" borderId="6" xfId="0" applyFont="1" applyFill="1" applyBorder="1" applyAlignment="1">
      <alignment horizontal="center" vertical="center"/>
    </xf>
    <xf numFmtId="0" fontId="23" fillId="5" borderId="7" xfId="0" applyFont="1" applyFill="1" applyBorder="1" applyAlignment="1">
      <alignment horizontal="left" vertical="center"/>
    </xf>
    <xf numFmtId="0" fontId="0" fillId="5" borderId="7" xfId="0" applyFont="1" applyFill="1" applyBorder="1" applyAlignment="1">
      <alignment vertical="center"/>
    </xf>
    <xf numFmtId="0" fontId="23" fillId="5" borderId="7" xfId="0" applyFont="1" applyFill="1" applyBorder="1" applyAlignment="1">
      <alignment horizontal="center" vertical="center"/>
    </xf>
    <xf numFmtId="0" fontId="23" fillId="5" borderId="7" xfId="0" applyFont="1" applyFill="1" applyBorder="1" applyAlignment="1">
      <alignment horizontal="right" vertical="center"/>
    </xf>
    <xf numFmtId="0" fontId="23" fillId="5" borderId="8" xfId="0" applyFont="1" applyFill="1" applyBorder="1" applyAlignment="1">
      <alignment horizontal="left" vertical="center"/>
    </xf>
    <xf numFmtId="0" fontId="23" fillId="5" borderId="0" xfId="0" applyFont="1" applyFill="1" applyAlignment="1">
      <alignment horizontal="center" vertical="center"/>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4" fillId="0" borderId="3" xfId="0" applyFont="1" applyBorder="1" applyAlignment="1">
      <alignment vertical="center"/>
    </xf>
    <xf numFmtId="0" fontId="25" fillId="0" borderId="0" xfId="0" applyFont="1" applyAlignment="1">
      <alignment horizontal="left" vertical="center"/>
    </xf>
    <xf numFmtId="0" fontId="25" fillId="0" borderId="0" xfId="0" applyFont="1" applyAlignment="1">
      <alignment vertical="center"/>
    </xf>
    <xf numFmtId="4" fontId="25" fillId="0" borderId="0" xfId="0" applyNumberFormat="1" applyFont="1" applyAlignment="1">
      <alignment horizontal="right" vertical="center"/>
    </xf>
    <xf numFmtId="4" fontId="25" fillId="0" borderId="0" xfId="0" applyNumberFormat="1" applyFont="1" applyAlignment="1">
      <alignment vertical="center"/>
    </xf>
    <xf numFmtId="0" fontId="4" fillId="0" borderId="0" xfId="0" applyFont="1" applyAlignment="1">
      <alignment horizontal="center" vertical="center"/>
    </xf>
    <xf numFmtId="4" fontId="21" fillId="0" borderId="14" xfId="0" applyNumberFormat="1" applyFont="1" applyBorder="1" applyAlignment="1">
      <alignment vertical="center"/>
    </xf>
    <xf numFmtId="4" fontId="21" fillId="0" borderId="0" xfId="0" applyNumberFormat="1" applyFont="1" applyBorder="1" applyAlignment="1">
      <alignment vertical="center"/>
    </xf>
    <xf numFmtId="166" fontId="21" fillId="0" borderId="0" xfId="0" applyNumberFormat="1" applyFont="1" applyBorder="1" applyAlignment="1">
      <alignment vertical="center"/>
    </xf>
    <xf numFmtId="4" fontId="21" fillId="0" borderId="15" xfId="0" applyNumberFormat="1" applyFont="1" applyBorder="1" applyAlignment="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5" fillId="0" borderId="3" xfId="0" applyFont="1" applyBorder="1" applyAlignment="1">
      <alignment vertical="center"/>
    </xf>
    <xf numFmtId="0" fontId="27" fillId="0" borderId="0" xfId="0" applyFont="1" applyAlignment="1">
      <alignment vertical="center"/>
    </xf>
    <xf numFmtId="0" fontId="27" fillId="0" borderId="0" xfId="0" applyFont="1" applyAlignment="1">
      <alignment horizontal="left" vertical="center" wrapText="1"/>
    </xf>
    <xf numFmtId="0" fontId="28" fillId="0" borderId="0" xfId="0" applyFont="1" applyAlignment="1">
      <alignment vertical="center"/>
    </xf>
    <xf numFmtId="4" fontId="28" fillId="0" borderId="0" xfId="0" applyNumberFormat="1" applyFont="1" applyAlignment="1">
      <alignment horizontal="right" vertical="center"/>
    </xf>
    <xf numFmtId="4" fontId="28" fillId="0" borderId="0" xfId="0" applyNumberFormat="1" applyFont="1" applyAlignment="1">
      <alignment vertical="center"/>
    </xf>
    <xf numFmtId="0" fontId="3" fillId="0" borderId="0" xfId="0" applyFont="1" applyAlignment="1">
      <alignment horizontal="center" vertical="center"/>
    </xf>
    <xf numFmtId="4" fontId="29" fillId="0" borderId="14" xfId="0" applyNumberFormat="1" applyFont="1" applyBorder="1" applyAlignment="1">
      <alignment vertical="center"/>
    </xf>
    <xf numFmtId="4" fontId="29" fillId="0" borderId="0" xfId="0" applyNumberFormat="1" applyFont="1" applyBorder="1" applyAlignment="1">
      <alignment vertical="center"/>
    </xf>
    <xf numFmtId="166" fontId="29" fillId="0" borderId="0" xfId="0" applyNumberFormat="1" applyFont="1" applyBorder="1" applyAlignment="1">
      <alignment vertical="center"/>
    </xf>
    <xf numFmtId="4" fontId="29" fillId="0" borderId="15" xfId="0" applyNumberFormat="1" applyFont="1" applyBorder="1" applyAlignment="1">
      <alignment vertical="center"/>
    </xf>
    <xf numFmtId="0" fontId="5" fillId="0" borderId="0" xfId="0" applyFont="1" applyAlignment="1">
      <alignment horizontal="left" vertical="center"/>
    </xf>
    <xf numFmtId="0" fontId="30" fillId="0" borderId="0" xfId="0" applyFont="1" applyAlignment="1">
      <alignment horizontal="left" vertical="center" wrapText="1"/>
    </xf>
    <xf numFmtId="4" fontId="7" fillId="0" borderId="0" xfId="0" applyNumberFormat="1" applyFont="1" applyAlignment="1">
      <alignment horizontal="right" vertical="center"/>
    </xf>
    <xf numFmtId="4" fontId="7" fillId="0" borderId="0" xfId="0" applyNumberFormat="1" applyFont="1" applyAlignment="1">
      <alignment vertical="center"/>
    </xf>
    <xf numFmtId="0" fontId="2" fillId="0" borderId="0" xfId="0" applyFont="1" applyAlignment="1">
      <alignment horizontal="center" vertical="center"/>
    </xf>
    <xf numFmtId="4" fontId="1" fillId="0" borderId="14" xfId="0" applyNumberFormat="1" applyFont="1" applyBorder="1" applyAlignment="1">
      <alignment vertical="center"/>
    </xf>
    <xf numFmtId="4" fontId="1" fillId="0" borderId="0" xfId="0" applyNumberFormat="1" applyFont="1" applyBorder="1" applyAlignment="1">
      <alignment vertical="center"/>
    </xf>
    <xf numFmtId="166" fontId="1" fillId="0" borderId="0" xfId="0" applyNumberFormat="1" applyFont="1" applyBorder="1" applyAlignment="1">
      <alignment vertical="center"/>
    </xf>
    <xf numFmtId="4" fontId="1" fillId="0" borderId="15" xfId="0" applyNumberFormat="1" applyFont="1" applyBorder="1" applyAlignment="1">
      <alignment vertical="center"/>
    </xf>
    <xf numFmtId="0" fontId="31" fillId="0" borderId="0" xfId="1" applyFont="1" applyAlignment="1">
      <alignment horizontal="center" vertical="center"/>
    </xf>
    <xf numFmtId="4" fontId="1" fillId="0" borderId="19" xfId="0" applyNumberFormat="1" applyFont="1" applyBorder="1" applyAlignment="1">
      <alignment vertical="center"/>
    </xf>
    <xf numFmtId="4" fontId="1" fillId="0" borderId="20" xfId="0" applyNumberFormat="1" applyFont="1" applyBorder="1" applyAlignment="1">
      <alignment vertical="center"/>
    </xf>
    <xf numFmtId="166" fontId="1" fillId="0" borderId="20" xfId="0" applyNumberFormat="1" applyFont="1" applyBorder="1" applyAlignment="1">
      <alignment vertical="center"/>
    </xf>
    <xf numFmtId="4" fontId="1" fillId="0" borderId="21" xfId="0" applyNumberFormat="1" applyFont="1" applyBorder="1" applyAlignment="1">
      <alignment vertical="center"/>
    </xf>
    <xf numFmtId="0" fontId="32" fillId="0" borderId="0" xfId="0" applyFont="1" applyAlignment="1">
      <alignment horizontal="left" vertical="center"/>
    </xf>
    <xf numFmtId="0" fontId="1" fillId="0" borderId="0" xfId="0" applyFont="1" applyAlignment="1">
      <alignment horizontal="left" vertical="center" wrapText="1"/>
    </xf>
    <xf numFmtId="0" fontId="22" fillId="0" borderId="0" xfId="0"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18"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5" borderId="0" xfId="0" applyFont="1" applyFill="1" applyAlignment="1">
      <alignment vertical="center"/>
    </xf>
    <xf numFmtId="0" fontId="4" fillId="5" borderId="6" xfId="0" applyFont="1" applyFill="1" applyBorder="1" applyAlignment="1">
      <alignment horizontal="left" vertical="center"/>
    </xf>
    <xf numFmtId="0" fontId="4" fillId="5" borderId="7" xfId="0" applyFont="1" applyFill="1" applyBorder="1" applyAlignment="1">
      <alignment horizontal="right" vertical="center"/>
    </xf>
    <xf numFmtId="0" fontId="4" fillId="5" borderId="7" xfId="0" applyFont="1" applyFill="1" applyBorder="1" applyAlignment="1">
      <alignment horizontal="center" vertical="center"/>
    </xf>
    <xf numFmtId="4" fontId="4" fillId="5" borderId="7" xfId="0" applyNumberFormat="1" applyFont="1" applyFill="1" applyBorder="1" applyAlignment="1">
      <alignment vertical="center"/>
    </xf>
    <xf numFmtId="0" fontId="0" fillId="5" borderId="8" xfId="0" applyFont="1"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3" fillId="5" borderId="0" xfId="0" applyFont="1" applyFill="1" applyAlignment="1">
      <alignment horizontal="left" vertical="center"/>
    </xf>
    <xf numFmtId="0" fontId="23" fillId="5" borderId="0" xfId="0" applyFont="1" applyFill="1" applyAlignment="1">
      <alignment horizontal="right" vertical="center"/>
    </xf>
    <xf numFmtId="0" fontId="33"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23" fillId="5" borderId="16"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0" fillId="0" borderId="3" xfId="0" applyBorder="1" applyAlignment="1">
      <alignment horizontal="center" vertical="center" wrapText="1"/>
    </xf>
    <xf numFmtId="4" fontId="25" fillId="0" borderId="0" xfId="0" applyNumberFormat="1" applyFont="1" applyAlignment="1"/>
    <xf numFmtId="166" fontId="34" fillId="0" borderId="12" xfId="0" applyNumberFormat="1" applyFont="1" applyBorder="1" applyAlignment="1"/>
    <xf numFmtId="166" fontId="34" fillId="0" borderId="13" xfId="0" applyNumberFormat="1" applyFont="1" applyBorder="1" applyAlignment="1"/>
    <xf numFmtId="4" fontId="35" fillId="0" borderId="0" xfId="0" applyNumberFormat="1" applyFont="1" applyAlignment="1">
      <alignment vertical="center"/>
    </xf>
    <xf numFmtId="0" fontId="8" fillId="0" borderId="3" xfId="0" applyFont="1" applyBorder="1" applyAlignment="1"/>
    <xf numFmtId="0" fontId="8" fillId="0" borderId="0" xfId="0" applyFont="1" applyAlignment="1">
      <alignment horizontal="left"/>
    </xf>
    <xf numFmtId="0" fontId="6" fillId="0" borderId="0" xfId="0" applyFont="1" applyAlignment="1">
      <alignment horizontal="left"/>
    </xf>
    <xf numFmtId="0" fontId="8" fillId="0" borderId="0" xfId="0" applyFont="1" applyAlignment="1" applyProtection="1">
      <protection locked="0"/>
    </xf>
    <xf numFmtId="4" fontId="6" fillId="0" borderId="0" xfId="0" applyNumberFormat="1" applyFont="1" applyAlignment="1"/>
    <xf numFmtId="0" fontId="8" fillId="0" borderId="14" xfId="0" applyFont="1" applyBorder="1" applyAlignment="1"/>
    <xf numFmtId="0" fontId="8" fillId="0" borderId="0" xfId="0" applyFont="1" applyBorder="1" applyAlignment="1"/>
    <xf numFmtId="166" fontId="8" fillId="0" borderId="0" xfId="0" applyNumberFormat="1" applyFont="1" applyBorder="1" applyAlignment="1"/>
    <xf numFmtId="166" fontId="8" fillId="0" borderId="15" xfId="0" applyNumberFormat="1" applyFont="1" applyBorder="1" applyAlignment="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applyAlignment="1"/>
    <xf numFmtId="0" fontId="0" fillId="0" borderId="3" xfId="0" applyFont="1" applyBorder="1" applyAlignment="1" applyProtection="1">
      <alignment vertical="center"/>
      <protection locked="0"/>
    </xf>
    <xf numFmtId="0" fontId="23" fillId="0" borderId="22" xfId="0" applyFont="1" applyBorder="1" applyAlignment="1" applyProtection="1">
      <alignment horizontal="center" vertical="center"/>
      <protection locked="0"/>
    </xf>
    <xf numFmtId="49" fontId="23" fillId="0" borderId="22" xfId="0" applyNumberFormat="1" applyFont="1" applyBorder="1" applyAlignment="1" applyProtection="1">
      <alignment horizontal="left" vertical="center" wrapText="1"/>
      <protection locked="0"/>
    </xf>
    <xf numFmtId="0" fontId="23" fillId="0" borderId="22" xfId="0" applyFont="1" applyBorder="1" applyAlignment="1" applyProtection="1">
      <alignment horizontal="left" vertical="center" wrapText="1"/>
      <protection locked="0"/>
    </xf>
    <xf numFmtId="0" fontId="23" fillId="0" borderId="22" xfId="0" applyFont="1" applyBorder="1" applyAlignment="1" applyProtection="1">
      <alignment horizontal="center" vertical="center" wrapText="1"/>
      <protection locked="0"/>
    </xf>
    <xf numFmtId="167" fontId="23" fillId="0" borderId="22" xfId="0" applyNumberFormat="1" applyFont="1" applyBorder="1" applyAlignment="1" applyProtection="1">
      <alignment vertical="center"/>
      <protection locked="0"/>
    </xf>
    <xf numFmtId="4" fontId="23" fillId="3"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protection locked="0"/>
    </xf>
    <xf numFmtId="0" fontId="24" fillId="3" borderId="14" xfId="0" applyFont="1" applyFill="1" applyBorder="1" applyAlignment="1" applyProtection="1">
      <alignment horizontal="left" vertical="center"/>
      <protection locked="0"/>
    </xf>
    <xf numFmtId="0" fontId="24" fillId="0" borderId="0" xfId="0" applyFont="1" applyBorder="1" applyAlignment="1">
      <alignment horizontal="center" vertical="center"/>
    </xf>
    <xf numFmtId="166" fontId="24" fillId="0" borderId="0" xfId="0" applyNumberFormat="1" applyFont="1" applyBorder="1" applyAlignment="1">
      <alignment vertical="center"/>
    </xf>
    <xf numFmtId="166" fontId="24" fillId="0" borderId="15" xfId="0" applyNumberFormat="1" applyFont="1" applyBorder="1" applyAlignment="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6" fillId="0" borderId="0" xfId="0" applyFont="1" applyAlignment="1">
      <alignment horizontal="left" vertical="center"/>
    </xf>
    <xf numFmtId="0" fontId="37" fillId="0" borderId="0" xfId="0" applyFont="1" applyAlignment="1">
      <alignment horizontal="left" vertical="center" wrapText="1"/>
    </xf>
    <xf numFmtId="0" fontId="0" fillId="0" borderId="0" xfId="0" applyFont="1" applyAlignment="1" applyProtection="1">
      <alignment vertical="center"/>
      <protection locked="0"/>
    </xf>
    <xf numFmtId="0" fontId="0" fillId="0" borderId="14" xfId="0" applyFont="1" applyBorder="1" applyAlignment="1">
      <alignment vertical="center"/>
    </xf>
    <xf numFmtId="0" fontId="0" fillId="0" borderId="0" xfId="0" applyBorder="1" applyAlignment="1">
      <alignment vertical="center"/>
    </xf>
    <xf numFmtId="0" fontId="38" fillId="0" borderId="0" xfId="0" applyFont="1" applyAlignment="1">
      <alignment vertical="center" wrapText="1"/>
    </xf>
    <xf numFmtId="0" fontId="9" fillId="0" borderId="3"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0"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0"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0" xfId="0" applyFont="1" applyBorder="1" applyAlignment="1">
      <alignment vertical="center"/>
    </xf>
    <xf numFmtId="0" fontId="11" fillId="0" borderId="15" xfId="0" applyFont="1" applyBorder="1" applyAlignment="1">
      <alignment vertical="center"/>
    </xf>
    <xf numFmtId="0" fontId="39" fillId="0" borderId="22" xfId="0" applyFont="1" applyBorder="1" applyAlignment="1" applyProtection="1">
      <alignment horizontal="center" vertical="center"/>
      <protection locked="0"/>
    </xf>
    <xf numFmtId="49" fontId="39" fillId="0" borderId="22" xfId="0" applyNumberFormat="1" applyFont="1" applyBorder="1" applyAlignment="1" applyProtection="1">
      <alignment horizontal="left" vertical="center" wrapText="1"/>
      <protection locked="0"/>
    </xf>
    <xf numFmtId="0" fontId="39" fillId="0" borderId="22" xfId="0" applyFont="1" applyBorder="1" applyAlignment="1" applyProtection="1">
      <alignment horizontal="left" vertical="center" wrapText="1"/>
      <protection locked="0"/>
    </xf>
    <xf numFmtId="0" fontId="39" fillId="0" borderId="22" xfId="0" applyFont="1" applyBorder="1" applyAlignment="1" applyProtection="1">
      <alignment horizontal="center" vertical="center" wrapText="1"/>
      <protection locked="0"/>
    </xf>
    <xf numFmtId="167" fontId="39" fillId="0" borderId="22" xfId="0" applyNumberFormat="1" applyFont="1" applyBorder="1" applyAlignment="1" applyProtection="1">
      <alignment vertical="center"/>
      <protection locked="0"/>
    </xf>
    <xf numFmtId="4" fontId="39" fillId="3" borderId="22" xfId="0" applyNumberFormat="1" applyFont="1" applyFill="1" applyBorder="1" applyAlignment="1" applyProtection="1">
      <alignment vertical="center"/>
      <protection locked="0"/>
    </xf>
    <xf numFmtId="4" fontId="39" fillId="0" borderId="22" xfId="0" applyNumberFormat="1" applyFont="1" applyBorder="1" applyAlignment="1" applyProtection="1">
      <alignment vertical="center"/>
      <protection locked="0"/>
    </xf>
    <xf numFmtId="0" fontId="40" fillId="0" borderId="3" xfId="0" applyFont="1" applyBorder="1" applyAlignment="1">
      <alignment vertical="center"/>
    </xf>
    <xf numFmtId="0" fontId="39" fillId="3" borderId="14" xfId="0" applyFont="1" applyFill="1" applyBorder="1" applyAlignment="1" applyProtection="1">
      <alignment horizontal="left" vertical="center"/>
      <protection locked="0"/>
    </xf>
    <xf numFmtId="0" fontId="39" fillId="0" borderId="0" xfId="0" applyFont="1" applyBorder="1" applyAlignment="1">
      <alignment horizontal="center" vertical="center"/>
    </xf>
    <xf numFmtId="0" fontId="12" fillId="0" borderId="3"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0" xfId="0" applyFont="1" applyAlignment="1" applyProtection="1">
      <alignment vertical="center"/>
      <protection locked="0"/>
    </xf>
    <xf numFmtId="0" fontId="12" fillId="0" borderId="14" xfId="0" applyFont="1" applyBorder="1" applyAlignment="1">
      <alignment vertical="center"/>
    </xf>
    <xf numFmtId="0" fontId="12" fillId="0" borderId="0" xfId="0" applyFont="1" applyBorder="1" applyAlignment="1">
      <alignment vertical="center"/>
    </xf>
    <xf numFmtId="0" fontId="12" fillId="0" borderId="15" xfId="0" applyFont="1" applyBorder="1" applyAlignment="1">
      <alignment vertical="center"/>
    </xf>
    <xf numFmtId="0" fontId="0" fillId="0" borderId="19" xfId="0" applyFont="1" applyBorder="1" applyAlignment="1">
      <alignment vertical="center"/>
    </xf>
    <xf numFmtId="0" fontId="0" fillId="0" borderId="20" xfId="0" applyBorder="1" applyAlignment="1">
      <alignment vertical="center"/>
    </xf>
    <xf numFmtId="0" fontId="0" fillId="0" borderId="20" xfId="0" applyFont="1" applyBorder="1" applyAlignment="1">
      <alignment vertical="center"/>
    </xf>
    <xf numFmtId="0" fontId="0" fillId="0" borderId="21" xfId="0" applyFont="1" applyBorder="1" applyAlignment="1">
      <alignment vertical="center"/>
    </xf>
    <xf numFmtId="0" fontId="10" fillId="0" borderId="19" xfId="0" applyFont="1" applyBorder="1" applyAlignment="1">
      <alignment vertical="center"/>
    </xf>
    <xf numFmtId="0" fontId="10" fillId="0" borderId="20" xfId="0" applyFont="1" applyBorder="1" applyAlignment="1">
      <alignment vertical="center"/>
    </xf>
    <xf numFmtId="0" fontId="10" fillId="0" borderId="21" xfId="0" applyFont="1" applyBorder="1" applyAlignment="1">
      <alignment vertical="center"/>
    </xf>
    <xf numFmtId="0" fontId="11" fillId="0" borderId="19"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styles" Target="styles.xml" /><Relationship Id="rId10" Type="http://schemas.openxmlformats.org/officeDocument/2006/relationships/theme" Target="theme/theme1.xml" /><Relationship Id="rId11" Type="http://schemas.openxmlformats.org/officeDocument/2006/relationships/calcChain" Target="calcChain.xml" /><Relationship Id="rId12"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image" Target="../media/image1.jpg" /><Relationship Id="rId2" Type="http://schemas.openxmlformats.org/officeDocument/2006/relationships/image" Target="../media/image2.jpg" /><Relationship Id="rId3" Type="http://schemas.openxmlformats.org/officeDocument/2006/relationships/hyperlink" Target="https://app.urs.cz/products/kros4" TargetMode="External" /><Relationship Id="rId4" Type="http://schemas.openxmlformats.org/officeDocument/2006/relationships/image" Target="../media/image3.png" /></Relationships>
</file>

<file path=xl/drawings/_rels/drawing2.xml.rels>&#65279;<?xml version="1.0" encoding="utf-8"?><Relationships xmlns="http://schemas.openxmlformats.org/package/2006/relationships"><Relationship Id="rId1" Type="http://schemas.openxmlformats.org/officeDocument/2006/relationships/image" Target="../media/image4.jpg" /><Relationship Id="rId2" Type="http://schemas.openxmlformats.org/officeDocument/2006/relationships/image" Target="../media/image5.jpg" /><Relationship Id="rId3" Type="http://schemas.openxmlformats.org/officeDocument/2006/relationships/image" Target="../media/image6.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3.xml.rels>&#65279;<?xml version="1.0" encoding="utf-8"?><Relationships xmlns="http://schemas.openxmlformats.org/package/2006/relationships"><Relationship Id="rId1" Type="http://schemas.openxmlformats.org/officeDocument/2006/relationships/image" Target="../media/image8.jpg" /><Relationship Id="rId2" Type="http://schemas.openxmlformats.org/officeDocument/2006/relationships/image" Target="../media/image9.jpg" /><Relationship Id="rId3" Type="http://schemas.openxmlformats.org/officeDocument/2006/relationships/image" Target="../media/image10.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4.xml.rels>&#65279;<?xml version="1.0" encoding="utf-8"?><Relationships xmlns="http://schemas.openxmlformats.org/package/2006/relationships"><Relationship Id="rId1" Type="http://schemas.openxmlformats.org/officeDocument/2006/relationships/image" Target="../media/image12.jpg" /><Relationship Id="rId2" Type="http://schemas.openxmlformats.org/officeDocument/2006/relationships/image" Target="../media/image13.jpg" /><Relationship Id="rId3" Type="http://schemas.openxmlformats.org/officeDocument/2006/relationships/image" Target="../media/image14.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5.xml.rels>&#65279;<?xml version="1.0" encoding="utf-8"?><Relationships xmlns="http://schemas.openxmlformats.org/package/2006/relationships"><Relationship Id="rId1" Type="http://schemas.openxmlformats.org/officeDocument/2006/relationships/image" Target="../media/image16.jpg" /><Relationship Id="rId2" Type="http://schemas.openxmlformats.org/officeDocument/2006/relationships/image" Target="../media/image17.jpg" /><Relationship Id="rId3" Type="http://schemas.openxmlformats.org/officeDocument/2006/relationships/image" Target="../media/image18.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6.xml.rels>&#65279;<?xml version="1.0" encoding="utf-8"?><Relationships xmlns="http://schemas.openxmlformats.org/package/2006/relationships"><Relationship Id="rId1" Type="http://schemas.openxmlformats.org/officeDocument/2006/relationships/image" Target="../media/image20.jpg" /><Relationship Id="rId2" Type="http://schemas.openxmlformats.org/officeDocument/2006/relationships/image" Target="../media/image21.jpg" /><Relationship Id="rId3" Type="http://schemas.openxmlformats.org/officeDocument/2006/relationships/image" Target="../media/image22.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7.xml.rels>&#65279;<?xml version="1.0" encoding="utf-8"?><Relationships xmlns="http://schemas.openxmlformats.org/package/2006/relationships"><Relationship Id="rId1" Type="http://schemas.openxmlformats.org/officeDocument/2006/relationships/image" Target="../media/image24.jpg" /><Relationship Id="rId2" Type="http://schemas.openxmlformats.org/officeDocument/2006/relationships/image" Target="../media/image25.jpg" /><Relationship Id="rId3" Type="http://schemas.openxmlformats.org/officeDocument/2006/relationships/image" Target="../media/image26.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8.xml.rels>&#65279;<?xml version="1.0" encoding="utf-8"?><Relationships xmlns="http://schemas.openxmlformats.org/package/2006/relationships"><Relationship Id="rId1" Type="http://schemas.openxmlformats.org/officeDocument/2006/relationships/image" Target="../media/image28.jpg" /><Relationship Id="rId2" Type="http://schemas.openxmlformats.org/officeDocument/2006/relationships/image" Target="../media/image29.jpg" /><Relationship Id="rId3" Type="http://schemas.openxmlformats.org/officeDocument/2006/relationships/image" Target="../media/image30.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dr:twoCellAnchor>
    <xdr:from>
      <xdr:col>39</xdr:col>
      <xdr:colOff>86995</xdr:colOff>
      <xdr:row>3</xdr:row>
      <xdr:rowOff>0</xdr:rowOff>
    </xdr:from>
    <xdr:to>
      <xdr:col>40</xdr:col>
      <xdr:colOff>367665</xdr:colOff>
      <xdr:row>6</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39</xdr:col>
      <xdr:colOff>225425</xdr:colOff>
      <xdr:row>81</xdr:row>
      <xdr:rowOff>0</xdr:rowOff>
    </xdr:from>
    <xdr:to>
      <xdr:col>41</xdr:col>
      <xdr:colOff>176530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absoluteAnchor>
    <xdr:pos x="0" y="0"/>
    <xdr:ext cx="285750" cy="285750"/>
    <xdr:pic>
      <xdr:nvPicPr>
        <xdr:cNvPr id="4" name="Picture 3">
          <a:hlinkClick xmlns:r="http://schemas.openxmlformats.org/officeDocument/2006/relationships" r:id="rId3" tooltip="https://app.urs.cz/products/kros4"/>
        </xdr:cNvPr>
        <xdr:cNvPicPr/>
      </xdr:nvPicPr>
      <xdr:blipFill>
        <a:blip xmlns:r="http://schemas.openxmlformats.org/officeDocument/2006/relationships" r:embed="rId4"/>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126</xdr:row>
      <xdr:rowOff>0</xdr:rowOff>
    </xdr:from>
    <xdr:to>
      <xdr:col>9</xdr:col>
      <xdr:colOff>1215390</xdr:colOff>
      <xdr:row>130</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111</xdr:row>
      <xdr:rowOff>0</xdr:rowOff>
    </xdr:from>
    <xdr:to>
      <xdr:col>9</xdr:col>
      <xdr:colOff>1215390</xdr:colOff>
      <xdr:row>115</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116</xdr:row>
      <xdr:rowOff>0</xdr:rowOff>
    </xdr:from>
    <xdr:to>
      <xdr:col>9</xdr:col>
      <xdr:colOff>1215390</xdr:colOff>
      <xdr:row>120</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119</xdr:row>
      <xdr:rowOff>0</xdr:rowOff>
    </xdr:from>
    <xdr:to>
      <xdr:col>9</xdr:col>
      <xdr:colOff>1215390</xdr:colOff>
      <xdr:row>123</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108</xdr:row>
      <xdr:rowOff>0</xdr:rowOff>
    </xdr:from>
    <xdr:to>
      <xdr:col>9</xdr:col>
      <xdr:colOff>1215390</xdr:colOff>
      <xdr:row>112</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108</xdr:row>
      <xdr:rowOff>0</xdr:rowOff>
    </xdr:from>
    <xdr:to>
      <xdr:col>9</xdr:col>
      <xdr:colOff>1215390</xdr:colOff>
      <xdr:row>112</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123</xdr:row>
      <xdr:rowOff>0</xdr:rowOff>
    </xdr:from>
    <xdr:to>
      <xdr:col>9</xdr:col>
      <xdr:colOff>1215390</xdr:colOff>
      <xdr:row>127</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drawing" Target="../drawings/drawing8.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1</v>
      </c>
      <c r="BT1" s="17" t="s">
        <v>3</v>
      </c>
      <c r="BU1" s="17" t="s">
        <v>3</v>
      </c>
      <c r="BV1" s="17" t="s">
        <v>4</v>
      </c>
    </row>
    <row r="2" s="1" customFormat="1" ht="36.96" customHeight="1">
      <c r="AR2" s="18" t="s">
        <v>5</v>
      </c>
      <c r="AS2" s="1"/>
      <c r="AT2" s="1"/>
      <c r="AU2" s="1"/>
      <c r="AV2" s="1"/>
      <c r="AW2" s="1"/>
      <c r="AX2" s="1"/>
      <c r="AY2" s="1"/>
      <c r="AZ2" s="1"/>
      <c r="BA2" s="1"/>
      <c r="BB2" s="1"/>
      <c r="BC2" s="1"/>
      <c r="BD2" s="1"/>
      <c r="BE2" s="1"/>
      <c r="BS2" s="19" t="s">
        <v>6</v>
      </c>
      <c r="BT2" s="19" t="s">
        <v>7</v>
      </c>
    </row>
    <row r="3" s="1" customFormat="1" ht="6.96" customHeight="1">
      <c r="B3" s="2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2"/>
      <c r="BS3" s="19" t="s">
        <v>6</v>
      </c>
      <c r="BT3" s="19" t="s">
        <v>8</v>
      </c>
    </row>
    <row r="4" s="1" customFormat="1" ht="24.96" customHeight="1">
      <c r="B4" s="22"/>
      <c r="D4" s="23" t="s">
        <v>9</v>
      </c>
      <c r="AR4" s="22"/>
      <c r="AS4" s="24" t="s">
        <v>10</v>
      </c>
      <c r="BE4" s="25" t="s">
        <v>11</v>
      </c>
      <c r="BS4" s="19" t="s">
        <v>12</v>
      </c>
    </row>
    <row r="5" s="1" customFormat="1" ht="12" customHeight="1">
      <c r="B5" s="22"/>
      <c r="D5" s="26" t="s">
        <v>13</v>
      </c>
      <c r="K5" s="27" t="s">
        <v>14</v>
      </c>
      <c r="L5" s="1"/>
      <c r="M5" s="1"/>
      <c r="N5" s="1"/>
      <c r="O5" s="1"/>
      <c r="P5" s="1"/>
      <c r="Q5" s="1"/>
      <c r="R5" s="1"/>
      <c r="S5" s="1"/>
      <c r="T5" s="1"/>
      <c r="U5" s="1"/>
      <c r="V5" s="1"/>
      <c r="W5" s="1"/>
      <c r="X5" s="1"/>
      <c r="Y5" s="1"/>
      <c r="Z5" s="1"/>
      <c r="AA5" s="1"/>
      <c r="AB5" s="1"/>
      <c r="AC5" s="1"/>
      <c r="AD5" s="1"/>
      <c r="AE5" s="1"/>
      <c r="AF5" s="1"/>
      <c r="AG5" s="1"/>
      <c r="AH5" s="1"/>
      <c r="AI5" s="1"/>
      <c r="AJ5" s="1"/>
      <c r="AR5" s="22"/>
      <c r="BE5" s="28" t="s">
        <v>15</v>
      </c>
      <c r="BS5" s="19" t="s">
        <v>6</v>
      </c>
    </row>
    <row r="6" s="1" customFormat="1" ht="36.96" customHeight="1">
      <c r="B6" s="22"/>
      <c r="D6" s="29" t="s">
        <v>16</v>
      </c>
      <c r="K6" s="30" t="s">
        <v>17</v>
      </c>
      <c r="L6" s="1"/>
      <c r="M6" s="1"/>
      <c r="N6" s="1"/>
      <c r="O6" s="1"/>
      <c r="P6" s="1"/>
      <c r="Q6" s="1"/>
      <c r="R6" s="1"/>
      <c r="S6" s="1"/>
      <c r="T6" s="1"/>
      <c r="U6" s="1"/>
      <c r="V6" s="1"/>
      <c r="W6" s="1"/>
      <c r="X6" s="1"/>
      <c r="Y6" s="1"/>
      <c r="Z6" s="1"/>
      <c r="AA6" s="1"/>
      <c r="AB6" s="1"/>
      <c r="AC6" s="1"/>
      <c r="AD6" s="1"/>
      <c r="AE6" s="1"/>
      <c r="AF6" s="1"/>
      <c r="AG6" s="1"/>
      <c r="AH6" s="1"/>
      <c r="AI6" s="1"/>
      <c r="AJ6" s="1"/>
      <c r="AR6" s="22"/>
      <c r="BE6" s="31"/>
      <c r="BS6" s="19" t="s">
        <v>6</v>
      </c>
    </row>
    <row r="7" s="1" customFormat="1" ht="12" customHeight="1">
      <c r="B7" s="22"/>
      <c r="D7" s="32" t="s">
        <v>18</v>
      </c>
      <c r="K7" s="27" t="s">
        <v>1</v>
      </c>
      <c r="AK7" s="32" t="s">
        <v>19</v>
      </c>
      <c r="AN7" s="27" t="s">
        <v>1</v>
      </c>
      <c r="AR7" s="22"/>
      <c r="BE7" s="31"/>
      <c r="BS7" s="19" t="s">
        <v>6</v>
      </c>
    </row>
    <row r="8" s="1" customFormat="1" ht="12" customHeight="1">
      <c r="B8" s="22"/>
      <c r="D8" s="32" t="s">
        <v>20</v>
      </c>
      <c r="K8" s="27" t="s">
        <v>21</v>
      </c>
      <c r="AK8" s="32" t="s">
        <v>22</v>
      </c>
      <c r="AN8" s="33" t="s">
        <v>23</v>
      </c>
      <c r="AR8" s="22"/>
      <c r="BE8" s="31"/>
      <c r="BS8" s="19" t="s">
        <v>6</v>
      </c>
    </row>
    <row r="9" s="1" customFormat="1" ht="14.4" customHeight="1">
      <c r="B9" s="22"/>
      <c r="AR9" s="22"/>
      <c r="BE9" s="31"/>
      <c r="BS9" s="19" t="s">
        <v>6</v>
      </c>
    </row>
    <row r="10" s="1" customFormat="1" ht="12" customHeight="1">
      <c r="B10" s="22"/>
      <c r="D10" s="32" t="s">
        <v>24</v>
      </c>
      <c r="AK10" s="32" t="s">
        <v>25</v>
      </c>
      <c r="AN10" s="27" t="s">
        <v>1</v>
      </c>
      <c r="AR10" s="22"/>
      <c r="BE10" s="31"/>
      <c r="BS10" s="19" t="s">
        <v>6</v>
      </c>
    </row>
    <row r="11" s="1" customFormat="1" ht="18.48" customHeight="1">
      <c r="B11" s="22"/>
      <c r="E11" s="27" t="s">
        <v>26</v>
      </c>
      <c r="AK11" s="32" t="s">
        <v>27</v>
      </c>
      <c r="AN11" s="27" t="s">
        <v>1</v>
      </c>
      <c r="AR11" s="22"/>
      <c r="BE11" s="31"/>
      <c r="BS11" s="19" t="s">
        <v>6</v>
      </c>
    </row>
    <row r="12" s="1" customFormat="1" ht="6.96" customHeight="1">
      <c r="B12" s="22"/>
      <c r="AR12" s="22"/>
      <c r="BE12" s="31"/>
      <c r="BS12" s="19" t="s">
        <v>6</v>
      </c>
    </row>
    <row r="13" s="1" customFormat="1" ht="12" customHeight="1">
      <c r="B13" s="22"/>
      <c r="D13" s="32" t="s">
        <v>28</v>
      </c>
      <c r="AK13" s="32" t="s">
        <v>25</v>
      </c>
      <c r="AN13" s="34" t="s">
        <v>29</v>
      </c>
      <c r="AR13" s="22"/>
      <c r="BE13" s="31"/>
      <c r="BS13" s="19" t="s">
        <v>6</v>
      </c>
    </row>
    <row r="14">
      <c r="B14" s="22"/>
      <c r="E14" s="34" t="s">
        <v>29</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2" t="s">
        <v>27</v>
      </c>
      <c r="AN14" s="34" t="s">
        <v>29</v>
      </c>
      <c r="AR14" s="22"/>
      <c r="BE14" s="31"/>
      <c r="BS14" s="19" t="s">
        <v>6</v>
      </c>
    </row>
    <row r="15" s="1" customFormat="1" ht="6.96" customHeight="1">
      <c r="B15" s="22"/>
      <c r="AR15" s="22"/>
      <c r="BE15" s="31"/>
      <c r="BS15" s="19" t="s">
        <v>3</v>
      </c>
    </row>
    <row r="16" s="1" customFormat="1" ht="12" customHeight="1">
      <c r="B16" s="22"/>
      <c r="D16" s="32" t="s">
        <v>30</v>
      </c>
      <c r="AK16" s="32" t="s">
        <v>25</v>
      </c>
      <c r="AN16" s="27" t="s">
        <v>1</v>
      </c>
      <c r="AR16" s="22"/>
      <c r="BE16" s="31"/>
      <c r="BS16" s="19" t="s">
        <v>3</v>
      </c>
    </row>
    <row r="17" s="1" customFormat="1" ht="18.48" customHeight="1">
      <c r="B17" s="22"/>
      <c r="E17" s="27" t="s">
        <v>31</v>
      </c>
      <c r="AK17" s="32" t="s">
        <v>27</v>
      </c>
      <c r="AN17" s="27" t="s">
        <v>1</v>
      </c>
      <c r="AR17" s="22"/>
      <c r="BE17" s="31"/>
      <c r="BS17" s="19" t="s">
        <v>32</v>
      </c>
    </row>
    <row r="18" s="1" customFormat="1" ht="6.96" customHeight="1">
      <c r="B18" s="22"/>
      <c r="AR18" s="22"/>
      <c r="BE18" s="31"/>
      <c r="BS18" s="19" t="s">
        <v>6</v>
      </c>
    </row>
    <row r="19" s="1" customFormat="1" ht="12" customHeight="1">
      <c r="B19" s="22"/>
      <c r="D19" s="32" t="s">
        <v>33</v>
      </c>
      <c r="AK19" s="32" t="s">
        <v>25</v>
      </c>
      <c r="AN19" s="27" t="s">
        <v>1</v>
      </c>
      <c r="AR19" s="22"/>
      <c r="BE19" s="31"/>
      <c r="BS19" s="19" t="s">
        <v>6</v>
      </c>
    </row>
    <row r="20" s="1" customFormat="1" ht="18.48" customHeight="1">
      <c r="B20" s="22"/>
      <c r="E20" s="27" t="s">
        <v>21</v>
      </c>
      <c r="AK20" s="32" t="s">
        <v>27</v>
      </c>
      <c r="AN20" s="27" t="s">
        <v>1</v>
      </c>
      <c r="AR20" s="22"/>
      <c r="BE20" s="31"/>
      <c r="BS20" s="19" t="s">
        <v>32</v>
      </c>
    </row>
    <row r="21" s="1" customFormat="1" ht="6.96" customHeight="1">
      <c r="B21" s="22"/>
      <c r="AR21" s="22"/>
      <c r="BE21" s="31"/>
    </row>
    <row r="22" s="1" customFormat="1" ht="12" customHeight="1">
      <c r="B22" s="22"/>
      <c r="D22" s="32" t="s">
        <v>34</v>
      </c>
      <c r="AR22" s="22"/>
      <c r="BE22" s="31"/>
    </row>
    <row r="23" s="1" customFormat="1" ht="16.5" customHeight="1">
      <c r="B23" s="22"/>
      <c r="E23" s="36" t="s">
        <v>1</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R23" s="22"/>
      <c r="BE23" s="31"/>
    </row>
    <row r="24" s="1" customFormat="1" ht="6.96" customHeight="1">
      <c r="B24" s="22"/>
      <c r="AR24" s="22"/>
      <c r="BE24" s="31"/>
    </row>
    <row r="25" s="1" customFormat="1" ht="6.96" customHeight="1">
      <c r="B25" s="22"/>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R25" s="22"/>
      <c r="BE25" s="31"/>
    </row>
    <row r="26" s="2" customFormat="1" ht="25.92" customHeight="1">
      <c r="A26" s="38"/>
      <c r="B26" s="39"/>
      <c r="C26" s="38"/>
      <c r="D26" s="40" t="s">
        <v>35</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2">
        <f>ROUND(AG94,2)</f>
        <v>0</v>
      </c>
      <c r="AL26" s="41"/>
      <c r="AM26" s="41"/>
      <c r="AN26" s="41"/>
      <c r="AO26" s="41"/>
      <c r="AP26" s="38"/>
      <c r="AQ26" s="38"/>
      <c r="AR26" s="39"/>
      <c r="BE26" s="31"/>
    </row>
    <row r="27" s="2" customFormat="1" ht="6.96" customHeight="1">
      <c r="A27" s="38"/>
      <c r="B27" s="39"/>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9"/>
      <c r="BE27" s="31"/>
    </row>
    <row r="28" s="2" customFormat="1">
      <c r="A28" s="38"/>
      <c r="B28" s="39"/>
      <c r="C28" s="38"/>
      <c r="D28" s="38"/>
      <c r="E28" s="38"/>
      <c r="F28" s="38"/>
      <c r="G28" s="38"/>
      <c r="H28" s="38"/>
      <c r="I28" s="38"/>
      <c r="J28" s="38"/>
      <c r="K28" s="38"/>
      <c r="L28" s="43" t="s">
        <v>36</v>
      </c>
      <c r="M28" s="43"/>
      <c r="N28" s="43"/>
      <c r="O28" s="43"/>
      <c r="P28" s="43"/>
      <c r="Q28" s="38"/>
      <c r="R28" s="38"/>
      <c r="S28" s="38"/>
      <c r="T28" s="38"/>
      <c r="U28" s="38"/>
      <c r="V28" s="38"/>
      <c r="W28" s="43" t="s">
        <v>37</v>
      </c>
      <c r="X28" s="43"/>
      <c r="Y28" s="43"/>
      <c r="Z28" s="43"/>
      <c r="AA28" s="43"/>
      <c r="AB28" s="43"/>
      <c r="AC28" s="43"/>
      <c r="AD28" s="43"/>
      <c r="AE28" s="43"/>
      <c r="AF28" s="38"/>
      <c r="AG28" s="38"/>
      <c r="AH28" s="38"/>
      <c r="AI28" s="38"/>
      <c r="AJ28" s="38"/>
      <c r="AK28" s="43" t="s">
        <v>38</v>
      </c>
      <c r="AL28" s="43"/>
      <c r="AM28" s="43"/>
      <c r="AN28" s="43"/>
      <c r="AO28" s="43"/>
      <c r="AP28" s="38"/>
      <c r="AQ28" s="38"/>
      <c r="AR28" s="39"/>
      <c r="BE28" s="31"/>
    </row>
    <row r="29" s="3" customFormat="1" ht="14.4" customHeight="1">
      <c r="A29" s="3"/>
      <c r="B29" s="44"/>
      <c r="C29" s="3"/>
      <c r="D29" s="32" t="s">
        <v>39</v>
      </c>
      <c r="E29" s="3"/>
      <c r="F29" s="32" t="s">
        <v>40</v>
      </c>
      <c r="G29" s="3"/>
      <c r="H29" s="3"/>
      <c r="I29" s="3"/>
      <c r="J29" s="3"/>
      <c r="K29" s="3"/>
      <c r="L29" s="45">
        <v>0.20999999999999999</v>
      </c>
      <c r="M29" s="3"/>
      <c r="N29" s="3"/>
      <c r="O29" s="3"/>
      <c r="P29" s="3"/>
      <c r="Q29" s="3"/>
      <c r="R29" s="3"/>
      <c r="S29" s="3"/>
      <c r="T29" s="3"/>
      <c r="U29" s="3"/>
      <c r="V29" s="3"/>
      <c r="W29" s="46">
        <f>ROUND(AZ94, 2)</f>
        <v>0</v>
      </c>
      <c r="X29" s="3"/>
      <c r="Y29" s="3"/>
      <c r="Z29" s="3"/>
      <c r="AA29" s="3"/>
      <c r="AB29" s="3"/>
      <c r="AC29" s="3"/>
      <c r="AD29" s="3"/>
      <c r="AE29" s="3"/>
      <c r="AF29" s="3"/>
      <c r="AG29" s="3"/>
      <c r="AH29" s="3"/>
      <c r="AI29" s="3"/>
      <c r="AJ29" s="3"/>
      <c r="AK29" s="46">
        <f>ROUND(AV94, 2)</f>
        <v>0</v>
      </c>
      <c r="AL29" s="3"/>
      <c r="AM29" s="3"/>
      <c r="AN29" s="3"/>
      <c r="AO29" s="3"/>
      <c r="AP29" s="3"/>
      <c r="AQ29" s="3"/>
      <c r="AR29" s="44"/>
      <c r="BE29" s="47"/>
    </row>
    <row r="30" s="3" customFormat="1" ht="14.4" customHeight="1">
      <c r="A30" s="3"/>
      <c r="B30" s="44"/>
      <c r="C30" s="3"/>
      <c r="D30" s="3"/>
      <c r="E30" s="3"/>
      <c r="F30" s="32" t="s">
        <v>41</v>
      </c>
      <c r="G30" s="3"/>
      <c r="H30" s="3"/>
      <c r="I30" s="3"/>
      <c r="J30" s="3"/>
      <c r="K30" s="3"/>
      <c r="L30" s="45">
        <v>0.12</v>
      </c>
      <c r="M30" s="3"/>
      <c r="N30" s="3"/>
      <c r="O30" s="3"/>
      <c r="P30" s="3"/>
      <c r="Q30" s="3"/>
      <c r="R30" s="3"/>
      <c r="S30" s="3"/>
      <c r="T30" s="3"/>
      <c r="U30" s="3"/>
      <c r="V30" s="3"/>
      <c r="W30" s="46">
        <f>ROUND(BA94, 2)</f>
        <v>0</v>
      </c>
      <c r="X30" s="3"/>
      <c r="Y30" s="3"/>
      <c r="Z30" s="3"/>
      <c r="AA30" s="3"/>
      <c r="AB30" s="3"/>
      <c r="AC30" s="3"/>
      <c r="AD30" s="3"/>
      <c r="AE30" s="3"/>
      <c r="AF30" s="3"/>
      <c r="AG30" s="3"/>
      <c r="AH30" s="3"/>
      <c r="AI30" s="3"/>
      <c r="AJ30" s="3"/>
      <c r="AK30" s="46">
        <f>ROUND(AW94, 2)</f>
        <v>0</v>
      </c>
      <c r="AL30" s="3"/>
      <c r="AM30" s="3"/>
      <c r="AN30" s="3"/>
      <c r="AO30" s="3"/>
      <c r="AP30" s="3"/>
      <c r="AQ30" s="3"/>
      <c r="AR30" s="44"/>
      <c r="BE30" s="47"/>
    </row>
    <row r="31" hidden="1" s="3" customFormat="1" ht="14.4" customHeight="1">
      <c r="A31" s="3"/>
      <c r="B31" s="44"/>
      <c r="C31" s="3"/>
      <c r="D31" s="3"/>
      <c r="E31" s="3"/>
      <c r="F31" s="32" t="s">
        <v>42</v>
      </c>
      <c r="G31" s="3"/>
      <c r="H31" s="3"/>
      <c r="I31" s="3"/>
      <c r="J31" s="3"/>
      <c r="K31" s="3"/>
      <c r="L31" s="45">
        <v>0.20999999999999999</v>
      </c>
      <c r="M31" s="3"/>
      <c r="N31" s="3"/>
      <c r="O31" s="3"/>
      <c r="P31" s="3"/>
      <c r="Q31" s="3"/>
      <c r="R31" s="3"/>
      <c r="S31" s="3"/>
      <c r="T31" s="3"/>
      <c r="U31" s="3"/>
      <c r="V31" s="3"/>
      <c r="W31" s="46">
        <f>ROUND(BB94, 2)</f>
        <v>0</v>
      </c>
      <c r="X31" s="3"/>
      <c r="Y31" s="3"/>
      <c r="Z31" s="3"/>
      <c r="AA31" s="3"/>
      <c r="AB31" s="3"/>
      <c r="AC31" s="3"/>
      <c r="AD31" s="3"/>
      <c r="AE31" s="3"/>
      <c r="AF31" s="3"/>
      <c r="AG31" s="3"/>
      <c r="AH31" s="3"/>
      <c r="AI31" s="3"/>
      <c r="AJ31" s="3"/>
      <c r="AK31" s="46">
        <v>0</v>
      </c>
      <c r="AL31" s="3"/>
      <c r="AM31" s="3"/>
      <c r="AN31" s="3"/>
      <c r="AO31" s="3"/>
      <c r="AP31" s="3"/>
      <c r="AQ31" s="3"/>
      <c r="AR31" s="44"/>
      <c r="BE31" s="47"/>
    </row>
    <row r="32" hidden="1" s="3" customFormat="1" ht="14.4" customHeight="1">
      <c r="A32" s="3"/>
      <c r="B32" s="44"/>
      <c r="C32" s="3"/>
      <c r="D32" s="3"/>
      <c r="E32" s="3"/>
      <c r="F32" s="32" t="s">
        <v>43</v>
      </c>
      <c r="G32" s="3"/>
      <c r="H32" s="3"/>
      <c r="I32" s="3"/>
      <c r="J32" s="3"/>
      <c r="K32" s="3"/>
      <c r="L32" s="45">
        <v>0.12</v>
      </c>
      <c r="M32" s="3"/>
      <c r="N32" s="3"/>
      <c r="O32" s="3"/>
      <c r="P32" s="3"/>
      <c r="Q32" s="3"/>
      <c r="R32" s="3"/>
      <c r="S32" s="3"/>
      <c r="T32" s="3"/>
      <c r="U32" s="3"/>
      <c r="V32" s="3"/>
      <c r="W32" s="46">
        <f>ROUND(BC94, 2)</f>
        <v>0</v>
      </c>
      <c r="X32" s="3"/>
      <c r="Y32" s="3"/>
      <c r="Z32" s="3"/>
      <c r="AA32" s="3"/>
      <c r="AB32" s="3"/>
      <c r="AC32" s="3"/>
      <c r="AD32" s="3"/>
      <c r="AE32" s="3"/>
      <c r="AF32" s="3"/>
      <c r="AG32" s="3"/>
      <c r="AH32" s="3"/>
      <c r="AI32" s="3"/>
      <c r="AJ32" s="3"/>
      <c r="AK32" s="46">
        <v>0</v>
      </c>
      <c r="AL32" s="3"/>
      <c r="AM32" s="3"/>
      <c r="AN32" s="3"/>
      <c r="AO32" s="3"/>
      <c r="AP32" s="3"/>
      <c r="AQ32" s="3"/>
      <c r="AR32" s="44"/>
      <c r="BE32" s="47"/>
    </row>
    <row r="33" hidden="1" s="3" customFormat="1" ht="14.4" customHeight="1">
      <c r="A33" s="3"/>
      <c r="B33" s="44"/>
      <c r="C33" s="3"/>
      <c r="D33" s="3"/>
      <c r="E33" s="3"/>
      <c r="F33" s="32" t="s">
        <v>44</v>
      </c>
      <c r="G33" s="3"/>
      <c r="H33" s="3"/>
      <c r="I33" s="3"/>
      <c r="J33" s="3"/>
      <c r="K33" s="3"/>
      <c r="L33" s="45">
        <v>0</v>
      </c>
      <c r="M33" s="3"/>
      <c r="N33" s="3"/>
      <c r="O33" s="3"/>
      <c r="P33" s="3"/>
      <c r="Q33" s="3"/>
      <c r="R33" s="3"/>
      <c r="S33" s="3"/>
      <c r="T33" s="3"/>
      <c r="U33" s="3"/>
      <c r="V33" s="3"/>
      <c r="W33" s="46">
        <f>ROUND(BD94, 2)</f>
        <v>0</v>
      </c>
      <c r="X33" s="3"/>
      <c r="Y33" s="3"/>
      <c r="Z33" s="3"/>
      <c r="AA33" s="3"/>
      <c r="AB33" s="3"/>
      <c r="AC33" s="3"/>
      <c r="AD33" s="3"/>
      <c r="AE33" s="3"/>
      <c r="AF33" s="3"/>
      <c r="AG33" s="3"/>
      <c r="AH33" s="3"/>
      <c r="AI33" s="3"/>
      <c r="AJ33" s="3"/>
      <c r="AK33" s="46">
        <v>0</v>
      </c>
      <c r="AL33" s="3"/>
      <c r="AM33" s="3"/>
      <c r="AN33" s="3"/>
      <c r="AO33" s="3"/>
      <c r="AP33" s="3"/>
      <c r="AQ33" s="3"/>
      <c r="AR33" s="44"/>
      <c r="BE33" s="47"/>
    </row>
    <row r="34" s="2" customFormat="1" ht="6.96" customHeight="1">
      <c r="A34" s="38"/>
      <c r="B34" s="39"/>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9"/>
      <c r="BE34" s="31"/>
    </row>
    <row r="35" s="2" customFormat="1" ht="25.92" customHeight="1">
      <c r="A35" s="38"/>
      <c r="B35" s="39"/>
      <c r="C35" s="48"/>
      <c r="D35" s="49" t="s">
        <v>45</v>
      </c>
      <c r="E35" s="50"/>
      <c r="F35" s="50"/>
      <c r="G35" s="50"/>
      <c r="H35" s="50"/>
      <c r="I35" s="50"/>
      <c r="J35" s="50"/>
      <c r="K35" s="50"/>
      <c r="L35" s="50"/>
      <c r="M35" s="50"/>
      <c r="N35" s="50"/>
      <c r="O35" s="50"/>
      <c r="P35" s="50"/>
      <c r="Q35" s="50"/>
      <c r="R35" s="50"/>
      <c r="S35" s="50"/>
      <c r="T35" s="51" t="s">
        <v>46</v>
      </c>
      <c r="U35" s="50"/>
      <c r="V35" s="50"/>
      <c r="W35" s="50"/>
      <c r="X35" s="52" t="s">
        <v>47</v>
      </c>
      <c r="Y35" s="50"/>
      <c r="Z35" s="50"/>
      <c r="AA35" s="50"/>
      <c r="AB35" s="50"/>
      <c r="AC35" s="50"/>
      <c r="AD35" s="50"/>
      <c r="AE35" s="50"/>
      <c r="AF35" s="50"/>
      <c r="AG35" s="50"/>
      <c r="AH35" s="50"/>
      <c r="AI35" s="50"/>
      <c r="AJ35" s="50"/>
      <c r="AK35" s="53">
        <f>SUM(AK26:AK33)</f>
        <v>0</v>
      </c>
      <c r="AL35" s="50"/>
      <c r="AM35" s="50"/>
      <c r="AN35" s="50"/>
      <c r="AO35" s="54"/>
      <c r="AP35" s="48"/>
      <c r="AQ35" s="48"/>
      <c r="AR35" s="39"/>
      <c r="BE35" s="38"/>
    </row>
    <row r="36" s="2" customFormat="1" ht="6.96" customHeight="1">
      <c r="A36" s="38"/>
      <c r="B36" s="39"/>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9"/>
      <c r="BE36" s="38"/>
    </row>
    <row r="37" s="2" customFormat="1" ht="14.4" customHeight="1">
      <c r="A37" s="38"/>
      <c r="B37" s="39"/>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9"/>
      <c r="BE37" s="38"/>
    </row>
    <row r="38" s="1" customFormat="1" ht="14.4" customHeight="1">
      <c r="B38" s="22"/>
      <c r="AR38" s="22"/>
    </row>
    <row r="39" s="1" customFormat="1" ht="14.4" customHeight="1">
      <c r="B39" s="22"/>
      <c r="AR39" s="22"/>
    </row>
    <row r="40" s="1" customFormat="1" ht="14.4" customHeight="1">
      <c r="B40" s="22"/>
      <c r="AR40" s="22"/>
    </row>
    <row r="41" s="1" customFormat="1" ht="14.4" customHeight="1">
      <c r="B41" s="22"/>
      <c r="AR41" s="22"/>
    </row>
    <row r="42" s="1" customFormat="1" ht="14.4" customHeight="1">
      <c r="B42" s="22"/>
      <c r="AR42" s="22"/>
    </row>
    <row r="43" s="1" customFormat="1" ht="14.4" customHeight="1">
      <c r="B43" s="22"/>
      <c r="AR43" s="22"/>
    </row>
    <row r="44" s="1" customFormat="1" ht="14.4" customHeight="1">
      <c r="B44" s="22"/>
      <c r="AR44" s="22"/>
    </row>
    <row r="45" s="1" customFormat="1" ht="14.4" customHeight="1">
      <c r="B45" s="22"/>
      <c r="AR45" s="22"/>
    </row>
    <row r="46" s="1" customFormat="1" ht="14.4" customHeight="1">
      <c r="B46" s="22"/>
      <c r="AR46" s="22"/>
    </row>
    <row r="47" s="1" customFormat="1" ht="14.4" customHeight="1">
      <c r="B47" s="22"/>
      <c r="AR47" s="22"/>
    </row>
    <row r="48" s="1" customFormat="1" ht="14.4" customHeight="1">
      <c r="B48" s="22"/>
      <c r="AR48" s="22"/>
    </row>
    <row r="49" s="2" customFormat="1" ht="14.4" customHeight="1">
      <c r="B49" s="55"/>
      <c r="D49" s="56" t="s">
        <v>48</v>
      </c>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6" t="s">
        <v>49</v>
      </c>
      <c r="AI49" s="57"/>
      <c r="AJ49" s="57"/>
      <c r="AK49" s="57"/>
      <c r="AL49" s="57"/>
      <c r="AM49" s="57"/>
      <c r="AN49" s="57"/>
      <c r="AO49" s="57"/>
      <c r="AR49" s="55"/>
    </row>
    <row r="50">
      <c r="B50" s="22"/>
      <c r="AR50" s="22"/>
    </row>
    <row r="51">
      <c r="B51" s="22"/>
      <c r="AR51" s="22"/>
    </row>
    <row r="52">
      <c r="B52" s="22"/>
      <c r="AR52" s="22"/>
    </row>
    <row r="53">
      <c r="B53" s="22"/>
      <c r="AR53" s="22"/>
    </row>
    <row r="54">
      <c r="B54" s="22"/>
      <c r="AR54" s="22"/>
    </row>
    <row r="55">
      <c r="B55" s="22"/>
      <c r="AR55" s="22"/>
    </row>
    <row r="56">
      <c r="B56" s="22"/>
      <c r="AR56" s="22"/>
    </row>
    <row r="57">
      <c r="B57" s="22"/>
      <c r="AR57" s="22"/>
    </row>
    <row r="58">
      <c r="B58" s="22"/>
      <c r="AR58" s="22"/>
    </row>
    <row r="59">
      <c r="B59" s="22"/>
      <c r="AR59" s="22"/>
    </row>
    <row r="60" s="2" customFormat="1">
      <c r="A60" s="38"/>
      <c r="B60" s="39"/>
      <c r="C60" s="38"/>
      <c r="D60" s="58" t="s">
        <v>50</v>
      </c>
      <c r="E60" s="41"/>
      <c r="F60" s="41"/>
      <c r="G60" s="41"/>
      <c r="H60" s="41"/>
      <c r="I60" s="41"/>
      <c r="J60" s="41"/>
      <c r="K60" s="41"/>
      <c r="L60" s="41"/>
      <c r="M60" s="41"/>
      <c r="N60" s="41"/>
      <c r="O60" s="41"/>
      <c r="P60" s="41"/>
      <c r="Q60" s="41"/>
      <c r="R60" s="41"/>
      <c r="S60" s="41"/>
      <c r="T60" s="41"/>
      <c r="U60" s="41"/>
      <c r="V60" s="58" t="s">
        <v>51</v>
      </c>
      <c r="W60" s="41"/>
      <c r="X60" s="41"/>
      <c r="Y60" s="41"/>
      <c r="Z60" s="41"/>
      <c r="AA60" s="41"/>
      <c r="AB60" s="41"/>
      <c r="AC60" s="41"/>
      <c r="AD60" s="41"/>
      <c r="AE60" s="41"/>
      <c r="AF60" s="41"/>
      <c r="AG60" s="41"/>
      <c r="AH60" s="58" t="s">
        <v>50</v>
      </c>
      <c r="AI60" s="41"/>
      <c r="AJ60" s="41"/>
      <c r="AK60" s="41"/>
      <c r="AL60" s="41"/>
      <c r="AM60" s="58" t="s">
        <v>51</v>
      </c>
      <c r="AN60" s="41"/>
      <c r="AO60" s="41"/>
      <c r="AP60" s="38"/>
      <c r="AQ60" s="38"/>
      <c r="AR60" s="39"/>
      <c r="BE60" s="38"/>
    </row>
    <row r="61">
      <c r="B61" s="22"/>
      <c r="AR61" s="22"/>
    </row>
    <row r="62">
      <c r="B62" s="22"/>
      <c r="AR62" s="22"/>
    </row>
    <row r="63">
      <c r="B63" s="22"/>
      <c r="AR63" s="22"/>
    </row>
    <row r="64" s="2" customFormat="1">
      <c r="A64" s="38"/>
      <c r="B64" s="39"/>
      <c r="C64" s="38"/>
      <c r="D64" s="56" t="s">
        <v>52</v>
      </c>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6" t="s">
        <v>53</v>
      </c>
      <c r="AI64" s="59"/>
      <c r="AJ64" s="59"/>
      <c r="AK64" s="59"/>
      <c r="AL64" s="59"/>
      <c r="AM64" s="59"/>
      <c r="AN64" s="59"/>
      <c r="AO64" s="59"/>
      <c r="AP64" s="38"/>
      <c r="AQ64" s="38"/>
      <c r="AR64" s="39"/>
      <c r="BE64" s="38"/>
    </row>
    <row r="65">
      <c r="B65" s="22"/>
      <c r="AR65" s="22"/>
    </row>
    <row r="66">
      <c r="B66" s="22"/>
      <c r="AR66" s="22"/>
    </row>
    <row r="67">
      <c r="B67" s="22"/>
      <c r="AR67" s="22"/>
    </row>
    <row r="68">
      <c r="B68" s="22"/>
      <c r="AR68" s="22"/>
    </row>
    <row r="69">
      <c r="B69" s="22"/>
      <c r="AR69" s="22"/>
    </row>
    <row r="70">
      <c r="B70" s="22"/>
      <c r="AR70" s="22"/>
    </row>
    <row r="71">
      <c r="B71" s="22"/>
      <c r="AR71" s="22"/>
    </row>
    <row r="72">
      <c r="B72" s="22"/>
      <c r="AR72" s="22"/>
    </row>
    <row r="73">
      <c r="B73" s="22"/>
      <c r="AR73" s="22"/>
    </row>
    <row r="74">
      <c r="B74" s="22"/>
      <c r="AR74" s="22"/>
    </row>
    <row r="75" s="2" customFormat="1">
      <c r="A75" s="38"/>
      <c r="B75" s="39"/>
      <c r="C75" s="38"/>
      <c r="D75" s="58" t="s">
        <v>50</v>
      </c>
      <c r="E75" s="41"/>
      <c r="F75" s="41"/>
      <c r="G75" s="41"/>
      <c r="H75" s="41"/>
      <c r="I75" s="41"/>
      <c r="J75" s="41"/>
      <c r="K75" s="41"/>
      <c r="L75" s="41"/>
      <c r="M75" s="41"/>
      <c r="N75" s="41"/>
      <c r="O75" s="41"/>
      <c r="P75" s="41"/>
      <c r="Q75" s="41"/>
      <c r="R75" s="41"/>
      <c r="S75" s="41"/>
      <c r="T75" s="41"/>
      <c r="U75" s="41"/>
      <c r="V75" s="58" t="s">
        <v>51</v>
      </c>
      <c r="W75" s="41"/>
      <c r="X75" s="41"/>
      <c r="Y75" s="41"/>
      <c r="Z75" s="41"/>
      <c r="AA75" s="41"/>
      <c r="AB75" s="41"/>
      <c r="AC75" s="41"/>
      <c r="AD75" s="41"/>
      <c r="AE75" s="41"/>
      <c r="AF75" s="41"/>
      <c r="AG75" s="41"/>
      <c r="AH75" s="58" t="s">
        <v>50</v>
      </c>
      <c r="AI75" s="41"/>
      <c r="AJ75" s="41"/>
      <c r="AK75" s="41"/>
      <c r="AL75" s="41"/>
      <c r="AM75" s="58" t="s">
        <v>51</v>
      </c>
      <c r="AN75" s="41"/>
      <c r="AO75" s="41"/>
      <c r="AP75" s="38"/>
      <c r="AQ75" s="38"/>
      <c r="AR75" s="39"/>
      <c r="BE75" s="38"/>
    </row>
    <row r="76" s="2" customFormat="1">
      <c r="A76" s="38"/>
      <c r="B76" s="39"/>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9"/>
      <c r="BE76" s="38"/>
    </row>
    <row r="77" s="2" customFormat="1" ht="6.96" customHeight="1">
      <c r="A77" s="38"/>
      <c r="B77" s="60"/>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39"/>
      <c r="BE77" s="38"/>
    </row>
    <row r="81" s="2" customFormat="1" ht="6.96" customHeight="1">
      <c r="A81" s="38"/>
      <c r="B81" s="62"/>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39"/>
      <c r="BE81" s="38"/>
    </row>
    <row r="82" s="2" customFormat="1" ht="24.96" customHeight="1">
      <c r="A82" s="38"/>
      <c r="B82" s="39"/>
      <c r="C82" s="23" t="s">
        <v>54</v>
      </c>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9"/>
      <c r="BE82" s="38"/>
    </row>
    <row r="83" s="2" customFormat="1" ht="6.96" customHeight="1">
      <c r="A83" s="38"/>
      <c r="B83" s="39"/>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9"/>
      <c r="BE83" s="38"/>
    </row>
    <row r="84" s="4" customFormat="1" ht="12" customHeight="1">
      <c r="A84" s="4"/>
      <c r="B84" s="64"/>
      <c r="C84" s="32" t="s">
        <v>13</v>
      </c>
      <c r="D84" s="4"/>
      <c r="E84" s="4"/>
      <c r="F84" s="4"/>
      <c r="G84" s="4"/>
      <c r="H84" s="4"/>
      <c r="I84" s="4"/>
      <c r="J84" s="4"/>
      <c r="K84" s="4"/>
      <c r="L84" s="4" t="str">
        <f>K5</f>
        <v>SW_Brno-224175_01</v>
      </c>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64"/>
      <c r="BE84" s="4"/>
    </row>
    <row r="85" s="5" customFormat="1" ht="36.96" customHeight="1">
      <c r="A85" s="5"/>
      <c r="B85" s="65"/>
      <c r="C85" s="66" t="s">
        <v>16</v>
      </c>
      <c r="D85" s="5"/>
      <c r="E85" s="5"/>
      <c r="F85" s="5"/>
      <c r="G85" s="5"/>
      <c r="H85" s="5"/>
      <c r="I85" s="5"/>
      <c r="J85" s="5"/>
      <c r="K85" s="5"/>
      <c r="L85" s="67" t="str">
        <f>K6</f>
        <v>Brno, VDJ Jelenice, rekonstrukce stavební části a technologie</v>
      </c>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65"/>
      <c r="BE85" s="5"/>
    </row>
    <row r="86" s="2" customFormat="1" ht="6.96" customHeight="1">
      <c r="A86" s="38"/>
      <c r="B86" s="39"/>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9"/>
      <c r="BE86" s="38"/>
    </row>
    <row r="87" s="2" customFormat="1" ht="12" customHeight="1">
      <c r="A87" s="38"/>
      <c r="B87" s="39"/>
      <c r="C87" s="32" t="s">
        <v>20</v>
      </c>
      <c r="D87" s="38"/>
      <c r="E87" s="38"/>
      <c r="F87" s="38"/>
      <c r="G87" s="38"/>
      <c r="H87" s="38"/>
      <c r="I87" s="38"/>
      <c r="J87" s="38"/>
      <c r="K87" s="38"/>
      <c r="L87" s="68" t="str">
        <f>IF(K8="","",K8)</f>
        <v xml:space="preserve"> </v>
      </c>
      <c r="M87" s="38"/>
      <c r="N87" s="38"/>
      <c r="O87" s="38"/>
      <c r="P87" s="38"/>
      <c r="Q87" s="38"/>
      <c r="R87" s="38"/>
      <c r="S87" s="38"/>
      <c r="T87" s="38"/>
      <c r="U87" s="38"/>
      <c r="V87" s="38"/>
      <c r="W87" s="38"/>
      <c r="X87" s="38"/>
      <c r="Y87" s="38"/>
      <c r="Z87" s="38"/>
      <c r="AA87" s="38"/>
      <c r="AB87" s="38"/>
      <c r="AC87" s="38"/>
      <c r="AD87" s="38"/>
      <c r="AE87" s="38"/>
      <c r="AF87" s="38"/>
      <c r="AG87" s="38"/>
      <c r="AH87" s="38"/>
      <c r="AI87" s="32" t="s">
        <v>22</v>
      </c>
      <c r="AJ87" s="38"/>
      <c r="AK87" s="38"/>
      <c r="AL87" s="38"/>
      <c r="AM87" s="69" t="str">
        <f>IF(AN8= "","",AN8)</f>
        <v>23. 6. 2025</v>
      </c>
      <c r="AN87" s="69"/>
      <c r="AO87" s="38"/>
      <c r="AP87" s="38"/>
      <c r="AQ87" s="38"/>
      <c r="AR87" s="39"/>
      <c r="BE87" s="38"/>
    </row>
    <row r="88" s="2" customFormat="1" ht="6.96" customHeight="1">
      <c r="A88" s="38"/>
      <c r="B88" s="39"/>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9"/>
      <c r="BE88" s="38"/>
    </row>
    <row r="89" s="2" customFormat="1" ht="15.15" customHeight="1">
      <c r="A89" s="38"/>
      <c r="B89" s="39"/>
      <c r="C89" s="32" t="s">
        <v>24</v>
      </c>
      <c r="D89" s="38"/>
      <c r="E89" s="38"/>
      <c r="F89" s="38"/>
      <c r="G89" s="38"/>
      <c r="H89" s="38"/>
      <c r="I89" s="38"/>
      <c r="J89" s="38"/>
      <c r="K89" s="38"/>
      <c r="L89" s="4" t="str">
        <f>IF(E11= "","",E11)</f>
        <v>Statutární město Brno</v>
      </c>
      <c r="M89" s="38"/>
      <c r="N89" s="38"/>
      <c r="O89" s="38"/>
      <c r="P89" s="38"/>
      <c r="Q89" s="38"/>
      <c r="R89" s="38"/>
      <c r="S89" s="38"/>
      <c r="T89" s="38"/>
      <c r="U89" s="38"/>
      <c r="V89" s="38"/>
      <c r="W89" s="38"/>
      <c r="X89" s="38"/>
      <c r="Y89" s="38"/>
      <c r="Z89" s="38"/>
      <c r="AA89" s="38"/>
      <c r="AB89" s="38"/>
      <c r="AC89" s="38"/>
      <c r="AD89" s="38"/>
      <c r="AE89" s="38"/>
      <c r="AF89" s="38"/>
      <c r="AG89" s="38"/>
      <c r="AH89" s="38"/>
      <c r="AI89" s="32" t="s">
        <v>30</v>
      </c>
      <c r="AJ89" s="38"/>
      <c r="AK89" s="38"/>
      <c r="AL89" s="38"/>
      <c r="AM89" s="70" t="str">
        <f>IF(E17="","",E17)</f>
        <v>Sweco a.s., divize Morava</v>
      </c>
      <c r="AN89" s="4"/>
      <c r="AO89" s="4"/>
      <c r="AP89" s="4"/>
      <c r="AQ89" s="38"/>
      <c r="AR89" s="39"/>
      <c r="AS89" s="71" t="s">
        <v>55</v>
      </c>
      <c r="AT89" s="72"/>
      <c r="AU89" s="73"/>
      <c r="AV89" s="73"/>
      <c r="AW89" s="73"/>
      <c r="AX89" s="73"/>
      <c r="AY89" s="73"/>
      <c r="AZ89" s="73"/>
      <c r="BA89" s="73"/>
      <c r="BB89" s="73"/>
      <c r="BC89" s="73"/>
      <c r="BD89" s="74"/>
      <c r="BE89" s="38"/>
    </row>
    <row r="90" s="2" customFormat="1" ht="15.15" customHeight="1">
      <c r="A90" s="38"/>
      <c r="B90" s="39"/>
      <c r="C90" s="32" t="s">
        <v>28</v>
      </c>
      <c r="D90" s="38"/>
      <c r="E90" s="38"/>
      <c r="F90" s="38"/>
      <c r="G90" s="38"/>
      <c r="H90" s="38"/>
      <c r="I90" s="38"/>
      <c r="J90" s="38"/>
      <c r="K90" s="38"/>
      <c r="L90" s="4" t="str">
        <f>IF(E14= "Vyplň údaj","",E14)</f>
        <v/>
      </c>
      <c r="M90" s="38"/>
      <c r="N90" s="38"/>
      <c r="O90" s="38"/>
      <c r="P90" s="38"/>
      <c r="Q90" s="38"/>
      <c r="R90" s="38"/>
      <c r="S90" s="38"/>
      <c r="T90" s="38"/>
      <c r="U90" s="38"/>
      <c r="V90" s="38"/>
      <c r="W90" s="38"/>
      <c r="X90" s="38"/>
      <c r="Y90" s="38"/>
      <c r="Z90" s="38"/>
      <c r="AA90" s="38"/>
      <c r="AB90" s="38"/>
      <c r="AC90" s="38"/>
      <c r="AD90" s="38"/>
      <c r="AE90" s="38"/>
      <c r="AF90" s="38"/>
      <c r="AG90" s="38"/>
      <c r="AH90" s="38"/>
      <c r="AI90" s="32" t="s">
        <v>33</v>
      </c>
      <c r="AJ90" s="38"/>
      <c r="AK90" s="38"/>
      <c r="AL90" s="38"/>
      <c r="AM90" s="70" t="str">
        <f>IF(E20="","",E20)</f>
        <v xml:space="preserve"> </v>
      </c>
      <c r="AN90" s="4"/>
      <c r="AO90" s="4"/>
      <c r="AP90" s="4"/>
      <c r="AQ90" s="38"/>
      <c r="AR90" s="39"/>
      <c r="AS90" s="75"/>
      <c r="AT90" s="76"/>
      <c r="AU90" s="77"/>
      <c r="AV90" s="77"/>
      <c r="AW90" s="77"/>
      <c r="AX90" s="77"/>
      <c r="AY90" s="77"/>
      <c r="AZ90" s="77"/>
      <c r="BA90" s="77"/>
      <c r="BB90" s="77"/>
      <c r="BC90" s="77"/>
      <c r="BD90" s="78"/>
      <c r="BE90" s="38"/>
    </row>
    <row r="91" s="2" customFormat="1" ht="10.8" customHeight="1">
      <c r="A91" s="38"/>
      <c r="B91" s="39"/>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9"/>
      <c r="AS91" s="75"/>
      <c r="AT91" s="76"/>
      <c r="AU91" s="77"/>
      <c r="AV91" s="77"/>
      <c r="AW91" s="77"/>
      <c r="AX91" s="77"/>
      <c r="AY91" s="77"/>
      <c r="AZ91" s="77"/>
      <c r="BA91" s="77"/>
      <c r="BB91" s="77"/>
      <c r="BC91" s="77"/>
      <c r="BD91" s="78"/>
      <c r="BE91" s="38"/>
    </row>
    <row r="92" s="2" customFormat="1" ht="29.28" customHeight="1">
      <c r="A92" s="38"/>
      <c r="B92" s="39"/>
      <c r="C92" s="79" t="s">
        <v>56</v>
      </c>
      <c r="D92" s="80"/>
      <c r="E92" s="80"/>
      <c r="F92" s="80"/>
      <c r="G92" s="80"/>
      <c r="H92" s="81"/>
      <c r="I92" s="82" t="s">
        <v>57</v>
      </c>
      <c r="J92" s="80"/>
      <c r="K92" s="80"/>
      <c r="L92" s="80"/>
      <c r="M92" s="80"/>
      <c r="N92" s="80"/>
      <c r="O92" s="80"/>
      <c r="P92" s="80"/>
      <c r="Q92" s="80"/>
      <c r="R92" s="80"/>
      <c r="S92" s="80"/>
      <c r="T92" s="80"/>
      <c r="U92" s="80"/>
      <c r="V92" s="80"/>
      <c r="W92" s="80"/>
      <c r="X92" s="80"/>
      <c r="Y92" s="80"/>
      <c r="Z92" s="80"/>
      <c r="AA92" s="80"/>
      <c r="AB92" s="80"/>
      <c r="AC92" s="80"/>
      <c r="AD92" s="80"/>
      <c r="AE92" s="80"/>
      <c r="AF92" s="80"/>
      <c r="AG92" s="83" t="s">
        <v>58</v>
      </c>
      <c r="AH92" s="80"/>
      <c r="AI92" s="80"/>
      <c r="AJ92" s="80"/>
      <c r="AK92" s="80"/>
      <c r="AL92" s="80"/>
      <c r="AM92" s="80"/>
      <c r="AN92" s="82" t="s">
        <v>59</v>
      </c>
      <c r="AO92" s="80"/>
      <c r="AP92" s="84"/>
      <c r="AQ92" s="85" t="s">
        <v>60</v>
      </c>
      <c r="AR92" s="39"/>
      <c r="AS92" s="86" t="s">
        <v>61</v>
      </c>
      <c r="AT92" s="87" t="s">
        <v>62</v>
      </c>
      <c r="AU92" s="87" t="s">
        <v>63</v>
      </c>
      <c r="AV92" s="87" t="s">
        <v>64</v>
      </c>
      <c r="AW92" s="87" t="s">
        <v>65</v>
      </c>
      <c r="AX92" s="87" t="s">
        <v>66</v>
      </c>
      <c r="AY92" s="87" t="s">
        <v>67</v>
      </c>
      <c r="AZ92" s="87" t="s">
        <v>68</v>
      </c>
      <c r="BA92" s="87" t="s">
        <v>69</v>
      </c>
      <c r="BB92" s="87" t="s">
        <v>70</v>
      </c>
      <c r="BC92" s="87" t="s">
        <v>71</v>
      </c>
      <c r="BD92" s="88" t="s">
        <v>72</v>
      </c>
      <c r="BE92" s="38"/>
    </row>
    <row r="93" s="2" customFormat="1" ht="10.8" customHeight="1">
      <c r="A93" s="38"/>
      <c r="B93" s="39"/>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9"/>
      <c r="AS93" s="89"/>
      <c r="AT93" s="90"/>
      <c r="AU93" s="90"/>
      <c r="AV93" s="90"/>
      <c r="AW93" s="90"/>
      <c r="AX93" s="90"/>
      <c r="AY93" s="90"/>
      <c r="AZ93" s="90"/>
      <c r="BA93" s="90"/>
      <c r="BB93" s="90"/>
      <c r="BC93" s="90"/>
      <c r="BD93" s="91"/>
      <c r="BE93" s="38"/>
    </row>
    <row r="94" s="6" customFormat="1" ht="32.4" customHeight="1">
      <c r="A94" s="6"/>
      <c r="B94" s="92"/>
      <c r="C94" s="93" t="s">
        <v>73</v>
      </c>
      <c r="D94" s="94"/>
      <c r="E94" s="94"/>
      <c r="F94" s="94"/>
      <c r="G94" s="94"/>
      <c r="H94" s="94"/>
      <c r="I94" s="94"/>
      <c r="J94" s="94"/>
      <c r="K94" s="94"/>
      <c r="L94" s="94"/>
      <c r="M94" s="94"/>
      <c r="N94" s="94"/>
      <c r="O94" s="94"/>
      <c r="P94" s="94"/>
      <c r="Q94" s="94"/>
      <c r="R94" s="94"/>
      <c r="S94" s="94"/>
      <c r="T94" s="94"/>
      <c r="U94" s="94"/>
      <c r="V94" s="94"/>
      <c r="W94" s="94"/>
      <c r="X94" s="94"/>
      <c r="Y94" s="94"/>
      <c r="Z94" s="94"/>
      <c r="AA94" s="94"/>
      <c r="AB94" s="94"/>
      <c r="AC94" s="94"/>
      <c r="AD94" s="94"/>
      <c r="AE94" s="94"/>
      <c r="AF94" s="94"/>
      <c r="AG94" s="95">
        <f>ROUND(AG95,2)</f>
        <v>0</v>
      </c>
      <c r="AH94" s="95"/>
      <c r="AI94" s="95"/>
      <c r="AJ94" s="95"/>
      <c r="AK94" s="95"/>
      <c r="AL94" s="95"/>
      <c r="AM94" s="95"/>
      <c r="AN94" s="96">
        <f>SUM(AG94,AT94)</f>
        <v>0</v>
      </c>
      <c r="AO94" s="96"/>
      <c r="AP94" s="96"/>
      <c r="AQ94" s="97" t="s">
        <v>1</v>
      </c>
      <c r="AR94" s="92"/>
      <c r="AS94" s="98">
        <f>ROUND(AS95,2)</f>
        <v>0</v>
      </c>
      <c r="AT94" s="99">
        <f>ROUND(SUM(AV94:AW94),2)</f>
        <v>0</v>
      </c>
      <c r="AU94" s="100">
        <f>ROUND(AU95,5)</f>
        <v>0</v>
      </c>
      <c r="AV94" s="99">
        <f>ROUND(AZ94*L29,2)</f>
        <v>0</v>
      </c>
      <c r="AW94" s="99">
        <f>ROUND(BA94*L30,2)</f>
        <v>0</v>
      </c>
      <c r="AX94" s="99">
        <f>ROUND(BB94*L29,2)</f>
        <v>0</v>
      </c>
      <c r="AY94" s="99">
        <f>ROUND(BC94*L30,2)</f>
        <v>0</v>
      </c>
      <c r="AZ94" s="99">
        <f>ROUND(AZ95,2)</f>
        <v>0</v>
      </c>
      <c r="BA94" s="99">
        <f>ROUND(BA95,2)</f>
        <v>0</v>
      </c>
      <c r="BB94" s="99">
        <f>ROUND(BB95,2)</f>
        <v>0</v>
      </c>
      <c r="BC94" s="99">
        <f>ROUND(BC95,2)</f>
        <v>0</v>
      </c>
      <c r="BD94" s="101">
        <f>ROUND(BD95,2)</f>
        <v>0</v>
      </c>
      <c r="BE94" s="6"/>
      <c r="BS94" s="102" t="s">
        <v>74</v>
      </c>
      <c r="BT94" s="102" t="s">
        <v>75</v>
      </c>
      <c r="BU94" s="103" t="s">
        <v>76</v>
      </c>
      <c r="BV94" s="102" t="s">
        <v>77</v>
      </c>
      <c r="BW94" s="102" t="s">
        <v>4</v>
      </c>
      <c r="BX94" s="102" t="s">
        <v>78</v>
      </c>
      <c r="CL94" s="102" t="s">
        <v>1</v>
      </c>
    </row>
    <row r="95" s="7" customFormat="1" ht="24.75" customHeight="1">
      <c r="A95" s="7"/>
      <c r="B95" s="104"/>
      <c r="C95" s="105"/>
      <c r="D95" s="106" t="s">
        <v>79</v>
      </c>
      <c r="E95" s="106"/>
      <c r="F95" s="106"/>
      <c r="G95" s="106"/>
      <c r="H95" s="106"/>
      <c r="I95" s="107"/>
      <c r="J95" s="106" t="s">
        <v>17</v>
      </c>
      <c r="K95" s="106"/>
      <c r="L95" s="106"/>
      <c r="M95" s="106"/>
      <c r="N95" s="106"/>
      <c r="O95" s="106"/>
      <c r="P95" s="106"/>
      <c r="Q95" s="106"/>
      <c r="R95" s="106"/>
      <c r="S95" s="106"/>
      <c r="T95" s="106"/>
      <c r="U95" s="106"/>
      <c r="V95" s="106"/>
      <c r="W95" s="106"/>
      <c r="X95" s="106"/>
      <c r="Y95" s="106"/>
      <c r="Z95" s="106"/>
      <c r="AA95" s="106"/>
      <c r="AB95" s="106"/>
      <c r="AC95" s="106"/>
      <c r="AD95" s="106"/>
      <c r="AE95" s="106"/>
      <c r="AF95" s="106"/>
      <c r="AG95" s="108">
        <f>ROUND(AG96+AG102+AG103,2)</f>
        <v>0</v>
      </c>
      <c r="AH95" s="107"/>
      <c r="AI95" s="107"/>
      <c r="AJ95" s="107"/>
      <c r="AK95" s="107"/>
      <c r="AL95" s="107"/>
      <c r="AM95" s="107"/>
      <c r="AN95" s="109">
        <f>SUM(AG95,AT95)</f>
        <v>0</v>
      </c>
      <c r="AO95" s="107"/>
      <c r="AP95" s="107"/>
      <c r="AQ95" s="110" t="s">
        <v>80</v>
      </c>
      <c r="AR95" s="104"/>
      <c r="AS95" s="111">
        <f>ROUND(AS96+AS102+AS103,2)</f>
        <v>0</v>
      </c>
      <c r="AT95" s="112">
        <f>ROUND(SUM(AV95:AW95),2)</f>
        <v>0</v>
      </c>
      <c r="AU95" s="113">
        <f>ROUND(AU96+AU102+AU103,5)</f>
        <v>0</v>
      </c>
      <c r="AV95" s="112">
        <f>ROUND(AZ95*L29,2)</f>
        <v>0</v>
      </c>
      <c r="AW95" s="112">
        <f>ROUND(BA95*L30,2)</f>
        <v>0</v>
      </c>
      <c r="AX95" s="112">
        <f>ROUND(BB95*L29,2)</f>
        <v>0</v>
      </c>
      <c r="AY95" s="112">
        <f>ROUND(BC95*L30,2)</f>
        <v>0</v>
      </c>
      <c r="AZ95" s="112">
        <f>ROUND(AZ96+AZ102+AZ103,2)</f>
        <v>0</v>
      </c>
      <c r="BA95" s="112">
        <f>ROUND(BA96+BA102+BA103,2)</f>
        <v>0</v>
      </c>
      <c r="BB95" s="112">
        <f>ROUND(BB96+BB102+BB103,2)</f>
        <v>0</v>
      </c>
      <c r="BC95" s="112">
        <f>ROUND(BC96+BC102+BC103,2)</f>
        <v>0</v>
      </c>
      <c r="BD95" s="114">
        <f>ROUND(BD96+BD102+BD103,2)</f>
        <v>0</v>
      </c>
      <c r="BE95" s="7"/>
      <c r="BS95" s="115" t="s">
        <v>74</v>
      </c>
      <c r="BT95" s="115" t="s">
        <v>81</v>
      </c>
      <c r="BU95" s="115" t="s">
        <v>76</v>
      </c>
      <c r="BV95" s="115" t="s">
        <v>77</v>
      </c>
      <c r="BW95" s="115" t="s">
        <v>82</v>
      </c>
      <c r="BX95" s="115" t="s">
        <v>4</v>
      </c>
      <c r="CL95" s="115" t="s">
        <v>1</v>
      </c>
      <c r="CM95" s="115" t="s">
        <v>83</v>
      </c>
    </row>
    <row r="96" s="4" customFormat="1" ht="23.25" customHeight="1">
      <c r="A96" s="4"/>
      <c r="B96" s="64"/>
      <c r="C96" s="10"/>
      <c r="D96" s="10"/>
      <c r="E96" s="116" t="s">
        <v>84</v>
      </c>
      <c r="F96" s="116"/>
      <c r="G96" s="116"/>
      <c r="H96" s="116"/>
      <c r="I96" s="116"/>
      <c r="J96" s="10"/>
      <c r="K96" s="116" t="s">
        <v>85</v>
      </c>
      <c r="L96" s="116"/>
      <c r="M96" s="116"/>
      <c r="N96" s="116"/>
      <c r="O96" s="116"/>
      <c r="P96" s="116"/>
      <c r="Q96" s="116"/>
      <c r="R96" s="116"/>
      <c r="S96" s="116"/>
      <c r="T96" s="116"/>
      <c r="U96" s="116"/>
      <c r="V96" s="116"/>
      <c r="W96" s="116"/>
      <c r="X96" s="116"/>
      <c r="Y96" s="116"/>
      <c r="Z96" s="116"/>
      <c r="AA96" s="116"/>
      <c r="AB96" s="116"/>
      <c r="AC96" s="116"/>
      <c r="AD96" s="116"/>
      <c r="AE96" s="116"/>
      <c r="AF96" s="116"/>
      <c r="AG96" s="117">
        <f>ROUND(SUM(AG97:AG101),2)</f>
        <v>0</v>
      </c>
      <c r="AH96" s="10"/>
      <c r="AI96" s="10"/>
      <c r="AJ96" s="10"/>
      <c r="AK96" s="10"/>
      <c r="AL96" s="10"/>
      <c r="AM96" s="10"/>
      <c r="AN96" s="118">
        <f>SUM(AG96,AT96)</f>
        <v>0</v>
      </c>
      <c r="AO96" s="10"/>
      <c r="AP96" s="10"/>
      <c r="AQ96" s="119" t="s">
        <v>86</v>
      </c>
      <c r="AR96" s="64"/>
      <c r="AS96" s="120">
        <f>ROUND(SUM(AS97:AS101),2)</f>
        <v>0</v>
      </c>
      <c r="AT96" s="121">
        <f>ROUND(SUM(AV96:AW96),2)</f>
        <v>0</v>
      </c>
      <c r="AU96" s="122">
        <f>ROUND(SUM(AU97:AU101),5)</f>
        <v>0</v>
      </c>
      <c r="AV96" s="121">
        <f>ROUND(AZ96*L29,2)</f>
        <v>0</v>
      </c>
      <c r="AW96" s="121">
        <f>ROUND(BA96*L30,2)</f>
        <v>0</v>
      </c>
      <c r="AX96" s="121">
        <f>ROUND(BB96*L29,2)</f>
        <v>0</v>
      </c>
      <c r="AY96" s="121">
        <f>ROUND(BC96*L30,2)</f>
        <v>0</v>
      </c>
      <c r="AZ96" s="121">
        <f>ROUND(SUM(AZ97:AZ101),2)</f>
        <v>0</v>
      </c>
      <c r="BA96" s="121">
        <f>ROUND(SUM(BA97:BA101),2)</f>
        <v>0</v>
      </c>
      <c r="BB96" s="121">
        <f>ROUND(SUM(BB97:BB101),2)</f>
        <v>0</v>
      </c>
      <c r="BC96" s="121">
        <f>ROUND(SUM(BC97:BC101),2)</f>
        <v>0</v>
      </c>
      <c r="BD96" s="123">
        <f>ROUND(SUM(BD97:BD101),2)</f>
        <v>0</v>
      </c>
      <c r="BE96" s="4"/>
      <c r="BS96" s="27" t="s">
        <v>74</v>
      </c>
      <c r="BT96" s="27" t="s">
        <v>83</v>
      </c>
      <c r="BU96" s="27" t="s">
        <v>76</v>
      </c>
      <c r="BV96" s="27" t="s">
        <v>77</v>
      </c>
      <c r="BW96" s="27" t="s">
        <v>87</v>
      </c>
      <c r="BX96" s="27" t="s">
        <v>82</v>
      </c>
      <c r="CL96" s="27" t="s">
        <v>1</v>
      </c>
    </row>
    <row r="97" s="4" customFormat="1" ht="23.25" customHeight="1">
      <c r="A97" s="124" t="s">
        <v>88</v>
      </c>
      <c r="B97" s="64"/>
      <c r="C97" s="10"/>
      <c r="D97" s="10"/>
      <c r="E97" s="10"/>
      <c r="F97" s="116" t="s">
        <v>89</v>
      </c>
      <c r="G97" s="116"/>
      <c r="H97" s="116"/>
      <c r="I97" s="116"/>
      <c r="J97" s="116"/>
      <c r="K97" s="10"/>
      <c r="L97" s="116" t="s">
        <v>90</v>
      </c>
      <c r="M97" s="116"/>
      <c r="N97" s="116"/>
      <c r="O97" s="116"/>
      <c r="P97" s="116"/>
      <c r="Q97" s="116"/>
      <c r="R97" s="116"/>
      <c r="S97" s="116"/>
      <c r="T97" s="116"/>
      <c r="U97" s="116"/>
      <c r="V97" s="116"/>
      <c r="W97" s="116"/>
      <c r="X97" s="116"/>
      <c r="Y97" s="116"/>
      <c r="Z97" s="116"/>
      <c r="AA97" s="116"/>
      <c r="AB97" s="116"/>
      <c r="AC97" s="116"/>
      <c r="AD97" s="116"/>
      <c r="AE97" s="116"/>
      <c r="AF97" s="116"/>
      <c r="AG97" s="118">
        <f>'0001 - SO 01.1 Stavební ú...'!J34</f>
        <v>0</v>
      </c>
      <c r="AH97" s="10"/>
      <c r="AI97" s="10"/>
      <c r="AJ97" s="10"/>
      <c r="AK97" s="10"/>
      <c r="AL97" s="10"/>
      <c r="AM97" s="10"/>
      <c r="AN97" s="118">
        <f>SUM(AG97,AT97)</f>
        <v>0</v>
      </c>
      <c r="AO97" s="10"/>
      <c r="AP97" s="10"/>
      <c r="AQ97" s="119" t="s">
        <v>86</v>
      </c>
      <c r="AR97" s="64"/>
      <c r="AS97" s="120">
        <v>0</v>
      </c>
      <c r="AT97" s="121">
        <f>ROUND(SUM(AV97:AW97),2)</f>
        <v>0</v>
      </c>
      <c r="AU97" s="122">
        <f>'0001 - SO 01.1 Stavební ú...'!P144</f>
        <v>0</v>
      </c>
      <c r="AV97" s="121">
        <f>'0001 - SO 01.1 Stavební ú...'!J37</f>
        <v>0</v>
      </c>
      <c r="AW97" s="121">
        <f>'0001 - SO 01.1 Stavební ú...'!J38</f>
        <v>0</v>
      </c>
      <c r="AX97" s="121">
        <f>'0001 - SO 01.1 Stavební ú...'!J39</f>
        <v>0</v>
      </c>
      <c r="AY97" s="121">
        <f>'0001 - SO 01.1 Stavební ú...'!J40</f>
        <v>0</v>
      </c>
      <c r="AZ97" s="121">
        <f>'0001 - SO 01.1 Stavební ú...'!F37</f>
        <v>0</v>
      </c>
      <c r="BA97" s="121">
        <f>'0001 - SO 01.1 Stavební ú...'!F38</f>
        <v>0</v>
      </c>
      <c r="BB97" s="121">
        <f>'0001 - SO 01.1 Stavební ú...'!F39</f>
        <v>0</v>
      </c>
      <c r="BC97" s="121">
        <f>'0001 - SO 01.1 Stavební ú...'!F40</f>
        <v>0</v>
      </c>
      <c r="BD97" s="123">
        <f>'0001 - SO 01.1 Stavební ú...'!F41</f>
        <v>0</v>
      </c>
      <c r="BE97" s="4"/>
      <c r="BT97" s="27" t="s">
        <v>91</v>
      </c>
      <c r="BV97" s="27" t="s">
        <v>77</v>
      </c>
      <c r="BW97" s="27" t="s">
        <v>92</v>
      </c>
      <c r="BX97" s="27" t="s">
        <v>87</v>
      </c>
      <c r="CL97" s="27" t="s">
        <v>1</v>
      </c>
    </row>
    <row r="98" s="4" customFormat="1" ht="23.25" customHeight="1">
      <c r="A98" s="124" t="s">
        <v>88</v>
      </c>
      <c r="B98" s="64"/>
      <c r="C98" s="10"/>
      <c r="D98" s="10"/>
      <c r="E98" s="10"/>
      <c r="F98" s="116" t="s">
        <v>93</v>
      </c>
      <c r="G98" s="116"/>
      <c r="H98" s="116"/>
      <c r="I98" s="116"/>
      <c r="J98" s="116"/>
      <c r="K98" s="10"/>
      <c r="L98" s="116" t="s">
        <v>94</v>
      </c>
      <c r="M98" s="116"/>
      <c r="N98" s="116"/>
      <c r="O98" s="116"/>
      <c r="P98" s="116"/>
      <c r="Q98" s="116"/>
      <c r="R98" s="116"/>
      <c r="S98" s="116"/>
      <c r="T98" s="116"/>
      <c r="U98" s="116"/>
      <c r="V98" s="116"/>
      <c r="W98" s="116"/>
      <c r="X98" s="116"/>
      <c r="Y98" s="116"/>
      <c r="Z98" s="116"/>
      <c r="AA98" s="116"/>
      <c r="AB98" s="116"/>
      <c r="AC98" s="116"/>
      <c r="AD98" s="116"/>
      <c r="AE98" s="116"/>
      <c r="AF98" s="116"/>
      <c r="AG98" s="118">
        <f>'0002 - SO 01.2 Stavební ú...'!J34</f>
        <v>0</v>
      </c>
      <c r="AH98" s="10"/>
      <c r="AI98" s="10"/>
      <c r="AJ98" s="10"/>
      <c r="AK98" s="10"/>
      <c r="AL98" s="10"/>
      <c r="AM98" s="10"/>
      <c r="AN98" s="118">
        <f>SUM(AG98,AT98)</f>
        <v>0</v>
      </c>
      <c r="AO98" s="10"/>
      <c r="AP98" s="10"/>
      <c r="AQ98" s="119" t="s">
        <v>86</v>
      </c>
      <c r="AR98" s="64"/>
      <c r="AS98" s="120">
        <v>0</v>
      </c>
      <c r="AT98" s="121">
        <f>ROUND(SUM(AV98:AW98),2)</f>
        <v>0</v>
      </c>
      <c r="AU98" s="122">
        <f>'0002 - SO 01.2 Stavební ú...'!P129</f>
        <v>0</v>
      </c>
      <c r="AV98" s="121">
        <f>'0002 - SO 01.2 Stavební ú...'!J37</f>
        <v>0</v>
      </c>
      <c r="AW98" s="121">
        <f>'0002 - SO 01.2 Stavební ú...'!J38</f>
        <v>0</v>
      </c>
      <c r="AX98" s="121">
        <f>'0002 - SO 01.2 Stavební ú...'!J39</f>
        <v>0</v>
      </c>
      <c r="AY98" s="121">
        <f>'0002 - SO 01.2 Stavební ú...'!J40</f>
        <v>0</v>
      </c>
      <c r="AZ98" s="121">
        <f>'0002 - SO 01.2 Stavební ú...'!F37</f>
        <v>0</v>
      </c>
      <c r="BA98" s="121">
        <f>'0002 - SO 01.2 Stavební ú...'!F38</f>
        <v>0</v>
      </c>
      <c r="BB98" s="121">
        <f>'0002 - SO 01.2 Stavební ú...'!F39</f>
        <v>0</v>
      </c>
      <c r="BC98" s="121">
        <f>'0002 - SO 01.2 Stavební ú...'!F40</f>
        <v>0</v>
      </c>
      <c r="BD98" s="123">
        <f>'0002 - SO 01.2 Stavební ú...'!F41</f>
        <v>0</v>
      </c>
      <c r="BE98" s="4"/>
      <c r="BT98" s="27" t="s">
        <v>91</v>
      </c>
      <c r="BV98" s="27" t="s">
        <v>77</v>
      </c>
      <c r="BW98" s="27" t="s">
        <v>95</v>
      </c>
      <c r="BX98" s="27" t="s">
        <v>87</v>
      </c>
      <c r="CL98" s="27" t="s">
        <v>1</v>
      </c>
    </row>
    <row r="99" s="4" customFormat="1" ht="23.25" customHeight="1">
      <c r="A99" s="124" t="s">
        <v>88</v>
      </c>
      <c r="B99" s="64"/>
      <c r="C99" s="10"/>
      <c r="D99" s="10"/>
      <c r="E99" s="10"/>
      <c r="F99" s="116" t="s">
        <v>96</v>
      </c>
      <c r="G99" s="116"/>
      <c r="H99" s="116"/>
      <c r="I99" s="116"/>
      <c r="J99" s="116"/>
      <c r="K99" s="10"/>
      <c r="L99" s="116" t="s">
        <v>97</v>
      </c>
      <c r="M99" s="116"/>
      <c r="N99" s="116"/>
      <c r="O99" s="116"/>
      <c r="P99" s="116"/>
      <c r="Q99" s="116"/>
      <c r="R99" s="116"/>
      <c r="S99" s="116"/>
      <c r="T99" s="116"/>
      <c r="U99" s="116"/>
      <c r="V99" s="116"/>
      <c r="W99" s="116"/>
      <c r="X99" s="116"/>
      <c r="Y99" s="116"/>
      <c r="Z99" s="116"/>
      <c r="AA99" s="116"/>
      <c r="AB99" s="116"/>
      <c r="AC99" s="116"/>
      <c r="AD99" s="116"/>
      <c r="AE99" s="116"/>
      <c r="AF99" s="116"/>
      <c r="AG99" s="118">
        <f>'0003 - SO 01.3 Stavební ú...'!J34</f>
        <v>0</v>
      </c>
      <c r="AH99" s="10"/>
      <c r="AI99" s="10"/>
      <c r="AJ99" s="10"/>
      <c r="AK99" s="10"/>
      <c r="AL99" s="10"/>
      <c r="AM99" s="10"/>
      <c r="AN99" s="118">
        <f>SUM(AG99,AT99)</f>
        <v>0</v>
      </c>
      <c r="AO99" s="10"/>
      <c r="AP99" s="10"/>
      <c r="AQ99" s="119" t="s">
        <v>86</v>
      </c>
      <c r="AR99" s="64"/>
      <c r="AS99" s="120">
        <v>0</v>
      </c>
      <c r="AT99" s="121">
        <f>ROUND(SUM(AV99:AW99),2)</f>
        <v>0</v>
      </c>
      <c r="AU99" s="122">
        <f>'0003 - SO 01.3 Stavební ú...'!P134</f>
        <v>0</v>
      </c>
      <c r="AV99" s="121">
        <f>'0003 - SO 01.3 Stavební ú...'!J37</f>
        <v>0</v>
      </c>
      <c r="AW99" s="121">
        <f>'0003 - SO 01.3 Stavební ú...'!J38</f>
        <v>0</v>
      </c>
      <c r="AX99" s="121">
        <f>'0003 - SO 01.3 Stavební ú...'!J39</f>
        <v>0</v>
      </c>
      <c r="AY99" s="121">
        <f>'0003 - SO 01.3 Stavební ú...'!J40</f>
        <v>0</v>
      </c>
      <c r="AZ99" s="121">
        <f>'0003 - SO 01.3 Stavební ú...'!F37</f>
        <v>0</v>
      </c>
      <c r="BA99" s="121">
        <f>'0003 - SO 01.3 Stavební ú...'!F38</f>
        <v>0</v>
      </c>
      <c r="BB99" s="121">
        <f>'0003 - SO 01.3 Stavební ú...'!F39</f>
        <v>0</v>
      </c>
      <c r="BC99" s="121">
        <f>'0003 - SO 01.3 Stavební ú...'!F40</f>
        <v>0</v>
      </c>
      <c r="BD99" s="123">
        <f>'0003 - SO 01.3 Stavební ú...'!F41</f>
        <v>0</v>
      </c>
      <c r="BE99" s="4"/>
      <c r="BT99" s="27" t="s">
        <v>91</v>
      </c>
      <c r="BV99" s="27" t="s">
        <v>77</v>
      </c>
      <c r="BW99" s="27" t="s">
        <v>98</v>
      </c>
      <c r="BX99" s="27" t="s">
        <v>87</v>
      </c>
      <c r="CL99" s="27" t="s">
        <v>1</v>
      </c>
    </row>
    <row r="100" s="4" customFormat="1" ht="35.25" customHeight="1">
      <c r="A100" s="124" t="s">
        <v>88</v>
      </c>
      <c r="B100" s="64"/>
      <c r="C100" s="10"/>
      <c r="D100" s="10"/>
      <c r="E100" s="10"/>
      <c r="F100" s="116" t="s">
        <v>99</v>
      </c>
      <c r="G100" s="116"/>
      <c r="H100" s="116"/>
      <c r="I100" s="116"/>
      <c r="J100" s="116"/>
      <c r="K100" s="10"/>
      <c r="L100" s="116" t="s">
        <v>100</v>
      </c>
      <c r="M100" s="116"/>
      <c r="N100" s="116"/>
      <c r="O100" s="116"/>
      <c r="P100" s="116"/>
      <c r="Q100" s="116"/>
      <c r="R100" s="116"/>
      <c r="S100" s="116"/>
      <c r="T100" s="116"/>
      <c r="U100" s="116"/>
      <c r="V100" s="116"/>
      <c r="W100" s="116"/>
      <c r="X100" s="116"/>
      <c r="Y100" s="116"/>
      <c r="Z100" s="116"/>
      <c r="AA100" s="116"/>
      <c r="AB100" s="116"/>
      <c r="AC100" s="116"/>
      <c r="AD100" s="116"/>
      <c r="AE100" s="116"/>
      <c r="AF100" s="116"/>
      <c r="AG100" s="118">
        <f>'0004 - SO 01.4 Stavební ú...'!J34</f>
        <v>0</v>
      </c>
      <c r="AH100" s="10"/>
      <c r="AI100" s="10"/>
      <c r="AJ100" s="10"/>
      <c r="AK100" s="10"/>
      <c r="AL100" s="10"/>
      <c r="AM100" s="10"/>
      <c r="AN100" s="118">
        <f>SUM(AG100,AT100)</f>
        <v>0</v>
      </c>
      <c r="AO100" s="10"/>
      <c r="AP100" s="10"/>
      <c r="AQ100" s="119" t="s">
        <v>86</v>
      </c>
      <c r="AR100" s="64"/>
      <c r="AS100" s="120">
        <v>0</v>
      </c>
      <c r="AT100" s="121">
        <f>ROUND(SUM(AV100:AW100),2)</f>
        <v>0</v>
      </c>
      <c r="AU100" s="122">
        <f>'0004 - SO 01.4 Stavební ú...'!P137</f>
        <v>0</v>
      </c>
      <c r="AV100" s="121">
        <f>'0004 - SO 01.4 Stavební ú...'!J37</f>
        <v>0</v>
      </c>
      <c r="AW100" s="121">
        <f>'0004 - SO 01.4 Stavební ú...'!J38</f>
        <v>0</v>
      </c>
      <c r="AX100" s="121">
        <f>'0004 - SO 01.4 Stavební ú...'!J39</f>
        <v>0</v>
      </c>
      <c r="AY100" s="121">
        <f>'0004 - SO 01.4 Stavební ú...'!J40</f>
        <v>0</v>
      </c>
      <c r="AZ100" s="121">
        <f>'0004 - SO 01.4 Stavební ú...'!F37</f>
        <v>0</v>
      </c>
      <c r="BA100" s="121">
        <f>'0004 - SO 01.4 Stavební ú...'!F38</f>
        <v>0</v>
      </c>
      <c r="BB100" s="121">
        <f>'0004 - SO 01.4 Stavební ú...'!F39</f>
        <v>0</v>
      </c>
      <c r="BC100" s="121">
        <f>'0004 - SO 01.4 Stavební ú...'!F40</f>
        <v>0</v>
      </c>
      <c r="BD100" s="123">
        <f>'0004 - SO 01.4 Stavební ú...'!F41</f>
        <v>0</v>
      </c>
      <c r="BE100" s="4"/>
      <c r="BT100" s="27" t="s">
        <v>91</v>
      </c>
      <c r="BV100" s="27" t="s">
        <v>77</v>
      </c>
      <c r="BW100" s="27" t="s">
        <v>101</v>
      </c>
      <c r="BX100" s="27" t="s">
        <v>87</v>
      </c>
      <c r="CL100" s="27" t="s">
        <v>1</v>
      </c>
    </row>
    <row r="101" s="4" customFormat="1" ht="23.25" customHeight="1">
      <c r="A101" s="124" t="s">
        <v>88</v>
      </c>
      <c r="B101" s="64"/>
      <c r="C101" s="10"/>
      <c r="D101" s="10"/>
      <c r="E101" s="10"/>
      <c r="F101" s="116" t="s">
        <v>102</v>
      </c>
      <c r="G101" s="116"/>
      <c r="H101" s="116"/>
      <c r="I101" s="116"/>
      <c r="J101" s="116"/>
      <c r="K101" s="10"/>
      <c r="L101" s="116" t="s">
        <v>103</v>
      </c>
      <c r="M101" s="116"/>
      <c r="N101" s="116"/>
      <c r="O101" s="116"/>
      <c r="P101" s="116"/>
      <c r="Q101" s="116"/>
      <c r="R101" s="116"/>
      <c r="S101" s="116"/>
      <c r="T101" s="116"/>
      <c r="U101" s="116"/>
      <c r="V101" s="116"/>
      <c r="W101" s="116"/>
      <c r="X101" s="116"/>
      <c r="Y101" s="116"/>
      <c r="Z101" s="116"/>
      <c r="AA101" s="116"/>
      <c r="AB101" s="116"/>
      <c r="AC101" s="116"/>
      <c r="AD101" s="116"/>
      <c r="AE101" s="116"/>
      <c r="AF101" s="116"/>
      <c r="AG101" s="118">
        <f>'0005 - SO 01.5 Stavební ú...'!J34</f>
        <v>0</v>
      </c>
      <c r="AH101" s="10"/>
      <c r="AI101" s="10"/>
      <c r="AJ101" s="10"/>
      <c r="AK101" s="10"/>
      <c r="AL101" s="10"/>
      <c r="AM101" s="10"/>
      <c r="AN101" s="118">
        <f>SUM(AG101,AT101)</f>
        <v>0</v>
      </c>
      <c r="AO101" s="10"/>
      <c r="AP101" s="10"/>
      <c r="AQ101" s="119" t="s">
        <v>86</v>
      </c>
      <c r="AR101" s="64"/>
      <c r="AS101" s="120">
        <v>0</v>
      </c>
      <c r="AT101" s="121">
        <f>ROUND(SUM(AV101:AW101),2)</f>
        <v>0</v>
      </c>
      <c r="AU101" s="122">
        <f>'0005 - SO 01.5 Stavební ú...'!P126</f>
        <v>0</v>
      </c>
      <c r="AV101" s="121">
        <f>'0005 - SO 01.5 Stavební ú...'!J37</f>
        <v>0</v>
      </c>
      <c r="AW101" s="121">
        <f>'0005 - SO 01.5 Stavební ú...'!J38</f>
        <v>0</v>
      </c>
      <c r="AX101" s="121">
        <f>'0005 - SO 01.5 Stavební ú...'!J39</f>
        <v>0</v>
      </c>
      <c r="AY101" s="121">
        <f>'0005 - SO 01.5 Stavební ú...'!J40</f>
        <v>0</v>
      </c>
      <c r="AZ101" s="121">
        <f>'0005 - SO 01.5 Stavební ú...'!F37</f>
        <v>0</v>
      </c>
      <c r="BA101" s="121">
        <f>'0005 - SO 01.5 Stavební ú...'!F38</f>
        <v>0</v>
      </c>
      <c r="BB101" s="121">
        <f>'0005 - SO 01.5 Stavební ú...'!F39</f>
        <v>0</v>
      </c>
      <c r="BC101" s="121">
        <f>'0005 - SO 01.5 Stavební ú...'!F40</f>
        <v>0</v>
      </c>
      <c r="BD101" s="123">
        <f>'0005 - SO 01.5 Stavební ú...'!F41</f>
        <v>0</v>
      </c>
      <c r="BE101" s="4"/>
      <c r="BT101" s="27" t="s">
        <v>91</v>
      </c>
      <c r="BV101" s="27" t="s">
        <v>77</v>
      </c>
      <c r="BW101" s="27" t="s">
        <v>104</v>
      </c>
      <c r="BX101" s="27" t="s">
        <v>87</v>
      </c>
      <c r="CL101" s="27" t="s">
        <v>1</v>
      </c>
    </row>
    <row r="102" s="4" customFormat="1" ht="16.5" customHeight="1">
      <c r="A102" s="124" t="s">
        <v>88</v>
      </c>
      <c r="B102" s="64"/>
      <c r="C102" s="10"/>
      <c r="D102" s="10"/>
      <c r="E102" s="116" t="s">
        <v>105</v>
      </c>
      <c r="F102" s="116"/>
      <c r="G102" s="116"/>
      <c r="H102" s="116"/>
      <c r="I102" s="116"/>
      <c r="J102" s="10"/>
      <c r="K102" s="116" t="s">
        <v>106</v>
      </c>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8">
        <f>'002 - PS 01 Vystrojení VD...'!J32</f>
        <v>0</v>
      </c>
      <c r="AH102" s="10"/>
      <c r="AI102" s="10"/>
      <c r="AJ102" s="10"/>
      <c r="AK102" s="10"/>
      <c r="AL102" s="10"/>
      <c r="AM102" s="10"/>
      <c r="AN102" s="118">
        <f>SUM(AG102,AT102)</f>
        <v>0</v>
      </c>
      <c r="AO102" s="10"/>
      <c r="AP102" s="10"/>
      <c r="AQ102" s="119" t="s">
        <v>86</v>
      </c>
      <c r="AR102" s="64"/>
      <c r="AS102" s="120">
        <v>0</v>
      </c>
      <c r="AT102" s="121">
        <f>ROUND(SUM(AV102:AW102),2)</f>
        <v>0</v>
      </c>
      <c r="AU102" s="122">
        <f>'002 - PS 01 Vystrojení VD...'!P124</f>
        <v>0</v>
      </c>
      <c r="AV102" s="121">
        <f>'002 - PS 01 Vystrojení VD...'!J35</f>
        <v>0</v>
      </c>
      <c r="AW102" s="121">
        <f>'002 - PS 01 Vystrojení VD...'!J36</f>
        <v>0</v>
      </c>
      <c r="AX102" s="121">
        <f>'002 - PS 01 Vystrojení VD...'!J37</f>
        <v>0</v>
      </c>
      <c r="AY102" s="121">
        <f>'002 - PS 01 Vystrojení VD...'!J38</f>
        <v>0</v>
      </c>
      <c r="AZ102" s="121">
        <f>'002 - PS 01 Vystrojení VD...'!F35</f>
        <v>0</v>
      </c>
      <c r="BA102" s="121">
        <f>'002 - PS 01 Vystrojení VD...'!F36</f>
        <v>0</v>
      </c>
      <c r="BB102" s="121">
        <f>'002 - PS 01 Vystrojení VD...'!F37</f>
        <v>0</v>
      </c>
      <c r="BC102" s="121">
        <f>'002 - PS 01 Vystrojení VD...'!F38</f>
        <v>0</v>
      </c>
      <c r="BD102" s="123">
        <f>'002 - PS 01 Vystrojení VD...'!F39</f>
        <v>0</v>
      </c>
      <c r="BE102" s="4"/>
      <c r="BT102" s="27" t="s">
        <v>83</v>
      </c>
      <c r="BV102" s="27" t="s">
        <v>77</v>
      </c>
      <c r="BW102" s="27" t="s">
        <v>107</v>
      </c>
      <c r="BX102" s="27" t="s">
        <v>82</v>
      </c>
      <c r="CL102" s="27" t="s">
        <v>1</v>
      </c>
    </row>
    <row r="103" s="4" customFormat="1" ht="16.5" customHeight="1">
      <c r="A103" s="124" t="s">
        <v>88</v>
      </c>
      <c r="B103" s="64"/>
      <c r="C103" s="10"/>
      <c r="D103" s="10"/>
      <c r="E103" s="116" t="s">
        <v>108</v>
      </c>
      <c r="F103" s="116"/>
      <c r="G103" s="116"/>
      <c r="H103" s="116"/>
      <c r="I103" s="116"/>
      <c r="J103" s="10"/>
      <c r="K103" s="116" t="s">
        <v>109</v>
      </c>
      <c r="L103" s="116"/>
      <c r="M103" s="116"/>
      <c r="N103" s="116"/>
      <c r="O103" s="116"/>
      <c r="P103" s="116"/>
      <c r="Q103" s="116"/>
      <c r="R103" s="116"/>
      <c r="S103" s="116"/>
      <c r="T103" s="116"/>
      <c r="U103" s="116"/>
      <c r="V103" s="116"/>
      <c r="W103" s="116"/>
      <c r="X103" s="116"/>
      <c r="Y103" s="116"/>
      <c r="Z103" s="116"/>
      <c r="AA103" s="116"/>
      <c r="AB103" s="116"/>
      <c r="AC103" s="116"/>
      <c r="AD103" s="116"/>
      <c r="AE103" s="116"/>
      <c r="AF103" s="116"/>
      <c r="AG103" s="118">
        <f>'003 - Ostatní a vedlejší ...'!J32</f>
        <v>0</v>
      </c>
      <c r="AH103" s="10"/>
      <c r="AI103" s="10"/>
      <c r="AJ103" s="10"/>
      <c r="AK103" s="10"/>
      <c r="AL103" s="10"/>
      <c r="AM103" s="10"/>
      <c r="AN103" s="118">
        <f>SUM(AG103,AT103)</f>
        <v>0</v>
      </c>
      <c r="AO103" s="10"/>
      <c r="AP103" s="10"/>
      <c r="AQ103" s="119" t="s">
        <v>86</v>
      </c>
      <c r="AR103" s="64"/>
      <c r="AS103" s="125">
        <v>0</v>
      </c>
      <c r="AT103" s="126">
        <f>ROUND(SUM(AV103:AW103),2)</f>
        <v>0</v>
      </c>
      <c r="AU103" s="127">
        <f>'003 - Ostatní a vedlejší ...'!P139</f>
        <v>0</v>
      </c>
      <c r="AV103" s="126">
        <f>'003 - Ostatní a vedlejší ...'!J35</f>
        <v>0</v>
      </c>
      <c r="AW103" s="126">
        <f>'003 - Ostatní a vedlejší ...'!J36</f>
        <v>0</v>
      </c>
      <c r="AX103" s="126">
        <f>'003 - Ostatní a vedlejší ...'!J37</f>
        <v>0</v>
      </c>
      <c r="AY103" s="126">
        <f>'003 - Ostatní a vedlejší ...'!J38</f>
        <v>0</v>
      </c>
      <c r="AZ103" s="126">
        <f>'003 - Ostatní a vedlejší ...'!F35</f>
        <v>0</v>
      </c>
      <c r="BA103" s="126">
        <f>'003 - Ostatní a vedlejší ...'!F36</f>
        <v>0</v>
      </c>
      <c r="BB103" s="126">
        <f>'003 - Ostatní a vedlejší ...'!F37</f>
        <v>0</v>
      </c>
      <c r="BC103" s="126">
        <f>'003 - Ostatní a vedlejší ...'!F38</f>
        <v>0</v>
      </c>
      <c r="BD103" s="128">
        <f>'003 - Ostatní a vedlejší ...'!F39</f>
        <v>0</v>
      </c>
      <c r="BE103" s="4"/>
      <c r="BT103" s="27" t="s">
        <v>83</v>
      </c>
      <c r="BV103" s="27" t="s">
        <v>77</v>
      </c>
      <c r="BW103" s="27" t="s">
        <v>110</v>
      </c>
      <c r="BX103" s="27" t="s">
        <v>82</v>
      </c>
      <c r="CL103" s="27" t="s">
        <v>1</v>
      </c>
    </row>
    <row r="104" s="2" customFormat="1" ht="30" customHeight="1">
      <c r="A104" s="38"/>
      <c r="B104" s="39"/>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9"/>
      <c r="AS104" s="38"/>
      <c r="AT104" s="38"/>
      <c r="AU104" s="38"/>
      <c r="AV104" s="38"/>
      <c r="AW104" s="38"/>
      <c r="AX104" s="38"/>
      <c r="AY104" s="38"/>
      <c r="AZ104" s="38"/>
      <c r="BA104" s="38"/>
      <c r="BB104" s="38"/>
      <c r="BC104" s="38"/>
      <c r="BD104" s="38"/>
      <c r="BE104" s="38"/>
    </row>
    <row r="105" s="2" customFormat="1" ht="6.96" customHeight="1">
      <c r="A105" s="38"/>
      <c r="B105" s="60"/>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39"/>
      <c r="AS105" s="38"/>
      <c r="AT105" s="38"/>
      <c r="AU105" s="38"/>
      <c r="AV105" s="38"/>
      <c r="AW105" s="38"/>
      <c r="AX105" s="38"/>
      <c r="AY105" s="38"/>
      <c r="AZ105" s="38"/>
      <c r="BA105" s="38"/>
      <c r="BB105" s="38"/>
      <c r="BC105" s="38"/>
      <c r="BD105" s="38"/>
      <c r="BE105" s="38"/>
    </row>
  </sheetData>
  <mergeCells count="74">
    <mergeCell ref="L85:AJ85"/>
    <mergeCell ref="AM87:AN87"/>
    <mergeCell ref="AS89:AT91"/>
    <mergeCell ref="AM89:AP89"/>
    <mergeCell ref="AM90:AP90"/>
    <mergeCell ref="C92:G92"/>
    <mergeCell ref="AG92:AM92"/>
    <mergeCell ref="AN92:AP92"/>
    <mergeCell ref="I92:AF92"/>
    <mergeCell ref="AG95:AM95"/>
    <mergeCell ref="AN95:AP95"/>
    <mergeCell ref="J95:AF95"/>
    <mergeCell ref="D95:H95"/>
    <mergeCell ref="AN96:AP96"/>
    <mergeCell ref="E96:I96"/>
    <mergeCell ref="K96:AF96"/>
    <mergeCell ref="AG96:AM96"/>
    <mergeCell ref="L97:AF97"/>
    <mergeCell ref="AN97:AP97"/>
    <mergeCell ref="F97:J97"/>
    <mergeCell ref="AG97:AM97"/>
    <mergeCell ref="AG98:AM98"/>
    <mergeCell ref="AN98:AP98"/>
    <mergeCell ref="F98:J98"/>
    <mergeCell ref="L98:AF98"/>
    <mergeCell ref="AN99:AP99"/>
    <mergeCell ref="AG99:AM99"/>
    <mergeCell ref="F99:J99"/>
    <mergeCell ref="L99:AF99"/>
    <mergeCell ref="AN100:AP100"/>
    <mergeCell ref="AG100:AM100"/>
    <mergeCell ref="F100:J100"/>
    <mergeCell ref="L100:AF100"/>
    <mergeCell ref="AN101:AP101"/>
    <mergeCell ref="AG101:AM101"/>
    <mergeCell ref="F101:J101"/>
    <mergeCell ref="L101:AF101"/>
    <mergeCell ref="AN102:AP102"/>
    <mergeCell ref="AG102:AM102"/>
    <mergeCell ref="E102:I102"/>
    <mergeCell ref="K102:AF102"/>
    <mergeCell ref="AN103:AP103"/>
    <mergeCell ref="AG103:AM103"/>
    <mergeCell ref="E103:I103"/>
    <mergeCell ref="K103:AF103"/>
    <mergeCell ref="AG94:AM94"/>
    <mergeCell ref="AN94:AP94"/>
    <mergeCell ref="BE5:BE34"/>
    <mergeCell ref="K5:AJ5"/>
    <mergeCell ref="K6:AJ6"/>
    <mergeCell ref="E14:AJ14"/>
    <mergeCell ref="E23:AN23"/>
    <mergeCell ref="AK26:AO26"/>
    <mergeCell ref="L28:P28"/>
    <mergeCell ref="W28:AE28"/>
    <mergeCell ref="AK28:AO28"/>
    <mergeCell ref="AK29:AO29"/>
    <mergeCell ref="L29:P29"/>
    <mergeCell ref="W29:AE29"/>
    <mergeCell ref="AK30:AO30"/>
    <mergeCell ref="W30:AE30"/>
    <mergeCell ref="L30:P30"/>
    <mergeCell ref="AK31:AO31"/>
    <mergeCell ref="L31:P31"/>
    <mergeCell ref="W31:AE31"/>
    <mergeCell ref="L32:P32"/>
    <mergeCell ref="W32:AE32"/>
    <mergeCell ref="AK32:AO32"/>
    <mergeCell ref="L33:P33"/>
    <mergeCell ref="W33:AE33"/>
    <mergeCell ref="AK33:AO33"/>
    <mergeCell ref="AK35:AO35"/>
    <mergeCell ref="X35:AB35"/>
    <mergeCell ref="AR2:BE2"/>
  </mergeCells>
  <hyperlinks>
    <hyperlink ref="A97" location="'0001 - SO 01.1 Stavební ú...'!C2" display="/"/>
    <hyperlink ref="A98" location="'0002 - SO 01.2 Stavební ú...'!C2" display="/"/>
    <hyperlink ref="A99" location="'0003 - SO 01.3 Stavební ú...'!C2" display="/"/>
    <hyperlink ref="A100" location="'0004 - SO 01.4 Stavební ú...'!C2" display="/"/>
    <hyperlink ref="A101" location="'0005 - SO 01.5 Stavební ú...'!C2" display="/"/>
    <hyperlink ref="A102" location="'002 - PS 01 Vystrojení VD...'!C2" display="/"/>
    <hyperlink ref="A103" location="'003 - Ostatní a vedlejší ...'!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92</v>
      </c>
    </row>
    <row r="3" s="1" customFormat="1" ht="6.96" customHeight="1">
      <c r="B3" s="20"/>
      <c r="C3" s="21"/>
      <c r="D3" s="21"/>
      <c r="E3" s="21"/>
      <c r="F3" s="21"/>
      <c r="G3" s="21"/>
      <c r="H3" s="21"/>
      <c r="I3" s="21"/>
      <c r="J3" s="21"/>
      <c r="K3" s="21"/>
      <c r="L3" s="22"/>
      <c r="AT3" s="19" t="s">
        <v>83</v>
      </c>
    </row>
    <row r="4" s="1" customFormat="1" ht="24.96" customHeight="1">
      <c r="B4" s="22"/>
      <c r="D4" s="23" t="s">
        <v>111</v>
      </c>
      <c r="L4" s="22"/>
      <c r="M4" s="129" t="s">
        <v>10</v>
      </c>
      <c r="AT4" s="19" t="s">
        <v>3</v>
      </c>
    </row>
    <row r="5" s="1" customFormat="1" ht="6.96" customHeight="1">
      <c r="B5" s="22"/>
      <c r="L5" s="22"/>
    </row>
    <row r="6" s="1" customFormat="1" ht="12" customHeight="1">
      <c r="B6" s="22"/>
      <c r="D6" s="32" t="s">
        <v>16</v>
      </c>
      <c r="L6" s="22"/>
    </row>
    <row r="7" s="1" customFormat="1" ht="16.5" customHeight="1">
      <c r="B7" s="22"/>
      <c r="E7" s="130" t="str">
        <f>'Rekapitulace stavby'!K6</f>
        <v>Brno, VDJ Jelenice, rekonstrukce stavební části a technologie</v>
      </c>
      <c r="F7" s="32"/>
      <c r="G7" s="32"/>
      <c r="H7" s="32"/>
      <c r="L7" s="22"/>
    </row>
    <row r="8">
      <c r="B8" s="22"/>
      <c r="D8" s="32" t="s">
        <v>112</v>
      </c>
      <c r="L8" s="22"/>
    </row>
    <row r="9" s="1" customFormat="1" ht="16.5" customHeight="1">
      <c r="B9" s="22"/>
      <c r="E9" s="130" t="s">
        <v>113</v>
      </c>
      <c r="F9" s="1"/>
      <c r="G9" s="1"/>
      <c r="H9" s="1"/>
      <c r="L9" s="22"/>
    </row>
    <row r="10" s="1" customFormat="1" ht="12" customHeight="1">
      <c r="B10" s="22"/>
      <c r="D10" s="32" t="s">
        <v>114</v>
      </c>
      <c r="L10" s="22"/>
    </row>
    <row r="11" s="2" customFormat="1" ht="16.5" customHeight="1">
      <c r="A11" s="38"/>
      <c r="B11" s="39"/>
      <c r="C11" s="38"/>
      <c r="D11" s="38"/>
      <c r="E11" s="131" t="s">
        <v>115</v>
      </c>
      <c r="F11" s="38"/>
      <c r="G11" s="38"/>
      <c r="H11" s="38"/>
      <c r="I11" s="38"/>
      <c r="J11" s="38"/>
      <c r="K11" s="38"/>
      <c r="L11" s="55"/>
      <c r="S11" s="38"/>
      <c r="T11" s="38"/>
      <c r="U11" s="38"/>
      <c r="V11" s="38"/>
      <c r="W11" s="38"/>
      <c r="X11" s="38"/>
      <c r="Y11" s="38"/>
      <c r="Z11" s="38"/>
      <c r="AA11" s="38"/>
      <c r="AB11" s="38"/>
      <c r="AC11" s="38"/>
      <c r="AD11" s="38"/>
      <c r="AE11" s="38"/>
    </row>
    <row r="12" s="2" customFormat="1" ht="12" customHeight="1">
      <c r="A12" s="38"/>
      <c r="B12" s="39"/>
      <c r="C12" s="38"/>
      <c r="D12" s="32" t="s">
        <v>116</v>
      </c>
      <c r="E12" s="38"/>
      <c r="F12" s="38"/>
      <c r="G12" s="38"/>
      <c r="H12" s="38"/>
      <c r="I12" s="38"/>
      <c r="J12" s="38"/>
      <c r="K12" s="38"/>
      <c r="L12" s="55"/>
      <c r="S12" s="38"/>
      <c r="T12" s="38"/>
      <c r="U12" s="38"/>
      <c r="V12" s="38"/>
      <c r="W12" s="38"/>
      <c r="X12" s="38"/>
      <c r="Y12" s="38"/>
      <c r="Z12" s="38"/>
      <c r="AA12" s="38"/>
      <c r="AB12" s="38"/>
      <c r="AC12" s="38"/>
      <c r="AD12" s="38"/>
      <c r="AE12" s="38"/>
    </row>
    <row r="13" s="2" customFormat="1" ht="30" customHeight="1">
      <c r="A13" s="38"/>
      <c r="B13" s="39"/>
      <c r="C13" s="38"/>
      <c r="D13" s="38"/>
      <c r="E13" s="67" t="s">
        <v>117</v>
      </c>
      <c r="F13" s="38"/>
      <c r="G13" s="38"/>
      <c r="H13" s="38"/>
      <c r="I13" s="38"/>
      <c r="J13" s="38"/>
      <c r="K13" s="38"/>
      <c r="L13" s="55"/>
      <c r="S13" s="38"/>
      <c r="T13" s="38"/>
      <c r="U13" s="38"/>
      <c r="V13" s="38"/>
      <c r="W13" s="38"/>
      <c r="X13" s="38"/>
      <c r="Y13" s="38"/>
      <c r="Z13" s="38"/>
      <c r="AA13" s="38"/>
      <c r="AB13" s="38"/>
      <c r="AC13" s="38"/>
      <c r="AD13" s="38"/>
      <c r="AE13" s="38"/>
    </row>
    <row r="14" s="2" customFormat="1">
      <c r="A14" s="38"/>
      <c r="B14" s="39"/>
      <c r="C14" s="38"/>
      <c r="D14" s="38"/>
      <c r="E14" s="38"/>
      <c r="F14" s="38"/>
      <c r="G14" s="38"/>
      <c r="H14" s="38"/>
      <c r="I14" s="38"/>
      <c r="J14" s="38"/>
      <c r="K14" s="38"/>
      <c r="L14" s="55"/>
      <c r="S14" s="38"/>
      <c r="T14" s="38"/>
      <c r="U14" s="38"/>
      <c r="V14" s="38"/>
      <c r="W14" s="38"/>
      <c r="X14" s="38"/>
      <c r="Y14" s="38"/>
      <c r="Z14" s="38"/>
      <c r="AA14" s="38"/>
      <c r="AB14" s="38"/>
      <c r="AC14" s="38"/>
      <c r="AD14" s="38"/>
      <c r="AE14" s="38"/>
    </row>
    <row r="15" s="2" customFormat="1" ht="12" customHeight="1">
      <c r="A15" s="38"/>
      <c r="B15" s="39"/>
      <c r="C15" s="38"/>
      <c r="D15" s="32" t="s">
        <v>18</v>
      </c>
      <c r="E15" s="38"/>
      <c r="F15" s="27" t="s">
        <v>1</v>
      </c>
      <c r="G15" s="38"/>
      <c r="H15" s="38"/>
      <c r="I15" s="32" t="s">
        <v>19</v>
      </c>
      <c r="J15" s="27" t="s">
        <v>1</v>
      </c>
      <c r="K15" s="38"/>
      <c r="L15" s="55"/>
      <c r="S15" s="38"/>
      <c r="T15" s="38"/>
      <c r="U15" s="38"/>
      <c r="V15" s="38"/>
      <c r="W15" s="38"/>
      <c r="X15" s="38"/>
      <c r="Y15" s="38"/>
      <c r="Z15" s="38"/>
      <c r="AA15" s="38"/>
      <c r="AB15" s="38"/>
      <c r="AC15" s="38"/>
      <c r="AD15" s="38"/>
      <c r="AE15" s="38"/>
    </row>
    <row r="16" s="2" customFormat="1" ht="12" customHeight="1">
      <c r="A16" s="38"/>
      <c r="B16" s="39"/>
      <c r="C16" s="38"/>
      <c r="D16" s="32" t="s">
        <v>20</v>
      </c>
      <c r="E16" s="38"/>
      <c r="F16" s="27" t="s">
        <v>21</v>
      </c>
      <c r="G16" s="38"/>
      <c r="H16" s="38"/>
      <c r="I16" s="32" t="s">
        <v>22</v>
      </c>
      <c r="J16" s="69" t="str">
        <f>'Rekapitulace stavby'!AN8</f>
        <v>23. 6. 2025</v>
      </c>
      <c r="K16" s="38"/>
      <c r="L16" s="55"/>
      <c r="S16" s="38"/>
      <c r="T16" s="38"/>
      <c r="U16" s="38"/>
      <c r="V16" s="38"/>
      <c r="W16" s="38"/>
      <c r="X16" s="38"/>
      <c r="Y16" s="38"/>
      <c r="Z16" s="38"/>
      <c r="AA16" s="38"/>
      <c r="AB16" s="38"/>
      <c r="AC16" s="38"/>
      <c r="AD16" s="38"/>
      <c r="AE16" s="38"/>
    </row>
    <row r="17" s="2" customFormat="1" ht="10.8" customHeight="1">
      <c r="A17" s="38"/>
      <c r="B17" s="39"/>
      <c r="C17" s="38"/>
      <c r="D17" s="38"/>
      <c r="E17" s="38"/>
      <c r="F17" s="38"/>
      <c r="G17" s="38"/>
      <c r="H17" s="38"/>
      <c r="I17" s="38"/>
      <c r="J17" s="38"/>
      <c r="K17" s="38"/>
      <c r="L17" s="55"/>
      <c r="S17" s="38"/>
      <c r="T17" s="38"/>
      <c r="U17" s="38"/>
      <c r="V17" s="38"/>
      <c r="W17" s="38"/>
      <c r="X17" s="38"/>
      <c r="Y17" s="38"/>
      <c r="Z17" s="38"/>
      <c r="AA17" s="38"/>
      <c r="AB17" s="38"/>
      <c r="AC17" s="38"/>
      <c r="AD17" s="38"/>
      <c r="AE17" s="38"/>
    </row>
    <row r="18" s="2" customFormat="1" ht="12" customHeight="1">
      <c r="A18" s="38"/>
      <c r="B18" s="39"/>
      <c r="C18" s="38"/>
      <c r="D18" s="32" t="s">
        <v>24</v>
      </c>
      <c r="E18" s="38"/>
      <c r="F18" s="38"/>
      <c r="G18" s="38"/>
      <c r="H18" s="38"/>
      <c r="I18" s="32" t="s">
        <v>25</v>
      </c>
      <c r="J18" s="27" t="s">
        <v>1</v>
      </c>
      <c r="K18" s="38"/>
      <c r="L18" s="55"/>
      <c r="S18" s="38"/>
      <c r="T18" s="38"/>
      <c r="U18" s="38"/>
      <c r="V18" s="38"/>
      <c r="W18" s="38"/>
      <c r="X18" s="38"/>
      <c r="Y18" s="38"/>
      <c r="Z18" s="38"/>
      <c r="AA18" s="38"/>
      <c r="AB18" s="38"/>
      <c r="AC18" s="38"/>
      <c r="AD18" s="38"/>
      <c r="AE18" s="38"/>
    </row>
    <row r="19" s="2" customFormat="1" ht="18" customHeight="1">
      <c r="A19" s="38"/>
      <c r="B19" s="39"/>
      <c r="C19" s="38"/>
      <c r="D19" s="38"/>
      <c r="E19" s="27" t="s">
        <v>26</v>
      </c>
      <c r="F19" s="38"/>
      <c r="G19" s="38"/>
      <c r="H19" s="38"/>
      <c r="I19" s="32" t="s">
        <v>27</v>
      </c>
      <c r="J19" s="27" t="s">
        <v>1</v>
      </c>
      <c r="K19" s="38"/>
      <c r="L19" s="55"/>
      <c r="S19" s="38"/>
      <c r="T19" s="38"/>
      <c r="U19" s="38"/>
      <c r="V19" s="38"/>
      <c r="W19" s="38"/>
      <c r="X19" s="38"/>
      <c r="Y19" s="38"/>
      <c r="Z19" s="38"/>
      <c r="AA19" s="38"/>
      <c r="AB19" s="38"/>
      <c r="AC19" s="38"/>
      <c r="AD19" s="38"/>
      <c r="AE19" s="38"/>
    </row>
    <row r="20" s="2" customFormat="1" ht="6.96" customHeight="1">
      <c r="A20" s="38"/>
      <c r="B20" s="39"/>
      <c r="C20" s="38"/>
      <c r="D20" s="38"/>
      <c r="E20" s="38"/>
      <c r="F20" s="38"/>
      <c r="G20" s="38"/>
      <c r="H20" s="38"/>
      <c r="I20" s="38"/>
      <c r="J20" s="38"/>
      <c r="K20" s="38"/>
      <c r="L20" s="55"/>
      <c r="S20" s="38"/>
      <c r="T20" s="38"/>
      <c r="U20" s="38"/>
      <c r="V20" s="38"/>
      <c r="W20" s="38"/>
      <c r="X20" s="38"/>
      <c r="Y20" s="38"/>
      <c r="Z20" s="38"/>
      <c r="AA20" s="38"/>
      <c r="AB20" s="38"/>
      <c r="AC20" s="38"/>
      <c r="AD20" s="38"/>
      <c r="AE20" s="38"/>
    </row>
    <row r="21" s="2" customFormat="1" ht="12" customHeight="1">
      <c r="A21" s="38"/>
      <c r="B21" s="39"/>
      <c r="C21" s="38"/>
      <c r="D21" s="32" t="s">
        <v>28</v>
      </c>
      <c r="E21" s="38"/>
      <c r="F21" s="38"/>
      <c r="G21" s="38"/>
      <c r="H21" s="38"/>
      <c r="I21" s="32" t="s">
        <v>25</v>
      </c>
      <c r="J21" s="33" t="str">
        <f>'Rekapitulace stavby'!AN13</f>
        <v>Vyplň údaj</v>
      </c>
      <c r="K21" s="38"/>
      <c r="L21" s="55"/>
      <c r="S21" s="38"/>
      <c r="T21" s="38"/>
      <c r="U21" s="38"/>
      <c r="V21" s="38"/>
      <c r="W21" s="38"/>
      <c r="X21" s="38"/>
      <c r="Y21" s="38"/>
      <c r="Z21" s="38"/>
      <c r="AA21" s="38"/>
      <c r="AB21" s="38"/>
      <c r="AC21" s="38"/>
      <c r="AD21" s="38"/>
      <c r="AE21" s="38"/>
    </row>
    <row r="22" s="2" customFormat="1" ht="18" customHeight="1">
      <c r="A22" s="38"/>
      <c r="B22" s="39"/>
      <c r="C22" s="38"/>
      <c r="D22" s="38"/>
      <c r="E22" s="33" t="str">
        <f>'Rekapitulace stavby'!E14</f>
        <v>Vyplň údaj</v>
      </c>
      <c r="F22" s="27"/>
      <c r="G22" s="27"/>
      <c r="H22" s="27"/>
      <c r="I22" s="32" t="s">
        <v>27</v>
      </c>
      <c r="J22" s="33" t="str">
        <f>'Rekapitulace stavby'!AN14</f>
        <v>Vyplň údaj</v>
      </c>
      <c r="K22" s="38"/>
      <c r="L22" s="55"/>
      <c r="S22" s="38"/>
      <c r="T22" s="38"/>
      <c r="U22" s="38"/>
      <c r="V22" s="38"/>
      <c r="W22" s="38"/>
      <c r="X22" s="38"/>
      <c r="Y22" s="38"/>
      <c r="Z22" s="38"/>
      <c r="AA22" s="38"/>
      <c r="AB22" s="38"/>
      <c r="AC22" s="38"/>
      <c r="AD22" s="38"/>
      <c r="AE22" s="38"/>
    </row>
    <row r="23" s="2" customFormat="1" ht="6.96" customHeight="1">
      <c r="A23" s="38"/>
      <c r="B23" s="39"/>
      <c r="C23" s="38"/>
      <c r="D23" s="38"/>
      <c r="E23" s="38"/>
      <c r="F23" s="38"/>
      <c r="G23" s="38"/>
      <c r="H23" s="38"/>
      <c r="I23" s="38"/>
      <c r="J23" s="38"/>
      <c r="K23" s="38"/>
      <c r="L23" s="55"/>
      <c r="S23" s="38"/>
      <c r="T23" s="38"/>
      <c r="U23" s="38"/>
      <c r="V23" s="38"/>
      <c r="W23" s="38"/>
      <c r="X23" s="38"/>
      <c r="Y23" s="38"/>
      <c r="Z23" s="38"/>
      <c r="AA23" s="38"/>
      <c r="AB23" s="38"/>
      <c r="AC23" s="38"/>
      <c r="AD23" s="38"/>
      <c r="AE23" s="38"/>
    </row>
    <row r="24" s="2" customFormat="1" ht="12" customHeight="1">
      <c r="A24" s="38"/>
      <c r="B24" s="39"/>
      <c r="C24" s="38"/>
      <c r="D24" s="32" t="s">
        <v>30</v>
      </c>
      <c r="E24" s="38"/>
      <c r="F24" s="38"/>
      <c r="G24" s="38"/>
      <c r="H24" s="38"/>
      <c r="I24" s="32" t="s">
        <v>25</v>
      </c>
      <c r="J24" s="27" t="s">
        <v>1</v>
      </c>
      <c r="K24" s="38"/>
      <c r="L24" s="55"/>
      <c r="S24" s="38"/>
      <c r="T24" s="38"/>
      <c r="U24" s="38"/>
      <c r="V24" s="38"/>
      <c r="W24" s="38"/>
      <c r="X24" s="38"/>
      <c r="Y24" s="38"/>
      <c r="Z24" s="38"/>
      <c r="AA24" s="38"/>
      <c r="AB24" s="38"/>
      <c r="AC24" s="38"/>
      <c r="AD24" s="38"/>
      <c r="AE24" s="38"/>
    </row>
    <row r="25" s="2" customFormat="1" ht="18" customHeight="1">
      <c r="A25" s="38"/>
      <c r="B25" s="39"/>
      <c r="C25" s="38"/>
      <c r="D25" s="38"/>
      <c r="E25" s="27" t="s">
        <v>31</v>
      </c>
      <c r="F25" s="38"/>
      <c r="G25" s="38"/>
      <c r="H25" s="38"/>
      <c r="I25" s="32" t="s">
        <v>27</v>
      </c>
      <c r="J25" s="27" t="s">
        <v>1</v>
      </c>
      <c r="K25" s="38"/>
      <c r="L25" s="55"/>
      <c r="S25" s="38"/>
      <c r="T25" s="38"/>
      <c r="U25" s="38"/>
      <c r="V25" s="38"/>
      <c r="W25" s="38"/>
      <c r="X25" s="38"/>
      <c r="Y25" s="38"/>
      <c r="Z25" s="38"/>
      <c r="AA25" s="38"/>
      <c r="AB25" s="38"/>
      <c r="AC25" s="38"/>
      <c r="AD25" s="38"/>
      <c r="AE25" s="38"/>
    </row>
    <row r="26" s="2" customFormat="1" ht="6.96" customHeight="1">
      <c r="A26" s="38"/>
      <c r="B26" s="39"/>
      <c r="C26" s="38"/>
      <c r="D26" s="38"/>
      <c r="E26" s="38"/>
      <c r="F26" s="38"/>
      <c r="G26" s="38"/>
      <c r="H26" s="38"/>
      <c r="I26" s="38"/>
      <c r="J26" s="38"/>
      <c r="K26" s="38"/>
      <c r="L26" s="55"/>
      <c r="S26" s="38"/>
      <c r="T26" s="38"/>
      <c r="U26" s="38"/>
      <c r="V26" s="38"/>
      <c r="W26" s="38"/>
      <c r="X26" s="38"/>
      <c r="Y26" s="38"/>
      <c r="Z26" s="38"/>
      <c r="AA26" s="38"/>
      <c r="AB26" s="38"/>
      <c r="AC26" s="38"/>
      <c r="AD26" s="38"/>
      <c r="AE26" s="38"/>
    </row>
    <row r="27" s="2" customFormat="1" ht="12" customHeight="1">
      <c r="A27" s="38"/>
      <c r="B27" s="39"/>
      <c r="C27" s="38"/>
      <c r="D27" s="32" t="s">
        <v>33</v>
      </c>
      <c r="E27" s="38"/>
      <c r="F27" s="38"/>
      <c r="G27" s="38"/>
      <c r="H27" s="38"/>
      <c r="I27" s="32" t="s">
        <v>25</v>
      </c>
      <c r="J27" s="27" t="str">
        <f>IF('Rekapitulace stavby'!AN19="","",'Rekapitulace stavby'!AN19)</f>
        <v/>
      </c>
      <c r="K27" s="38"/>
      <c r="L27" s="55"/>
      <c r="S27" s="38"/>
      <c r="T27" s="38"/>
      <c r="U27" s="38"/>
      <c r="V27" s="38"/>
      <c r="W27" s="38"/>
      <c r="X27" s="38"/>
      <c r="Y27" s="38"/>
      <c r="Z27" s="38"/>
      <c r="AA27" s="38"/>
      <c r="AB27" s="38"/>
      <c r="AC27" s="38"/>
      <c r="AD27" s="38"/>
      <c r="AE27" s="38"/>
    </row>
    <row r="28" s="2" customFormat="1" ht="18" customHeight="1">
      <c r="A28" s="38"/>
      <c r="B28" s="39"/>
      <c r="C28" s="38"/>
      <c r="D28" s="38"/>
      <c r="E28" s="27" t="str">
        <f>IF('Rekapitulace stavby'!E20="","",'Rekapitulace stavby'!E20)</f>
        <v xml:space="preserve"> </v>
      </c>
      <c r="F28" s="38"/>
      <c r="G28" s="38"/>
      <c r="H28" s="38"/>
      <c r="I28" s="32" t="s">
        <v>27</v>
      </c>
      <c r="J28" s="27" t="str">
        <f>IF('Rekapitulace stavby'!AN20="","",'Rekapitulace stavby'!AN20)</f>
        <v/>
      </c>
      <c r="K28" s="38"/>
      <c r="L28" s="55"/>
      <c r="S28" s="38"/>
      <c r="T28" s="38"/>
      <c r="U28" s="38"/>
      <c r="V28" s="38"/>
      <c r="W28" s="38"/>
      <c r="X28" s="38"/>
      <c r="Y28" s="38"/>
      <c r="Z28" s="38"/>
      <c r="AA28" s="38"/>
      <c r="AB28" s="38"/>
      <c r="AC28" s="38"/>
      <c r="AD28" s="38"/>
      <c r="AE28" s="38"/>
    </row>
    <row r="29" s="2" customFormat="1" ht="6.96" customHeight="1">
      <c r="A29" s="38"/>
      <c r="B29" s="39"/>
      <c r="C29" s="38"/>
      <c r="D29" s="38"/>
      <c r="E29" s="38"/>
      <c r="F29" s="38"/>
      <c r="G29" s="38"/>
      <c r="H29" s="38"/>
      <c r="I29" s="38"/>
      <c r="J29" s="38"/>
      <c r="K29" s="38"/>
      <c r="L29" s="55"/>
      <c r="S29" s="38"/>
      <c r="T29" s="38"/>
      <c r="U29" s="38"/>
      <c r="V29" s="38"/>
      <c r="W29" s="38"/>
      <c r="X29" s="38"/>
      <c r="Y29" s="38"/>
      <c r="Z29" s="38"/>
      <c r="AA29" s="38"/>
      <c r="AB29" s="38"/>
      <c r="AC29" s="38"/>
      <c r="AD29" s="38"/>
      <c r="AE29" s="38"/>
    </row>
    <row r="30" s="2" customFormat="1" ht="12" customHeight="1">
      <c r="A30" s="38"/>
      <c r="B30" s="39"/>
      <c r="C30" s="38"/>
      <c r="D30" s="32" t="s">
        <v>34</v>
      </c>
      <c r="E30" s="38"/>
      <c r="F30" s="38"/>
      <c r="G30" s="38"/>
      <c r="H30" s="38"/>
      <c r="I30" s="38"/>
      <c r="J30" s="38"/>
      <c r="K30" s="38"/>
      <c r="L30" s="55"/>
      <c r="S30" s="38"/>
      <c r="T30" s="38"/>
      <c r="U30" s="38"/>
      <c r="V30" s="38"/>
      <c r="W30" s="38"/>
      <c r="X30" s="38"/>
      <c r="Y30" s="38"/>
      <c r="Z30" s="38"/>
      <c r="AA30" s="38"/>
      <c r="AB30" s="38"/>
      <c r="AC30" s="38"/>
      <c r="AD30" s="38"/>
      <c r="AE30" s="38"/>
    </row>
    <row r="31" s="8" customFormat="1" ht="16.5" customHeight="1">
      <c r="A31" s="132"/>
      <c r="B31" s="133"/>
      <c r="C31" s="132"/>
      <c r="D31" s="132"/>
      <c r="E31" s="36" t="s">
        <v>1</v>
      </c>
      <c r="F31" s="36"/>
      <c r="G31" s="36"/>
      <c r="H31" s="36"/>
      <c r="I31" s="132"/>
      <c r="J31" s="132"/>
      <c r="K31" s="132"/>
      <c r="L31" s="134"/>
      <c r="S31" s="132"/>
      <c r="T31" s="132"/>
      <c r="U31" s="132"/>
      <c r="V31" s="132"/>
      <c r="W31" s="132"/>
      <c r="X31" s="132"/>
      <c r="Y31" s="132"/>
      <c r="Z31" s="132"/>
      <c r="AA31" s="132"/>
      <c r="AB31" s="132"/>
      <c r="AC31" s="132"/>
      <c r="AD31" s="132"/>
      <c r="AE31" s="132"/>
    </row>
    <row r="32" s="2" customFormat="1" ht="6.96" customHeight="1">
      <c r="A32" s="38"/>
      <c r="B32" s="39"/>
      <c r="C32" s="38"/>
      <c r="D32" s="38"/>
      <c r="E32" s="38"/>
      <c r="F32" s="38"/>
      <c r="G32" s="38"/>
      <c r="H32" s="38"/>
      <c r="I32" s="38"/>
      <c r="J32" s="38"/>
      <c r="K32" s="38"/>
      <c r="L32" s="55"/>
      <c r="S32" s="38"/>
      <c r="T32" s="38"/>
      <c r="U32" s="38"/>
      <c r="V32" s="38"/>
      <c r="W32" s="38"/>
      <c r="X32" s="38"/>
      <c r="Y32" s="38"/>
      <c r="Z32" s="38"/>
      <c r="AA32" s="38"/>
      <c r="AB32" s="38"/>
      <c r="AC32" s="38"/>
      <c r="AD32" s="38"/>
      <c r="AE32" s="38"/>
    </row>
    <row r="33" s="2" customFormat="1" ht="6.96" customHeight="1">
      <c r="A33" s="38"/>
      <c r="B33" s="39"/>
      <c r="C33" s="38"/>
      <c r="D33" s="90"/>
      <c r="E33" s="90"/>
      <c r="F33" s="90"/>
      <c r="G33" s="90"/>
      <c r="H33" s="90"/>
      <c r="I33" s="90"/>
      <c r="J33" s="90"/>
      <c r="K33" s="90"/>
      <c r="L33" s="55"/>
      <c r="S33" s="38"/>
      <c r="T33" s="38"/>
      <c r="U33" s="38"/>
      <c r="V33" s="38"/>
      <c r="W33" s="38"/>
      <c r="X33" s="38"/>
      <c r="Y33" s="38"/>
      <c r="Z33" s="38"/>
      <c r="AA33" s="38"/>
      <c r="AB33" s="38"/>
      <c r="AC33" s="38"/>
      <c r="AD33" s="38"/>
      <c r="AE33" s="38"/>
    </row>
    <row r="34" s="2" customFormat="1" ht="25.44" customHeight="1">
      <c r="A34" s="38"/>
      <c r="B34" s="39"/>
      <c r="C34" s="38"/>
      <c r="D34" s="135" t="s">
        <v>35</v>
      </c>
      <c r="E34" s="38"/>
      <c r="F34" s="38"/>
      <c r="G34" s="38"/>
      <c r="H34" s="38"/>
      <c r="I34" s="38"/>
      <c r="J34" s="96">
        <f>ROUND(J144, 2)</f>
        <v>0</v>
      </c>
      <c r="K34" s="38"/>
      <c r="L34" s="55"/>
      <c r="S34" s="38"/>
      <c r="T34" s="38"/>
      <c r="U34" s="38"/>
      <c r="V34" s="38"/>
      <c r="W34" s="38"/>
      <c r="X34" s="38"/>
      <c r="Y34" s="38"/>
      <c r="Z34" s="38"/>
      <c r="AA34" s="38"/>
      <c r="AB34" s="38"/>
      <c r="AC34" s="38"/>
      <c r="AD34" s="38"/>
      <c r="AE34" s="38"/>
    </row>
    <row r="35" s="2" customFormat="1" ht="6.96" customHeight="1">
      <c r="A35" s="38"/>
      <c r="B35" s="39"/>
      <c r="C35" s="38"/>
      <c r="D35" s="90"/>
      <c r="E35" s="90"/>
      <c r="F35" s="90"/>
      <c r="G35" s="90"/>
      <c r="H35" s="90"/>
      <c r="I35" s="90"/>
      <c r="J35" s="90"/>
      <c r="K35" s="90"/>
      <c r="L35" s="55"/>
      <c r="S35" s="38"/>
      <c r="T35" s="38"/>
      <c r="U35" s="38"/>
      <c r="V35" s="38"/>
      <c r="W35" s="38"/>
      <c r="X35" s="38"/>
      <c r="Y35" s="38"/>
      <c r="Z35" s="38"/>
      <c r="AA35" s="38"/>
      <c r="AB35" s="38"/>
      <c r="AC35" s="38"/>
      <c r="AD35" s="38"/>
      <c r="AE35" s="38"/>
    </row>
    <row r="36" s="2" customFormat="1" ht="14.4" customHeight="1">
      <c r="A36" s="38"/>
      <c r="B36" s="39"/>
      <c r="C36" s="38"/>
      <c r="D36" s="38"/>
      <c r="E36" s="38"/>
      <c r="F36" s="43" t="s">
        <v>37</v>
      </c>
      <c r="G36" s="38"/>
      <c r="H36" s="38"/>
      <c r="I36" s="43" t="s">
        <v>36</v>
      </c>
      <c r="J36" s="43" t="s">
        <v>38</v>
      </c>
      <c r="K36" s="38"/>
      <c r="L36" s="55"/>
      <c r="S36" s="38"/>
      <c r="T36" s="38"/>
      <c r="U36" s="38"/>
      <c r="V36" s="38"/>
      <c r="W36" s="38"/>
      <c r="X36" s="38"/>
      <c r="Y36" s="38"/>
      <c r="Z36" s="38"/>
      <c r="AA36" s="38"/>
      <c r="AB36" s="38"/>
      <c r="AC36" s="38"/>
      <c r="AD36" s="38"/>
      <c r="AE36" s="38"/>
    </row>
    <row r="37" s="2" customFormat="1" ht="14.4" customHeight="1">
      <c r="A37" s="38"/>
      <c r="B37" s="39"/>
      <c r="C37" s="38"/>
      <c r="D37" s="131" t="s">
        <v>39</v>
      </c>
      <c r="E37" s="32" t="s">
        <v>40</v>
      </c>
      <c r="F37" s="136">
        <f>ROUND((SUM(BE144:BE1206)),  2)</f>
        <v>0</v>
      </c>
      <c r="G37" s="38"/>
      <c r="H37" s="38"/>
      <c r="I37" s="137">
        <v>0.20999999999999999</v>
      </c>
      <c r="J37" s="136">
        <f>ROUND(((SUM(BE144:BE1206))*I37),  2)</f>
        <v>0</v>
      </c>
      <c r="K37" s="38"/>
      <c r="L37" s="55"/>
      <c r="S37" s="38"/>
      <c r="T37" s="38"/>
      <c r="U37" s="38"/>
      <c r="V37" s="38"/>
      <c r="W37" s="38"/>
      <c r="X37" s="38"/>
      <c r="Y37" s="38"/>
      <c r="Z37" s="38"/>
      <c r="AA37" s="38"/>
      <c r="AB37" s="38"/>
      <c r="AC37" s="38"/>
      <c r="AD37" s="38"/>
      <c r="AE37" s="38"/>
    </row>
    <row r="38" s="2" customFormat="1" ht="14.4" customHeight="1">
      <c r="A38" s="38"/>
      <c r="B38" s="39"/>
      <c r="C38" s="38"/>
      <c r="D38" s="38"/>
      <c r="E38" s="32" t="s">
        <v>41</v>
      </c>
      <c r="F38" s="136">
        <f>ROUND((SUM(BF144:BF1206)),  2)</f>
        <v>0</v>
      </c>
      <c r="G38" s="38"/>
      <c r="H38" s="38"/>
      <c r="I38" s="137">
        <v>0.12</v>
      </c>
      <c r="J38" s="136">
        <f>ROUND(((SUM(BF144:BF1206))*I38),  2)</f>
        <v>0</v>
      </c>
      <c r="K38" s="38"/>
      <c r="L38" s="55"/>
      <c r="S38" s="38"/>
      <c r="T38" s="38"/>
      <c r="U38" s="38"/>
      <c r="V38" s="38"/>
      <c r="W38" s="38"/>
      <c r="X38" s="38"/>
      <c r="Y38" s="38"/>
      <c r="Z38" s="38"/>
      <c r="AA38" s="38"/>
      <c r="AB38" s="38"/>
      <c r="AC38" s="38"/>
      <c r="AD38" s="38"/>
      <c r="AE38" s="38"/>
    </row>
    <row r="39" hidden="1" s="2" customFormat="1" ht="14.4" customHeight="1">
      <c r="A39" s="38"/>
      <c r="B39" s="39"/>
      <c r="C39" s="38"/>
      <c r="D39" s="38"/>
      <c r="E39" s="32" t="s">
        <v>42</v>
      </c>
      <c r="F39" s="136">
        <f>ROUND((SUM(BG144:BG1206)),  2)</f>
        <v>0</v>
      </c>
      <c r="G39" s="38"/>
      <c r="H39" s="38"/>
      <c r="I39" s="137">
        <v>0.20999999999999999</v>
      </c>
      <c r="J39" s="136">
        <f>0</f>
        <v>0</v>
      </c>
      <c r="K39" s="38"/>
      <c r="L39" s="55"/>
      <c r="S39" s="38"/>
      <c r="T39" s="38"/>
      <c r="U39" s="38"/>
      <c r="V39" s="38"/>
      <c r="W39" s="38"/>
      <c r="X39" s="38"/>
      <c r="Y39" s="38"/>
      <c r="Z39" s="38"/>
      <c r="AA39" s="38"/>
      <c r="AB39" s="38"/>
      <c r="AC39" s="38"/>
      <c r="AD39" s="38"/>
      <c r="AE39" s="38"/>
    </row>
    <row r="40" hidden="1" s="2" customFormat="1" ht="14.4" customHeight="1">
      <c r="A40" s="38"/>
      <c r="B40" s="39"/>
      <c r="C40" s="38"/>
      <c r="D40" s="38"/>
      <c r="E40" s="32" t="s">
        <v>43</v>
      </c>
      <c r="F40" s="136">
        <f>ROUND((SUM(BH144:BH1206)),  2)</f>
        <v>0</v>
      </c>
      <c r="G40" s="38"/>
      <c r="H40" s="38"/>
      <c r="I40" s="137">
        <v>0.12</v>
      </c>
      <c r="J40" s="136">
        <f>0</f>
        <v>0</v>
      </c>
      <c r="K40" s="38"/>
      <c r="L40" s="55"/>
      <c r="S40" s="38"/>
      <c r="T40" s="38"/>
      <c r="U40" s="38"/>
      <c r="V40" s="38"/>
      <c r="W40" s="38"/>
      <c r="X40" s="38"/>
      <c r="Y40" s="38"/>
      <c r="Z40" s="38"/>
      <c r="AA40" s="38"/>
      <c r="AB40" s="38"/>
      <c r="AC40" s="38"/>
      <c r="AD40" s="38"/>
      <c r="AE40" s="38"/>
    </row>
    <row r="41" hidden="1" s="2" customFormat="1" ht="14.4" customHeight="1">
      <c r="A41" s="38"/>
      <c r="B41" s="39"/>
      <c r="C41" s="38"/>
      <c r="D41" s="38"/>
      <c r="E41" s="32" t="s">
        <v>44</v>
      </c>
      <c r="F41" s="136">
        <f>ROUND((SUM(BI144:BI1206)),  2)</f>
        <v>0</v>
      </c>
      <c r="G41" s="38"/>
      <c r="H41" s="38"/>
      <c r="I41" s="137">
        <v>0</v>
      </c>
      <c r="J41" s="136">
        <f>0</f>
        <v>0</v>
      </c>
      <c r="K41" s="38"/>
      <c r="L41" s="55"/>
      <c r="S41" s="38"/>
      <c r="T41" s="38"/>
      <c r="U41" s="38"/>
      <c r="V41" s="38"/>
      <c r="W41" s="38"/>
      <c r="X41" s="38"/>
      <c r="Y41" s="38"/>
      <c r="Z41" s="38"/>
      <c r="AA41" s="38"/>
      <c r="AB41" s="38"/>
      <c r="AC41" s="38"/>
      <c r="AD41" s="38"/>
      <c r="AE41" s="38"/>
    </row>
    <row r="42" s="2" customFormat="1" ht="6.96" customHeight="1">
      <c r="A42" s="38"/>
      <c r="B42" s="39"/>
      <c r="C42" s="38"/>
      <c r="D42" s="38"/>
      <c r="E42" s="38"/>
      <c r="F42" s="38"/>
      <c r="G42" s="38"/>
      <c r="H42" s="38"/>
      <c r="I42" s="38"/>
      <c r="J42" s="38"/>
      <c r="K42" s="38"/>
      <c r="L42" s="55"/>
      <c r="S42" s="38"/>
      <c r="T42" s="38"/>
      <c r="U42" s="38"/>
      <c r="V42" s="38"/>
      <c r="W42" s="38"/>
      <c r="X42" s="38"/>
      <c r="Y42" s="38"/>
      <c r="Z42" s="38"/>
      <c r="AA42" s="38"/>
      <c r="AB42" s="38"/>
      <c r="AC42" s="38"/>
      <c r="AD42" s="38"/>
      <c r="AE42" s="38"/>
    </row>
    <row r="43" s="2" customFormat="1" ht="25.44" customHeight="1">
      <c r="A43" s="38"/>
      <c r="B43" s="39"/>
      <c r="C43" s="138"/>
      <c r="D43" s="139" t="s">
        <v>45</v>
      </c>
      <c r="E43" s="81"/>
      <c r="F43" s="81"/>
      <c r="G43" s="140" t="s">
        <v>46</v>
      </c>
      <c r="H43" s="141" t="s">
        <v>47</v>
      </c>
      <c r="I43" s="81"/>
      <c r="J43" s="142">
        <f>SUM(J34:J41)</f>
        <v>0</v>
      </c>
      <c r="K43" s="143"/>
      <c r="L43" s="55"/>
      <c r="S43" s="38"/>
      <c r="T43" s="38"/>
      <c r="U43" s="38"/>
      <c r="V43" s="38"/>
      <c r="W43" s="38"/>
      <c r="X43" s="38"/>
      <c r="Y43" s="38"/>
      <c r="Z43" s="38"/>
      <c r="AA43" s="38"/>
      <c r="AB43" s="38"/>
      <c r="AC43" s="38"/>
      <c r="AD43" s="38"/>
      <c r="AE43" s="38"/>
    </row>
    <row r="44" s="2" customFormat="1" ht="14.4" customHeight="1">
      <c r="A44" s="38"/>
      <c r="B44" s="39"/>
      <c r="C44" s="38"/>
      <c r="D44" s="38"/>
      <c r="E44" s="38"/>
      <c r="F44" s="38"/>
      <c r="G44" s="38"/>
      <c r="H44" s="38"/>
      <c r="I44" s="38"/>
      <c r="J44" s="38"/>
      <c r="K44" s="38"/>
      <c r="L44" s="55"/>
      <c r="S44" s="38"/>
      <c r="T44" s="38"/>
      <c r="U44" s="38"/>
      <c r="V44" s="38"/>
      <c r="W44" s="38"/>
      <c r="X44" s="38"/>
      <c r="Y44" s="38"/>
      <c r="Z44" s="38"/>
      <c r="AA44" s="38"/>
      <c r="AB44" s="38"/>
      <c r="AC44" s="38"/>
      <c r="AD44" s="38"/>
      <c r="AE44" s="38"/>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48</v>
      </c>
      <c r="E50" s="57"/>
      <c r="F50" s="57"/>
      <c r="G50" s="56" t="s">
        <v>49</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50</v>
      </c>
      <c r="E61" s="41"/>
      <c r="F61" s="144" t="s">
        <v>51</v>
      </c>
      <c r="G61" s="58" t="s">
        <v>50</v>
      </c>
      <c r="H61" s="41"/>
      <c r="I61" s="41"/>
      <c r="J61" s="145" t="s">
        <v>51</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52</v>
      </c>
      <c r="E65" s="59"/>
      <c r="F65" s="59"/>
      <c r="G65" s="56" t="s">
        <v>53</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50</v>
      </c>
      <c r="E76" s="41"/>
      <c r="F76" s="144" t="s">
        <v>51</v>
      </c>
      <c r="G76" s="58" t="s">
        <v>50</v>
      </c>
      <c r="H76" s="41"/>
      <c r="I76" s="41"/>
      <c r="J76" s="145" t="s">
        <v>51</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118</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30" t="str">
        <f>E7</f>
        <v>Brno, VDJ Jelenice, rekonstrukce stavební části a technologie</v>
      </c>
      <c r="F85" s="32"/>
      <c r="G85" s="32"/>
      <c r="H85" s="32"/>
      <c r="I85" s="38"/>
      <c r="J85" s="38"/>
      <c r="K85" s="38"/>
      <c r="L85" s="55"/>
      <c r="S85" s="38"/>
      <c r="T85" s="38"/>
      <c r="U85" s="38"/>
      <c r="V85" s="38"/>
      <c r="W85" s="38"/>
      <c r="X85" s="38"/>
      <c r="Y85" s="38"/>
      <c r="Z85" s="38"/>
      <c r="AA85" s="38"/>
      <c r="AB85" s="38"/>
      <c r="AC85" s="38"/>
      <c r="AD85" s="38"/>
      <c r="AE85" s="38"/>
    </row>
    <row r="86" s="1" customFormat="1" ht="12" customHeight="1">
      <c r="B86" s="22"/>
      <c r="C86" s="32" t="s">
        <v>112</v>
      </c>
      <c r="L86" s="22"/>
    </row>
    <row r="87" s="1" customFormat="1" ht="16.5" customHeight="1">
      <c r="B87" s="22"/>
      <c r="E87" s="130" t="s">
        <v>113</v>
      </c>
      <c r="F87" s="1"/>
      <c r="G87" s="1"/>
      <c r="H87" s="1"/>
      <c r="L87" s="22"/>
    </row>
    <row r="88" s="1" customFormat="1" ht="12" customHeight="1">
      <c r="B88" s="22"/>
      <c r="C88" s="32" t="s">
        <v>114</v>
      </c>
      <c r="L88" s="22"/>
    </row>
    <row r="89" s="2" customFormat="1" ht="16.5" customHeight="1">
      <c r="A89" s="38"/>
      <c r="B89" s="39"/>
      <c r="C89" s="38"/>
      <c r="D89" s="38"/>
      <c r="E89" s="131" t="s">
        <v>115</v>
      </c>
      <c r="F89" s="38"/>
      <c r="G89" s="38"/>
      <c r="H89" s="38"/>
      <c r="I89" s="38"/>
      <c r="J89" s="38"/>
      <c r="K89" s="38"/>
      <c r="L89" s="55"/>
      <c r="S89" s="38"/>
      <c r="T89" s="38"/>
      <c r="U89" s="38"/>
      <c r="V89" s="38"/>
      <c r="W89" s="38"/>
      <c r="X89" s="38"/>
      <c r="Y89" s="38"/>
      <c r="Z89" s="38"/>
      <c r="AA89" s="38"/>
      <c r="AB89" s="38"/>
      <c r="AC89" s="38"/>
      <c r="AD89" s="38"/>
      <c r="AE89" s="38"/>
    </row>
    <row r="90" s="2" customFormat="1" ht="12" customHeight="1">
      <c r="A90" s="38"/>
      <c r="B90" s="39"/>
      <c r="C90" s="32" t="s">
        <v>116</v>
      </c>
      <c r="D90" s="38"/>
      <c r="E90" s="38"/>
      <c r="F90" s="38"/>
      <c r="G90" s="38"/>
      <c r="H90" s="38"/>
      <c r="I90" s="38"/>
      <c r="J90" s="38"/>
      <c r="K90" s="38"/>
      <c r="L90" s="55"/>
      <c r="S90" s="38"/>
      <c r="T90" s="38"/>
      <c r="U90" s="38"/>
      <c r="V90" s="38"/>
      <c r="W90" s="38"/>
      <c r="X90" s="38"/>
      <c r="Y90" s="38"/>
      <c r="Z90" s="38"/>
      <c r="AA90" s="38"/>
      <c r="AB90" s="38"/>
      <c r="AC90" s="38"/>
      <c r="AD90" s="38"/>
      <c r="AE90" s="38"/>
    </row>
    <row r="91" s="2" customFormat="1" ht="30" customHeight="1">
      <c r="A91" s="38"/>
      <c r="B91" s="39"/>
      <c r="C91" s="38"/>
      <c r="D91" s="38"/>
      <c r="E91" s="67" t="str">
        <f>E13</f>
        <v>0001 - SO 01.1 Stavební úpravy a rekonstrukce vodojemu - stavební část</v>
      </c>
      <c r="F91" s="38"/>
      <c r="G91" s="38"/>
      <c r="H91" s="38"/>
      <c r="I91" s="38"/>
      <c r="J91" s="38"/>
      <c r="K91" s="38"/>
      <c r="L91" s="55"/>
      <c r="S91" s="38"/>
      <c r="T91" s="38"/>
      <c r="U91" s="38"/>
      <c r="V91" s="38"/>
      <c r="W91" s="38"/>
      <c r="X91" s="38"/>
      <c r="Y91" s="38"/>
      <c r="Z91" s="38"/>
      <c r="AA91" s="38"/>
      <c r="AB91" s="38"/>
      <c r="AC91" s="38"/>
      <c r="AD91" s="38"/>
      <c r="AE91" s="38"/>
    </row>
    <row r="92" s="2" customFormat="1" ht="6.96" customHeight="1">
      <c r="A92" s="38"/>
      <c r="B92" s="39"/>
      <c r="C92" s="38"/>
      <c r="D92" s="38"/>
      <c r="E92" s="38"/>
      <c r="F92" s="38"/>
      <c r="G92" s="38"/>
      <c r="H92" s="38"/>
      <c r="I92" s="38"/>
      <c r="J92" s="38"/>
      <c r="K92" s="38"/>
      <c r="L92" s="55"/>
      <c r="S92" s="38"/>
      <c r="T92" s="38"/>
      <c r="U92" s="38"/>
      <c r="V92" s="38"/>
      <c r="W92" s="38"/>
      <c r="X92" s="38"/>
      <c r="Y92" s="38"/>
      <c r="Z92" s="38"/>
      <c r="AA92" s="38"/>
      <c r="AB92" s="38"/>
      <c r="AC92" s="38"/>
      <c r="AD92" s="38"/>
      <c r="AE92" s="38"/>
    </row>
    <row r="93" s="2" customFormat="1" ht="12" customHeight="1">
      <c r="A93" s="38"/>
      <c r="B93" s="39"/>
      <c r="C93" s="32" t="s">
        <v>20</v>
      </c>
      <c r="D93" s="38"/>
      <c r="E93" s="38"/>
      <c r="F93" s="27" t="str">
        <f>F16</f>
        <v xml:space="preserve"> </v>
      </c>
      <c r="G93" s="38"/>
      <c r="H93" s="38"/>
      <c r="I93" s="32" t="s">
        <v>22</v>
      </c>
      <c r="J93" s="69" t="str">
        <f>IF(J16="","",J16)</f>
        <v>23. 6. 2025</v>
      </c>
      <c r="K93" s="38"/>
      <c r="L93" s="55"/>
      <c r="S93" s="38"/>
      <c r="T93" s="38"/>
      <c r="U93" s="38"/>
      <c r="V93" s="38"/>
      <c r="W93" s="38"/>
      <c r="X93" s="38"/>
      <c r="Y93" s="38"/>
      <c r="Z93" s="38"/>
      <c r="AA93" s="38"/>
      <c r="AB93" s="38"/>
      <c r="AC93" s="38"/>
      <c r="AD93" s="38"/>
      <c r="AE93" s="38"/>
    </row>
    <row r="94" s="2" customFormat="1" ht="6.96" customHeight="1">
      <c r="A94" s="38"/>
      <c r="B94" s="39"/>
      <c r="C94" s="38"/>
      <c r="D94" s="38"/>
      <c r="E94" s="38"/>
      <c r="F94" s="38"/>
      <c r="G94" s="38"/>
      <c r="H94" s="38"/>
      <c r="I94" s="38"/>
      <c r="J94" s="38"/>
      <c r="K94" s="38"/>
      <c r="L94" s="55"/>
      <c r="S94" s="38"/>
      <c r="T94" s="38"/>
      <c r="U94" s="38"/>
      <c r="V94" s="38"/>
      <c r="W94" s="38"/>
      <c r="X94" s="38"/>
      <c r="Y94" s="38"/>
      <c r="Z94" s="38"/>
      <c r="AA94" s="38"/>
      <c r="AB94" s="38"/>
      <c r="AC94" s="38"/>
      <c r="AD94" s="38"/>
      <c r="AE94" s="38"/>
    </row>
    <row r="95" s="2" customFormat="1" ht="25.65" customHeight="1">
      <c r="A95" s="38"/>
      <c r="B95" s="39"/>
      <c r="C95" s="32" t="s">
        <v>24</v>
      </c>
      <c r="D95" s="38"/>
      <c r="E95" s="38"/>
      <c r="F95" s="27" t="str">
        <f>E19</f>
        <v>Statutární město Brno</v>
      </c>
      <c r="G95" s="38"/>
      <c r="H95" s="38"/>
      <c r="I95" s="32" t="s">
        <v>30</v>
      </c>
      <c r="J95" s="36" t="str">
        <f>E25</f>
        <v>Sweco a.s., divize Morava</v>
      </c>
      <c r="K95" s="38"/>
      <c r="L95" s="55"/>
      <c r="S95" s="38"/>
      <c r="T95" s="38"/>
      <c r="U95" s="38"/>
      <c r="V95" s="38"/>
      <c r="W95" s="38"/>
      <c r="X95" s="38"/>
      <c r="Y95" s="38"/>
      <c r="Z95" s="38"/>
      <c r="AA95" s="38"/>
      <c r="AB95" s="38"/>
      <c r="AC95" s="38"/>
      <c r="AD95" s="38"/>
      <c r="AE95" s="38"/>
    </row>
    <row r="96" s="2" customFormat="1" ht="15.15" customHeight="1">
      <c r="A96" s="38"/>
      <c r="B96" s="39"/>
      <c r="C96" s="32" t="s">
        <v>28</v>
      </c>
      <c r="D96" s="38"/>
      <c r="E96" s="38"/>
      <c r="F96" s="27" t="str">
        <f>IF(E22="","",E22)</f>
        <v>Vyplň údaj</v>
      </c>
      <c r="G96" s="38"/>
      <c r="H96" s="38"/>
      <c r="I96" s="32" t="s">
        <v>33</v>
      </c>
      <c r="J96" s="36" t="str">
        <f>E28</f>
        <v xml:space="preserve"> </v>
      </c>
      <c r="K96" s="38"/>
      <c r="L96" s="55"/>
      <c r="S96" s="38"/>
      <c r="T96" s="38"/>
      <c r="U96" s="38"/>
      <c r="V96" s="38"/>
      <c r="W96" s="38"/>
      <c r="X96" s="38"/>
      <c r="Y96" s="38"/>
      <c r="Z96" s="38"/>
      <c r="AA96" s="38"/>
      <c r="AB96" s="38"/>
      <c r="AC96" s="38"/>
      <c r="AD96" s="38"/>
      <c r="AE96" s="38"/>
    </row>
    <row r="97" s="2" customFormat="1" ht="10.32" customHeight="1">
      <c r="A97" s="38"/>
      <c r="B97" s="39"/>
      <c r="C97" s="38"/>
      <c r="D97" s="38"/>
      <c r="E97" s="38"/>
      <c r="F97" s="38"/>
      <c r="G97" s="38"/>
      <c r="H97" s="38"/>
      <c r="I97" s="38"/>
      <c r="J97" s="38"/>
      <c r="K97" s="38"/>
      <c r="L97" s="55"/>
      <c r="S97" s="38"/>
      <c r="T97" s="38"/>
      <c r="U97" s="38"/>
      <c r="V97" s="38"/>
      <c r="W97" s="38"/>
      <c r="X97" s="38"/>
      <c r="Y97" s="38"/>
      <c r="Z97" s="38"/>
      <c r="AA97" s="38"/>
      <c r="AB97" s="38"/>
      <c r="AC97" s="38"/>
      <c r="AD97" s="38"/>
      <c r="AE97" s="38"/>
    </row>
    <row r="98" s="2" customFormat="1" ht="29.28" customHeight="1">
      <c r="A98" s="38"/>
      <c r="B98" s="39"/>
      <c r="C98" s="146" t="s">
        <v>119</v>
      </c>
      <c r="D98" s="138"/>
      <c r="E98" s="138"/>
      <c r="F98" s="138"/>
      <c r="G98" s="138"/>
      <c r="H98" s="138"/>
      <c r="I98" s="138"/>
      <c r="J98" s="147" t="s">
        <v>120</v>
      </c>
      <c r="K98" s="138"/>
      <c r="L98" s="55"/>
      <c r="S98" s="38"/>
      <c r="T98" s="38"/>
      <c r="U98" s="38"/>
      <c r="V98" s="38"/>
      <c r="W98" s="38"/>
      <c r="X98" s="38"/>
      <c r="Y98" s="38"/>
      <c r="Z98" s="38"/>
      <c r="AA98" s="38"/>
      <c r="AB98" s="38"/>
      <c r="AC98" s="38"/>
      <c r="AD98" s="38"/>
      <c r="AE98" s="38"/>
    </row>
    <row r="99" s="2" customFormat="1" ht="10.32" customHeight="1">
      <c r="A99" s="38"/>
      <c r="B99" s="39"/>
      <c r="C99" s="38"/>
      <c r="D99" s="38"/>
      <c r="E99" s="38"/>
      <c r="F99" s="38"/>
      <c r="G99" s="38"/>
      <c r="H99" s="38"/>
      <c r="I99" s="38"/>
      <c r="J99" s="38"/>
      <c r="K99" s="38"/>
      <c r="L99" s="55"/>
      <c r="S99" s="38"/>
      <c r="T99" s="38"/>
      <c r="U99" s="38"/>
      <c r="V99" s="38"/>
      <c r="W99" s="38"/>
      <c r="X99" s="38"/>
      <c r="Y99" s="38"/>
      <c r="Z99" s="38"/>
      <c r="AA99" s="38"/>
      <c r="AB99" s="38"/>
      <c r="AC99" s="38"/>
      <c r="AD99" s="38"/>
      <c r="AE99" s="38"/>
    </row>
    <row r="100" s="2" customFormat="1" ht="22.8" customHeight="1">
      <c r="A100" s="38"/>
      <c r="B100" s="39"/>
      <c r="C100" s="148" t="s">
        <v>121</v>
      </c>
      <c r="D100" s="38"/>
      <c r="E100" s="38"/>
      <c r="F100" s="38"/>
      <c r="G100" s="38"/>
      <c r="H100" s="38"/>
      <c r="I100" s="38"/>
      <c r="J100" s="96">
        <f>J144</f>
        <v>0</v>
      </c>
      <c r="K100" s="38"/>
      <c r="L100" s="55"/>
      <c r="S100" s="38"/>
      <c r="T100" s="38"/>
      <c r="U100" s="38"/>
      <c r="V100" s="38"/>
      <c r="W100" s="38"/>
      <c r="X100" s="38"/>
      <c r="Y100" s="38"/>
      <c r="Z100" s="38"/>
      <c r="AA100" s="38"/>
      <c r="AB100" s="38"/>
      <c r="AC100" s="38"/>
      <c r="AD100" s="38"/>
      <c r="AE100" s="38"/>
      <c r="AU100" s="19" t="s">
        <v>122</v>
      </c>
    </row>
    <row r="101" s="9" customFormat="1" ht="24.96" customHeight="1">
      <c r="A101" s="9"/>
      <c r="B101" s="149"/>
      <c r="C101" s="9"/>
      <c r="D101" s="150" t="s">
        <v>123</v>
      </c>
      <c r="E101" s="151"/>
      <c r="F101" s="151"/>
      <c r="G101" s="151"/>
      <c r="H101" s="151"/>
      <c r="I101" s="151"/>
      <c r="J101" s="152">
        <f>J145</f>
        <v>0</v>
      </c>
      <c r="K101" s="9"/>
      <c r="L101" s="149"/>
      <c r="S101" s="9"/>
      <c r="T101" s="9"/>
      <c r="U101" s="9"/>
      <c r="V101" s="9"/>
      <c r="W101" s="9"/>
      <c r="X101" s="9"/>
      <c r="Y101" s="9"/>
      <c r="Z101" s="9"/>
      <c r="AA101" s="9"/>
      <c r="AB101" s="9"/>
      <c r="AC101" s="9"/>
      <c r="AD101" s="9"/>
      <c r="AE101" s="9"/>
    </row>
    <row r="102" s="10" customFormat="1" ht="19.92" customHeight="1">
      <c r="A102" s="10"/>
      <c r="B102" s="153"/>
      <c r="C102" s="10"/>
      <c r="D102" s="154" t="s">
        <v>124</v>
      </c>
      <c r="E102" s="155"/>
      <c r="F102" s="155"/>
      <c r="G102" s="155"/>
      <c r="H102" s="155"/>
      <c r="I102" s="155"/>
      <c r="J102" s="156">
        <f>J146</f>
        <v>0</v>
      </c>
      <c r="K102" s="10"/>
      <c r="L102" s="153"/>
      <c r="S102" s="10"/>
      <c r="T102" s="10"/>
      <c r="U102" s="10"/>
      <c r="V102" s="10"/>
      <c r="W102" s="10"/>
      <c r="X102" s="10"/>
      <c r="Y102" s="10"/>
      <c r="Z102" s="10"/>
      <c r="AA102" s="10"/>
      <c r="AB102" s="10"/>
      <c r="AC102" s="10"/>
      <c r="AD102" s="10"/>
      <c r="AE102" s="10"/>
    </row>
    <row r="103" s="10" customFormat="1" ht="19.92" customHeight="1">
      <c r="A103" s="10"/>
      <c r="B103" s="153"/>
      <c r="C103" s="10"/>
      <c r="D103" s="154" t="s">
        <v>125</v>
      </c>
      <c r="E103" s="155"/>
      <c r="F103" s="155"/>
      <c r="G103" s="155"/>
      <c r="H103" s="155"/>
      <c r="I103" s="155"/>
      <c r="J103" s="156">
        <f>J275</f>
        <v>0</v>
      </c>
      <c r="K103" s="10"/>
      <c r="L103" s="153"/>
      <c r="S103" s="10"/>
      <c r="T103" s="10"/>
      <c r="U103" s="10"/>
      <c r="V103" s="10"/>
      <c r="W103" s="10"/>
      <c r="X103" s="10"/>
      <c r="Y103" s="10"/>
      <c r="Z103" s="10"/>
      <c r="AA103" s="10"/>
      <c r="AB103" s="10"/>
      <c r="AC103" s="10"/>
      <c r="AD103" s="10"/>
      <c r="AE103" s="10"/>
    </row>
    <row r="104" s="10" customFormat="1" ht="19.92" customHeight="1">
      <c r="A104" s="10"/>
      <c r="B104" s="153"/>
      <c r="C104" s="10"/>
      <c r="D104" s="154" t="s">
        <v>126</v>
      </c>
      <c r="E104" s="155"/>
      <c r="F104" s="155"/>
      <c r="G104" s="155"/>
      <c r="H104" s="155"/>
      <c r="I104" s="155"/>
      <c r="J104" s="156">
        <f>J370</f>
        <v>0</v>
      </c>
      <c r="K104" s="10"/>
      <c r="L104" s="153"/>
      <c r="S104" s="10"/>
      <c r="T104" s="10"/>
      <c r="U104" s="10"/>
      <c r="V104" s="10"/>
      <c r="W104" s="10"/>
      <c r="X104" s="10"/>
      <c r="Y104" s="10"/>
      <c r="Z104" s="10"/>
      <c r="AA104" s="10"/>
      <c r="AB104" s="10"/>
      <c r="AC104" s="10"/>
      <c r="AD104" s="10"/>
      <c r="AE104" s="10"/>
    </row>
    <row r="105" s="10" customFormat="1" ht="19.92" customHeight="1">
      <c r="A105" s="10"/>
      <c r="B105" s="153"/>
      <c r="C105" s="10"/>
      <c r="D105" s="154" t="s">
        <v>127</v>
      </c>
      <c r="E105" s="155"/>
      <c r="F105" s="155"/>
      <c r="G105" s="155"/>
      <c r="H105" s="155"/>
      <c r="I105" s="155"/>
      <c r="J105" s="156">
        <f>J396</f>
        <v>0</v>
      </c>
      <c r="K105" s="10"/>
      <c r="L105" s="153"/>
      <c r="S105" s="10"/>
      <c r="T105" s="10"/>
      <c r="U105" s="10"/>
      <c r="V105" s="10"/>
      <c r="W105" s="10"/>
      <c r="X105" s="10"/>
      <c r="Y105" s="10"/>
      <c r="Z105" s="10"/>
      <c r="AA105" s="10"/>
      <c r="AB105" s="10"/>
      <c r="AC105" s="10"/>
      <c r="AD105" s="10"/>
      <c r="AE105" s="10"/>
    </row>
    <row r="106" s="10" customFormat="1" ht="19.92" customHeight="1">
      <c r="A106" s="10"/>
      <c r="B106" s="153"/>
      <c r="C106" s="10"/>
      <c r="D106" s="154" t="s">
        <v>128</v>
      </c>
      <c r="E106" s="155"/>
      <c r="F106" s="155"/>
      <c r="G106" s="155"/>
      <c r="H106" s="155"/>
      <c r="I106" s="155"/>
      <c r="J106" s="156">
        <f>J408</f>
        <v>0</v>
      </c>
      <c r="K106" s="10"/>
      <c r="L106" s="153"/>
      <c r="S106" s="10"/>
      <c r="T106" s="10"/>
      <c r="U106" s="10"/>
      <c r="V106" s="10"/>
      <c r="W106" s="10"/>
      <c r="X106" s="10"/>
      <c r="Y106" s="10"/>
      <c r="Z106" s="10"/>
      <c r="AA106" s="10"/>
      <c r="AB106" s="10"/>
      <c r="AC106" s="10"/>
      <c r="AD106" s="10"/>
      <c r="AE106" s="10"/>
    </row>
    <row r="107" s="10" customFormat="1" ht="19.92" customHeight="1">
      <c r="A107" s="10"/>
      <c r="B107" s="153"/>
      <c r="C107" s="10"/>
      <c r="D107" s="154" t="s">
        <v>129</v>
      </c>
      <c r="E107" s="155"/>
      <c r="F107" s="155"/>
      <c r="G107" s="155"/>
      <c r="H107" s="155"/>
      <c r="I107" s="155"/>
      <c r="J107" s="156">
        <f>J465</f>
        <v>0</v>
      </c>
      <c r="K107" s="10"/>
      <c r="L107" s="153"/>
      <c r="S107" s="10"/>
      <c r="T107" s="10"/>
      <c r="U107" s="10"/>
      <c r="V107" s="10"/>
      <c r="W107" s="10"/>
      <c r="X107" s="10"/>
      <c r="Y107" s="10"/>
      <c r="Z107" s="10"/>
      <c r="AA107" s="10"/>
      <c r="AB107" s="10"/>
      <c r="AC107" s="10"/>
      <c r="AD107" s="10"/>
      <c r="AE107" s="10"/>
    </row>
    <row r="108" s="10" customFormat="1" ht="19.92" customHeight="1">
      <c r="A108" s="10"/>
      <c r="B108" s="153"/>
      <c r="C108" s="10"/>
      <c r="D108" s="154" t="s">
        <v>130</v>
      </c>
      <c r="E108" s="155"/>
      <c r="F108" s="155"/>
      <c r="G108" s="155"/>
      <c r="H108" s="155"/>
      <c r="I108" s="155"/>
      <c r="J108" s="156">
        <f>J579</f>
        <v>0</v>
      </c>
      <c r="K108" s="10"/>
      <c r="L108" s="153"/>
      <c r="S108" s="10"/>
      <c r="T108" s="10"/>
      <c r="U108" s="10"/>
      <c r="V108" s="10"/>
      <c r="W108" s="10"/>
      <c r="X108" s="10"/>
      <c r="Y108" s="10"/>
      <c r="Z108" s="10"/>
      <c r="AA108" s="10"/>
      <c r="AB108" s="10"/>
      <c r="AC108" s="10"/>
      <c r="AD108" s="10"/>
      <c r="AE108" s="10"/>
    </row>
    <row r="109" s="10" customFormat="1" ht="19.92" customHeight="1">
      <c r="A109" s="10"/>
      <c r="B109" s="153"/>
      <c r="C109" s="10"/>
      <c r="D109" s="154" t="s">
        <v>131</v>
      </c>
      <c r="E109" s="155"/>
      <c r="F109" s="155"/>
      <c r="G109" s="155"/>
      <c r="H109" s="155"/>
      <c r="I109" s="155"/>
      <c r="J109" s="156">
        <f>J694</f>
        <v>0</v>
      </c>
      <c r="K109" s="10"/>
      <c r="L109" s="153"/>
      <c r="S109" s="10"/>
      <c r="T109" s="10"/>
      <c r="U109" s="10"/>
      <c r="V109" s="10"/>
      <c r="W109" s="10"/>
      <c r="X109" s="10"/>
      <c r="Y109" s="10"/>
      <c r="Z109" s="10"/>
      <c r="AA109" s="10"/>
      <c r="AB109" s="10"/>
      <c r="AC109" s="10"/>
      <c r="AD109" s="10"/>
      <c r="AE109" s="10"/>
    </row>
    <row r="110" s="10" customFormat="1" ht="19.92" customHeight="1">
      <c r="A110" s="10"/>
      <c r="B110" s="153"/>
      <c r="C110" s="10"/>
      <c r="D110" s="154" t="s">
        <v>132</v>
      </c>
      <c r="E110" s="155"/>
      <c r="F110" s="155"/>
      <c r="G110" s="155"/>
      <c r="H110" s="155"/>
      <c r="I110" s="155"/>
      <c r="J110" s="156">
        <f>J883</f>
        <v>0</v>
      </c>
      <c r="K110" s="10"/>
      <c r="L110" s="153"/>
      <c r="S110" s="10"/>
      <c r="T110" s="10"/>
      <c r="U110" s="10"/>
      <c r="V110" s="10"/>
      <c r="W110" s="10"/>
      <c r="X110" s="10"/>
      <c r="Y110" s="10"/>
      <c r="Z110" s="10"/>
      <c r="AA110" s="10"/>
      <c r="AB110" s="10"/>
      <c r="AC110" s="10"/>
      <c r="AD110" s="10"/>
      <c r="AE110" s="10"/>
    </row>
    <row r="111" s="10" customFormat="1" ht="19.92" customHeight="1">
      <c r="A111" s="10"/>
      <c r="B111" s="153"/>
      <c r="C111" s="10"/>
      <c r="D111" s="154" t="s">
        <v>133</v>
      </c>
      <c r="E111" s="155"/>
      <c r="F111" s="155"/>
      <c r="G111" s="155"/>
      <c r="H111" s="155"/>
      <c r="I111" s="155"/>
      <c r="J111" s="156">
        <f>J928</f>
        <v>0</v>
      </c>
      <c r="K111" s="10"/>
      <c r="L111" s="153"/>
      <c r="S111" s="10"/>
      <c r="T111" s="10"/>
      <c r="U111" s="10"/>
      <c r="V111" s="10"/>
      <c r="W111" s="10"/>
      <c r="X111" s="10"/>
      <c r="Y111" s="10"/>
      <c r="Z111" s="10"/>
      <c r="AA111" s="10"/>
      <c r="AB111" s="10"/>
      <c r="AC111" s="10"/>
      <c r="AD111" s="10"/>
      <c r="AE111" s="10"/>
    </row>
    <row r="112" s="9" customFormat="1" ht="24.96" customHeight="1">
      <c r="A112" s="9"/>
      <c r="B112" s="149"/>
      <c r="C112" s="9"/>
      <c r="D112" s="150" t="s">
        <v>134</v>
      </c>
      <c r="E112" s="151"/>
      <c r="F112" s="151"/>
      <c r="G112" s="151"/>
      <c r="H112" s="151"/>
      <c r="I112" s="151"/>
      <c r="J112" s="152">
        <f>J931</f>
        <v>0</v>
      </c>
      <c r="K112" s="9"/>
      <c r="L112" s="149"/>
      <c r="S112" s="9"/>
      <c r="T112" s="9"/>
      <c r="U112" s="9"/>
      <c r="V112" s="9"/>
      <c r="W112" s="9"/>
      <c r="X112" s="9"/>
      <c r="Y112" s="9"/>
      <c r="Z112" s="9"/>
      <c r="AA112" s="9"/>
      <c r="AB112" s="9"/>
      <c r="AC112" s="9"/>
      <c r="AD112" s="9"/>
      <c r="AE112" s="9"/>
    </row>
    <row r="113" s="10" customFormat="1" ht="19.92" customHeight="1">
      <c r="A113" s="10"/>
      <c r="B113" s="153"/>
      <c r="C113" s="10"/>
      <c r="D113" s="154" t="s">
        <v>135</v>
      </c>
      <c r="E113" s="155"/>
      <c r="F113" s="155"/>
      <c r="G113" s="155"/>
      <c r="H113" s="155"/>
      <c r="I113" s="155"/>
      <c r="J113" s="156">
        <f>J932</f>
        <v>0</v>
      </c>
      <c r="K113" s="10"/>
      <c r="L113" s="153"/>
      <c r="S113" s="10"/>
      <c r="T113" s="10"/>
      <c r="U113" s="10"/>
      <c r="V113" s="10"/>
      <c r="W113" s="10"/>
      <c r="X113" s="10"/>
      <c r="Y113" s="10"/>
      <c r="Z113" s="10"/>
      <c r="AA113" s="10"/>
      <c r="AB113" s="10"/>
      <c r="AC113" s="10"/>
      <c r="AD113" s="10"/>
      <c r="AE113" s="10"/>
    </row>
    <row r="114" s="10" customFormat="1" ht="19.92" customHeight="1">
      <c r="A114" s="10"/>
      <c r="B114" s="153"/>
      <c r="C114" s="10"/>
      <c r="D114" s="154" t="s">
        <v>136</v>
      </c>
      <c r="E114" s="155"/>
      <c r="F114" s="155"/>
      <c r="G114" s="155"/>
      <c r="H114" s="155"/>
      <c r="I114" s="155"/>
      <c r="J114" s="156">
        <f>J993</f>
        <v>0</v>
      </c>
      <c r="K114" s="10"/>
      <c r="L114" s="153"/>
      <c r="S114" s="10"/>
      <c r="T114" s="10"/>
      <c r="U114" s="10"/>
      <c r="V114" s="10"/>
      <c r="W114" s="10"/>
      <c r="X114" s="10"/>
      <c r="Y114" s="10"/>
      <c r="Z114" s="10"/>
      <c r="AA114" s="10"/>
      <c r="AB114" s="10"/>
      <c r="AC114" s="10"/>
      <c r="AD114" s="10"/>
      <c r="AE114" s="10"/>
    </row>
    <row r="115" s="10" customFormat="1" ht="19.92" customHeight="1">
      <c r="A115" s="10"/>
      <c r="B115" s="153"/>
      <c r="C115" s="10"/>
      <c r="D115" s="154" t="s">
        <v>137</v>
      </c>
      <c r="E115" s="155"/>
      <c r="F115" s="155"/>
      <c r="G115" s="155"/>
      <c r="H115" s="155"/>
      <c r="I115" s="155"/>
      <c r="J115" s="156">
        <f>J1018</f>
        <v>0</v>
      </c>
      <c r="K115" s="10"/>
      <c r="L115" s="153"/>
      <c r="S115" s="10"/>
      <c r="T115" s="10"/>
      <c r="U115" s="10"/>
      <c r="V115" s="10"/>
      <c r="W115" s="10"/>
      <c r="X115" s="10"/>
      <c r="Y115" s="10"/>
      <c r="Z115" s="10"/>
      <c r="AA115" s="10"/>
      <c r="AB115" s="10"/>
      <c r="AC115" s="10"/>
      <c r="AD115" s="10"/>
      <c r="AE115" s="10"/>
    </row>
    <row r="116" s="10" customFormat="1" ht="19.92" customHeight="1">
      <c r="A116" s="10"/>
      <c r="B116" s="153"/>
      <c r="C116" s="10"/>
      <c r="D116" s="154" t="s">
        <v>138</v>
      </c>
      <c r="E116" s="155"/>
      <c r="F116" s="155"/>
      <c r="G116" s="155"/>
      <c r="H116" s="155"/>
      <c r="I116" s="155"/>
      <c r="J116" s="156">
        <f>J1038</f>
        <v>0</v>
      </c>
      <c r="K116" s="10"/>
      <c r="L116" s="153"/>
      <c r="S116" s="10"/>
      <c r="T116" s="10"/>
      <c r="U116" s="10"/>
      <c r="V116" s="10"/>
      <c r="W116" s="10"/>
      <c r="X116" s="10"/>
      <c r="Y116" s="10"/>
      <c r="Z116" s="10"/>
      <c r="AA116" s="10"/>
      <c r="AB116" s="10"/>
      <c r="AC116" s="10"/>
      <c r="AD116" s="10"/>
      <c r="AE116" s="10"/>
    </row>
    <row r="117" s="10" customFormat="1" ht="19.92" customHeight="1">
      <c r="A117" s="10"/>
      <c r="B117" s="153"/>
      <c r="C117" s="10"/>
      <c r="D117" s="154" t="s">
        <v>139</v>
      </c>
      <c r="E117" s="155"/>
      <c r="F117" s="155"/>
      <c r="G117" s="155"/>
      <c r="H117" s="155"/>
      <c r="I117" s="155"/>
      <c r="J117" s="156">
        <f>J1061</f>
        <v>0</v>
      </c>
      <c r="K117" s="10"/>
      <c r="L117" s="153"/>
      <c r="S117" s="10"/>
      <c r="T117" s="10"/>
      <c r="U117" s="10"/>
      <c r="V117" s="10"/>
      <c r="W117" s="10"/>
      <c r="X117" s="10"/>
      <c r="Y117" s="10"/>
      <c r="Z117" s="10"/>
      <c r="AA117" s="10"/>
      <c r="AB117" s="10"/>
      <c r="AC117" s="10"/>
      <c r="AD117" s="10"/>
      <c r="AE117" s="10"/>
    </row>
    <row r="118" s="10" customFormat="1" ht="19.92" customHeight="1">
      <c r="A118" s="10"/>
      <c r="B118" s="153"/>
      <c r="C118" s="10"/>
      <c r="D118" s="154" t="s">
        <v>140</v>
      </c>
      <c r="E118" s="155"/>
      <c r="F118" s="155"/>
      <c r="G118" s="155"/>
      <c r="H118" s="155"/>
      <c r="I118" s="155"/>
      <c r="J118" s="156">
        <f>J1105</f>
        <v>0</v>
      </c>
      <c r="K118" s="10"/>
      <c r="L118" s="153"/>
      <c r="S118" s="10"/>
      <c r="T118" s="10"/>
      <c r="U118" s="10"/>
      <c r="V118" s="10"/>
      <c r="W118" s="10"/>
      <c r="X118" s="10"/>
      <c r="Y118" s="10"/>
      <c r="Z118" s="10"/>
      <c r="AA118" s="10"/>
      <c r="AB118" s="10"/>
      <c r="AC118" s="10"/>
      <c r="AD118" s="10"/>
      <c r="AE118" s="10"/>
    </row>
    <row r="119" s="10" customFormat="1" ht="19.92" customHeight="1">
      <c r="A119" s="10"/>
      <c r="B119" s="153"/>
      <c r="C119" s="10"/>
      <c r="D119" s="154" t="s">
        <v>141</v>
      </c>
      <c r="E119" s="155"/>
      <c r="F119" s="155"/>
      <c r="G119" s="155"/>
      <c r="H119" s="155"/>
      <c r="I119" s="155"/>
      <c r="J119" s="156">
        <f>J1183</f>
        <v>0</v>
      </c>
      <c r="K119" s="10"/>
      <c r="L119" s="153"/>
      <c r="S119" s="10"/>
      <c r="T119" s="10"/>
      <c r="U119" s="10"/>
      <c r="V119" s="10"/>
      <c r="W119" s="10"/>
      <c r="X119" s="10"/>
      <c r="Y119" s="10"/>
      <c r="Z119" s="10"/>
      <c r="AA119" s="10"/>
      <c r="AB119" s="10"/>
      <c r="AC119" s="10"/>
      <c r="AD119" s="10"/>
      <c r="AE119" s="10"/>
    </row>
    <row r="120" s="10" customFormat="1" ht="19.92" customHeight="1">
      <c r="A120" s="10"/>
      <c r="B120" s="153"/>
      <c r="C120" s="10"/>
      <c r="D120" s="154" t="s">
        <v>142</v>
      </c>
      <c r="E120" s="155"/>
      <c r="F120" s="155"/>
      <c r="G120" s="155"/>
      <c r="H120" s="155"/>
      <c r="I120" s="155"/>
      <c r="J120" s="156">
        <f>J1200</f>
        <v>0</v>
      </c>
      <c r="K120" s="10"/>
      <c r="L120" s="153"/>
      <c r="S120" s="10"/>
      <c r="T120" s="10"/>
      <c r="U120" s="10"/>
      <c r="V120" s="10"/>
      <c r="W120" s="10"/>
      <c r="X120" s="10"/>
      <c r="Y120" s="10"/>
      <c r="Z120" s="10"/>
      <c r="AA120" s="10"/>
      <c r="AB120" s="10"/>
      <c r="AC120" s="10"/>
      <c r="AD120" s="10"/>
      <c r="AE120" s="10"/>
    </row>
    <row r="121" s="2" customFormat="1" ht="21.84" customHeight="1">
      <c r="A121" s="38"/>
      <c r="B121" s="39"/>
      <c r="C121" s="38"/>
      <c r="D121" s="38"/>
      <c r="E121" s="38"/>
      <c r="F121" s="38"/>
      <c r="G121" s="38"/>
      <c r="H121" s="38"/>
      <c r="I121" s="38"/>
      <c r="J121" s="38"/>
      <c r="K121" s="38"/>
      <c r="L121" s="55"/>
      <c r="S121" s="38"/>
      <c r="T121" s="38"/>
      <c r="U121" s="38"/>
      <c r="V121" s="38"/>
      <c r="W121" s="38"/>
      <c r="X121" s="38"/>
      <c r="Y121" s="38"/>
      <c r="Z121" s="38"/>
      <c r="AA121" s="38"/>
      <c r="AB121" s="38"/>
      <c r="AC121" s="38"/>
      <c r="AD121" s="38"/>
      <c r="AE121" s="38"/>
    </row>
    <row r="122" s="2" customFormat="1" ht="6.96" customHeight="1">
      <c r="A122" s="38"/>
      <c r="B122" s="60"/>
      <c r="C122" s="61"/>
      <c r="D122" s="61"/>
      <c r="E122" s="61"/>
      <c r="F122" s="61"/>
      <c r="G122" s="61"/>
      <c r="H122" s="61"/>
      <c r="I122" s="61"/>
      <c r="J122" s="61"/>
      <c r="K122" s="61"/>
      <c r="L122" s="55"/>
      <c r="S122" s="38"/>
      <c r="T122" s="38"/>
      <c r="U122" s="38"/>
      <c r="V122" s="38"/>
      <c r="W122" s="38"/>
      <c r="X122" s="38"/>
      <c r="Y122" s="38"/>
      <c r="Z122" s="38"/>
      <c r="AA122" s="38"/>
      <c r="AB122" s="38"/>
      <c r="AC122" s="38"/>
      <c r="AD122" s="38"/>
      <c r="AE122" s="38"/>
    </row>
    <row r="126" s="2" customFormat="1" ht="6.96" customHeight="1">
      <c r="A126" s="38"/>
      <c r="B126" s="62"/>
      <c r="C126" s="63"/>
      <c r="D126" s="63"/>
      <c r="E126" s="63"/>
      <c r="F126" s="63"/>
      <c r="G126" s="63"/>
      <c r="H126" s="63"/>
      <c r="I126" s="63"/>
      <c r="J126" s="63"/>
      <c r="K126" s="63"/>
      <c r="L126" s="55"/>
      <c r="S126" s="38"/>
      <c r="T126" s="38"/>
      <c r="U126" s="38"/>
      <c r="V126" s="38"/>
      <c r="W126" s="38"/>
      <c r="X126" s="38"/>
      <c r="Y126" s="38"/>
      <c r="Z126" s="38"/>
      <c r="AA126" s="38"/>
      <c r="AB126" s="38"/>
      <c r="AC126" s="38"/>
      <c r="AD126" s="38"/>
      <c r="AE126" s="38"/>
    </row>
    <row r="127" s="2" customFormat="1" ht="24.96" customHeight="1">
      <c r="A127" s="38"/>
      <c r="B127" s="39"/>
      <c r="C127" s="23" t="s">
        <v>143</v>
      </c>
      <c r="D127" s="38"/>
      <c r="E127" s="38"/>
      <c r="F127" s="38"/>
      <c r="G127" s="38"/>
      <c r="H127" s="38"/>
      <c r="I127" s="38"/>
      <c r="J127" s="38"/>
      <c r="K127" s="38"/>
      <c r="L127" s="55"/>
      <c r="S127" s="38"/>
      <c r="T127" s="38"/>
      <c r="U127" s="38"/>
      <c r="V127" s="38"/>
      <c r="W127" s="38"/>
      <c r="X127" s="38"/>
      <c r="Y127" s="38"/>
      <c r="Z127" s="38"/>
      <c r="AA127" s="38"/>
      <c r="AB127" s="38"/>
      <c r="AC127" s="38"/>
      <c r="AD127" s="38"/>
      <c r="AE127" s="38"/>
    </row>
    <row r="128" s="2" customFormat="1" ht="6.96" customHeight="1">
      <c r="A128" s="38"/>
      <c r="B128" s="39"/>
      <c r="C128" s="38"/>
      <c r="D128" s="38"/>
      <c r="E128" s="38"/>
      <c r="F128" s="38"/>
      <c r="G128" s="38"/>
      <c r="H128" s="38"/>
      <c r="I128" s="38"/>
      <c r="J128" s="38"/>
      <c r="K128" s="38"/>
      <c r="L128" s="55"/>
      <c r="S128" s="38"/>
      <c r="T128" s="38"/>
      <c r="U128" s="38"/>
      <c r="V128" s="38"/>
      <c r="W128" s="38"/>
      <c r="X128" s="38"/>
      <c r="Y128" s="38"/>
      <c r="Z128" s="38"/>
      <c r="AA128" s="38"/>
      <c r="AB128" s="38"/>
      <c r="AC128" s="38"/>
      <c r="AD128" s="38"/>
      <c r="AE128" s="38"/>
    </row>
    <row r="129" s="2" customFormat="1" ht="12" customHeight="1">
      <c r="A129" s="38"/>
      <c r="B129" s="39"/>
      <c r="C129" s="32" t="s">
        <v>16</v>
      </c>
      <c r="D129" s="38"/>
      <c r="E129" s="38"/>
      <c r="F129" s="38"/>
      <c r="G129" s="38"/>
      <c r="H129" s="38"/>
      <c r="I129" s="38"/>
      <c r="J129" s="38"/>
      <c r="K129" s="38"/>
      <c r="L129" s="55"/>
      <c r="S129" s="38"/>
      <c r="T129" s="38"/>
      <c r="U129" s="38"/>
      <c r="V129" s="38"/>
      <c r="W129" s="38"/>
      <c r="X129" s="38"/>
      <c r="Y129" s="38"/>
      <c r="Z129" s="38"/>
      <c r="AA129" s="38"/>
      <c r="AB129" s="38"/>
      <c r="AC129" s="38"/>
      <c r="AD129" s="38"/>
      <c r="AE129" s="38"/>
    </row>
    <row r="130" s="2" customFormat="1" ht="16.5" customHeight="1">
      <c r="A130" s="38"/>
      <c r="B130" s="39"/>
      <c r="C130" s="38"/>
      <c r="D130" s="38"/>
      <c r="E130" s="130" t="str">
        <f>E7</f>
        <v>Brno, VDJ Jelenice, rekonstrukce stavební části a technologie</v>
      </c>
      <c r="F130" s="32"/>
      <c r="G130" s="32"/>
      <c r="H130" s="32"/>
      <c r="I130" s="38"/>
      <c r="J130" s="38"/>
      <c r="K130" s="38"/>
      <c r="L130" s="55"/>
      <c r="S130" s="38"/>
      <c r="T130" s="38"/>
      <c r="U130" s="38"/>
      <c r="V130" s="38"/>
      <c r="W130" s="38"/>
      <c r="X130" s="38"/>
      <c r="Y130" s="38"/>
      <c r="Z130" s="38"/>
      <c r="AA130" s="38"/>
      <c r="AB130" s="38"/>
      <c r="AC130" s="38"/>
      <c r="AD130" s="38"/>
      <c r="AE130" s="38"/>
    </row>
    <row r="131" s="1" customFormat="1" ht="12" customHeight="1">
      <c r="B131" s="22"/>
      <c r="C131" s="32" t="s">
        <v>112</v>
      </c>
      <c r="L131" s="22"/>
    </row>
    <row r="132" s="1" customFormat="1" ht="16.5" customHeight="1">
      <c r="B132" s="22"/>
      <c r="E132" s="130" t="s">
        <v>113</v>
      </c>
      <c r="F132" s="1"/>
      <c r="G132" s="1"/>
      <c r="H132" s="1"/>
      <c r="L132" s="22"/>
    </row>
    <row r="133" s="1" customFormat="1" ht="12" customHeight="1">
      <c r="B133" s="22"/>
      <c r="C133" s="32" t="s">
        <v>114</v>
      </c>
      <c r="L133" s="22"/>
    </row>
    <row r="134" s="2" customFormat="1" ht="16.5" customHeight="1">
      <c r="A134" s="38"/>
      <c r="B134" s="39"/>
      <c r="C134" s="38"/>
      <c r="D134" s="38"/>
      <c r="E134" s="131" t="s">
        <v>115</v>
      </c>
      <c r="F134" s="38"/>
      <c r="G134" s="38"/>
      <c r="H134" s="38"/>
      <c r="I134" s="38"/>
      <c r="J134" s="38"/>
      <c r="K134" s="38"/>
      <c r="L134" s="55"/>
      <c r="S134" s="38"/>
      <c r="T134" s="38"/>
      <c r="U134" s="38"/>
      <c r="V134" s="38"/>
      <c r="W134" s="38"/>
      <c r="X134" s="38"/>
      <c r="Y134" s="38"/>
      <c r="Z134" s="38"/>
      <c r="AA134" s="38"/>
      <c r="AB134" s="38"/>
      <c r="AC134" s="38"/>
      <c r="AD134" s="38"/>
      <c r="AE134" s="38"/>
    </row>
    <row r="135" s="2" customFormat="1" ht="12" customHeight="1">
      <c r="A135" s="38"/>
      <c r="B135" s="39"/>
      <c r="C135" s="32" t="s">
        <v>116</v>
      </c>
      <c r="D135" s="38"/>
      <c r="E135" s="38"/>
      <c r="F135" s="38"/>
      <c r="G135" s="38"/>
      <c r="H135" s="38"/>
      <c r="I135" s="38"/>
      <c r="J135" s="38"/>
      <c r="K135" s="38"/>
      <c r="L135" s="55"/>
      <c r="S135" s="38"/>
      <c r="T135" s="38"/>
      <c r="U135" s="38"/>
      <c r="V135" s="38"/>
      <c r="W135" s="38"/>
      <c r="X135" s="38"/>
      <c r="Y135" s="38"/>
      <c r="Z135" s="38"/>
      <c r="AA135" s="38"/>
      <c r="AB135" s="38"/>
      <c r="AC135" s="38"/>
      <c r="AD135" s="38"/>
      <c r="AE135" s="38"/>
    </row>
    <row r="136" s="2" customFormat="1" ht="30" customHeight="1">
      <c r="A136" s="38"/>
      <c r="B136" s="39"/>
      <c r="C136" s="38"/>
      <c r="D136" s="38"/>
      <c r="E136" s="67" t="str">
        <f>E13</f>
        <v>0001 - SO 01.1 Stavební úpravy a rekonstrukce vodojemu - stavební část</v>
      </c>
      <c r="F136" s="38"/>
      <c r="G136" s="38"/>
      <c r="H136" s="38"/>
      <c r="I136" s="38"/>
      <c r="J136" s="38"/>
      <c r="K136" s="38"/>
      <c r="L136" s="55"/>
      <c r="S136" s="38"/>
      <c r="T136" s="38"/>
      <c r="U136" s="38"/>
      <c r="V136" s="38"/>
      <c r="W136" s="38"/>
      <c r="X136" s="38"/>
      <c r="Y136" s="38"/>
      <c r="Z136" s="38"/>
      <c r="AA136" s="38"/>
      <c r="AB136" s="38"/>
      <c r="AC136" s="38"/>
      <c r="AD136" s="38"/>
      <c r="AE136" s="38"/>
    </row>
    <row r="137" s="2" customFormat="1" ht="6.96" customHeight="1">
      <c r="A137" s="38"/>
      <c r="B137" s="39"/>
      <c r="C137" s="38"/>
      <c r="D137" s="38"/>
      <c r="E137" s="38"/>
      <c r="F137" s="38"/>
      <c r="G137" s="38"/>
      <c r="H137" s="38"/>
      <c r="I137" s="38"/>
      <c r="J137" s="38"/>
      <c r="K137" s="38"/>
      <c r="L137" s="55"/>
      <c r="S137" s="38"/>
      <c r="T137" s="38"/>
      <c r="U137" s="38"/>
      <c r="V137" s="38"/>
      <c r="W137" s="38"/>
      <c r="X137" s="38"/>
      <c r="Y137" s="38"/>
      <c r="Z137" s="38"/>
      <c r="AA137" s="38"/>
      <c r="AB137" s="38"/>
      <c r="AC137" s="38"/>
      <c r="AD137" s="38"/>
      <c r="AE137" s="38"/>
    </row>
    <row r="138" s="2" customFormat="1" ht="12" customHeight="1">
      <c r="A138" s="38"/>
      <c r="B138" s="39"/>
      <c r="C138" s="32" t="s">
        <v>20</v>
      </c>
      <c r="D138" s="38"/>
      <c r="E138" s="38"/>
      <c r="F138" s="27" t="str">
        <f>F16</f>
        <v xml:space="preserve"> </v>
      </c>
      <c r="G138" s="38"/>
      <c r="H138" s="38"/>
      <c r="I138" s="32" t="s">
        <v>22</v>
      </c>
      <c r="J138" s="69" t="str">
        <f>IF(J16="","",J16)</f>
        <v>23. 6. 2025</v>
      </c>
      <c r="K138" s="38"/>
      <c r="L138" s="55"/>
      <c r="S138" s="38"/>
      <c r="T138" s="38"/>
      <c r="U138" s="38"/>
      <c r="V138" s="38"/>
      <c r="W138" s="38"/>
      <c r="X138" s="38"/>
      <c r="Y138" s="38"/>
      <c r="Z138" s="38"/>
      <c r="AA138" s="38"/>
      <c r="AB138" s="38"/>
      <c r="AC138" s="38"/>
      <c r="AD138" s="38"/>
      <c r="AE138" s="38"/>
    </row>
    <row r="139" s="2" customFormat="1" ht="6.96" customHeight="1">
      <c r="A139" s="38"/>
      <c r="B139" s="39"/>
      <c r="C139" s="38"/>
      <c r="D139" s="38"/>
      <c r="E139" s="38"/>
      <c r="F139" s="38"/>
      <c r="G139" s="38"/>
      <c r="H139" s="38"/>
      <c r="I139" s="38"/>
      <c r="J139" s="38"/>
      <c r="K139" s="38"/>
      <c r="L139" s="55"/>
      <c r="S139" s="38"/>
      <c r="T139" s="38"/>
      <c r="U139" s="38"/>
      <c r="V139" s="38"/>
      <c r="W139" s="38"/>
      <c r="X139" s="38"/>
      <c r="Y139" s="38"/>
      <c r="Z139" s="38"/>
      <c r="AA139" s="38"/>
      <c r="AB139" s="38"/>
      <c r="AC139" s="38"/>
      <c r="AD139" s="38"/>
      <c r="AE139" s="38"/>
    </row>
    <row r="140" s="2" customFormat="1" ht="25.65" customHeight="1">
      <c r="A140" s="38"/>
      <c r="B140" s="39"/>
      <c r="C140" s="32" t="s">
        <v>24</v>
      </c>
      <c r="D140" s="38"/>
      <c r="E140" s="38"/>
      <c r="F140" s="27" t="str">
        <f>E19</f>
        <v>Statutární město Brno</v>
      </c>
      <c r="G140" s="38"/>
      <c r="H140" s="38"/>
      <c r="I140" s="32" t="s">
        <v>30</v>
      </c>
      <c r="J140" s="36" t="str">
        <f>E25</f>
        <v>Sweco a.s., divize Morava</v>
      </c>
      <c r="K140" s="38"/>
      <c r="L140" s="55"/>
      <c r="S140" s="38"/>
      <c r="T140" s="38"/>
      <c r="U140" s="38"/>
      <c r="V140" s="38"/>
      <c r="W140" s="38"/>
      <c r="X140" s="38"/>
      <c r="Y140" s="38"/>
      <c r="Z140" s="38"/>
      <c r="AA140" s="38"/>
      <c r="AB140" s="38"/>
      <c r="AC140" s="38"/>
      <c r="AD140" s="38"/>
      <c r="AE140" s="38"/>
    </row>
    <row r="141" s="2" customFormat="1" ht="15.15" customHeight="1">
      <c r="A141" s="38"/>
      <c r="B141" s="39"/>
      <c r="C141" s="32" t="s">
        <v>28</v>
      </c>
      <c r="D141" s="38"/>
      <c r="E141" s="38"/>
      <c r="F141" s="27" t="str">
        <f>IF(E22="","",E22)</f>
        <v>Vyplň údaj</v>
      </c>
      <c r="G141" s="38"/>
      <c r="H141" s="38"/>
      <c r="I141" s="32" t="s">
        <v>33</v>
      </c>
      <c r="J141" s="36" t="str">
        <f>E28</f>
        <v xml:space="preserve"> </v>
      </c>
      <c r="K141" s="38"/>
      <c r="L141" s="55"/>
      <c r="S141" s="38"/>
      <c r="T141" s="38"/>
      <c r="U141" s="38"/>
      <c r="V141" s="38"/>
      <c r="W141" s="38"/>
      <c r="X141" s="38"/>
      <c r="Y141" s="38"/>
      <c r="Z141" s="38"/>
      <c r="AA141" s="38"/>
      <c r="AB141" s="38"/>
      <c r="AC141" s="38"/>
      <c r="AD141" s="38"/>
      <c r="AE141" s="38"/>
    </row>
    <row r="142" s="2" customFormat="1" ht="10.32" customHeight="1">
      <c r="A142" s="38"/>
      <c r="B142" s="39"/>
      <c r="C142" s="38"/>
      <c r="D142" s="38"/>
      <c r="E142" s="38"/>
      <c r="F142" s="38"/>
      <c r="G142" s="38"/>
      <c r="H142" s="38"/>
      <c r="I142" s="38"/>
      <c r="J142" s="38"/>
      <c r="K142" s="38"/>
      <c r="L142" s="55"/>
      <c r="S142" s="38"/>
      <c r="T142" s="38"/>
      <c r="U142" s="38"/>
      <c r="V142" s="38"/>
      <c r="W142" s="38"/>
      <c r="X142" s="38"/>
      <c r="Y142" s="38"/>
      <c r="Z142" s="38"/>
      <c r="AA142" s="38"/>
      <c r="AB142" s="38"/>
      <c r="AC142" s="38"/>
      <c r="AD142" s="38"/>
      <c r="AE142" s="38"/>
    </row>
    <row r="143" s="11" customFormat="1" ht="29.28" customHeight="1">
      <c r="A143" s="157"/>
      <c r="B143" s="158"/>
      <c r="C143" s="159" t="s">
        <v>144</v>
      </c>
      <c r="D143" s="160" t="s">
        <v>60</v>
      </c>
      <c r="E143" s="160" t="s">
        <v>56</v>
      </c>
      <c r="F143" s="160" t="s">
        <v>57</v>
      </c>
      <c r="G143" s="160" t="s">
        <v>145</v>
      </c>
      <c r="H143" s="160" t="s">
        <v>146</v>
      </c>
      <c r="I143" s="160" t="s">
        <v>147</v>
      </c>
      <c r="J143" s="160" t="s">
        <v>120</v>
      </c>
      <c r="K143" s="161" t="s">
        <v>148</v>
      </c>
      <c r="L143" s="162"/>
      <c r="M143" s="86" t="s">
        <v>1</v>
      </c>
      <c r="N143" s="87" t="s">
        <v>39</v>
      </c>
      <c r="O143" s="87" t="s">
        <v>149</v>
      </c>
      <c r="P143" s="87" t="s">
        <v>150</v>
      </c>
      <c r="Q143" s="87" t="s">
        <v>151</v>
      </c>
      <c r="R143" s="87" t="s">
        <v>152</v>
      </c>
      <c r="S143" s="87" t="s">
        <v>153</v>
      </c>
      <c r="T143" s="88" t="s">
        <v>154</v>
      </c>
      <c r="U143" s="157"/>
      <c r="V143" s="157"/>
      <c r="W143" s="157"/>
      <c r="X143" s="157"/>
      <c r="Y143" s="157"/>
      <c r="Z143" s="157"/>
      <c r="AA143" s="157"/>
      <c r="AB143" s="157"/>
      <c r="AC143" s="157"/>
      <c r="AD143" s="157"/>
      <c r="AE143" s="157"/>
    </row>
    <row r="144" s="2" customFormat="1" ht="22.8" customHeight="1">
      <c r="A144" s="38"/>
      <c r="B144" s="39"/>
      <c r="C144" s="93" t="s">
        <v>155</v>
      </c>
      <c r="D144" s="38"/>
      <c r="E144" s="38"/>
      <c r="F144" s="38"/>
      <c r="G144" s="38"/>
      <c r="H144" s="38"/>
      <c r="I144" s="38"/>
      <c r="J144" s="163">
        <f>BK144</f>
        <v>0</v>
      </c>
      <c r="K144" s="38"/>
      <c r="L144" s="39"/>
      <c r="M144" s="89"/>
      <c r="N144" s="73"/>
      <c r="O144" s="90"/>
      <c r="P144" s="164">
        <f>P145+P931</f>
        <v>0</v>
      </c>
      <c r="Q144" s="90"/>
      <c r="R144" s="164">
        <f>R145+R931</f>
        <v>48.102799780000005</v>
      </c>
      <c r="S144" s="90"/>
      <c r="T144" s="165">
        <f>T145+T931</f>
        <v>30.781712200000001</v>
      </c>
      <c r="U144" s="38"/>
      <c r="V144" s="38"/>
      <c r="W144" s="38"/>
      <c r="X144" s="38"/>
      <c r="Y144" s="38"/>
      <c r="Z144" s="38"/>
      <c r="AA144" s="38"/>
      <c r="AB144" s="38"/>
      <c r="AC144" s="38"/>
      <c r="AD144" s="38"/>
      <c r="AE144" s="38"/>
      <c r="AT144" s="19" t="s">
        <v>74</v>
      </c>
      <c r="AU144" s="19" t="s">
        <v>122</v>
      </c>
      <c r="BK144" s="166">
        <f>BK145+BK931</f>
        <v>0</v>
      </c>
    </row>
    <row r="145" s="12" customFormat="1" ht="25.92" customHeight="1">
      <c r="A145" s="12"/>
      <c r="B145" s="167"/>
      <c r="C145" s="12"/>
      <c r="D145" s="168" t="s">
        <v>74</v>
      </c>
      <c r="E145" s="169" t="s">
        <v>156</v>
      </c>
      <c r="F145" s="169" t="s">
        <v>157</v>
      </c>
      <c r="G145" s="12"/>
      <c r="H145" s="12"/>
      <c r="I145" s="170"/>
      <c r="J145" s="171">
        <f>BK145</f>
        <v>0</v>
      </c>
      <c r="K145" s="12"/>
      <c r="L145" s="167"/>
      <c r="M145" s="172"/>
      <c r="N145" s="173"/>
      <c r="O145" s="173"/>
      <c r="P145" s="174">
        <f>P146+P275+P370+P396+P408+P465+P579+P694+P883+P928</f>
        <v>0</v>
      </c>
      <c r="Q145" s="173"/>
      <c r="R145" s="174">
        <f>R146+R275+R370+R396+R408+R465+R579+R694+R883+R928</f>
        <v>47.298608810000005</v>
      </c>
      <c r="S145" s="173"/>
      <c r="T145" s="175">
        <f>T146+T275+T370+T396+T408+T465+T579+T694+T883+T928</f>
        <v>30.403795000000002</v>
      </c>
      <c r="U145" s="12"/>
      <c r="V145" s="12"/>
      <c r="W145" s="12"/>
      <c r="X145" s="12"/>
      <c r="Y145" s="12"/>
      <c r="Z145" s="12"/>
      <c r="AA145" s="12"/>
      <c r="AB145" s="12"/>
      <c r="AC145" s="12"/>
      <c r="AD145" s="12"/>
      <c r="AE145" s="12"/>
      <c r="AR145" s="168" t="s">
        <v>81</v>
      </c>
      <c r="AT145" s="176" t="s">
        <v>74</v>
      </c>
      <c r="AU145" s="176" t="s">
        <v>75</v>
      </c>
      <c r="AY145" s="168" t="s">
        <v>158</v>
      </c>
      <c r="BK145" s="177">
        <f>BK146+BK275+BK370+BK396+BK408+BK465+BK579+BK694+BK883+BK928</f>
        <v>0</v>
      </c>
    </row>
    <row r="146" s="12" customFormat="1" ht="22.8" customHeight="1">
      <c r="A146" s="12"/>
      <c r="B146" s="167"/>
      <c r="C146" s="12"/>
      <c r="D146" s="168" t="s">
        <v>74</v>
      </c>
      <c r="E146" s="178" t="s">
        <v>81</v>
      </c>
      <c r="F146" s="178" t="s">
        <v>159</v>
      </c>
      <c r="G146" s="12"/>
      <c r="H146" s="12"/>
      <c r="I146" s="170"/>
      <c r="J146" s="179">
        <f>BK146</f>
        <v>0</v>
      </c>
      <c r="K146" s="12"/>
      <c r="L146" s="167"/>
      <c r="M146" s="172"/>
      <c r="N146" s="173"/>
      <c r="O146" s="173"/>
      <c r="P146" s="174">
        <f>SUM(P147:P274)</f>
        <v>0</v>
      </c>
      <c r="Q146" s="173"/>
      <c r="R146" s="174">
        <f>SUM(R147:R274)</f>
        <v>10.0515676</v>
      </c>
      <c r="S146" s="173"/>
      <c r="T146" s="175">
        <f>SUM(T147:T274)</f>
        <v>0</v>
      </c>
      <c r="U146" s="12"/>
      <c r="V146" s="12"/>
      <c r="W146" s="12"/>
      <c r="X146" s="12"/>
      <c r="Y146" s="12"/>
      <c r="Z146" s="12"/>
      <c r="AA146" s="12"/>
      <c r="AB146" s="12"/>
      <c r="AC146" s="12"/>
      <c r="AD146" s="12"/>
      <c r="AE146" s="12"/>
      <c r="AR146" s="168" t="s">
        <v>81</v>
      </c>
      <c r="AT146" s="176" t="s">
        <v>74</v>
      </c>
      <c r="AU146" s="176" t="s">
        <v>81</v>
      </c>
      <c r="AY146" s="168" t="s">
        <v>158</v>
      </c>
      <c r="BK146" s="177">
        <f>SUM(BK147:BK274)</f>
        <v>0</v>
      </c>
    </row>
    <row r="147" s="2" customFormat="1" ht="24.15" customHeight="1">
      <c r="A147" s="38"/>
      <c r="B147" s="180"/>
      <c r="C147" s="181" t="s">
        <v>81</v>
      </c>
      <c r="D147" s="181" t="s">
        <v>160</v>
      </c>
      <c r="E147" s="182" t="s">
        <v>161</v>
      </c>
      <c r="F147" s="183" t="s">
        <v>162</v>
      </c>
      <c r="G147" s="184" t="s">
        <v>163</v>
      </c>
      <c r="H147" s="185">
        <v>70</v>
      </c>
      <c r="I147" s="186"/>
      <c r="J147" s="187">
        <f>ROUND(I147*H147,2)</f>
        <v>0</v>
      </c>
      <c r="K147" s="183" t="s">
        <v>164</v>
      </c>
      <c r="L147" s="39"/>
      <c r="M147" s="188" t="s">
        <v>1</v>
      </c>
      <c r="N147" s="189" t="s">
        <v>40</v>
      </c>
      <c r="O147" s="77"/>
      <c r="P147" s="190">
        <f>O147*H147</f>
        <v>0</v>
      </c>
      <c r="Q147" s="190">
        <v>0</v>
      </c>
      <c r="R147" s="190">
        <f>Q147*H147</f>
        <v>0</v>
      </c>
      <c r="S147" s="190">
        <v>0</v>
      </c>
      <c r="T147" s="191">
        <f>S147*H147</f>
        <v>0</v>
      </c>
      <c r="U147" s="38"/>
      <c r="V147" s="38"/>
      <c r="W147" s="38"/>
      <c r="X147" s="38"/>
      <c r="Y147" s="38"/>
      <c r="Z147" s="38"/>
      <c r="AA147" s="38"/>
      <c r="AB147" s="38"/>
      <c r="AC147" s="38"/>
      <c r="AD147" s="38"/>
      <c r="AE147" s="38"/>
      <c r="AR147" s="192" t="s">
        <v>165</v>
      </c>
      <c r="AT147" s="192" t="s">
        <v>160</v>
      </c>
      <c r="AU147" s="192" t="s">
        <v>83</v>
      </c>
      <c r="AY147" s="19" t="s">
        <v>158</v>
      </c>
      <c r="BE147" s="193">
        <f>IF(N147="základní",J147,0)</f>
        <v>0</v>
      </c>
      <c r="BF147" s="193">
        <f>IF(N147="snížená",J147,0)</f>
        <v>0</v>
      </c>
      <c r="BG147" s="193">
        <f>IF(N147="zákl. přenesená",J147,0)</f>
        <v>0</v>
      </c>
      <c r="BH147" s="193">
        <f>IF(N147="sníž. přenesená",J147,0)</f>
        <v>0</v>
      </c>
      <c r="BI147" s="193">
        <f>IF(N147="nulová",J147,0)</f>
        <v>0</v>
      </c>
      <c r="BJ147" s="19" t="s">
        <v>81</v>
      </c>
      <c r="BK147" s="193">
        <f>ROUND(I147*H147,2)</f>
        <v>0</v>
      </c>
      <c r="BL147" s="19" t="s">
        <v>165</v>
      </c>
      <c r="BM147" s="192" t="s">
        <v>166</v>
      </c>
    </row>
    <row r="148" s="2" customFormat="1">
      <c r="A148" s="38"/>
      <c r="B148" s="39"/>
      <c r="C148" s="38"/>
      <c r="D148" s="194" t="s">
        <v>167</v>
      </c>
      <c r="E148" s="38"/>
      <c r="F148" s="195" t="s">
        <v>168</v>
      </c>
      <c r="G148" s="38"/>
      <c r="H148" s="38"/>
      <c r="I148" s="196"/>
      <c r="J148" s="38"/>
      <c r="K148" s="38"/>
      <c r="L148" s="39"/>
      <c r="M148" s="197"/>
      <c r="N148" s="198"/>
      <c r="O148" s="77"/>
      <c r="P148" s="77"/>
      <c r="Q148" s="77"/>
      <c r="R148" s="77"/>
      <c r="S148" s="77"/>
      <c r="T148" s="78"/>
      <c r="U148" s="38"/>
      <c r="V148" s="38"/>
      <c r="W148" s="38"/>
      <c r="X148" s="38"/>
      <c r="Y148" s="38"/>
      <c r="Z148" s="38"/>
      <c r="AA148" s="38"/>
      <c r="AB148" s="38"/>
      <c r="AC148" s="38"/>
      <c r="AD148" s="38"/>
      <c r="AE148" s="38"/>
      <c r="AT148" s="19" t="s">
        <v>167</v>
      </c>
      <c r="AU148" s="19" t="s">
        <v>83</v>
      </c>
    </row>
    <row r="149" s="2" customFormat="1">
      <c r="A149" s="38"/>
      <c r="B149" s="39"/>
      <c r="C149" s="38"/>
      <c r="D149" s="194" t="s">
        <v>169</v>
      </c>
      <c r="E149" s="38"/>
      <c r="F149" s="199" t="s">
        <v>170</v>
      </c>
      <c r="G149" s="38"/>
      <c r="H149" s="38"/>
      <c r="I149" s="196"/>
      <c r="J149" s="38"/>
      <c r="K149" s="38"/>
      <c r="L149" s="39"/>
      <c r="M149" s="197"/>
      <c r="N149" s="198"/>
      <c r="O149" s="77"/>
      <c r="P149" s="77"/>
      <c r="Q149" s="77"/>
      <c r="R149" s="77"/>
      <c r="S149" s="77"/>
      <c r="T149" s="78"/>
      <c r="U149" s="38"/>
      <c r="V149" s="38"/>
      <c r="W149" s="38"/>
      <c r="X149" s="38"/>
      <c r="Y149" s="38"/>
      <c r="Z149" s="38"/>
      <c r="AA149" s="38"/>
      <c r="AB149" s="38"/>
      <c r="AC149" s="38"/>
      <c r="AD149" s="38"/>
      <c r="AE149" s="38"/>
      <c r="AT149" s="19" t="s">
        <v>169</v>
      </c>
      <c r="AU149" s="19" t="s">
        <v>83</v>
      </c>
    </row>
    <row r="150" s="13" customFormat="1">
      <c r="A150" s="13"/>
      <c r="B150" s="200"/>
      <c r="C150" s="13"/>
      <c r="D150" s="194" t="s">
        <v>171</v>
      </c>
      <c r="E150" s="201" t="s">
        <v>1</v>
      </c>
      <c r="F150" s="202" t="s">
        <v>172</v>
      </c>
      <c r="G150" s="13"/>
      <c r="H150" s="201" t="s">
        <v>1</v>
      </c>
      <c r="I150" s="203"/>
      <c r="J150" s="13"/>
      <c r="K150" s="13"/>
      <c r="L150" s="200"/>
      <c r="M150" s="204"/>
      <c r="N150" s="205"/>
      <c r="O150" s="205"/>
      <c r="P150" s="205"/>
      <c r="Q150" s="205"/>
      <c r="R150" s="205"/>
      <c r="S150" s="205"/>
      <c r="T150" s="206"/>
      <c r="U150" s="13"/>
      <c r="V150" s="13"/>
      <c r="W150" s="13"/>
      <c r="X150" s="13"/>
      <c r="Y150" s="13"/>
      <c r="Z150" s="13"/>
      <c r="AA150" s="13"/>
      <c r="AB150" s="13"/>
      <c r="AC150" s="13"/>
      <c r="AD150" s="13"/>
      <c r="AE150" s="13"/>
      <c r="AT150" s="201" t="s">
        <v>171</v>
      </c>
      <c r="AU150" s="201" t="s">
        <v>83</v>
      </c>
      <c r="AV150" s="13" t="s">
        <v>81</v>
      </c>
      <c r="AW150" s="13" t="s">
        <v>32</v>
      </c>
      <c r="AX150" s="13" t="s">
        <v>75</v>
      </c>
      <c r="AY150" s="201" t="s">
        <v>158</v>
      </c>
    </row>
    <row r="151" s="14" customFormat="1">
      <c r="A151" s="14"/>
      <c r="B151" s="207"/>
      <c r="C151" s="14"/>
      <c r="D151" s="194" t="s">
        <v>171</v>
      </c>
      <c r="E151" s="208" t="s">
        <v>1</v>
      </c>
      <c r="F151" s="209" t="s">
        <v>173</v>
      </c>
      <c r="G151" s="14"/>
      <c r="H151" s="210">
        <v>70</v>
      </c>
      <c r="I151" s="211"/>
      <c r="J151" s="14"/>
      <c r="K151" s="14"/>
      <c r="L151" s="207"/>
      <c r="M151" s="212"/>
      <c r="N151" s="213"/>
      <c r="O151" s="213"/>
      <c r="P151" s="213"/>
      <c r="Q151" s="213"/>
      <c r="R151" s="213"/>
      <c r="S151" s="213"/>
      <c r="T151" s="214"/>
      <c r="U151" s="14"/>
      <c r="V151" s="14"/>
      <c r="W151" s="14"/>
      <c r="X151" s="14"/>
      <c r="Y151" s="14"/>
      <c r="Z151" s="14"/>
      <c r="AA151" s="14"/>
      <c r="AB151" s="14"/>
      <c r="AC151" s="14"/>
      <c r="AD151" s="14"/>
      <c r="AE151" s="14"/>
      <c r="AT151" s="208" t="s">
        <v>171</v>
      </c>
      <c r="AU151" s="208" t="s">
        <v>83</v>
      </c>
      <c r="AV151" s="14" t="s">
        <v>83</v>
      </c>
      <c r="AW151" s="14" t="s">
        <v>32</v>
      </c>
      <c r="AX151" s="14" t="s">
        <v>81</v>
      </c>
      <c r="AY151" s="208" t="s">
        <v>158</v>
      </c>
    </row>
    <row r="152" s="2" customFormat="1" ht="33" customHeight="1">
      <c r="A152" s="38"/>
      <c r="B152" s="180"/>
      <c r="C152" s="181" t="s">
        <v>83</v>
      </c>
      <c r="D152" s="181" t="s">
        <v>160</v>
      </c>
      <c r="E152" s="182" t="s">
        <v>174</v>
      </c>
      <c r="F152" s="183" t="s">
        <v>175</v>
      </c>
      <c r="G152" s="184" t="s">
        <v>176</v>
      </c>
      <c r="H152" s="185">
        <v>3.1499999999999999</v>
      </c>
      <c r="I152" s="186"/>
      <c r="J152" s="187">
        <f>ROUND(I152*H152,2)</f>
        <v>0</v>
      </c>
      <c r="K152" s="183" t="s">
        <v>164</v>
      </c>
      <c r="L152" s="39"/>
      <c r="M152" s="188" t="s">
        <v>1</v>
      </c>
      <c r="N152" s="189" t="s">
        <v>40</v>
      </c>
      <c r="O152" s="77"/>
      <c r="P152" s="190">
        <f>O152*H152</f>
        <v>0</v>
      </c>
      <c r="Q152" s="190">
        <v>0</v>
      </c>
      <c r="R152" s="190">
        <f>Q152*H152</f>
        <v>0</v>
      </c>
      <c r="S152" s="190">
        <v>0</v>
      </c>
      <c r="T152" s="191">
        <f>S152*H152</f>
        <v>0</v>
      </c>
      <c r="U152" s="38"/>
      <c r="V152" s="38"/>
      <c r="W152" s="38"/>
      <c r="X152" s="38"/>
      <c r="Y152" s="38"/>
      <c r="Z152" s="38"/>
      <c r="AA152" s="38"/>
      <c r="AB152" s="38"/>
      <c r="AC152" s="38"/>
      <c r="AD152" s="38"/>
      <c r="AE152" s="38"/>
      <c r="AR152" s="192" t="s">
        <v>165</v>
      </c>
      <c r="AT152" s="192" t="s">
        <v>160</v>
      </c>
      <c r="AU152" s="192" t="s">
        <v>83</v>
      </c>
      <c r="AY152" s="19" t="s">
        <v>158</v>
      </c>
      <c r="BE152" s="193">
        <f>IF(N152="základní",J152,0)</f>
        <v>0</v>
      </c>
      <c r="BF152" s="193">
        <f>IF(N152="snížená",J152,0)</f>
        <v>0</v>
      </c>
      <c r="BG152" s="193">
        <f>IF(N152="zákl. přenesená",J152,0)</f>
        <v>0</v>
      </c>
      <c r="BH152" s="193">
        <f>IF(N152="sníž. přenesená",J152,0)</f>
        <v>0</v>
      </c>
      <c r="BI152" s="193">
        <f>IF(N152="nulová",J152,0)</f>
        <v>0</v>
      </c>
      <c r="BJ152" s="19" t="s">
        <v>81</v>
      </c>
      <c r="BK152" s="193">
        <f>ROUND(I152*H152,2)</f>
        <v>0</v>
      </c>
      <c r="BL152" s="19" t="s">
        <v>165</v>
      </c>
      <c r="BM152" s="192" t="s">
        <v>177</v>
      </c>
    </row>
    <row r="153" s="2" customFormat="1">
      <c r="A153" s="38"/>
      <c r="B153" s="39"/>
      <c r="C153" s="38"/>
      <c r="D153" s="194" t="s">
        <v>167</v>
      </c>
      <c r="E153" s="38"/>
      <c r="F153" s="195" t="s">
        <v>178</v>
      </c>
      <c r="G153" s="38"/>
      <c r="H153" s="38"/>
      <c r="I153" s="196"/>
      <c r="J153" s="38"/>
      <c r="K153" s="38"/>
      <c r="L153" s="39"/>
      <c r="M153" s="197"/>
      <c r="N153" s="198"/>
      <c r="O153" s="77"/>
      <c r="P153" s="77"/>
      <c r="Q153" s="77"/>
      <c r="R153" s="77"/>
      <c r="S153" s="77"/>
      <c r="T153" s="78"/>
      <c r="U153" s="38"/>
      <c r="V153" s="38"/>
      <c r="W153" s="38"/>
      <c r="X153" s="38"/>
      <c r="Y153" s="38"/>
      <c r="Z153" s="38"/>
      <c r="AA153" s="38"/>
      <c r="AB153" s="38"/>
      <c r="AC153" s="38"/>
      <c r="AD153" s="38"/>
      <c r="AE153" s="38"/>
      <c r="AT153" s="19" t="s">
        <v>167</v>
      </c>
      <c r="AU153" s="19" t="s">
        <v>83</v>
      </c>
    </row>
    <row r="154" s="2" customFormat="1">
      <c r="A154" s="38"/>
      <c r="B154" s="39"/>
      <c r="C154" s="38"/>
      <c r="D154" s="194" t="s">
        <v>169</v>
      </c>
      <c r="E154" s="38"/>
      <c r="F154" s="199" t="s">
        <v>179</v>
      </c>
      <c r="G154" s="38"/>
      <c r="H154" s="38"/>
      <c r="I154" s="196"/>
      <c r="J154" s="38"/>
      <c r="K154" s="38"/>
      <c r="L154" s="39"/>
      <c r="M154" s="197"/>
      <c r="N154" s="198"/>
      <c r="O154" s="77"/>
      <c r="P154" s="77"/>
      <c r="Q154" s="77"/>
      <c r="R154" s="77"/>
      <c r="S154" s="77"/>
      <c r="T154" s="78"/>
      <c r="U154" s="38"/>
      <c r="V154" s="38"/>
      <c r="W154" s="38"/>
      <c r="X154" s="38"/>
      <c r="Y154" s="38"/>
      <c r="Z154" s="38"/>
      <c r="AA154" s="38"/>
      <c r="AB154" s="38"/>
      <c r="AC154" s="38"/>
      <c r="AD154" s="38"/>
      <c r="AE154" s="38"/>
      <c r="AT154" s="19" t="s">
        <v>169</v>
      </c>
      <c r="AU154" s="19" t="s">
        <v>83</v>
      </c>
    </row>
    <row r="155" s="13" customFormat="1">
      <c r="A155" s="13"/>
      <c r="B155" s="200"/>
      <c r="C155" s="13"/>
      <c r="D155" s="194" t="s">
        <v>171</v>
      </c>
      <c r="E155" s="201" t="s">
        <v>1</v>
      </c>
      <c r="F155" s="202" t="s">
        <v>180</v>
      </c>
      <c r="G155" s="13"/>
      <c r="H155" s="201" t="s">
        <v>1</v>
      </c>
      <c r="I155" s="203"/>
      <c r="J155" s="13"/>
      <c r="K155" s="13"/>
      <c r="L155" s="200"/>
      <c r="M155" s="204"/>
      <c r="N155" s="205"/>
      <c r="O155" s="205"/>
      <c r="P155" s="205"/>
      <c r="Q155" s="205"/>
      <c r="R155" s="205"/>
      <c r="S155" s="205"/>
      <c r="T155" s="206"/>
      <c r="U155" s="13"/>
      <c r="V155" s="13"/>
      <c r="W155" s="13"/>
      <c r="X155" s="13"/>
      <c r="Y155" s="13"/>
      <c r="Z155" s="13"/>
      <c r="AA155" s="13"/>
      <c r="AB155" s="13"/>
      <c r="AC155" s="13"/>
      <c r="AD155" s="13"/>
      <c r="AE155" s="13"/>
      <c r="AT155" s="201" t="s">
        <v>171</v>
      </c>
      <c r="AU155" s="201" t="s">
        <v>83</v>
      </c>
      <c r="AV155" s="13" t="s">
        <v>81</v>
      </c>
      <c r="AW155" s="13" t="s">
        <v>32</v>
      </c>
      <c r="AX155" s="13" t="s">
        <v>75</v>
      </c>
      <c r="AY155" s="201" t="s">
        <v>158</v>
      </c>
    </row>
    <row r="156" s="14" customFormat="1">
      <c r="A156" s="14"/>
      <c r="B156" s="207"/>
      <c r="C156" s="14"/>
      <c r="D156" s="194" t="s">
        <v>171</v>
      </c>
      <c r="E156" s="208" t="s">
        <v>1</v>
      </c>
      <c r="F156" s="209" t="s">
        <v>181</v>
      </c>
      <c r="G156" s="14"/>
      <c r="H156" s="210">
        <v>3.1499999999999999</v>
      </c>
      <c r="I156" s="211"/>
      <c r="J156" s="14"/>
      <c r="K156" s="14"/>
      <c r="L156" s="207"/>
      <c r="M156" s="212"/>
      <c r="N156" s="213"/>
      <c r="O156" s="213"/>
      <c r="P156" s="213"/>
      <c r="Q156" s="213"/>
      <c r="R156" s="213"/>
      <c r="S156" s="213"/>
      <c r="T156" s="214"/>
      <c r="U156" s="14"/>
      <c r="V156" s="14"/>
      <c r="W156" s="14"/>
      <c r="X156" s="14"/>
      <c r="Y156" s="14"/>
      <c r="Z156" s="14"/>
      <c r="AA156" s="14"/>
      <c r="AB156" s="14"/>
      <c r="AC156" s="14"/>
      <c r="AD156" s="14"/>
      <c r="AE156" s="14"/>
      <c r="AT156" s="208" t="s">
        <v>171</v>
      </c>
      <c r="AU156" s="208" t="s">
        <v>83</v>
      </c>
      <c r="AV156" s="14" t="s">
        <v>83</v>
      </c>
      <c r="AW156" s="14" t="s">
        <v>32</v>
      </c>
      <c r="AX156" s="14" t="s">
        <v>81</v>
      </c>
      <c r="AY156" s="208" t="s">
        <v>158</v>
      </c>
    </row>
    <row r="157" s="2" customFormat="1" ht="24.15" customHeight="1">
      <c r="A157" s="38"/>
      <c r="B157" s="180"/>
      <c r="C157" s="181" t="s">
        <v>91</v>
      </c>
      <c r="D157" s="181" t="s">
        <v>160</v>
      </c>
      <c r="E157" s="182" t="s">
        <v>182</v>
      </c>
      <c r="F157" s="183" t="s">
        <v>183</v>
      </c>
      <c r="G157" s="184" t="s">
        <v>184</v>
      </c>
      <c r="H157" s="185">
        <v>22.800000000000001</v>
      </c>
      <c r="I157" s="186"/>
      <c r="J157" s="187">
        <f>ROUND(I157*H157,2)</f>
        <v>0</v>
      </c>
      <c r="K157" s="183" t="s">
        <v>164</v>
      </c>
      <c r="L157" s="39"/>
      <c r="M157" s="188" t="s">
        <v>1</v>
      </c>
      <c r="N157" s="189" t="s">
        <v>40</v>
      </c>
      <c r="O157" s="77"/>
      <c r="P157" s="190">
        <f>O157*H157</f>
        <v>0</v>
      </c>
      <c r="Q157" s="190">
        <v>0</v>
      </c>
      <c r="R157" s="190">
        <f>Q157*H157</f>
        <v>0</v>
      </c>
      <c r="S157" s="190">
        <v>0</v>
      </c>
      <c r="T157" s="191">
        <f>S157*H157</f>
        <v>0</v>
      </c>
      <c r="U157" s="38"/>
      <c r="V157" s="38"/>
      <c r="W157" s="38"/>
      <c r="X157" s="38"/>
      <c r="Y157" s="38"/>
      <c r="Z157" s="38"/>
      <c r="AA157" s="38"/>
      <c r="AB157" s="38"/>
      <c r="AC157" s="38"/>
      <c r="AD157" s="38"/>
      <c r="AE157" s="38"/>
      <c r="AR157" s="192" t="s">
        <v>165</v>
      </c>
      <c r="AT157" s="192" t="s">
        <v>160</v>
      </c>
      <c r="AU157" s="192" t="s">
        <v>83</v>
      </c>
      <c r="AY157" s="19" t="s">
        <v>158</v>
      </c>
      <c r="BE157" s="193">
        <f>IF(N157="základní",J157,0)</f>
        <v>0</v>
      </c>
      <c r="BF157" s="193">
        <f>IF(N157="snížená",J157,0)</f>
        <v>0</v>
      </c>
      <c r="BG157" s="193">
        <f>IF(N157="zákl. přenesená",J157,0)</f>
        <v>0</v>
      </c>
      <c r="BH157" s="193">
        <f>IF(N157="sníž. přenesená",J157,0)</f>
        <v>0</v>
      </c>
      <c r="BI157" s="193">
        <f>IF(N157="nulová",J157,0)</f>
        <v>0</v>
      </c>
      <c r="BJ157" s="19" t="s">
        <v>81</v>
      </c>
      <c r="BK157" s="193">
        <f>ROUND(I157*H157,2)</f>
        <v>0</v>
      </c>
      <c r="BL157" s="19" t="s">
        <v>165</v>
      </c>
      <c r="BM157" s="192" t="s">
        <v>185</v>
      </c>
    </row>
    <row r="158" s="2" customFormat="1">
      <c r="A158" s="38"/>
      <c r="B158" s="39"/>
      <c r="C158" s="38"/>
      <c r="D158" s="194" t="s">
        <v>167</v>
      </c>
      <c r="E158" s="38"/>
      <c r="F158" s="195" t="s">
        <v>186</v>
      </c>
      <c r="G158" s="38"/>
      <c r="H158" s="38"/>
      <c r="I158" s="196"/>
      <c r="J158" s="38"/>
      <c r="K158" s="38"/>
      <c r="L158" s="39"/>
      <c r="M158" s="197"/>
      <c r="N158" s="198"/>
      <c r="O158" s="77"/>
      <c r="P158" s="77"/>
      <c r="Q158" s="77"/>
      <c r="R158" s="77"/>
      <c r="S158" s="77"/>
      <c r="T158" s="78"/>
      <c r="U158" s="38"/>
      <c r="V158" s="38"/>
      <c r="W158" s="38"/>
      <c r="X158" s="38"/>
      <c r="Y158" s="38"/>
      <c r="Z158" s="38"/>
      <c r="AA158" s="38"/>
      <c r="AB158" s="38"/>
      <c r="AC158" s="38"/>
      <c r="AD158" s="38"/>
      <c r="AE158" s="38"/>
      <c r="AT158" s="19" t="s">
        <v>167</v>
      </c>
      <c r="AU158" s="19" t="s">
        <v>83</v>
      </c>
    </row>
    <row r="159" s="2" customFormat="1">
      <c r="A159" s="38"/>
      <c r="B159" s="39"/>
      <c r="C159" s="38"/>
      <c r="D159" s="194" t="s">
        <v>169</v>
      </c>
      <c r="E159" s="38"/>
      <c r="F159" s="199" t="s">
        <v>187</v>
      </c>
      <c r="G159" s="38"/>
      <c r="H159" s="38"/>
      <c r="I159" s="196"/>
      <c r="J159" s="38"/>
      <c r="K159" s="38"/>
      <c r="L159" s="39"/>
      <c r="M159" s="197"/>
      <c r="N159" s="198"/>
      <c r="O159" s="77"/>
      <c r="P159" s="77"/>
      <c r="Q159" s="77"/>
      <c r="R159" s="77"/>
      <c r="S159" s="77"/>
      <c r="T159" s="78"/>
      <c r="U159" s="38"/>
      <c r="V159" s="38"/>
      <c r="W159" s="38"/>
      <c r="X159" s="38"/>
      <c r="Y159" s="38"/>
      <c r="Z159" s="38"/>
      <c r="AA159" s="38"/>
      <c r="AB159" s="38"/>
      <c r="AC159" s="38"/>
      <c r="AD159" s="38"/>
      <c r="AE159" s="38"/>
      <c r="AT159" s="19" t="s">
        <v>169</v>
      </c>
      <c r="AU159" s="19" t="s">
        <v>83</v>
      </c>
    </row>
    <row r="160" s="14" customFormat="1">
      <c r="A160" s="14"/>
      <c r="B160" s="207"/>
      <c r="C160" s="14"/>
      <c r="D160" s="194" t="s">
        <v>171</v>
      </c>
      <c r="E160" s="208" t="s">
        <v>1</v>
      </c>
      <c r="F160" s="209" t="s">
        <v>188</v>
      </c>
      <c r="G160" s="14"/>
      <c r="H160" s="210">
        <v>22.800000000000001</v>
      </c>
      <c r="I160" s="211"/>
      <c r="J160" s="14"/>
      <c r="K160" s="14"/>
      <c r="L160" s="207"/>
      <c r="M160" s="212"/>
      <c r="N160" s="213"/>
      <c r="O160" s="213"/>
      <c r="P160" s="213"/>
      <c r="Q160" s="213"/>
      <c r="R160" s="213"/>
      <c r="S160" s="213"/>
      <c r="T160" s="214"/>
      <c r="U160" s="14"/>
      <c r="V160" s="14"/>
      <c r="W160" s="14"/>
      <c r="X160" s="14"/>
      <c r="Y160" s="14"/>
      <c r="Z160" s="14"/>
      <c r="AA160" s="14"/>
      <c r="AB160" s="14"/>
      <c r="AC160" s="14"/>
      <c r="AD160" s="14"/>
      <c r="AE160" s="14"/>
      <c r="AT160" s="208" t="s">
        <v>171</v>
      </c>
      <c r="AU160" s="208" t="s">
        <v>83</v>
      </c>
      <c r="AV160" s="14" t="s">
        <v>83</v>
      </c>
      <c r="AW160" s="14" t="s">
        <v>32</v>
      </c>
      <c r="AX160" s="14" t="s">
        <v>81</v>
      </c>
      <c r="AY160" s="208" t="s">
        <v>158</v>
      </c>
    </row>
    <row r="161" s="2" customFormat="1" ht="33" customHeight="1">
      <c r="A161" s="38"/>
      <c r="B161" s="180"/>
      <c r="C161" s="181" t="s">
        <v>165</v>
      </c>
      <c r="D161" s="181" t="s">
        <v>160</v>
      </c>
      <c r="E161" s="182" t="s">
        <v>189</v>
      </c>
      <c r="F161" s="183" t="s">
        <v>190</v>
      </c>
      <c r="G161" s="184" t="s">
        <v>176</v>
      </c>
      <c r="H161" s="185">
        <v>7.3449999999999998</v>
      </c>
      <c r="I161" s="186"/>
      <c r="J161" s="187">
        <f>ROUND(I161*H161,2)</f>
        <v>0</v>
      </c>
      <c r="K161" s="183" t="s">
        <v>164</v>
      </c>
      <c r="L161" s="39"/>
      <c r="M161" s="188" t="s">
        <v>1</v>
      </c>
      <c r="N161" s="189" t="s">
        <v>40</v>
      </c>
      <c r="O161" s="77"/>
      <c r="P161" s="190">
        <f>O161*H161</f>
        <v>0</v>
      </c>
      <c r="Q161" s="190">
        <v>0</v>
      </c>
      <c r="R161" s="190">
        <f>Q161*H161</f>
        <v>0</v>
      </c>
      <c r="S161" s="190">
        <v>0</v>
      </c>
      <c r="T161" s="191">
        <f>S161*H161</f>
        <v>0</v>
      </c>
      <c r="U161" s="38"/>
      <c r="V161" s="38"/>
      <c r="W161" s="38"/>
      <c r="X161" s="38"/>
      <c r="Y161" s="38"/>
      <c r="Z161" s="38"/>
      <c r="AA161" s="38"/>
      <c r="AB161" s="38"/>
      <c r="AC161" s="38"/>
      <c r="AD161" s="38"/>
      <c r="AE161" s="38"/>
      <c r="AR161" s="192" t="s">
        <v>165</v>
      </c>
      <c r="AT161" s="192" t="s">
        <v>160</v>
      </c>
      <c r="AU161" s="192" t="s">
        <v>83</v>
      </c>
      <c r="AY161" s="19" t="s">
        <v>158</v>
      </c>
      <c r="BE161" s="193">
        <f>IF(N161="základní",J161,0)</f>
        <v>0</v>
      </c>
      <c r="BF161" s="193">
        <f>IF(N161="snížená",J161,0)</f>
        <v>0</v>
      </c>
      <c r="BG161" s="193">
        <f>IF(N161="zákl. přenesená",J161,0)</f>
        <v>0</v>
      </c>
      <c r="BH161" s="193">
        <f>IF(N161="sníž. přenesená",J161,0)</f>
        <v>0</v>
      </c>
      <c r="BI161" s="193">
        <f>IF(N161="nulová",J161,0)</f>
        <v>0</v>
      </c>
      <c r="BJ161" s="19" t="s">
        <v>81</v>
      </c>
      <c r="BK161" s="193">
        <f>ROUND(I161*H161,2)</f>
        <v>0</v>
      </c>
      <c r="BL161" s="19" t="s">
        <v>165</v>
      </c>
      <c r="BM161" s="192" t="s">
        <v>191</v>
      </c>
    </row>
    <row r="162" s="2" customFormat="1">
      <c r="A162" s="38"/>
      <c r="B162" s="39"/>
      <c r="C162" s="38"/>
      <c r="D162" s="194" t="s">
        <v>167</v>
      </c>
      <c r="E162" s="38"/>
      <c r="F162" s="195" t="s">
        <v>192</v>
      </c>
      <c r="G162" s="38"/>
      <c r="H162" s="38"/>
      <c r="I162" s="196"/>
      <c r="J162" s="38"/>
      <c r="K162" s="38"/>
      <c r="L162" s="39"/>
      <c r="M162" s="197"/>
      <c r="N162" s="198"/>
      <c r="O162" s="77"/>
      <c r="P162" s="77"/>
      <c r="Q162" s="77"/>
      <c r="R162" s="77"/>
      <c r="S162" s="77"/>
      <c r="T162" s="78"/>
      <c r="U162" s="38"/>
      <c r="V162" s="38"/>
      <c r="W162" s="38"/>
      <c r="X162" s="38"/>
      <c r="Y162" s="38"/>
      <c r="Z162" s="38"/>
      <c r="AA162" s="38"/>
      <c r="AB162" s="38"/>
      <c r="AC162" s="38"/>
      <c r="AD162" s="38"/>
      <c r="AE162" s="38"/>
      <c r="AT162" s="19" t="s">
        <v>167</v>
      </c>
      <c r="AU162" s="19" t="s">
        <v>83</v>
      </c>
    </row>
    <row r="163" s="2" customFormat="1">
      <c r="A163" s="38"/>
      <c r="B163" s="39"/>
      <c r="C163" s="38"/>
      <c r="D163" s="194" t="s">
        <v>169</v>
      </c>
      <c r="E163" s="38"/>
      <c r="F163" s="199" t="s">
        <v>187</v>
      </c>
      <c r="G163" s="38"/>
      <c r="H163" s="38"/>
      <c r="I163" s="196"/>
      <c r="J163" s="38"/>
      <c r="K163" s="38"/>
      <c r="L163" s="39"/>
      <c r="M163" s="197"/>
      <c r="N163" s="198"/>
      <c r="O163" s="77"/>
      <c r="P163" s="77"/>
      <c r="Q163" s="77"/>
      <c r="R163" s="77"/>
      <c r="S163" s="77"/>
      <c r="T163" s="78"/>
      <c r="U163" s="38"/>
      <c r="V163" s="38"/>
      <c r="W163" s="38"/>
      <c r="X163" s="38"/>
      <c r="Y163" s="38"/>
      <c r="Z163" s="38"/>
      <c r="AA163" s="38"/>
      <c r="AB163" s="38"/>
      <c r="AC163" s="38"/>
      <c r="AD163" s="38"/>
      <c r="AE163" s="38"/>
      <c r="AT163" s="19" t="s">
        <v>169</v>
      </c>
      <c r="AU163" s="19" t="s">
        <v>83</v>
      </c>
    </row>
    <row r="164" s="13" customFormat="1">
      <c r="A164" s="13"/>
      <c r="B164" s="200"/>
      <c r="C164" s="13"/>
      <c r="D164" s="194" t="s">
        <v>171</v>
      </c>
      <c r="E164" s="201" t="s">
        <v>1</v>
      </c>
      <c r="F164" s="202" t="s">
        <v>193</v>
      </c>
      <c r="G164" s="13"/>
      <c r="H164" s="201" t="s">
        <v>1</v>
      </c>
      <c r="I164" s="203"/>
      <c r="J164" s="13"/>
      <c r="K164" s="13"/>
      <c r="L164" s="200"/>
      <c r="M164" s="204"/>
      <c r="N164" s="205"/>
      <c r="O164" s="205"/>
      <c r="P164" s="205"/>
      <c r="Q164" s="205"/>
      <c r="R164" s="205"/>
      <c r="S164" s="205"/>
      <c r="T164" s="206"/>
      <c r="U164" s="13"/>
      <c r="V164" s="13"/>
      <c r="W164" s="13"/>
      <c r="X164" s="13"/>
      <c r="Y164" s="13"/>
      <c r="Z164" s="13"/>
      <c r="AA164" s="13"/>
      <c r="AB164" s="13"/>
      <c r="AC164" s="13"/>
      <c r="AD164" s="13"/>
      <c r="AE164" s="13"/>
      <c r="AT164" s="201" t="s">
        <v>171</v>
      </c>
      <c r="AU164" s="201" t="s">
        <v>83</v>
      </c>
      <c r="AV164" s="13" t="s">
        <v>81</v>
      </c>
      <c r="AW164" s="13" t="s">
        <v>32</v>
      </c>
      <c r="AX164" s="13" t="s">
        <v>75</v>
      </c>
      <c r="AY164" s="201" t="s">
        <v>158</v>
      </c>
    </row>
    <row r="165" s="14" customFormat="1">
      <c r="A165" s="14"/>
      <c r="B165" s="207"/>
      <c r="C165" s="14"/>
      <c r="D165" s="194" t="s">
        <v>171</v>
      </c>
      <c r="E165" s="208" t="s">
        <v>1</v>
      </c>
      <c r="F165" s="209" t="s">
        <v>194</v>
      </c>
      <c r="G165" s="14"/>
      <c r="H165" s="210">
        <v>0.50900000000000001</v>
      </c>
      <c r="I165" s="211"/>
      <c r="J165" s="14"/>
      <c r="K165" s="14"/>
      <c r="L165" s="207"/>
      <c r="M165" s="212"/>
      <c r="N165" s="213"/>
      <c r="O165" s="213"/>
      <c r="P165" s="213"/>
      <c r="Q165" s="213"/>
      <c r="R165" s="213"/>
      <c r="S165" s="213"/>
      <c r="T165" s="214"/>
      <c r="U165" s="14"/>
      <c r="V165" s="14"/>
      <c r="W165" s="14"/>
      <c r="X165" s="14"/>
      <c r="Y165" s="14"/>
      <c r="Z165" s="14"/>
      <c r="AA165" s="14"/>
      <c r="AB165" s="14"/>
      <c r="AC165" s="14"/>
      <c r="AD165" s="14"/>
      <c r="AE165" s="14"/>
      <c r="AT165" s="208" t="s">
        <v>171</v>
      </c>
      <c r="AU165" s="208" t="s">
        <v>83</v>
      </c>
      <c r="AV165" s="14" t="s">
        <v>83</v>
      </c>
      <c r="AW165" s="14" t="s">
        <v>32</v>
      </c>
      <c r="AX165" s="14" t="s">
        <v>75</v>
      </c>
      <c r="AY165" s="208" t="s">
        <v>158</v>
      </c>
    </row>
    <row r="166" s="14" customFormat="1">
      <c r="A166" s="14"/>
      <c r="B166" s="207"/>
      <c r="C166" s="14"/>
      <c r="D166" s="194" t="s">
        <v>171</v>
      </c>
      <c r="E166" s="208" t="s">
        <v>1</v>
      </c>
      <c r="F166" s="209" t="s">
        <v>195</v>
      </c>
      <c r="G166" s="14"/>
      <c r="H166" s="210">
        <v>6.8360000000000003</v>
      </c>
      <c r="I166" s="211"/>
      <c r="J166" s="14"/>
      <c r="K166" s="14"/>
      <c r="L166" s="207"/>
      <c r="M166" s="212"/>
      <c r="N166" s="213"/>
      <c r="O166" s="213"/>
      <c r="P166" s="213"/>
      <c r="Q166" s="213"/>
      <c r="R166" s="213"/>
      <c r="S166" s="213"/>
      <c r="T166" s="214"/>
      <c r="U166" s="14"/>
      <c r="V166" s="14"/>
      <c r="W166" s="14"/>
      <c r="X166" s="14"/>
      <c r="Y166" s="14"/>
      <c r="Z166" s="14"/>
      <c r="AA166" s="14"/>
      <c r="AB166" s="14"/>
      <c r="AC166" s="14"/>
      <c r="AD166" s="14"/>
      <c r="AE166" s="14"/>
      <c r="AT166" s="208" t="s">
        <v>171</v>
      </c>
      <c r="AU166" s="208" t="s">
        <v>83</v>
      </c>
      <c r="AV166" s="14" t="s">
        <v>83</v>
      </c>
      <c r="AW166" s="14" t="s">
        <v>32</v>
      </c>
      <c r="AX166" s="14" t="s">
        <v>75</v>
      </c>
      <c r="AY166" s="208" t="s">
        <v>158</v>
      </c>
    </row>
    <row r="167" s="15" customFormat="1">
      <c r="A167" s="15"/>
      <c r="B167" s="215"/>
      <c r="C167" s="15"/>
      <c r="D167" s="194" t="s">
        <v>171</v>
      </c>
      <c r="E167" s="216" t="s">
        <v>1</v>
      </c>
      <c r="F167" s="217" t="s">
        <v>196</v>
      </c>
      <c r="G167" s="15"/>
      <c r="H167" s="218">
        <v>7.3450000000000006</v>
      </c>
      <c r="I167" s="219"/>
      <c r="J167" s="15"/>
      <c r="K167" s="15"/>
      <c r="L167" s="215"/>
      <c r="M167" s="220"/>
      <c r="N167" s="221"/>
      <c r="O167" s="221"/>
      <c r="P167" s="221"/>
      <c r="Q167" s="221"/>
      <c r="R167" s="221"/>
      <c r="S167" s="221"/>
      <c r="T167" s="222"/>
      <c r="U167" s="15"/>
      <c r="V167" s="15"/>
      <c r="W167" s="15"/>
      <c r="X167" s="15"/>
      <c r="Y167" s="15"/>
      <c r="Z167" s="15"/>
      <c r="AA167" s="15"/>
      <c r="AB167" s="15"/>
      <c r="AC167" s="15"/>
      <c r="AD167" s="15"/>
      <c r="AE167" s="15"/>
      <c r="AT167" s="216" t="s">
        <v>171</v>
      </c>
      <c r="AU167" s="216" t="s">
        <v>83</v>
      </c>
      <c r="AV167" s="15" t="s">
        <v>165</v>
      </c>
      <c r="AW167" s="15" t="s">
        <v>32</v>
      </c>
      <c r="AX167" s="15" t="s">
        <v>81</v>
      </c>
      <c r="AY167" s="216" t="s">
        <v>158</v>
      </c>
    </row>
    <row r="168" s="2" customFormat="1" ht="33" customHeight="1">
      <c r="A168" s="38"/>
      <c r="B168" s="180"/>
      <c r="C168" s="181" t="s">
        <v>197</v>
      </c>
      <c r="D168" s="181" t="s">
        <v>160</v>
      </c>
      <c r="E168" s="182" t="s">
        <v>198</v>
      </c>
      <c r="F168" s="183" t="s">
        <v>199</v>
      </c>
      <c r="G168" s="184" t="s">
        <v>176</v>
      </c>
      <c r="H168" s="185">
        <v>29.123999999999999</v>
      </c>
      <c r="I168" s="186"/>
      <c r="J168" s="187">
        <f>ROUND(I168*H168,2)</f>
        <v>0</v>
      </c>
      <c r="K168" s="183" t="s">
        <v>164</v>
      </c>
      <c r="L168" s="39"/>
      <c r="M168" s="188" t="s">
        <v>1</v>
      </c>
      <c r="N168" s="189" t="s">
        <v>40</v>
      </c>
      <c r="O168" s="77"/>
      <c r="P168" s="190">
        <f>O168*H168</f>
        <v>0</v>
      </c>
      <c r="Q168" s="190">
        <v>0</v>
      </c>
      <c r="R168" s="190">
        <f>Q168*H168</f>
        <v>0</v>
      </c>
      <c r="S168" s="190">
        <v>0</v>
      </c>
      <c r="T168" s="191">
        <f>S168*H168</f>
        <v>0</v>
      </c>
      <c r="U168" s="38"/>
      <c r="V168" s="38"/>
      <c r="W168" s="38"/>
      <c r="X168" s="38"/>
      <c r="Y168" s="38"/>
      <c r="Z168" s="38"/>
      <c r="AA168" s="38"/>
      <c r="AB168" s="38"/>
      <c r="AC168" s="38"/>
      <c r="AD168" s="38"/>
      <c r="AE168" s="38"/>
      <c r="AR168" s="192" t="s">
        <v>165</v>
      </c>
      <c r="AT168" s="192" t="s">
        <v>160</v>
      </c>
      <c r="AU168" s="192" t="s">
        <v>83</v>
      </c>
      <c r="AY168" s="19" t="s">
        <v>158</v>
      </c>
      <c r="BE168" s="193">
        <f>IF(N168="základní",J168,0)</f>
        <v>0</v>
      </c>
      <c r="BF168" s="193">
        <f>IF(N168="snížená",J168,0)</f>
        <v>0</v>
      </c>
      <c r="BG168" s="193">
        <f>IF(N168="zákl. přenesená",J168,0)</f>
        <v>0</v>
      </c>
      <c r="BH168" s="193">
        <f>IF(N168="sníž. přenesená",J168,0)</f>
        <v>0</v>
      </c>
      <c r="BI168" s="193">
        <f>IF(N168="nulová",J168,0)</f>
        <v>0</v>
      </c>
      <c r="BJ168" s="19" t="s">
        <v>81</v>
      </c>
      <c r="BK168" s="193">
        <f>ROUND(I168*H168,2)</f>
        <v>0</v>
      </c>
      <c r="BL168" s="19" t="s">
        <v>165</v>
      </c>
      <c r="BM168" s="192" t="s">
        <v>200</v>
      </c>
    </row>
    <row r="169" s="2" customFormat="1">
      <c r="A169" s="38"/>
      <c r="B169" s="39"/>
      <c r="C169" s="38"/>
      <c r="D169" s="194" t="s">
        <v>167</v>
      </c>
      <c r="E169" s="38"/>
      <c r="F169" s="195" t="s">
        <v>201</v>
      </c>
      <c r="G169" s="38"/>
      <c r="H169" s="38"/>
      <c r="I169" s="196"/>
      <c r="J169" s="38"/>
      <c r="K169" s="38"/>
      <c r="L169" s="39"/>
      <c r="M169" s="197"/>
      <c r="N169" s="198"/>
      <c r="O169" s="77"/>
      <c r="P169" s="77"/>
      <c r="Q169" s="77"/>
      <c r="R169" s="77"/>
      <c r="S169" s="77"/>
      <c r="T169" s="78"/>
      <c r="U169" s="38"/>
      <c r="V169" s="38"/>
      <c r="W169" s="38"/>
      <c r="X169" s="38"/>
      <c r="Y169" s="38"/>
      <c r="Z169" s="38"/>
      <c r="AA169" s="38"/>
      <c r="AB169" s="38"/>
      <c r="AC169" s="38"/>
      <c r="AD169" s="38"/>
      <c r="AE169" s="38"/>
      <c r="AT169" s="19" t="s">
        <v>167</v>
      </c>
      <c r="AU169" s="19" t="s">
        <v>83</v>
      </c>
    </row>
    <row r="170" s="2" customFormat="1">
      <c r="A170" s="38"/>
      <c r="B170" s="39"/>
      <c r="C170" s="38"/>
      <c r="D170" s="194" t="s">
        <v>169</v>
      </c>
      <c r="E170" s="38"/>
      <c r="F170" s="199" t="s">
        <v>187</v>
      </c>
      <c r="G170" s="38"/>
      <c r="H170" s="38"/>
      <c r="I170" s="196"/>
      <c r="J170" s="38"/>
      <c r="K170" s="38"/>
      <c r="L170" s="39"/>
      <c r="M170" s="197"/>
      <c r="N170" s="198"/>
      <c r="O170" s="77"/>
      <c r="P170" s="77"/>
      <c r="Q170" s="77"/>
      <c r="R170" s="77"/>
      <c r="S170" s="77"/>
      <c r="T170" s="78"/>
      <c r="U170" s="38"/>
      <c r="V170" s="38"/>
      <c r="W170" s="38"/>
      <c r="X170" s="38"/>
      <c r="Y170" s="38"/>
      <c r="Z170" s="38"/>
      <c r="AA170" s="38"/>
      <c r="AB170" s="38"/>
      <c r="AC170" s="38"/>
      <c r="AD170" s="38"/>
      <c r="AE170" s="38"/>
      <c r="AT170" s="19" t="s">
        <v>169</v>
      </c>
      <c r="AU170" s="19" t="s">
        <v>83</v>
      </c>
    </row>
    <row r="171" s="13" customFormat="1">
      <c r="A171" s="13"/>
      <c r="B171" s="200"/>
      <c r="C171" s="13"/>
      <c r="D171" s="194" t="s">
        <v>171</v>
      </c>
      <c r="E171" s="201" t="s">
        <v>1</v>
      </c>
      <c r="F171" s="202" t="s">
        <v>202</v>
      </c>
      <c r="G171" s="13"/>
      <c r="H171" s="201" t="s">
        <v>1</v>
      </c>
      <c r="I171" s="203"/>
      <c r="J171" s="13"/>
      <c r="K171" s="13"/>
      <c r="L171" s="200"/>
      <c r="M171" s="204"/>
      <c r="N171" s="205"/>
      <c r="O171" s="205"/>
      <c r="P171" s="205"/>
      <c r="Q171" s="205"/>
      <c r="R171" s="205"/>
      <c r="S171" s="205"/>
      <c r="T171" s="206"/>
      <c r="U171" s="13"/>
      <c r="V171" s="13"/>
      <c r="W171" s="13"/>
      <c r="X171" s="13"/>
      <c r="Y171" s="13"/>
      <c r="Z171" s="13"/>
      <c r="AA171" s="13"/>
      <c r="AB171" s="13"/>
      <c r="AC171" s="13"/>
      <c r="AD171" s="13"/>
      <c r="AE171" s="13"/>
      <c r="AT171" s="201" t="s">
        <v>171</v>
      </c>
      <c r="AU171" s="201" t="s">
        <v>83</v>
      </c>
      <c r="AV171" s="13" t="s">
        <v>81</v>
      </c>
      <c r="AW171" s="13" t="s">
        <v>32</v>
      </c>
      <c r="AX171" s="13" t="s">
        <v>75</v>
      </c>
      <c r="AY171" s="201" t="s">
        <v>158</v>
      </c>
    </row>
    <row r="172" s="13" customFormat="1">
      <c r="A172" s="13"/>
      <c r="B172" s="200"/>
      <c r="C172" s="13"/>
      <c r="D172" s="194" t="s">
        <v>171</v>
      </c>
      <c r="E172" s="201" t="s">
        <v>1</v>
      </c>
      <c r="F172" s="202" t="s">
        <v>203</v>
      </c>
      <c r="G172" s="13"/>
      <c r="H172" s="201" t="s">
        <v>1</v>
      </c>
      <c r="I172" s="203"/>
      <c r="J172" s="13"/>
      <c r="K172" s="13"/>
      <c r="L172" s="200"/>
      <c r="M172" s="204"/>
      <c r="N172" s="205"/>
      <c r="O172" s="205"/>
      <c r="P172" s="205"/>
      <c r="Q172" s="205"/>
      <c r="R172" s="205"/>
      <c r="S172" s="205"/>
      <c r="T172" s="206"/>
      <c r="U172" s="13"/>
      <c r="V172" s="13"/>
      <c r="W172" s="13"/>
      <c r="X172" s="13"/>
      <c r="Y172" s="13"/>
      <c r="Z172" s="13"/>
      <c r="AA172" s="13"/>
      <c r="AB172" s="13"/>
      <c r="AC172" s="13"/>
      <c r="AD172" s="13"/>
      <c r="AE172" s="13"/>
      <c r="AT172" s="201" t="s">
        <v>171</v>
      </c>
      <c r="AU172" s="201" t="s">
        <v>83</v>
      </c>
      <c r="AV172" s="13" t="s">
        <v>81</v>
      </c>
      <c r="AW172" s="13" t="s">
        <v>32</v>
      </c>
      <c r="AX172" s="13" t="s">
        <v>75</v>
      </c>
      <c r="AY172" s="201" t="s">
        <v>158</v>
      </c>
    </row>
    <row r="173" s="14" customFormat="1">
      <c r="A173" s="14"/>
      <c r="B173" s="207"/>
      <c r="C173" s="14"/>
      <c r="D173" s="194" t="s">
        <v>171</v>
      </c>
      <c r="E173" s="208" t="s">
        <v>1</v>
      </c>
      <c r="F173" s="209" t="s">
        <v>204</v>
      </c>
      <c r="G173" s="14"/>
      <c r="H173" s="210">
        <v>4.6200000000000001</v>
      </c>
      <c r="I173" s="211"/>
      <c r="J173" s="14"/>
      <c r="K173" s="14"/>
      <c r="L173" s="207"/>
      <c r="M173" s="212"/>
      <c r="N173" s="213"/>
      <c r="O173" s="213"/>
      <c r="P173" s="213"/>
      <c r="Q173" s="213"/>
      <c r="R173" s="213"/>
      <c r="S173" s="213"/>
      <c r="T173" s="214"/>
      <c r="U173" s="14"/>
      <c r="V173" s="14"/>
      <c r="W173" s="14"/>
      <c r="X173" s="14"/>
      <c r="Y173" s="14"/>
      <c r="Z173" s="14"/>
      <c r="AA173" s="14"/>
      <c r="AB173" s="14"/>
      <c r="AC173" s="14"/>
      <c r="AD173" s="14"/>
      <c r="AE173" s="14"/>
      <c r="AT173" s="208" t="s">
        <v>171</v>
      </c>
      <c r="AU173" s="208" t="s">
        <v>83</v>
      </c>
      <c r="AV173" s="14" t="s">
        <v>83</v>
      </c>
      <c r="AW173" s="14" t="s">
        <v>32</v>
      </c>
      <c r="AX173" s="14" t="s">
        <v>75</v>
      </c>
      <c r="AY173" s="208" t="s">
        <v>158</v>
      </c>
    </row>
    <row r="174" s="14" customFormat="1">
      <c r="A174" s="14"/>
      <c r="B174" s="207"/>
      <c r="C174" s="14"/>
      <c r="D174" s="194" t="s">
        <v>171</v>
      </c>
      <c r="E174" s="208" t="s">
        <v>1</v>
      </c>
      <c r="F174" s="209" t="s">
        <v>205</v>
      </c>
      <c r="G174" s="14"/>
      <c r="H174" s="210">
        <v>6.3639999999999999</v>
      </c>
      <c r="I174" s="211"/>
      <c r="J174" s="14"/>
      <c r="K174" s="14"/>
      <c r="L174" s="207"/>
      <c r="M174" s="212"/>
      <c r="N174" s="213"/>
      <c r="O174" s="213"/>
      <c r="P174" s="213"/>
      <c r="Q174" s="213"/>
      <c r="R174" s="213"/>
      <c r="S174" s="213"/>
      <c r="T174" s="214"/>
      <c r="U174" s="14"/>
      <c r="V174" s="14"/>
      <c r="W174" s="14"/>
      <c r="X174" s="14"/>
      <c r="Y174" s="14"/>
      <c r="Z174" s="14"/>
      <c r="AA174" s="14"/>
      <c r="AB174" s="14"/>
      <c r="AC174" s="14"/>
      <c r="AD174" s="14"/>
      <c r="AE174" s="14"/>
      <c r="AT174" s="208" t="s">
        <v>171</v>
      </c>
      <c r="AU174" s="208" t="s">
        <v>83</v>
      </c>
      <c r="AV174" s="14" t="s">
        <v>83</v>
      </c>
      <c r="AW174" s="14" t="s">
        <v>32</v>
      </c>
      <c r="AX174" s="14" t="s">
        <v>75</v>
      </c>
      <c r="AY174" s="208" t="s">
        <v>158</v>
      </c>
    </row>
    <row r="175" s="14" customFormat="1">
      <c r="A175" s="14"/>
      <c r="B175" s="207"/>
      <c r="C175" s="14"/>
      <c r="D175" s="194" t="s">
        <v>171</v>
      </c>
      <c r="E175" s="208" t="s">
        <v>1</v>
      </c>
      <c r="F175" s="209" t="s">
        <v>206</v>
      </c>
      <c r="G175" s="14"/>
      <c r="H175" s="210">
        <v>5.1600000000000001</v>
      </c>
      <c r="I175" s="211"/>
      <c r="J175" s="14"/>
      <c r="K175" s="14"/>
      <c r="L175" s="207"/>
      <c r="M175" s="212"/>
      <c r="N175" s="213"/>
      <c r="O175" s="213"/>
      <c r="P175" s="213"/>
      <c r="Q175" s="213"/>
      <c r="R175" s="213"/>
      <c r="S175" s="213"/>
      <c r="T175" s="214"/>
      <c r="U175" s="14"/>
      <c r="V175" s="14"/>
      <c r="W175" s="14"/>
      <c r="X175" s="14"/>
      <c r="Y175" s="14"/>
      <c r="Z175" s="14"/>
      <c r="AA175" s="14"/>
      <c r="AB175" s="14"/>
      <c r="AC175" s="14"/>
      <c r="AD175" s="14"/>
      <c r="AE175" s="14"/>
      <c r="AT175" s="208" t="s">
        <v>171</v>
      </c>
      <c r="AU175" s="208" t="s">
        <v>83</v>
      </c>
      <c r="AV175" s="14" t="s">
        <v>83</v>
      </c>
      <c r="AW175" s="14" t="s">
        <v>32</v>
      </c>
      <c r="AX175" s="14" t="s">
        <v>75</v>
      </c>
      <c r="AY175" s="208" t="s">
        <v>158</v>
      </c>
    </row>
    <row r="176" s="14" customFormat="1">
      <c r="A176" s="14"/>
      <c r="B176" s="207"/>
      <c r="C176" s="14"/>
      <c r="D176" s="194" t="s">
        <v>171</v>
      </c>
      <c r="E176" s="208" t="s">
        <v>1</v>
      </c>
      <c r="F176" s="209" t="s">
        <v>207</v>
      </c>
      <c r="G176" s="14"/>
      <c r="H176" s="210">
        <v>12.98</v>
      </c>
      <c r="I176" s="211"/>
      <c r="J176" s="14"/>
      <c r="K176" s="14"/>
      <c r="L176" s="207"/>
      <c r="M176" s="212"/>
      <c r="N176" s="213"/>
      <c r="O176" s="213"/>
      <c r="P176" s="213"/>
      <c r="Q176" s="213"/>
      <c r="R176" s="213"/>
      <c r="S176" s="213"/>
      <c r="T176" s="214"/>
      <c r="U176" s="14"/>
      <c r="V176" s="14"/>
      <c r="W176" s="14"/>
      <c r="X176" s="14"/>
      <c r="Y176" s="14"/>
      <c r="Z176" s="14"/>
      <c r="AA176" s="14"/>
      <c r="AB176" s="14"/>
      <c r="AC176" s="14"/>
      <c r="AD176" s="14"/>
      <c r="AE176" s="14"/>
      <c r="AT176" s="208" t="s">
        <v>171</v>
      </c>
      <c r="AU176" s="208" t="s">
        <v>83</v>
      </c>
      <c r="AV176" s="14" t="s">
        <v>83</v>
      </c>
      <c r="AW176" s="14" t="s">
        <v>32</v>
      </c>
      <c r="AX176" s="14" t="s">
        <v>75</v>
      </c>
      <c r="AY176" s="208" t="s">
        <v>158</v>
      </c>
    </row>
    <row r="177" s="15" customFormat="1">
      <c r="A177" s="15"/>
      <c r="B177" s="215"/>
      <c r="C177" s="15"/>
      <c r="D177" s="194" t="s">
        <v>171</v>
      </c>
      <c r="E177" s="216" t="s">
        <v>1</v>
      </c>
      <c r="F177" s="217" t="s">
        <v>196</v>
      </c>
      <c r="G177" s="15"/>
      <c r="H177" s="218">
        <v>29.123999999999999</v>
      </c>
      <c r="I177" s="219"/>
      <c r="J177" s="15"/>
      <c r="K177" s="15"/>
      <c r="L177" s="215"/>
      <c r="M177" s="220"/>
      <c r="N177" s="221"/>
      <c r="O177" s="221"/>
      <c r="P177" s="221"/>
      <c r="Q177" s="221"/>
      <c r="R177" s="221"/>
      <c r="S177" s="221"/>
      <c r="T177" s="222"/>
      <c r="U177" s="15"/>
      <c r="V177" s="15"/>
      <c r="W177" s="15"/>
      <c r="X177" s="15"/>
      <c r="Y177" s="15"/>
      <c r="Z177" s="15"/>
      <c r="AA177" s="15"/>
      <c r="AB177" s="15"/>
      <c r="AC177" s="15"/>
      <c r="AD177" s="15"/>
      <c r="AE177" s="15"/>
      <c r="AT177" s="216" t="s">
        <v>171</v>
      </c>
      <c r="AU177" s="216" t="s">
        <v>83</v>
      </c>
      <c r="AV177" s="15" t="s">
        <v>165</v>
      </c>
      <c r="AW177" s="15" t="s">
        <v>32</v>
      </c>
      <c r="AX177" s="15" t="s">
        <v>81</v>
      </c>
      <c r="AY177" s="216" t="s">
        <v>158</v>
      </c>
    </row>
    <row r="178" s="2" customFormat="1" ht="24.15" customHeight="1">
      <c r="A178" s="38"/>
      <c r="B178" s="180"/>
      <c r="C178" s="181" t="s">
        <v>208</v>
      </c>
      <c r="D178" s="181" t="s">
        <v>160</v>
      </c>
      <c r="E178" s="182" t="s">
        <v>209</v>
      </c>
      <c r="F178" s="183" t="s">
        <v>210</v>
      </c>
      <c r="G178" s="184" t="s">
        <v>176</v>
      </c>
      <c r="H178" s="185">
        <v>8.7370000000000001</v>
      </c>
      <c r="I178" s="186"/>
      <c r="J178" s="187">
        <f>ROUND(I178*H178,2)</f>
        <v>0</v>
      </c>
      <c r="K178" s="183" t="s">
        <v>164</v>
      </c>
      <c r="L178" s="39"/>
      <c r="M178" s="188" t="s">
        <v>1</v>
      </c>
      <c r="N178" s="189" t="s">
        <v>40</v>
      </c>
      <c r="O178" s="77"/>
      <c r="P178" s="190">
        <f>O178*H178</f>
        <v>0</v>
      </c>
      <c r="Q178" s="190">
        <v>0</v>
      </c>
      <c r="R178" s="190">
        <f>Q178*H178</f>
        <v>0</v>
      </c>
      <c r="S178" s="190">
        <v>0</v>
      </c>
      <c r="T178" s="191">
        <f>S178*H178</f>
        <v>0</v>
      </c>
      <c r="U178" s="38"/>
      <c r="V178" s="38"/>
      <c r="W178" s="38"/>
      <c r="X178" s="38"/>
      <c r="Y178" s="38"/>
      <c r="Z178" s="38"/>
      <c r="AA178" s="38"/>
      <c r="AB178" s="38"/>
      <c r="AC178" s="38"/>
      <c r="AD178" s="38"/>
      <c r="AE178" s="38"/>
      <c r="AR178" s="192" t="s">
        <v>165</v>
      </c>
      <c r="AT178" s="192" t="s">
        <v>160</v>
      </c>
      <c r="AU178" s="192" t="s">
        <v>83</v>
      </c>
      <c r="AY178" s="19" t="s">
        <v>158</v>
      </c>
      <c r="BE178" s="193">
        <f>IF(N178="základní",J178,0)</f>
        <v>0</v>
      </c>
      <c r="BF178" s="193">
        <f>IF(N178="snížená",J178,0)</f>
        <v>0</v>
      </c>
      <c r="BG178" s="193">
        <f>IF(N178="zákl. přenesená",J178,0)</f>
        <v>0</v>
      </c>
      <c r="BH178" s="193">
        <f>IF(N178="sníž. přenesená",J178,0)</f>
        <v>0</v>
      </c>
      <c r="BI178" s="193">
        <f>IF(N178="nulová",J178,0)</f>
        <v>0</v>
      </c>
      <c r="BJ178" s="19" t="s">
        <v>81</v>
      </c>
      <c r="BK178" s="193">
        <f>ROUND(I178*H178,2)</f>
        <v>0</v>
      </c>
      <c r="BL178" s="19" t="s">
        <v>165</v>
      </c>
      <c r="BM178" s="192" t="s">
        <v>211</v>
      </c>
    </row>
    <row r="179" s="2" customFormat="1">
      <c r="A179" s="38"/>
      <c r="B179" s="39"/>
      <c r="C179" s="38"/>
      <c r="D179" s="194" t="s">
        <v>167</v>
      </c>
      <c r="E179" s="38"/>
      <c r="F179" s="195" t="s">
        <v>212</v>
      </c>
      <c r="G179" s="38"/>
      <c r="H179" s="38"/>
      <c r="I179" s="196"/>
      <c r="J179" s="38"/>
      <c r="K179" s="38"/>
      <c r="L179" s="39"/>
      <c r="M179" s="197"/>
      <c r="N179" s="198"/>
      <c r="O179" s="77"/>
      <c r="P179" s="77"/>
      <c r="Q179" s="77"/>
      <c r="R179" s="77"/>
      <c r="S179" s="77"/>
      <c r="T179" s="78"/>
      <c r="U179" s="38"/>
      <c r="V179" s="38"/>
      <c r="W179" s="38"/>
      <c r="X179" s="38"/>
      <c r="Y179" s="38"/>
      <c r="Z179" s="38"/>
      <c r="AA179" s="38"/>
      <c r="AB179" s="38"/>
      <c r="AC179" s="38"/>
      <c r="AD179" s="38"/>
      <c r="AE179" s="38"/>
      <c r="AT179" s="19" t="s">
        <v>167</v>
      </c>
      <c r="AU179" s="19" t="s">
        <v>83</v>
      </c>
    </row>
    <row r="180" s="13" customFormat="1">
      <c r="A180" s="13"/>
      <c r="B180" s="200"/>
      <c r="C180" s="13"/>
      <c r="D180" s="194" t="s">
        <v>171</v>
      </c>
      <c r="E180" s="201" t="s">
        <v>1</v>
      </c>
      <c r="F180" s="202" t="s">
        <v>213</v>
      </c>
      <c r="G180" s="13"/>
      <c r="H180" s="201" t="s">
        <v>1</v>
      </c>
      <c r="I180" s="203"/>
      <c r="J180" s="13"/>
      <c r="K180" s="13"/>
      <c r="L180" s="200"/>
      <c r="M180" s="204"/>
      <c r="N180" s="205"/>
      <c r="O180" s="205"/>
      <c r="P180" s="205"/>
      <c r="Q180" s="205"/>
      <c r="R180" s="205"/>
      <c r="S180" s="205"/>
      <c r="T180" s="206"/>
      <c r="U180" s="13"/>
      <c r="V180" s="13"/>
      <c r="W180" s="13"/>
      <c r="X180" s="13"/>
      <c r="Y180" s="13"/>
      <c r="Z180" s="13"/>
      <c r="AA180" s="13"/>
      <c r="AB180" s="13"/>
      <c r="AC180" s="13"/>
      <c r="AD180" s="13"/>
      <c r="AE180" s="13"/>
      <c r="AT180" s="201" t="s">
        <v>171</v>
      </c>
      <c r="AU180" s="201" t="s">
        <v>83</v>
      </c>
      <c r="AV180" s="13" t="s">
        <v>81</v>
      </c>
      <c r="AW180" s="13" t="s">
        <v>32</v>
      </c>
      <c r="AX180" s="13" t="s">
        <v>75</v>
      </c>
      <c r="AY180" s="201" t="s">
        <v>158</v>
      </c>
    </row>
    <row r="181" s="14" customFormat="1">
      <c r="A181" s="14"/>
      <c r="B181" s="207"/>
      <c r="C181" s="14"/>
      <c r="D181" s="194" t="s">
        <v>171</v>
      </c>
      <c r="E181" s="208" t="s">
        <v>1</v>
      </c>
      <c r="F181" s="209" t="s">
        <v>214</v>
      </c>
      <c r="G181" s="14"/>
      <c r="H181" s="210">
        <v>8.7370000000000001</v>
      </c>
      <c r="I181" s="211"/>
      <c r="J181" s="14"/>
      <c r="K181" s="14"/>
      <c r="L181" s="207"/>
      <c r="M181" s="212"/>
      <c r="N181" s="213"/>
      <c r="O181" s="213"/>
      <c r="P181" s="213"/>
      <c r="Q181" s="213"/>
      <c r="R181" s="213"/>
      <c r="S181" s="213"/>
      <c r="T181" s="214"/>
      <c r="U181" s="14"/>
      <c r="V181" s="14"/>
      <c r="W181" s="14"/>
      <c r="X181" s="14"/>
      <c r="Y181" s="14"/>
      <c r="Z181" s="14"/>
      <c r="AA181" s="14"/>
      <c r="AB181" s="14"/>
      <c r="AC181" s="14"/>
      <c r="AD181" s="14"/>
      <c r="AE181" s="14"/>
      <c r="AT181" s="208" t="s">
        <v>171</v>
      </c>
      <c r="AU181" s="208" t="s">
        <v>83</v>
      </c>
      <c r="AV181" s="14" t="s">
        <v>83</v>
      </c>
      <c r="AW181" s="14" t="s">
        <v>32</v>
      </c>
      <c r="AX181" s="14" t="s">
        <v>81</v>
      </c>
      <c r="AY181" s="208" t="s">
        <v>158</v>
      </c>
    </row>
    <row r="182" s="2" customFormat="1" ht="21.75" customHeight="1">
      <c r="A182" s="38"/>
      <c r="B182" s="180"/>
      <c r="C182" s="181" t="s">
        <v>215</v>
      </c>
      <c r="D182" s="181" t="s">
        <v>160</v>
      </c>
      <c r="E182" s="182" t="s">
        <v>216</v>
      </c>
      <c r="F182" s="183" t="s">
        <v>217</v>
      </c>
      <c r="G182" s="184" t="s">
        <v>163</v>
      </c>
      <c r="H182" s="185">
        <v>68.219999999999999</v>
      </c>
      <c r="I182" s="186"/>
      <c r="J182" s="187">
        <f>ROUND(I182*H182,2)</f>
        <v>0</v>
      </c>
      <c r="K182" s="183" t="s">
        <v>164</v>
      </c>
      <c r="L182" s="39"/>
      <c r="M182" s="188" t="s">
        <v>1</v>
      </c>
      <c r="N182" s="189" t="s">
        <v>40</v>
      </c>
      <c r="O182" s="77"/>
      <c r="P182" s="190">
        <f>O182*H182</f>
        <v>0</v>
      </c>
      <c r="Q182" s="190">
        <v>0.00058</v>
      </c>
      <c r="R182" s="190">
        <f>Q182*H182</f>
        <v>0.039567600000000001</v>
      </c>
      <c r="S182" s="190">
        <v>0</v>
      </c>
      <c r="T182" s="191">
        <f>S182*H182</f>
        <v>0</v>
      </c>
      <c r="U182" s="38"/>
      <c r="V182" s="38"/>
      <c r="W182" s="38"/>
      <c r="X182" s="38"/>
      <c r="Y182" s="38"/>
      <c r="Z182" s="38"/>
      <c r="AA182" s="38"/>
      <c r="AB182" s="38"/>
      <c r="AC182" s="38"/>
      <c r="AD182" s="38"/>
      <c r="AE182" s="38"/>
      <c r="AR182" s="192" t="s">
        <v>165</v>
      </c>
      <c r="AT182" s="192" t="s">
        <v>160</v>
      </c>
      <c r="AU182" s="192" t="s">
        <v>83</v>
      </c>
      <c r="AY182" s="19" t="s">
        <v>158</v>
      </c>
      <c r="BE182" s="193">
        <f>IF(N182="základní",J182,0)</f>
        <v>0</v>
      </c>
      <c r="BF182" s="193">
        <f>IF(N182="snížená",J182,0)</f>
        <v>0</v>
      </c>
      <c r="BG182" s="193">
        <f>IF(N182="zákl. přenesená",J182,0)</f>
        <v>0</v>
      </c>
      <c r="BH182" s="193">
        <f>IF(N182="sníž. přenesená",J182,0)</f>
        <v>0</v>
      </c>
      <c r="BI182" s="193">
        <f>IF(N182="nulová",J182,0)</f>
        <v>0</v>
      </c>
      <c r="BJ182" s="19" t="s">
        <v>81</v>
      </c>
      <c r="BK182" s="193">
        <f>ROUND(I182*H182,2)</f>
        <v>0</v>
      </c>
      <c r="BL182" s="19" t="s">
        <v>165</v>
      </c>
      <c r="BM182" s="192" t="s">
        <v>218</v>
      </c>
    </row>
    <row r="183" s="2" customFormat="1">
      <c r="A183" s="38"/>
      <c r="B183" s="39"/>
      <c r="C183" s="38"/>
      <c r="D183" s="194" t="s">
        <v>167</v>
      </c>
      <c r="E183" s="38"/>
      <c r="F183" s="195" t="s">
        <v>219</v>
      </c>
      <c r="G183" s="38"/>
      <c r="H183" s="38"/>
      <c r="I183" s="196"/>
      <c r="J183" s="38"/>
      <c r="K183" s="38"/>
      <c r="L183" s="39"/>
      <c r="M183" s="197"/>
      <c r="N183" s="198"/>
      <c r="O183" s="77"/>
      <c r="P183" s="77"/>
      <c r="Q183" s="77"/>
      <c r="R183" s="77"/>
      <c r="S183" s="77"/>
      <c r="T183" s="78"/>
      <c r="U183" s="38"/>
      <c r="V183" s="38"/>
      <c r="W183" s="38"/>
      <c r="X183" s="38"/>
      <c r="Y183" s="38"/>
      <c r="Z183" s="38"/>
      <c r="AA183" s="38"/>
      <c r="AB183" s="38"/>
      <c r="AC183" s="38"/>
      <c r="AD183" s="38"/>
      <c r="AE183" s="38"/>
      <c r="AT183" s="19" t="s">
        <v>167</v>
      </c>
      <c r="AU183" s="19" t="s">
        <v>83</v>
      </c>
    </row>
    <row r="184" s="2" customFormat="1">
      <c r="A184" s="38"/>
      <c r="B184" s="39"/>
      <c r="C184" s="38"/>
      <c r="D184" s="194" t="s">
        <v>169</v>
      </c>
      <c r="E184" s="38"/>
      <c r="F184" s="199" t="s">
        <v>220</v>
      </c>
      <c r="G184" s="38"/>
      <c r="H184" s="38"/>
      <c r="I184" s="196"/>
      <c r="J184" s="38"/>
      <c r="K184" s="38"/>
      <c r="L184" s="39"/>
      <c r="M184" s="197"/>
      <c r="N184" s="198"/>
      <c r="O184" s="77"/>
      <c r="P184" s="77"/>
      <c r="Q184" s="77"/>
      <c r="R184" s="77"/>
      <c r="S184" s="77"/>
      <c r="T184" s="78"/>
      <c r="U184" s="38"/>
      <c r="V184" s="38"/>
      <c r="W184" s="38"/>
      <c r="X184" s="38"/>
      <c r="Y184" s="38"/>
      <c r="Z184" s="38"/>
      <c r="AA184" s="38"/>
      <c r="AB184" s="38"/>
      <c r="AC184" s="38"/>
      <c r="AD184" s="38"/>
      <c r="AE184" s="38"/>
      <c r="AT184" s="19" t="s">
        <v>169</v>
      </c>
      <c r="AU184" s="19" t="s">
        <v>83</v>
      </c>
    </row>
    <row r="185" s="13" customFormat="1">
      <c r="A185" s="13"/>
      <c r="B185" s="200"/>
      <c r="C185" s="13"/>
      <c r="D185" s="194" t="s">
        <v>171</v>
      </c>
      <c r="E185" s="201" t="s">
        <v>1</v>
      </c>
      <c r="F185" s="202" t="s">
        <v>221</v>
      </c>
      <c r="G185" s="13"/>
      <c r="H185" s="201" t="s">
        <v>1</v>
      </c>
      <c r="I185" s="203"/>
      <c r="J185" s="13"/>
      <c r="K185" s="13"/>
      <c r="L185" s="200"/>
      <c r="M185" s="204"/>
      <c r="N185" s="205"/>
      <c r="O185" s="205"/>
      <c r="P185" s="205"/>
      <c r="Q185" s="205"/>
      <c r="R185" s="205"/>
      <c r="S185" s="205"/>
      <c r="T185" s="206"/>
      <c r="U185" s="13"/>
      <c r="V185" s="13"/>
      <c r="W185" s="13"/>
      <c r="X185" s="13"/>
      <c r="Y185" s="13"/>
      <c r="Z185" s="13"/>
      <c r="AA185" s="13"/>
      <c r="AB185" s="13"/>
      <c r="AC185" s="13"/>
      <c r="AD185" s="13"/>
      <c r="AE185" s="13"/>
      <c r="AT185" s="201" t="s">
        <v>171</v>
      </c>
      <c r="AU185" s="201" t="s">
        <v>83</v>
      </c>
      <c r="AV185" s="13" t="s">
        <v>81</v>
      </c>
      <c r="AW185" s="13" t="s">
        <v>32</v>
      </c>
      <c r="AX185" s="13" t="s">
        <v>75</v>
      </c>
      <c r="AY185" s="201" t="s">
        <v>158</v>
      </c>
    </row>
    <row r="186" s="13" customFormat="1">
      <c r="A186" s="13"/>
      <c r="B186" s="200"/>
      <c r="C186" s="13"/>
      <c r="D186" s="194" t="s">
        <v>171</v>
      </c>
      <c r="E186" s="201" t="s">
        <v>1</v>
      </c>
      <c r="F186" s="202" t="s">
        <v>203</v>
      </c>
      <c r="G186" s="13"/>
      <c r="H186" s="201" t="s">
        <v>1</v>
      </c>
      <c r="I186" s="203"/>
      <c r="J186" s="13"/>
      <c r="K186" s="13"/>
      <c r="L186" s="200"/>
      <c r="M186" s="204"/>
      <c r="N186" s="205"/>
      <c r="O186" s="205"/>
      <c r="P186" s="205"/>
      <c r="Q186" s="205"/>
      <c r="R186" s="205"/>
      <c r="S186" s="205"/>
      <c r="T186" s="206"/>
      <c r="U186" s="13"/>
      <c r="V186" s="13"/>
      <c r="W186" s="13"/>
      <c r="X186" s="13"/>
      <c r="Y186" s="13"/>
      <c r="Z186" s="13"/>
      <c r="AA186" s="13"/>
      <c r="AB186" s="13"/>
      <c r="AC186" s="13"/>
      <c r="AD186" s="13"/>
      <c r="AE186" s="13"/>
      <c r="AT186" s="201" t="s">
        <v>171</v>
      </c>
      <c r="AU186" s="201" t="s">
        <v>83</v>
      </c>
      <c r="AV186" s="13" t="s">
        <v>81</v>
      </c>
      <c r="AW186" s="13" t="s">
        <v>32</v>
      </c>
      <c r="AX186" s="13" t="s">
        <v>75</v>
      </c>
      <c r="AY186" s="201" t="s">
        <v>158</v>
      </c>
    </row>
    <row r="187" s="14" customFormat="1">
      <c r="A187" s="14"/>
      <c r="B187" s="207"/>
      <c r="C187" s="14"/>
      <c r="D187" s="194" t="s">
        <v>171</v>
      </c>
      <c r="E187" s="208" t="s">
        <v>1</v>
      </c>
      <c r="F187" s="209" t="s">
        <v>222</v>
      </c>
      <c r="G187" s="14"/>
      <c r="H187" s="210">
        <v>12.6</v>
      </c>
      <c r="I187" s="211"/>
      <c r="J187" s="14"/>
      <c r="K187" s="14"/>
      <c r="L187" s="207"/>
      <c r="M187" s="212"/>
      <c r="N187" s="213"/>
      <c r="O187" s="213"/>
      <c r="P187" s="213"/>
      <c r="Q187" s="213"/>
      <c r="R187" s="213"/>
      <c r="S187" s="213"/>
      <c r="T187" s="214"/>
      <c r="U187" s="14"/>
      <c r="V187" s="14"/>
      <c r="W187" s="14"/>
      <c r="X187" s="14"/>
      <c r="Y187" s="14"/>
      <c r="Z187" s="14"/>
      <c r="AA187" s="14"/>
      <c r="AB187" s="14"/>
      <c r="AC187" s="14"/>
      <c r="AD187" s="14"/>
      <c r="AE187" s="14"/>
      <c r="AT187" s="208" t="s">
        <v>171</v>
      </c>
      <c r="AU187" s="208" t="s">
        <v>83</v>
      </c>
      <c r="AV187" s="14" t="s">
        <v>83</v>
      </c>
      <c r="AW187" s="14" t="s">
        <v>32</v>
      </c>
      <c r="AX187" s="14" t="s">
        <v>75</v>
      </c>
      <c r="AY187" s="208" t="s">
        <v>158</v>
      </c>
    </row>
    <row r="188" s="14" customFormat="1">
      <c r="A188" s="14"/>
      <c r="B188" s="207"/>
      <c r="C188" s="14"/>
      <c r="D188" s="194" t="s">
        <v>171</v>
      </c>
      <c r="E188" s="208" t="s">
        <v>1</v>
      </c>
      <c r="F188" s="209" t="s">
        <v>223</v>
      </c>
      <c r="G188" s="14"/>
      <c r="H188" s="210">
        <v>17.02</v>
      </c>
      <c r="I188" s="211"/>
      <c r="J188" s="14"/>
      <c r="K188" s="14"/>
      <c r="L188" s="207"/>
      <c r="M188" s="212"/>
      <c r="N188" s="213"/>
      <c r="O188" s="213"/>
      <c r="P188" s="213"/>
      <c r="Q188" s="213"/>
      <c r="R188" s="213"/>
      <c r="S188" s="213"/>
      <c r="T188" s="214"/>
      <c r="U188" s="14"/>
      <c r="V188" s="14"/>
      <c r="W188" s="14"/>
      <c r="X188" s="14"/>
      <c r="Y188" s="14"/>
      <c r="Z188" s="14"/>
      <c r="AA188" s="14"/>
      <c r="AB188" s="14"/>
      <c r="AC188" s="14"/>
      <c r="AD188" s="14"/>
      <c r="AE188" s="14"/>
      <c r="AT188" s="208" t="s">
        <v>171</v>
      </c>
      <c r="AU188" s="208" t="s">
        <v>83</v>
      </c>
      <c r="AV188" s="14" t="s">
        <v>83</v>
      </c>
      <c r="AW188" s="14" t="s">
        <v>32</v>
      </c>
      <c r="AX188" s="14" t="s">
        <v>75</v>
      </c>
      <c r="AY188" s="208" t="s">
        <v>158</v>
      </c>
    </row>
    <row r="189" s="14" customFormat="1">
      <c r="A189" s="14"/>
      <c r="B189" s="207"/>
      <c r="C189" s="14"/>
      <c r="D189" s="194" t="s">
        <v>171</v>
      </c>
      <c r="E189" s="208" t="s">
        <v>1</v>
      </c>
      <c r="F189" s="209" t="s">
        <v>224</v>
      </c>
      <c r="G189" s="14"/>
      <c r="H189" s="210">
        <v>13.800000000000001</v>
      </c>
      <c r="I189" s="211"/>
      <c r="J189" s="14"/>
      <c r="K189" s="14"/>
      <c r="L189" s="207"/>
      <c r="M189" s="212"/>
      <c r="N189" s="213"/>
      <c r="O189" s="213"/>
      <c r="P189" s="213"/>
      <c r="Q189" s="213"/>
      <c r="R189" s="213"/>
      <c r="S189" s="213"/>
      <c r="T189" s="214"/>
      <c r="U189" s="14"/>
      <c r="V189" s="14"/>
      <c r="W189" s="14"/>
      <c r="X189" s="14"/>
      <c r="Y189" s="14"/>
      <c r="Z189" s="14"/>
      <c r="AA189" s="14"/>
      <c r="AB189" s="14"/>
      <c r="AC189" s="14"/>
      <c r="AD189" s="14"/>
      <c r="AE189" s="14"/>
      <c r="AT189" s="208" t="s">
        <v>171</v>
      </c>
      <c r="AU189" s="208" t="s">
        <v>83</v>
      </c>
      <c r="AV189" s="14" t="s">
        <v>83</v>
      </c>
      <c r="AW189" s="14" t="s">
        <v>32</v>
      </c>
      <c r="AX189" s="14" t="s">
        <v>75</v>
      </c>
      <c r="AY189" s="208" t="s">
        <v>158</v>
      </c>
    </row>
    <row r="190" s="14" customFormat="1">
      <c r="A190" s="14"/>
      <c r="B190" s="207"/>
      <c r="C190" s="14"/>
      <c r="D190" s="194" t="s">
        <v>171</v>
      </c>
      <c r="E190" s="208" t="s">
        <v>1</v>
      </c>
      <c r="F190" s="209" t="s">
        <v>225</v>
      </c>
      <c r="G190" s="14"/>
      <c r="H190" s="210">
        <v>24.800000000000001</v>
      </c>
      <c r="I190" s="211"/>
      <c r="J190" s="14"/>
      <c r="K190" s="14"/>
      <c r="L190" s="207"/>
      <c r="M190" s="212"/>
      <c r="N190" s="213"/>
      <c r="O190" s="213"/>
      <c r="P190" s="213"/>
      <c r="Q190" s="213"/>
      <c r="R190" s="213"/>
      <c r="S190" s="213"/>
      <c r="T190" s="214"/>
      <c r="U190" s="14"/>
      <c r="V190" s="14"/>
      <c r="W190" s="14"/>
      <c r="X190" s="14"/>
      <c r="Y190" s="14"/>
      <c r="Z190" s="14"/>
      <c r="AA190" s="14"/>
      <c r="AB190" s="14"/>
      <c r="AC190" s="14"/>
      <c r="AD190" s="14"/>
      <c r="AE190" s="14"/>
      <c r="AT190" s="208" t="s">
        <v>171</v>
      </c>
      <c r="AU190" s="208" t="s">
        <v>83</v>
      </c>
      <c r="AV190" s="14" t="s">
        <v>83</v>
      </c>
      <c r="AW190" s="14" t="s">
        <v>32</v>
      </c>
      <c r="AX190" s="14" t="s">
        <v>75</v>
      </c>
      <c r="AY190" s="208" t="s">
        <v>158</v>
      </c>
    </row>
    <row r="191" s="15" customFormat="1">
      <c r="A191" s="15"/>
      <c r="B191" s="215"/>
      <c r="C191" s="15"/>
      <c r="D191" s="194" t="s">
        <v>171</v>
      </c>
      <c r="E191" s="216" t="s">
        <v>1</v>
      </c>
      <c r="F191" s="217" t="s">
        <v>196</v>
      </c>
      <c r="G191" s="15"/>
      <c r="H191" s="218">
        <v>68.219999999999999</v>
      </c>
      <c r="I191" s="219"/>
      <c r="J191" s="15"/>
      <c r="K191" s="15"/>
      <c r="L191" s="215"/>
      <c r="M191" s="220"/>
      <c r="N191" s="221"/>
      <c r="O191" s="221"/>
      <c r="P191" s="221"/>
      <c r="Q191" s="221"/>
      <c r="R191" s="221"/>
      <c r="S191" s="221"/>
      <c r="T191" s="222"/>
      <c r="U191" s="15"/>
      <c r="V191" s="15"/>
      <c r="W191" s="15"/>
      <c r="X191" s="15"/>
      <c r="Y191" s="15"/>
      <c r="Z191" s="15"/>
      <c r="AA191" s="15"/>
      <c r="AB191" s="15"/>
      <c r="AC191" s="15"/>
      <c r="AD191" s="15"/>
      <c r="AE191" s="15"/>
      <c r="AT191" s="216" t="s">
        <v>171</v>
      </c>
      <c r="AU191" s="216" t="s">
        <v>83</v>
      </c>
      <c r="AV191" s="15" t="s">
        <v>165</v>
      </c>
      <c r="AW191" s="15" t="s">
        <v>32</v>
      </c>
      <c r="AX191" s="15" t="s">
        <v>81</v>
      </c>
      <c r="AY191" s="216" t="s">
        <v>158</v>
      </c>
    </row>
    <row r="192" s="2" customFormat="1" ht="21.75" customHeight="1">
      <c r="A192" s="38"/>
      <c r="B192" s="180"/>
      <c r="C192" s="181" t="s">
        <v>226</v>
      </c>
      <c r="D192" s="181" t="s">
        <v>160</v>
      </c>
      <c r="E192" s="182" t="s">
        <v>227</v>
      </c>
      <c r="F192" s="183" t="s">
        <v>228</v>
      </c>
      <c r="G192" s="184" t="s">
        <v>163</v>
      </c>
      <c r="H192" s="185">
        <v>68.219999999999999</v>
      </c>
      <c r="I192" s="186"/>
      <c r="J192" s="187">
        <f>ROUND(I192*H192,2)</f>
        <v>0</v>
      </c>
      <c r="K192" s="183" t="s">
        <v>164</v>
      </c>
      <c r="L192" s="39"/>
      <c r="M192" s="188" t="s">
        <v>1</v>
      </c>
      <c r="N192" s="189" t="s">
        <v>40</v>
      </c>
      <c r="O192" s="77"/>
      <c r="P192" s="190">
        <f>O192*H192</f>
        <v>0</v>
      </c>
      <c r="Q192" s="190">
        <v>0</v>
      </c>
      <c r="R192" s="190">
        <f>Q192*H192</f>
        <v>0</v>
      </c>
      <c r="S192" s="190">
        <v>0</v>
      </c>
      <c r="T192" s="191">
        <f>S192*H192</f>
        <v>0</v>
      </c>
      <c r="U192" s="38"/>
      <c r="V192" s="38"/>
      <c r="W192" s="38"/>
      <c r="X192" s="38"/>
      <c r="Y192" s="38"/>
      <c r="Z192" s="38"/>
      <c r="AA192" s="38"/>
      <c r="AB192" s="38"/>
      <c r="AC192" s="38"/>
      <c r="AD192" s="38"/>
      <c r="AE192" s="38"/>
      <c r="AR192" s="192" t="s">
        <v>165</v>
      </c>
      <c r="AT192" s="192" t="s">
        <v>160</v>
      </c>
      <c r="AU192" s="192" t="s">
        <v>83</v>
      </c>
      <c r="AY192" s="19" t="s">
        <v>158</v>
      </c>
      <c r="BE192" s="193">
        <f>IF(N192="základní",J192,0)</f>
        <v>0</v>
      </c>
      <c r="BF192" s="193">
        <f>IF(N192="snížená",J192,0)</f>
        <v>0</v>
      </c>
      <c r="BG192" s="193">
        <f>IF(N192="zákl. přenesená",J192,0)</f>
        <v>0</v>
      </c>
      <c r="BH192" s="193">
        <f>IF(N192="sníž. přenesená",J192,0)</f>
        <v>0</v>
      </c>
      <c r="BI192" s="193">
        <f>IF(N192="nulová",J192,0)</f>
        <v>0</v>
      </c>
      <c r="BJ192" s="19" t="s">
        <v>81</v>
      </c>
      <c r="BK192" s="193">
        <f>ROUND(I192*H192,2)</f>
        <v>0</v>
      </c>
      <c r="BL192" s="19" t="s">
        <v>165</v>
      </c>
      <c r="BM192" s="192" t="s">
        <v>229</v>
      </c>
    </row>
    <row r="193" s="2" customFormat="1">
      <c r="A193" s="38"/>
      <c r="B193" s="39"/>
      <c r="C193" s="38"/>
      <c r="D193" s="194" t="s">
        <v>167</v>
      </c>
      <c r="E193" s="38"/>
      <c r="F193" s="195" t="s">
        <v>230</v>
      </c>
      <c r="G193" s="38"/>
      <c r="H193" s="38"/>
      <c r="I193" s="196"/>
      <c r="J193" s="38"/>
      <c r="K193" s="38"/>
      <c r="L193" s="39"/>
      <c r="M193" s="197"/>
      <c r="N193" s="198"/>
      <c r="O193" s="77"/>
      <c r="P193" s="77"/>
      <c r="Q193" s="77"/>
      <c r="R193" s="77"/>
      <c r="S193" s="77"/>
      <c r="T193" s="78"/>
      <c r="U193" s="38"/>
      <c r="V193" s="38"/>
      <c r="W193" s="38"/>
      <c r="X193" s="38"/>
      <c r="Y193" s="38"/>
      <c r="Z193" s="38"/>
      <c r="AA193" s="38"/>
      <c r="AB193" s="38"/>
      <c r="AC193" s="38"/>
      <c r="AD193" s="38"/>
      <c r="AE193" s="38"/>
      <c r="AT193" s="19" t="s">
        <v>167</v>
      </c>
      <c r="AU193" s="19" t="s">
        <v>83</v>
      </c>
    </row>
    <row r="194" s="2" customFormat="1" ht="37.8" customHeight="1">
      <c r="A194" s="38"/>
      <c r="B194" s="180"/>
      <c r="C194" s="181" t="s">
        <v>231</v>
      </c>
      <c r="D194" s="181" t="s">
        <v>160</v>
      </c>
      <c r="E194" s="182" t="s">
        <v>232</v>
      </c>
      <c r="F194" s="183" t="s">
        <v>233</v>
      </c>
      <c r="G194" s="184" t="s">
        <v>176</v>
      </c>
      <c r="H194" s="185">
        <v>10.5</v>
      </c>
      <c r="I194" s="186"/>
      <c r="J194" s="187">
        <f>ROUND(I194*H194,2)</f>
        <v>0</v>
      </c>
      <c r="K194" s="183" t="s">
        <v>164</v>
      </c>
      <c r="L194" s="39"/>
      <c r="M194" s="188" t="s">
        <v>1</v>
      </c>
      <c r="N194" s="189" t="s">
        <v>40</v>
      </c>
      <c r="O194" s="77"/>
      <c r="P194" s="190">
        <f>O194*H194</f>
        <v>0</v>
      </c>
      <c r="Q194" s="190">
        <v>0</v>
      </c>
      <c r="R194" s="190">
        <f>Q194*H194</f>
        <v>0</v>
      </c>
      <c r="S194" s="190">
        <v>0</v>
      </c>
      <c r="T194" s="191">
        <f>S194*H194</f>
        <v>0</v>
      </c>
      <c r="U194" s="38"/>
      <c r="V194" s="38"/>
      <c r="W194" s="38"/>
      <c r="X194" s="38"/>
      <c r="Y194" s="38"/>
      <c r="Z194" s="38"/>
      <c r="AA194" s="38"/>
      <c r="AB194" s="38"/>
      <c r="AC194" s="38"/>
      <c r="AD194" s="38"/>
      <c r="AE194" s="38"/>
      <c r="AR194" s="192" t="s">
        <v>165</v>
      </c>
      <c r="AT194" s="192" t="s">
        <v>160</v>
      </c>
      <c r="AU194" s="192" t="s">
        <v>83</v>
      </c>
      <c r="AY194" s="19" t="s">
        <v>158</v>
      </c>
      <c r="BE194" s="193">
        <f>IF(N194="základní",J194,0)</f>
        <v>0</v>
      </c>
      <c r="BF194" s="193">
        <f>IF(N194="snížená",J194,0)</f>
        <v>0</v>
      </c>
      <c r="BG194" s="193">
        <f>IF(N194="zákl. přenesená",J194,0)</f>
        <v>0</v>
      </c>
      <c r="BH194" s="193">
        <f>IF(N194="sníž. přenesená",J194,0)</f>
        <v>0</v>
      </c>
      <c r="BI194" s="193">
        <f>IF(N194="nulová",J194,0)</f>
        <v>0</v>
      </c>
      <c r="BJ194" s="19" t="s">
        <v>81</v>
      </c>
      <c r="BK194" s="193">
        <f>ROUND(I194*H194,2)</f>
        <v>0</v>
      </c>
      <c r="BL194" s="19" t="s">
        <v>165</v>
      </c>
      <c r="BM194" s="192" t="s">
        <v>234</v>
      </c>
    </row>
    <row r="195" s="2" customFormat="1">
      <c r="A195" s="38"/>
      <c r="B195" s="39"/>
      <c r="C195" s="38"/>
      <c r="D195" s="194" t="s">
        <v>167</v>
      </c>
      <c r="E195" s="38"/>
      <c r="F195" s="195" t="s">
        <v>235</v>
      </c>
      <c r="G195" s="38"/>
      <c r="H195" s="38"/>
      <c r="I195" s="196"/>
      <c r="J195" s="38"/>
      <c r="K195" s="38"/>
      <c r="L195" s="39"/>
      <c r="M195" s="197"/>
      <c r="N195" s="198"/>
      <c r="O195" s="77"/>
      <c r="P195" s="77"/>
      <c r="Q195" s="77"/>
      <c r="R195" s="77"/>
      <c r="S195" s="77"/>
      <c r="T195" s="78"/>
      <c r="U195" s="38"/>
      <c r="V195" s="38"/>
      <c r="W195" s="38"/>
      <c r="X195" s="38"/>
      <c r="Y195" s="38"/>
      <c r="Z195" s="38"/>
      <c r="AA195" s="38"/>
      <c r="AB195" s="38"/>
      <c r="AC195" s="38"/>
      <c r="AD195" s="38"/>
      <c r="AE195" s="38"/>
      <c r="AT195" s="19" t="s">
        <v>167</v>
      </c>
      <c r="AU195" s="19" t="s">
        <v>83</v>
      </c>
    </row>
    <row r="196" s="13" customFormat="1">
      <c r="A196" s="13"/>
      <c r="B196" s="200"/>
      <c r="C196" s="13"/>
      <c r="D196" s="194" t="s">
        <v>171</v>
      </c>
      <c r="E196" s="201" t="s">
        <v>1</v>
      </c>
      <c r="F196" s="202" t="s">
        <v>236</v>
      </c>
      <c r="G196" s="13"/>
      <c r="H196" s="201" t="s">
        <v>1</v>
      </c>
      <c r="I196" s="203"/>
      <c r="J196" s="13"/>
      <c r="K196" s="13"/>
      <c r="L196" s="200"/>
      <c r="M196" s="204"/>
      <c r="N196" s="205"/>
      <c r="O196" s="205"/>
      <c r="P196" s="205"/>
      <c r="Q196" s="205"/>
      <c r="R196" s="205"/>
      <c r="S196" s="205"/>
      <c r="T196" s="206"/>
      <c r="U196" s="13"/>
      <c r="V196" s="13"/>
      <c r="W196" s="13"/>
      <c r="X196" s="13"/>
      <c r="Y196" s="13"/>
      <c r="Z196" s="13"/>
      <c r="AA196" s="13"/>
      <c r="AB196" s="13"/>
      <c r="AC196" s="13"/>
      <c r="AD196" s="13"/>
      <c r="AE196" s="13"/>
      <c r="AT196" s="201" t="s">
        <v>171</v>
      </c>
      <c r="AU196" s="201" t="s">
        <v>83</v>
      </c>
      <c r="AV196" s="13" t="s">
        <v>81</v>
      </c>
      <c r="AW196" s="13" t="s">
        <v>32</v>
      </c>
      <c r="AX196" s="13" t="s">
        <v>75</v>
      </c>
      <c r="AY196" s="201" t="s">
        <v>158</v>
      </c>
    </row>
    <row r="197" s="14" customFormat="1">
      <c r="A197" s="14"/>
      <c r="B197" s="207"/>
      <c r="C197" s="14"/>
      <c r="D197" s="194" t="s">
        <v>171</v>
      </c>
      <c r="E197" s="208" t="s">
        <v>1</v>
      </c>
      <c r="F197" s="209" t="s">
        <v>237</v>
      </c>
      <c r="G197" s="14"/>
      <c r="H197" s="210">
        <v>10.5</v>
      </c>
      <c r="I197" s="211"/>
      <c r="J197" s="14"/>
      <c r="K197" s="14"/>
      <c r="L197" s="207"/>
      <c r="M197" s="212"/>
      <c r="N197" s="213"/>
      <c r="O197" s="213"/>
      <c r="P197" s="213"/>
      <c r="Q197" s="213"/>
      <c r="R197" s="213"/>
      <c r="S197" s="213"/>
      <c r="T197" s="214"/>
      <c r="U197" s="14"/>
      <c r="V197" s="14"/>
      <c r="W197" s="14"/>
      <c r="X197" s="14"/>
      <c r="Y197" s="14"/>
      <c r="Z197" s="14"/>
      <c r="AA197" s="14"/>
      <c r="AB197" s="14"/>
      <c r="AC197" s="14"/>
      <c r="AD197" s="14"/>
      <c r="AE197" s="14"/>
      <c r="AT197" s="208" t="s">
        <v>171</v>
      </c>
      <c r="AU197" s="208" t="s">
        <v>83</v>
      </c>
      <c r="AV197" s="14" t="s">
        <v>83</v>
      </c>
      <c r="AW197" s="14" t="s">
        <v>32</v>
      </c>
      <c r="AX197" s="14" t="s">
        <v>81</v>
      </c>
      <c r="AY197" s="208" t="s">
        <v>158</v>
      </c>
    </row>
    <row r="198" s="2" customFormat="1" ht="37.8" customHeight="1">
      <c r="A198" s="38"/>
      <c r="B198" s="180"/>
      <c r="C198" s="181" t="s">
        <v>238</v>
      </c>
      <c r="D198" s="181" t="s">
        <v>160</v>
      </c>
      <c r="E198" s="182" t="s">
        <v>239</v>
      </c>
      <c r="F198" s="183" t="s">
        <v>240</v>
      </c>
      <c r="G198" s="184" t="s">
        <v>176</v>
      </c>
      <c r="H198" s="185">
        <v>40.335000000000001</v>
      </c>
      <c r="I198" s="186"/>
      <c r="J198" s="187">
        <f>ROUND(I198*H198,2)</f>
        <v>0</v>
      </c>
      <c r="K198" s="183" t="s">
        <v>1</v>
      </c>
      <c r="L198" s="39"/>
      <c r="M198" s="188" t="s">
        <v>1</v>
      </c>
      <c r="N198" s="189" t="s">
        <v>40</v>
      </c>
      <c r="O198" s="77"/>
      <c r="P198" s="190">
        <f>O198*H198</f>
        <v>0</v>
      </c>
      <c r="Q198" s="190">
        <v>0</v>
      </c>
      <c r="R198" s="190">
        <f>Q198*H198</f>
        <v>0</v>
      </c>
      <c r="S198" s="190">
        <v>0</v>
      </c>
      <c r="T198" s="191">
        <f>S198*H198</f>
        <v>0</v>
      </c>
      <c r="U198" s="38"/>
      <c r="V198" s="38"/>
      <c r="W198" s="38"/>
      <c r="X198" s="38"/>
      <c r="Y198" s="38"/>
      <c r="Z198" s="38"/>
      <c r="AA198" s="38"/>
      <c r="AB198" s="38"/>
      <c r="AC198" s="38"/>
      <c r="AD198" s="38"/>
      <c r="AE198" s="38"/>
      <c r="AR198" s="192" t="s">
        <v>165</v>
      </c>
      <c r="AT198" s="192" t="s">
        <v>160</v>
      </c>
      <c r="AU198" s="192" t="s">
        <v>83</v>
      </c>
      <c r="AY198" s="19" t="s">
        <v>158</v>
      </c>
      <c r="BE198" s="193">
        <f>IF(N198="základní",J198,0)</f>
        <v>0</v>
      </c>
      <c r="BF198" s="193">
        <f>IF(N198="snížená",J198,0)</f>
        <v>0</v>
      </c>
      <c r="BG198" s="193">
        <f>IF(N198="zákl. přenesená",J198,0)</f>
        <v>0</v>
      </c>
      <c r="BH198" s="193">
        <f>IF(N198="sníž. přenesená",J198,0)</f>
        <v>0</v>
      </c>
      <c r="BI198" s="193">
        <f>IF(N198="nulová",J198,0)</f>
        <v>0</v>
      </c>
      <c r="BJ198" s="19" t="s">
        <v>81</v>
      </c>
      <c r="BK198" s="193">
        <f>ROUND(I198*H198,2)</f>
        <v>0</v>
      </c>
      <c r="BL198" s="19" t="s">
        <v>165</v>
      </c>
      <c r="BM198" s="192" t="s">
        <v>241</v>
      </c>
    </row>
    <row r="199" s="2" customFormat="1">
      <c r="A199" s="38"/>
      <c r="B199" s="39"/>
      <c r="C199" s="38"/>
      <c r="D199" s="194" t="s">
        <v>167</v>
      </c>
      <c r="E199" s="38"/>
      <c r="F199" s="195" t="s">
        <v>235</v>
      </c>
      <c r="G199" s="38"/>
      <c r="H199" s="38"/>
      <c r="I199" s="196"/>
      <c r="J199" s="38"/>
      <c r="K199" s="38"/>
      <c r="L199" s="39"/>
      <c r="M199" s="197"/>
      <c r="N199" s="198"/>
      <c r="O199" s="77"/>
      <c r="P199" s="77"/>
      <c r="Q199" s="77"/>
      <c r="R199" s="77"/>
      <c r="S199" s="77"/>
      <c r="T199" s="78"/>
      <c r="U199" s="38"/>
      <c r="V199" s="38"/>
      <c r="W199" s="38"/>
      <c r="X199" s="38"/>
      <c r="Y199" s="38"/>
      <c r="Z199" s="38"/>
      <c r="AA199" s="38"/>
      <c r="AB199" s="38"/>
      <c r="AC199" s="38"/>
      <c r="AD199" s="38"/>
      <c r="AE199" s="38"/>
      <c r="AT199" s="19" t="s">
        <v>167</v>
      </c>
      <c r="AU199" s="19" t="s">
        <v>83</v>
      </c>
    </row>
    <row r="200" s="14" customFormat="1">
      <c r="A200" s="14"/>
      <c r="B200" s="207"/>
      <c r="C200" s="14"/>
      <c r="D200" s="194" t="s">
        <v>171</v>
      </c>
      <c r="E200" s="208" t="s">
        <v>1</v>
      </c>
      <c r="F200" s="209" t="s">
        <v>242</v>
      </c>
      <c r="G200" s="14"/>
      <c r="H200" s="210">
        <v>0.71599999999999997</v>
      </c>
      <c r="I200" s="211"/>
      <c r="J200" s="14"/>
      <c r="K200" s="14"/>
      <c r="L200" s="207"/>
      <c r="M200" s="212"/>
      <c r="N200" s="213"/>
      <c r="O200" s="213"/>
      <c r="P200" s="213"/>
      <c r="Q200" s="213"/>
      <c r="R200" s="213"/>
      <c r="S200" s="213"/>
      <c r="T200" s="214"/>
      <c r="U200" s="14"/>
      <c r="V200" s="14"/>
      <c r="W200" s="14"/>
      <c r="X200" s="14"/>
      <c r="Y200" s="14"/>
      <c r="Z200" s="14"/>
      <c r="AA200" s="14"/>
      <c r="AB200" s="14"/>
      <c r="AC200" s="14"/>
      <c r="AD200" s="14"/>
      <c r="AE200" s="14"/>
      <c r="AT200" s="208" t="s">
        <v>171</v>
      </c>
      <c r="AU200" s="208" t="s">
        <v>83</v>
      </c>
      <c r="AV200" s="14" t="s">
        <v>83</v>
      </c>
      <c r="AW200" s="14" t="s">
        <v>32</v>
      </c>
      <c r="AX200" s="14" t="s">
        <v>75</v>
      </c>
      <c r="AY200" s="208" t="s">
        <v>158</v>
      </c>
    </row>
    <row r="201" s="14" customFormat="1">
      <c r="A201" s="14"/>
      <c r="B201" s="207"/>
      <c r="C201" s="14"/>
      <c r="D201" s="194" t="s">
        <v>171</v>
      </c>
      <c r="E201" s="208" t="s">
        <v>1</v>
      </c>
      <c r="F201" s="209" t="s">
        <v>243</v>
      </c>
      <c r="G201" s="14"/>
      <c r="H201" s="210">
        <v>3.1499999999999999</v>
      </c>
      <c r="I201" s="211"/>
      <c r="J201" s="14"/>
      <c r="K201" s="14"/>
      <c r="L201" s="207"/>
      <c r="M201" s="212"/>
      <c r="N201" s="213"/>
      <c r="O201" s="213"/>
      <c r="P201" s="213"/>
      <c r="Q201" s="213"/>
      <c r="R201" s="213"/>
      <c r="S201" s="213"/>
      <c r="T201" s="214"/>
      <c r="U201" s="14"/>
      <c r="V201" s="14"/>
      <c r="W201" s="14"/>
      <c r="X201" s="14"/>
      <c r="Y201" s="14"/>
      <c r="Z201" s="14"/>
      <c r="AA201" s="14"/>
      <c r="AB201" s="14"/>
      <c r="AC201" s="14"/>
      <c r="AD201" s="14"/>
      <c r="AE201" s="14"/>
      <c r="AT201" s="208" t="s">
        <v>171</v>
      </c>
      <c r="AU201" s="208" t="s">
        <v>83</v>
      </c>
      <c r="AV201" s="14" t="s">
        <v>83</v>
      </c>
      <c r="AW201" s="14" t="s">
        <v>32</v>
      </c>
      <c r="AX201" s="14" t="s">
        <v>75</v>
      </c>
      <c r="AY201" s="208" t="s">
        <v>158</v>
      </c>
    </row>
    <row r="202" s="14" customFormat="1">
      <c r="A202" s="14"/>
      <c r="B202" s="207"/>
      <c r="C202" s="14"/>
      <c r="D202" s="194" t="s">
        <v>171</v>
      </c>
      <c r="E202" s="208" t="s">
        <v>1</v>
      </c>
      <c r="F202" s="209" t="s">
        <v>244</v>
      </c>
      <c r="G202" s="14"/>
      <c r="H202" s="210">
        <v>36.469000000000001</v>
      </c>
      <c r="I202" s="211"/>
      <c r="J202" s="14"/>
      <c r="K202" s="14"/>
      <c r="L202" s="207"/>
      <c r="M202" s="212"/>
      <c r="N202" s="213"/>
      <c r="O202" s="213"/>
      <c r="P202" s="213"/>
      <c r="Q202" s="213"/>
      <c r="R202" s="213"/>
      <c r="S202" s="213"/>
      <c r="T202" s="214"/>
      <c r="U202" s="14"/>
      <c r="V202" s="14"/>
      <c r="W202" s="14"/>
      <c r="X202" s="14"/>
      <c r="Y202" s="14"/>
      <c r="Z202" s="14"/>
      <c r="AA202" s="14"/>
      <c r="AB202" s="14"/>
      <c r="AC202" s="14"/>
      <c r="AD202" s="14"/>
      <c r="AE202" s="14"/>
      <c r="AT202" s="208" t="s">
        <v>171</v>
      </c>
      <c r="AU202" s="208" t="s">
        <v>83</v>
      </c>
      <c r="AV202" s="14" t="s">
        <v>83</v>
      </c>
      <c r="AW202" s="14" t="s">
        <v>32</v>
      </c>
      <c r="AX202" s="14" t="s">
        <v>75</v>
      </c>
      <c r="AY202" s="208" t="s">
        <v>158</v>
      </c>
    </row>
    <row r="203" s="15" customFormat="1">
      <c r="A203" s="15"/>
      <c r="B203" s="215"/>
      <c r="C203" s="15"/>
      <c r="D203" s="194" t="s">
        <v>171</v>
      </c>
      <c r="E203" s="216" t="s">
        <v>1</v>
      </c>
      <c r="F203" s="217" t="s">
        <v>196</v>
      </c>
      <c r="G203" s="15"/>
      <c r="H203" s="218">
        <v>40.335000000000001</v>
      </c>
      <c r="I203" s="219"/>
      <c r="J203" s="15"/>
      <c r="K203" s="15"/>
      <c r="L203" s="215"/>
      <c r="M203" s="220"/>
      <c r="N203" s="221"/>
      <c r="O203" s="221"/>
      <c r="P203" s="221"/>
      <c r="Q203" s="221"/>
      <c r="R203" s="221"/>
      <c r="S203" s="221"/>
      <c r="T203" s="222"/>
      <c r="U203" s="15"/>
      <c r="V203" s="15"/>
      <c r="W203" s="15"/>
      <c r="X203" s="15"/>
      <c r="Y203" s="15"/>
      <c r="Z203" s="15"/>
      <c r="AA203" s="15"/>
      <c r="AB203" s="15"/>
      <c r="AC203" s="15"/>
      <c r="AD203" s="15"/>
      <c r="AE203" s="15"/>
      <c r="AT203" s="216" t="s">
        <v>171</v>
      </c>
      <c r="AU203" s="216" t="s">
        <v>83</v>
      </c>
      <c r="AV203" s="15" t="s">
        <v>165</v>
      </c>
      <c r="AW203" s="15" t="s">
        <v>32</v>
      </c>
      <c r="AX203" s="15" t="s">
        <v>81</v>
      </c>
      <c r="AY203" s="216" t="s">
        <v>158</v>
      </c>
    </row>
    <row r="204" s="2" customFormat="1" ht="37.8" customHeight="1">
      <c r="A204" s="38"/>
      <c r="B204" s="180"/>
      <c r="C204" s="181" t="s">
        <v>245</v>
      </c>
      <c r="D204" s="181" t="s">
        <v>160</v>
      </c>
      <c r="E204" s="182" t="s">
        <v>246</v>
      </c>
      <c r="F204" s="183" t="s">
        <v>247</v>
      </c>
      <c r="G204" s="184" t="s">
        <v>176</v>
      </c>
      <c r="H204" s="185">
        <v>10.5</v>
      </c>
      <c r="I204" s="186"/>
      <c r="J204" s="187">
        <f>ROUND(I204*H204,2)</f>
        <v>0</v>
      </c>
      <c r="K204" s="183" t="s">
        <v>1</v>
      </c>
      <c r="L204" s="39"/>
      <c r="M204" s="188" t="s">
        <v>1</v>
      </c>
      <c r="N204" s="189" t="s">
        <v>40</v>
      </c>
      <c r="O204" s="77"/>
      <c r="P204" s="190">
        <f>O204*H204</f>
        <v>0</v>
      </c>
      <c r="Q204" s="190">
        <v>0</v>
      </c>
      <c r="R204" s="190">
        <f>Q204*H204</f>
        <v>0</v>
      </c>
      <c r="S204" s="190">
        <v>0</v>
      </c>
      <c r="T204" s="191">
        <f>S204*H204</f>
        <v>0</v>
      </c>
      <c r="U204" s="38"/>
      <c r="V204" s="38"/>
      <c r="W204" s="38"/>
      <c r="X204" s="38"/>
      <c r="Y204" s="38"/>
      <c r="Z204" s="38"/>
      <c r="AA204" s="38"/>
      <c r="AB204" s="38"/>
      <c r="AC204" s="38"/>
      <c r="AD204" s="38"/>
      <c r="AE204" s="38"/>
      <c r="AR204" s="192" t="s">
        <v>165</v>
      </c>
      <c r="AT204" s="192" t="s">
        <v>160</v>
      </c>
      <c r="AU204" s="192" t="s">
        <v>83</v>
      </c>
      <c r="AY204" s="19" t="s">
        <v>158</v>
      </c>
      <c r="BE204" s="193">
        <f>IF(N204="základní",J204,0)</f>
        <v>0</v>
      </c>
      <c r="BF204" s="193">
        <f>IF(N204="snížená",J204,0)</f>
        <v>0</v>
      </c>
      <c r="BG204" s="193">
        <f>IF(N204="zákl. přenesená",J204,0)</f>
        <v>0</v>
      </c>
      <c r="BH204" s="193">
        <f>IF(N204="sníž. přenesená",J204,0)</f>
        <v>0</v>
      </c>
      <c r="BI204" s="193">
        <f>IF(N204="nulová",J204,0)</f>
        <v>0</v>
      </c>
      <c r="BJ204" s="19" t="s">
        <v>81</v>
      </c>
      <c r="BK204" s="193">
        <f>ROUND(I204*H204,2)</f>
        <v>0</v>
      </c>
      <c r="BL204" s="19" t="s">
        <v>165</v>
      </c>
      <c r="BM204" s="192" t="s">
        <v>248</v>
      </c>
    </row>
    <row r="205" s="2" customFormat="1">
      <c r="A205" s="38"/>
      <c r="B205" s="39"/>
      <c r="C205" s="38"/>
      <c r="D205" s="194" t="s">
        <v>167</v>
      </c>
      <c r="E205" s="38"/>
      <c r="F205" s="195" t="s">
        <v>235</v>
      </c>
      <c r="G205" s="38"/>
      <c r="H205" s="38"/>
      <c r="I205" s="196"/>
      <c r="J205" s="38"/>
      <c r="K205" s="38"/>
      <c r="L205" s="39"/>
      <c r="M205" s="197"/>
      <c r="N205" s="198"/>
      <c r="O205" s="77"/>
      <c r="P205" s="77"/>
      <c r="Q205" s="77"/>
      <c r="R205" s="77"/>
      <c r="S205" s="77"/>
      <c r="T205" s="78"/>
      <c r="U205" s="38"/>
      <c r="V205" s="38"/>
      <c r="W205" s="38"/>
      <c r="X205" s="38"/>
      <c r="Y205" s="38"/>
      <c r="Z205" s="38"/>
      <c r="AA205" s="38"/>
      <c r="AB205" s="38"/>
      <c r="AC205" s="38"/>
      <c r="AD205" s="38"/>
      <c r="AE205" s="38"/>
      <c r="AT205" s="19" t="s">
        <v>167</v>
      </c>
      <c r="AU205" s="19" t="s">
        <v>83</v>
      </c>
    </row>
    <row r="206" s="2" customFormat="1" ht="37.8" customHeight="1">
      <c r="A206" s="38"/>
      <c r="B206" s="180"/>
      <c r="C206" s="181" t="s">
        <v>8</v>
      </c>
      <c r="D206" s="181" t="s">
        <v>160</v>
      </c>
      <c r="E206" s="182" t="s">
        <v>249</v>
      </c>
      <c r="F206" s="183" t="s">
        <v>250</v>
      </c>
      <c r="G206" s="184" t="s">
        <v>176</v>
      </c>
      <c r="H206" s="185">
        <v>40.335000000000001</v>
      </c>
      <c r="I206" s="186"/>
      <c r="J206" s="187">
        <f>ROUND(I206*H206,2)</f>
        <v>0</v>
      </c>
      <c r="K206" s="183" t="s">
        <v>1</v>
      </c>
      <c r="L206" s="39"/>
      <c r="M206" s="188" t="s">
        <v>1</v>
      </c>
      <c r="N206" s="189" t="s">
        <v>40</v>
      </c>
      <c r="O206" s="77"/>
      <c r="P206" s="190">
        <f>O206*H206</f>
        <v>0</v>
      </c>
      <c r="Q206" s="190">
        <v>0</v>
      </c>
      <c r="R206" s="190">
        <f>Q206*H206</f>
        <v>0</v>
      </c>
      <c r="S206" s="190">
        <v>0</v>
      </c>
      <c r="T206" s="191">
        <f>S206*H206</f>
        <v>0</v>
      </c>
      <c r="U206" s="38"/>
      <c r="V206" s="38"/>
      <c r="W206" s="38"/>
      <c r="X206" s="38"/>
      <c r="Y206" s="38"/>
      <c r="Z206" s="38"/>
      <c r="AA206" s="38"/>
      <c r="AB206" s="38"/>
      <c r="AC206" s="38"/>
      <c r="AD206" s="38"/>
      <c r="AE206" s="38"/>
      <c r="AR206" s="192" t="s">
        <v>165</v>
      </c>
      <c r="AT206" s="192" t="s">
        <v>160</v>
      </c>
      <c r="AU206" s="192" t="s">
        <v>83</v>
      </c>
      <c r="AY206" s="19" t="s">
        <v>158</v>
      </c>
      <c r="BE206" s="193">
        <f>IF(N206="základní",J206,0)</f>
        <v>0</v>
      </c>
      <c r="BF206" s="193">
        <f>IF(N206="snížená",J206,0)</f>
        <v>0</v>
      </c>
      <c r="BG206" s="193">
        <f>IF(N206="zákl. přenesená",J206,0)</f>
        <v>0</v>
      </c>
      <c r="BH206" s="193">
        <f>IF(N206="sníž. přenesená",J206,0)</f>
        <v>0</v>
      </c>
      <c r="BI206" s="193">
        <f>IF(N206="nulová",J206,0)</f>
        <v>0</v>
      </c>
      <c r="BJ206" s="19" t="s">
        <v>81</v>
      </c>
      <c r="BK206" s="193">
        <f>ROUND(I206*H206,2)</f>
        <v>0</v>
      </c>
      <c r="BL206" s="19" t="s">
        <v>165</v>
      </c>
      <c r="BM206" s="192" t="s">
        <v>251</v>
      </c>
    </row>
    <row r="207" s="2" customFormat="1">
      <c r="A207" s="38"/>
      <c r="B207" s="39"/>
      <c r="C207" s="38"/>
      <c r="D207" s="194" t="s">
        <v>167</v>
      </c>
      <c r="E207" s="38"/>
      <c r="F207" s="195" t="s">
        <v>235</v>
      </c>
      <c r="G207" s="38"/>
      <c r="H207" s="38"/>
      <c r="I207" s="196"/>
      <c r="J207" s="38"/>
      <c r="K207" s="38"/>
      <c r="L207" s="39"/>
      <c r="M207" s="197"/>
      <c r="N207" s="198"/>
      <c r="O207" s="77"/>
      <c r="P207" s="77"/>
      <c r="Q207" s="77"/>
      <c r="R207" s="77"/>
      <c r="S207" s="77"/>
      <c r="T207" s="78"/>
      <c r="U207" s="38"/>
      <c r="V207" s="38"/>
      <c r="W207" s="38"/>
      <c r="X207" s="38"/>
      <c r="Y207" s="38"/>
      <c r="Z207" s="38"/>
      <c r="AA207" s="38"/>
      <c r="AB207" s="38"/>
      <c r="AC207" s="38"/>
      <c r="AD207" s="38"/>
      <c r="AE207" s="38"/>
      <c r="AT207" s="19" t="s">
        <v>167</v>
      </c>
      <c r="AU207" s="19" t="s">
        <v>83</v>
      </c>
    </row>
    <row r="208" s="2" customFormat="1" ht="33" customHeight="1">
      <c r="A208" s="38"/>
      <c r="B208" s="180"/>
      <c r="C208" s="181" t="s">
        <v>252</v>
      </c>
      <c r="D208" s="181" t="s">
        <v>160</v>
      </c>
      <c r="E208" s="182" t="s">
        <v>253</v>
      </c>
      <c r="F208" s="183" t="s">
        <v>254</v>
      </c>
      <c r="G208" s="184" t="s">
        <v>176</v>
      </c>
      <c r="H208" s="185">
        <v>10.5</v>
      </c>
      <c r="I208" s="186"/>
      <c r="J208" s="187">
        <f>ROUND(I208*H208,2)</f>
        <v>0</v>
      </c>
      <c r="K208" s="183" t="s">
        <v>164</v>
      </c>
      <c r="L208" s="39"/>
      <c r="M208" s="188" t="s">
        <v>1</v>
      </c>
      <c r="N208" s="189" t="s">
        <v>40</v>
      </c>
      <c r="O208" s="77"/>
      <c r="P208" s="190">
        <f>O208*H208</f>
        <v>0</v>
      </c>
      <c r="Q208" s="190">
        <v>0</v>
      </c>
      <c r="R208" s="190">
        <f>Q208*H208</f>
        <v>0</v>
      </c>
      <c r="S208" s="190">
        <v>0</v>
      </c>
      <c r="T208" s="191">
        <f>S208*H208</f>
        <v>0</v>
      </c>
      <c r="U208" s="38"/>
      <c r="V208" s="38"/>
      <c r="W208" s="38"/>
      <c r="X208" s="38"/>
      <c r="Y208" s="38"/>
      <c r="Z208" s="38"/>
      <c r="AA208" s="38"/>
      <c r="AB208" s="38"/>
      <c r="AC208" s="38"/>
      <c r="AD208" s="38"/>
      <c r="AE208" s="38"/>
      <c r="AR208" s="192" t="s">
        <v>165</v>
      </c>
      <c r="AT208" s="192" t="s">
        <v>160</v>
      </c>
      <c r="AU208" s="192" t="s">
        <v>83</v>
      </c>
      <c r="AY208" s="19" t="s">
        <v>158</v>
      </c>
      <c r="BE208" s="193">
        <f>IF(N208="základní",J208,0)</f>
        <v>0</v>
      </c>
      <c r="BF208" s="193">
        <f>IF(N208="snížená",J208,0)</f>
        <v>0</v>
      </c>
      <c r="BG208" s="193">
        <f>IF(N208="zákl. přenesená",J208,0)</f>
        <v>0</v>
      </c>
      <c r="BH208" s="193">
        <f>IF(N208="sníž. přenesená",J208,0)</f>
        <v>0</v>
      </c>
      <c r="BI208" s="193">
        <f>IF(N208="nulová",J208,0)</f>
        <v>0</v>
      </c>
      <c r="BJ208" s="19" t="s">
        <v>81</v>
      </c>
      <c r="BK208" s="193">
        <f>ROUND(I208*H208,2)</f>
        <v>0</v>
      </c>
      <c r="BL208" s="19" t="s">
        <v>165</v>
      </c>
      <c r="BM208" s="192" t="s">
        <v>255</v>
      </c>
    </row>
    <row r="209" s="2" customFormat="1">
      <c r="A209" s="38"/>
      <c r="B209" s="39"/>
      <c r="C209" s="38"/>
      <c r="D209" s="194" t="s">
        <v>167</v>
      </c>
      <c r="E209" s="38"/>
      <c r="F209" s="195" t="s">
        <v>256</v>
      </c>
      <c r="G209" s="38"/>
      <c r="H209" s="38"/>
      <c r="I209" s="196"/>
      <c r="J209" s="38"/>
      <c r="K209" s="38"/>
      <c r="L209" s="39"/>
      <c r="M209" s="197"/>
      <c r="N209" s="198"/>
      <c r="O209" s="77"/>
      <c r="P209" s="77"/>
      <c r="Q209" s="77"/>
      <c r="R209" s="77"/>
      <c r="S209" s="77"/>
      <c r="T209" s="78"/>
      <c r="U209" s="38"/>
      <c r="V209" s="38"/>
      <c r="W209" s="38"/>
      <c r="X209" s="38"/>
      <c r="Y209" s="38"/>
      <c r="Z209" s="38"/>
      <c r="AA209" s="38"/>
      <c r="AB209" s="38"/>
      <c r="AC209" s="38"/>
      <c r="AD209" s="38"/>
      <c r="AE209" s="38"/>
      <c r="AT209" s="19" t="s">
        <v>167</v>
      </c>
      <c r="AU209" s="19" t="s">
        <v>83</v>
      </c>
    </row>
    <row r="210" s="13" customFormat="1">
      <c r="A210" s="13"/>
      <c r="B210" s="200"/>
      <c r="C210" s="13"/>
      <c r="D210" s="194" t="s">
        <v>171</v>
      </c>
      <c r="E210" s="201" t="s">
        <v>1</v>
      </c>
      <c r="F210" s="202" t="s">
        <v>257</v>
      </c>
      <c r="G210" s="13"/>
      <c r="H210" s="201" t="s">
        <v>1</v>
      </c>
      <c r="I210" s="203"/>
      <c r="J210" s="13"/>
      <c r="K210" s="13"/>
      <c r="L210" s="200"/>
      <c r="M210" s="204"/>
      <c r="N210" s="205"/>
      <c r="O210" s="205"/>
      <c r="P210" s="205"/>
      <c r="Q210" s="205"/>
      <c r="R210" s="205"/>
      <c r="S210" s="205"/>
      <c r="T210" s="206"/>
      <c r="U210" s="13"/>
      <c r="V210" s="13"/>
      <c r="W210" s="13"/>
      <c r="X210" s="13"/>
      <c r="Y210" s="13"/>
      <c r="Z210" s="13"/>
      <c r="AA210" s="13"/>
      <c r="AB210" s="13"/>
      <c r="AC210" s="13"/>
      <c r="AD210" s="13"/>
      <c r="AE210" s="13"/>
      <c r="AT210" s="201" t="s">
        <v>171</v>
      </c>
      <c r="AU210" s="201" t="s">
        <v>83</v>
      </c>
      <c r="AV210" s="13" t="s">
        <v>81</v>
      </c>
      <c r="AW210" s="13" t="s">
        <v>32</v>
      </c>
      <c r="AX210" s="13" t="s">
        <v>75</v>
      </c>
      <c r="AY210" s="201" t="s">
        <v>158</v>
      </c>
    </row>
    <row r="211" s="14" customFormat="1">
      <c r="A211" s="14"/>
      <c r="B211" s="207"/>
      <c r="C211" s="14"/>
      <c r="D211" s="194" t="s">
        <v>171</v>
      </c>
      <c r="E211" s="208" t="s">
        <v>1</v>
      </c>
      <c r="F211" s="209" t="s">
        <v>258</v>
      </c>
      <c r="G211" s="14"/>
      <c r="H211" s="210">
        <v>10.5</v>
      </c>
      <c r="I211" s="211"/>
      <c r="J211" s="14"/>
      <c r="K211" s="14"/>
      <c r="L211" s="207"/>
      <c r="M211" s="212"/>
      <c r="N211" s="213"/>
      <c r="O211" s="213"/>
      <c r="P211" s="213"/>
      <c r="Q211" s="213"/>
      <c r="R211" s="213"/>
      <c r="S211" s="213"/>
      <c r="T211" s="214"/>
      <c r="U211" s="14"/>
      <c r="V211" s="14"/>
      <c r="W211" s="14"/>
      <c r="X211" s="14"/>
      <c r="Y211" s="14"/>
      <c r="Z211" s="14"/>
      <c r="AA211" s="14"/>
      <c r="AB211" s="14"/>
      <c r="AC211" s="14"/>
      <c r="AD211" s="14"/>
      <c r="AE211" s="14"/>
      <c r="AT211" s="208" t="s">
        <v>171</v>
      </c>
      <c r="AU211" s="208" t="s">
        <v>83</v>
      </c>
      <c r="AV211" s="14" t="s">
        <v>83</v>
      </c>
      <c r="AW211" s="14" t="s">
        <v>32</v>
      </c>
      <c r="AX211" s="14" t="s">
        <v>81</v>
      </c>
      <c r="AY211" s="208" t="s">
        <v>158</v>
      </c>
    </row>
    <row r="212" s="2" customFormat="1" ht="33" customHeight="1">
      <c r="A212" s="38"/>
      <c r="B212" s="180"/>
      <c r="C212" s="181" t="s">
        <v>259</v>
      </c>
      <c r="D212" s="181" t="s">
        <v>160</v>
      </c>
      <c r="E212" s="182" t="s">
        <v>260</v>
      </c>
      <c r="F212" s="183" t="s">
        <v>261</v>
      </c>
      <c r="G212" s="184" t="s">
        <v>176</v>
      </c>
      <c r="H212" s="185">
        <v>40.335000000000001</v>
      </c>
      <c r="I212" s="186"/>
      <c r="J212" s="187">
        <f>ROUND(I212*H212,2)</f>
        <v>0</v>
      </c>
      <c r="K212" s="183" t="s">
        <v>1</v>
      </c>
      <c r="L212" s="39"/>
      <c r="M212" s="188" t="s">
        <v>1</v>
      </c>
      <c r="N212" s="189" t="s">
        <v>40</v>
      </c>
      <c r="O212" s="77"/>
      <c r="P212" s="190">
        <f>O212*H212</f>
        <v>0</v>
      </c>
      <c r="Q212" s="190">
        <v>0</v>
      </c>
      <c r="R212" s="190">
        <f>Q212*H212</f>
        <v>0</v>
      </c>
      <c r="S212" s="190">
        <v>0</v>
      </c>
      <c r="T212" s="191">
        <f>S212*H212</f>
        <v>0</v>
      </c>
      <c r="U212" s="38"/>
      <c r="V212" s="38"/>
      <c r="W212" s="38"/>
      <c r="X212" s="38"/>
      <c r="Y212" s="38"/>
      <c r="Z212" s="38"/>
      <c r="AA212" s="38"/>
      <c r="AB212" s="38"/>
      <c r="AC212" s="38"/>
      <c r="AD212" s="38"/>
      <c r="AE212" s="38"/>
      <c r="AR212" s="192" t="s">
        <v>165</v>
      </c>
      <c r="AT212" s="192" t="s">
        <v>160</v>
      </c>
      <c r="AU212" s="192" t="s">
        <v>83</v>
      </c>
      <c r="AY212" s="19" t="s">
        <v>158</v>
      </c>
      <c r="BE212" s="193">
        <f>IF(N212="základní",J212,0)</f>
        <v>0</v>
      </c>
      <c r="BF212" s="193">
        <f>IF(N212="snížená",J212,0)</f>
        <v>0</v>
      </c>
      <c r="BG212" s="193">
        <f>IF(N212="zákl. přenesená",J212,0)</f>
        <v>0</v>
      </c>
      <c r="BH212" s="193">
        <f>IF(N212="sníž. přenesená",J212,0)</f>
        <v>0</v>
      </c>
      <c r="BI212" s="193">
        <f>IF(N212="nulová",J212,0)</f>
        <v>0</v>
      </c>
      <c r="BJ212" s="19" t="s">
        <v>81</v>
      </c>
      <c r="BK212" s="193">
        <f>ROUND(I212*H212,2)</f>
        <v>0</v>
      </c>
      <c r="BL212" s="19" t="s">
        <v>165</v>
      </c>
      <c r="BM212" s="192" t="s">
        <v>262</v>
      </c>
    </row>
    <row r="213" s="2" customFormat="1">
      <c r="A213" s="38"/>
      <c r="B213" s="39"/>
      <c r="C213" s="38"/>
      <c r="D213" s="194" t="s">
        <v>167</v>
      </c>
      <c r="E213" s="38"/>
      <c r="F213" s="195" t="s">
        <v>256</v>
      </c>
      <c r="G213" s="38"/>
      <c r="H213" s="38"/>
      <c r="I213" s="196"/>
      <c r="J213" s="38"/>
      <c r="K213" s="38"/>
      <c r="L213" s="39"/>
      <c r="M213" s="197"/>
      <c r="N213" s="198"/>
      <c r="O213" s="77"/>
      <c r="P213" s="77"/>
      <c r="Q213" s="77"/>
      <c r="R213" s="77"/>
      <c r="S213" s="77"/>
      <c r="T213" s="78"/>
      <c r="U213" s="38"/>
      <c r="V213" s="38"/>
      <c r="W213" s="38"/>
      <c r="X213" s="38"/>
      <c r="Y213" s="38"/>
      <c r="Z213" s="38"/>
      <c r="AA213" s="38"/>
      <c r="AB213" s="38"/>
      <c r="AC213" s="38"/>
      <c r="AD213" s="38"/>
      <c r="AE213" s="38"/>
      <c r="AT213" s="19" t="s">
        <v>167</v>
      </c>
      <c r="AU213" s="19" t="s">
        <v>83</v>
      </c>
    </row>
    <row r="214" s="14" customFormat="1">
      <c r="A214" s="14"/>
      <c r="B214" s="207"/>
      <c r="C214" s="14"/>
      <c r="D214" s="194" t="s">
        <v>171</v>
      </c>
      <c r="E214" s="208" t="s">
        <v>1</v>
      </c>
      <c r="F214" s="209" t="s">
        <v>263</v>
      </c>
      <c r="G214" s="14"/>
      <c r="H214" s="210">
        <v>17.472999999999999</v>
      </c>
      <c r="I214" s="211"/>
      <c r="J214" s="14"/>
      <c r="K214" s="14"/>
      <c r="L214" s="207"/>
      <c r="M214" s="212"/>
      <c r="N214" s="213"/>
      <c r="O214" s="213"/>
      <c r="P214" s="213"/>
      <c r="Q214" s="213"/>
      <c r="R214" s="213"/>
      <c r="S214" s="213"/>
      <c r="T214" s="214"/>
      <c r="U214" s="14"/>
      <c r="V214" s="14"/>
      <c r="W214" s="14"/>
      <c r="X214" s="14"/>
      <c r="Y214" s="14"/>
      <c r="Z214" s="14"/>
      <c r="AA214" s="14"/>
      <c r="AB214" s="14"/>
      <c r="AC214" s="14"/>
      <c r="AD214" s="14"/>
      <c r="AE214" s="14"/>
      <c r="AT214" s="208" t="s">
        <v>171</v>
      </c>
      <c r="AU214" s="208" t="s">
        <v>83</v>
      </c>
      <c r="AV214" s="14" t="s">
        <v>83</v>
      </c>
      <c r="AW214" s="14" t="s">
        <v>32</v>
      </c>
      <c r="AX214" s="14" t="s">
        <v>75</v>
      </c>
      <c r="AY214" s="208" t="s">
        <v>158</v>
      </c>
    </row>
    <row r="215" s="14" customFormat="1">
      <c r="A215" s="14"/>
      <c r="B215" s="207"/>
      <c r="C215" s="14"/>
      <c r="D215" s="194" t="s">
        <v>171</v>
      </c>
      <c r="E215" s="208" t="s">
        <v>1</v>
      </c>
      <c r="F215" s="209" t="s">
        <v>264</v>
      </c>
      <c r="G215" s="14"/>
      <c r="H215" s="210">
        <v>22.861999999999998</v>
      </c>
      <c r="I215" s="211"/>
      <c r="J215" s="14"/>
      <c r="K215" s="14"/>
      <c r="L215" s="207"/>
      <c r="M215" s="212"/>
      <c r="N215" s="213"/>
      <c r="O215" s="213"/>
      <c r="P215" s="213"/>
      <c r="Q215" s="213"/>
      <c r="R215" s="213"/>
      <c r="S215" s="213"/>
      <c r="T215" s="214"/>
      <c r="U215" s="14"/>
      <c r="V215" s="14"/>
      <c r="W215" s="14"/>
      <c r="X215" s="14"/>
      <c r="Y215" s="14"/>
      <c r="Z215" s="14"/>
      <c r="AA215" s="14"/>
      <c r="AB215" s="14"/>
      <c r="AC215" s="14"/>
      <c r="AD215" s="14"/>
      <c r="AE215" s="14"/>
      <c r="AT215" s="208" t="s">
        <v>171</v>
      </c>
      <c r="AU215" s="208" t="s">
        <v>83</v>
      </c>
      <c r="AV215" s="14" t="s">
        <v>83</v>
      </c>
      <c r="AW215" s="14" t="s">
        <v>32</v>
      </c>
      <c r="AX215" s="14" t="s">
        <v>75</v>
      </c>
      <c r="AY215" s="208" t="s">
        <v>158</v>
      </c>
    </row>
    <row r="216" s="15" customFormat="1">
      <c r="A216" s="15"/>
      <c r="B216" s="215"/>
      <c r="C216" s="15"/>
      <c r="D216" s="194" t="s">
        <v>171</v>
      </c>
      <c r="E216" s="216" t="s">
        <v>1</v>
      </c>
      <c r="F216" s="217" t="s">
        <v>196</v>
      </c>
      <c r="G216" s="15"/>
      <c r="H216" s="218">
        <v>40.334999999999994</v>
      </c>
      <c r="I216" s="219"/>
      <c r="J216" s="15"/>
      <c r="K216" s="15"/>
      <c r="L216" s="215"/>
      <c r="M216" s="220"/>
      <c r="N216" s="221"/>
      <c r="O216" s="221"/>
      <c r="P216" s="221"/>
      <c r="Q216" s="221"/>
      <c r="R216" s="221"/>
      <c r="S216" s="221"/>
      <c r="T216" s="222"/>
      <c r="U216" s="15"/>
      <c r="V216" s="15"/>
      <c r="W216" s="15"/>
      <c r="X216" s="15"/>
      <c r="Y216" s="15"/>
      <c r="Z216" s="15"/>
      <c r="AA216" s="15"/>
      <c r="AB216" s="15"/>
      <c r="AC216" s="15"/>
      <c r="AD216" s="15"/>
      <c r="AE216" s="15"/>
      <c r="AT216" s="216" t="s">
        <v>171</v>
      </c>
      <c r="AU216" s="216" t="s">
        <v>83</v>
      </c>
      <c r="AV216" s="15" t="s">
        <v>165</v>
      </c>
      <c r="AW216" s="15" t="s">
        <v>32</v>
      </c>
      <c r="AX216" s="15" t="s">
        <v>81</v>
      </c>
      <c r="AY216" s="216" t="s">
        <v>158</v>
      </c>
    </row>
    <row r="217" s="2" customFormat="1" ht="24.15" customHeight="1">
      <c r="A217" s="38"/>
      <c r="B217" s="180"/>
      <c r="C217" s="181" t="s">
        <v>265</v>
      </c>
      <c r="D217" s="181" t="s">
        <v>160</v>
      </c>
      <c r="E217" s="182" t="s">
        <v>266</v>
      </c>
      <c r="F217" s="183" t="s">
        <v>267</v>
      </c>
      <c r="G217" s="184" t="s">
        <v>176</v>
      </c>
      <c r="H217" s="185">
        <v>17.472999999999999</v>
      </c>
      <c r="I217" s="186"/>
      <c r="J217" s="187">
        <f>ROUND(I217*H217,2)</f>
        <v>0</v>
      </c>
      <c r="K217" s="183" t="s">
        <v>164</v>
      </c>
      <c r="L217" s="39"/>
      <c r="M217" s="188" t="s">
        <v>1</v>
      </c>
      <c r="N217" s="189" t="s">
        <v>40</v>
      </c>
      <c r="O217" s="77"/>
      <c r="P217" s="190">
        <f>O217*H217</f>
        <v>0</v>
      </c>
      <c r="Q217" s="190">
        <v>0</v>
      </c>
      <c r="R217" s="190">
        <f>Q217*H217</f>
        <v>0</v>
      </c>
      <c r="S217" s="190">
        <v>0</v>
      </c>
      <c r="T217" s="191">
        <f>S217*H217</f>
        <v>0</v>
      </c>
      <c r="U217" s="38"/>
      <c r="V217" s="38"/>
      <c r="W217" s="38"/>
      <c r="X217" s="38"/>
      <c r="Y217" s="38"/>
      <c r="Z217" s="38"/>
      <c r="AA217" s="38"/>
      <c r="AB217" s="38"/>
      <c r="AC217" s="38"/>
      <c r="AD217" s="38"/>
      <c r="AE217" s="38"/>
      <c r="AR217" s="192" t="s">
        <v>165</v>
      </c>
      <c r="AT217" s="192" t="s">
        <v>160</v>
      </c>
      <c r="AU217" s="192" t="s">
        <v>83</v>
      </c>
      <c r="AY217" s="19" t="s">
        <v>158</v>
      </c>
      <c r="BE217" s="193">
        <f>IF(N217="základní",J217,0)</f>
        <v>0</v>
      </c>
      <c r="BF217" s="193">
        <f>IF(N217="snížená",J217,0)</f>
        <v>0</v>
      </c>
      <c r="BG217" s="193">
        <f>IF(N217="zákl. přenesená",J217,0)</f>
        <v>0</v>
      </c>
      <c r="BH217" s="193">
        <f>IF(N217="sníž. přenesená",J217,0)</f>
        <v>0</v>
      </c>
      <c r="BI217" s="193">
        <f>IF(N217="nulová",J217,0)</f>
        <v>0</v>
      </c>
      <c r="BJ217" s="19" t="s">
        <v>81</v>
      </c>
      <c r="BK217" s="193">
        <f>ROUND(I217*H217,2)</f>
        <v>0</v>
      </c>
      <c r="BL217" s="19" t="s">
        <v>165</v>
      </c>
      <c r="BM217" s="192" t="s">
        <v>268</v>
      </c>
    </row>
    <row r="218" s="2" customFormat="1">
      <c r="A218" s="38"/>
      <c r="B218" s="39"/>
      <c r="C218" s="38"/>
      <c r="D218" s="194" t="s">
        <v>167</v>
      </c>
      <c r="E218" s="38"/>
      <c r="F218" s="195" t="s">
        <v>269</v>
      </c>
      <c r="G218" s="38"/>
      <c r="H218" s="38"/>
      <c r="I218" s="196"/>
      <c r="J218" s="38"/>
      <c r="K218" s="38"/>
      <c r="L218" s="39"/>
      <c r="M218" s="197"/>
      <c r="N218" s="198"/>
      <c r="O218" s="77"/>
      <c r="P218" s="77"/>
      <c r="Q218" s="77"/>
      <c r="R218" s="77"/>
      <c r="S218" s="77"/>
      <c r="T218" s="78"/>
      <c r="U218" s="38"/>
      <c r="V218" s="38"/>
      <c r="W218" s="38"/>
      <c r="X218" s="38"/>
      <c r="Y218" s="38"/>
      <c r="Z218" s="38"/>
      <c r="AA218" s="38"/>
      <c r="AB218" s="38"/>
      <c r="AC218" s="38"/>
      <c r="AD218" s="38"/>
      <c r="AE218" s="38"/>
      <c r="AT218" s="19" t="s">
        <v>167</v>
      </c>
      <c r="AU218" s="19" t="s">
        <v>83</v>
      </c>
    </row>
    <row r="219" s="2" customFormat="1">
      <c r="A219" s="38"/>
      <c r="B219" s="39"/>
      <c r="C219" s="38"/>
      <c r="D219" s="194" t="s">
        <v>169</v>
      </c>
      <c r="E219" s="38"/>
      <c r="F219" s="199" t="s">
        <v>170</v>
      </c>
      <c r="G219" s="38"/>
      <c r="H219" s="38"/>
      <c r="I219" s="196"/>
      <c r="J219" s="38"/>
      <c r="K219" s="38"/>
      <c r="L219" s="39"/>
      <c r="M219" s="197"/>
      <c r="N219" s="198"/>
      <c r="O219" s="77"/>
      <c r="P219" s="77"/>
      <c r="Q219" s="77"/>
      <c r="R219" s="77"/>
      <c r="S219" s="77"/>
      <c r="T219" s="78"/>
      <c r="U219" s="38"/>
      <c r="V219" s="38"/>
      <c r="W219" s="38"/>
      <c r="X219" s="38"/>
      <c r="Y219" s="38"/>
      <c r="Z219" s="38"/>
      <c r="AA219" s="38"/>
      <c r="AB219" s="38"/>
      <c r="AC219" s="38"/>
      <c r="AD219" s="38"/>
      <c r="AE219" s="38"/>
      <c r="AT219" s="19" t="s">
        <v>169</v>
      </c>
      <c r="AU219" s="19" t="s">
        <v>83</v>
      </c>
    </row>
    <row r="220" s="14" customFormat="1">
      <c r="A220" s="14"/>
      <c r="B220" s="207"/>
      <c r="C220" s="14"/>
      <c r="D220" s="194" t="s">
        <v>171</v>
      </c>
      <c r="E220" s="208" t="s">
        <v>1</v>
      </c>
      <c r="F220" s="209" t="s">
        <v>270</v>
      </c>
      <c r="G220" s="14"/>
      <c r="H220" s="210">
        <v>40.335000000000001</v>
      </c>
      <c r="I220" s="211"/>
      <c r="J220" s="14"/>
      <c r="K220" s="14"/>
      <c r="L220" s="207"/>
      <c r="M220" s="212"/>
      <c r="N220" s="213"/>
      <c r="O220" s="213"/>
      <c r="P220" s="213"/>
      <c r="Q220" s="213"/>
      <c r="R220" s="213"/>
      <c r="S220" s="213"/>
      <c r="T220" s="214"/>
      <c r="U220" s="14"/>
      <c r="V220" s="14"/>
      <c r="W220" s="14"/>
      <c r="X220" s="14"/>
      <c r="Y220" s="14"/>
      <c r="Z220" s="14"/>
      <c r="AA220" s="14"/>
      <c r="AB220" s="14"/>
      <c r="AC220" s="14"/>
      <c r="AD220" s="14"/>
      <c r="AE220" s="14"/>
      <c r="AT220" s="208" t="s">
        <v>171</v>
      </c>
      <c r="AU220" s="208" t="s">
        <v>83</v>
      </c>
      <c r="AV220" s="14" t="s">
        <v>83</v>
      </c>
      <c r="AW220" s="14" t="s">
        <v>32</v>
      </c>
      <c r="AX220" s="14" t="s">
        <v>75</v>
      </c>
      <c r="AY220" s="208" t="s">
        <v>158</v>
      </c>
    </row>
    <row r="221" s="14" customFormat="1">
      <c r="A221" s="14"/>
      <c r="B221" s="207"/>
      <c r="C221" s="14"/>
      <c r="D221" s="194" t="s">
        <v>171</v>
      </c>
      <c r="E221" s="208" t="s">
        <v>1</v>
      </c>
      <c r="F221" s="209" t="s">
        <v>271</v>
      </c>
      <c r="G221" s="14"/>
      <c r="H221" s="210">
        <v>-22.861999999999998</v>
      </c>
      <c r="I221" s="211"/>
      <c r="J221" s="14"/>
      <c r="K221" s="14"/>
      <c r="L221" s="207"/>
      <c r="M221" s="212"/>
      <c r="N221" s="213"/>
      <c r="O221" s="213"/>
      <c r="P221" s="213"/>
      <c r="Q221" s="213"/>
      <c r="R221" s="213"/>
      <c r="S221" s="213"/>
      <c r="T221" s="214"/>
      <c r="U221" s="14"/>
      <c r="V221" s="14"/>
      <c r="W221" s="14"/>
      <c r="X221" s="14"/>
      <c r="Y221" s="14"/>
      <c r="Z221" s="14"/>
      <c r="AA221" s="14"/>
      <c r="AB221" s="14"/>
      <c r="AC221" s="14"/>
      <c r="AD221" s="14"/>
      <c r="AE221" s="14"/>
      <c r="AT221" s="208" t="s">
        <v>171</v>
      </c>
      <c r="AU221" s="208" t="s">
        <v>83</v>
      </c>
      <c r="AV221" s="14" t="s">
        <v>83</v>
      </c>
      <c r="AW221" s="14" t="s">
        <v>32</v>
      </c>
      <c r="AX221" s="14" t="s">
        <v>75</v>
      </c>
      <c r="AY221" s="208" t="s">
        <v>158</v>
      </c>
    </row>
    <row r="222" s="15" customFormat="1">
      <c r="A222" s="15"/>
      <c r="B222" s="215"/>
      <c r="C222" s="15"/>
      <c r="D222" s="194" t="s">
        <v>171</v>
      </c>
      <c r="E222" s="216" t="s">
        <v>1</v>
      </c>
      <c r="F222" s="217" t="s">
        <v>196</v>
      </c>
      <c r="G222" s="15"/>
      <c r="H222" s="218">
        <v>17.473000000000003</v>
      </c>
      <c r="I222" s="219"/>
      <c r="J222" s="15"/>
      <c r="K222" s="15"/>
      <c r="L222" s="215"/>
      <c r="M222" s="220"/>
      <c r="N222" s="221"/>
      <c r="O222" s="221"/>
      <c r="P222" s="221"/>
      <c r="Q222" s="221"/>
      <c r="R222" s="221"/>
      <c r="S222" s="221"/>
      <c r="T222" s="222"/>
      <c r="U222" s="15"/>
      <c r="V222" s="15"/>
      <c r="W222" s="15"/>
      <c r="X222" s="15"/>
      <c r="Y222" s="15"/>
      <c r="Z222" s="15"/>
      <c r="AA222" s="15"/>
      <c r="AB222" s="15"/>
      <c r="AC222" s="15"/>
      <c r="AD222" s="15"/>
      <c r="AE222" s="15"/>
      <c r="AT222" s="216" t="s">
        <v>171</v>
      </c>
      <c r="AU222" s="216" t="s">
        <v>83</v>
      </c>
      <c r="AV222" s="15" t="s">
        <v>165</v>
      </c>
      <c r="AW222" s="15" t="s">
        <v>32</v>
      </c>
      <c r="AX222" s="15" t="s">
        <v>81</v>
      </c>
      <c r="AY222" s="216" t="s">
        <v>158</v>
      </c>
    </row>
    <row r="223" s="2" customFormat="1" ht="24.15" customHeight="1">
      <c r="A223" s="38"/>
      <c r="B223" s="180"/>
      <c r="C223" s="181" t="s">
        <v>272</v>
      </c>
      <c r="D223" s="181" t="s">
        <v>160</v>
      </c>
      <c r="E223" s="182" t="s">
        <v>273</v>
      </c>
      <c r="F223" s="183" t="s">
        <v>274</v>
      </c>
      <c r="G223" s="184" t="s">
        <v>163</v>
      </c>
      <c r="H223" s="185">
        <v>12.560000000000001</v>
      </c>
      <c r="I223" s="186"/>
      <c r="J223" s="187">
        <f>ROUND(I223*H223,2)</f>
        <v>0</v>
      </c>
      <c r="K223" s="183" t="s">
        <v>164</v>
      </c>
      <c r="L223" s="39"/>
      <c r="M223" s="188" t="s">
        <v>1</v>
      </c>
      <c r="N223" s="189" t="s">
        <v>40</v>
      </c>
      <c r="O223" s="77"/>
      <c r="P223" s="190">
        <f>O223*H223</f>
        <v>0</v>
      </c>
      <c r="Q223" s="190">
        <v>0</v>
      </c>
      <c r="R223" s="190">
        <f>Q223*H223</f>
        <v>0</v>
      </c>
      <c r="S223" s="190">
        <v>0</v>
      </c>
      <c r="T223" s="191">
        <f>S223*H223</f>
        <v>0</v>
      </c>
      <c r="U223" s="38"/>
      <c r="V223" s="38"/>
      <c r="W223" s="38"/>
      <c r="X223" s="38"/>
      <c r="Y223" s="38"/>
      <c r="Z223" s="38"/>
      <c r="AA223" s="38"/>
      <c r="AB223" s="38"/>
      <c r="AC223" s="38"/>
      <c r="AD223" s="38"/>
      <c r="AE223" s="38"/>
      <c r="AR223" s="192" t="s">
        <v>165</v>
      </c>
      <c r="AT223" s="192" t="s">
        <v>160</v>
      </c>
      <c r="AU223" s="192" t="s">
        <v>83</v>
      </c>
      <c r="AY223" s="19" t="s">
        <v>158</v>
      </c>
      <c r="BE223" s="193">
        <f>IF(N223="základní",J223,0)</f>
        <v>0</v>
      </c>
      <c r="BF223" s="193">
        <f>IF(N223="snížená",J223,0)</f>
        <v>0</v>
      </c>
      <c r="BG223" s="193">
        <f>IF(N223="zákl. přenesená",J223,0)</f>
        <v>0</v>
      </c>
      <c r="BH223" s="193">
        <f>IF(N223="sníž. přenesená",J223,0)</f>
        <v>0</v>
      </c>
      <c r="BI223" s="193">
        <f>IF(N223="nulová",J223,0)</f>
        <v>0</v>
      </c>
      <c r="BJ223" s="19" t="s">
        <v>81</v>
      </c>
      <c r="BK223" s="193">
        <f>ROUND(I223*H223,2)</f>
        <v>0</v>
      </c>
      <c r="BL223" s="19" t="s">
        <v>165</v>
      </c>
      <c r="BM223" s="192" t="s">
        <v>275</v>
      </c>
    </row>
    <row r="224" s="2" customFormat="1">
      <c r="A224" s="38"/>
      <c r="B224" s="39"/>
      <c r="C224" s="38"/>
      <c r="D224" s="194" t="s">
        <v>167</v>
      </c>
      <c r="E224" s="38"/>
      <c r="F224" s="195" t="s">
        <v>276</v>
      </c>
      <c r="G224" s="38"/>
      <c r="H224" s="38"/>
      <c r="I224" s="196"/>
      <c r="J224" s="38"/>
      <c r="K224" s="38"/>
      <c r="L224" s="39"/>
      <c r="M224" s="197"/>
      <c r="N224" s="198"/>
      <c r="O224" s="77"/>
      <c r="P224" s="77"/>
      <c r="Q224" s="77"/>
      <c r="R224" s="77"/>
      <c r="S224" s="77"/>
      <c r="T224" s="78"/>
      <c r="U224" s="38"/>
      <c r="V224" s="38"/>
      <c r="W224" s="38"/>
      <c r="X224" s="38"/>
      <c r="Y224" s="38"/>
      <c r="Z224" s="38"/>
      <c r="AA224" s="38"/>
      <c r="AB224" s="38"/>
      <c r="AC224" s="38"/>
      <c r="AD224" s="38"/>
      <c r="AE224" s="38"/>
      <c r="AT224" s="19" t="s">
        <v>167</v>
      </c>
      <c r="AU224" s="19" t="s">
        <v>83</v>
      </c>
    </row>
    <row r="225" s="2" customFormat="1">
      <c r="A225" s="38"/>
      <c r="B225" s="39"/>
      <c r="C225" s="38"/>
      <c r="D225" s="194" t="s">
        <v>169</v>
      </c>
      <c r="E225" s="38"/>
      <c r="F225" s="199" t="s">
        <v>277</v>
      </c>
      <c r="G225" s="38"/>
      <c r="H225" s="38"/>
      <c r="I225" s="196"/>
      <c r="J225" s="38"/>
      <c r="K225" s="38"/>
      <c r="L225" s="39"/>
      <c r="M225" s="197"/>
      <c r="N225" s="198"/>
      <c r="O225" s="77"/>
      <c r="P225" s="77"/>
      <c r="Q225" s="77"/>
      <c r="R225" s="77"/>
      <c r="S225" s="77"/>
      <c r="T225" s="78"/>
      <c r="U225" s="38"/>
      <c r="V225" s="38"/>
      <c r="W225" s="38"/>
      <c r="X225" s="38"/>
      <c r="Y225" s="38"/>
      <c r="Z225" s="38"/>
      <c r="AA225" s="38"/>
      <c r="AB225" s="38"/>
      <c r="AC225" s="38"/>
      <c r="AD225" s="38"/>
      <c r="AE225" s="38"/>
      <c r="AT225" s="19" t="s">
        <v>169</v>
      </c>
      <c r="AU225" s="19" t="s">
        <v>83</v>
      </c>
    </row>
    <row r="226" s="13" customFormat="1">
      <c r="A226" s="13"/>
      <c r="B226" s="200"/>
      <c r="C226" s="13"/>
      <c r="D226" s="194" t="s">
        <v>171</v>
      </c>
      <c r="E226" s="201" t="s">
        <v>1</v>
      </c>
      <c r="F226" s="202" t="s">
        <v>203</v>
      </c>
      <c r="G226" s="13"/>
      <c r="H226" s="201" t="s">
        <v>1</v>
      </c>
      <c r="I226" s="203"/>
      <c r="J226" s="13"/>
      <c r="K226" s="13"/>
      <c r="L226" s="200"/>
      <c r="M226" s="204"/>
      <c r="N226" s="205"/>
      <c r="O226" s="205"/>
      <c r="P226" s="205"/>
      <c r="Q226" s="205"/>
      <c r="R226" s="205"/>
      <c r="S226" s="205"/>
      <c r="T226" s="206"/>
      <c r="U226" s="13"/>
      <c r="V226" s="13"/>
      <c r="W226" s="13"/>
      <c r="X226" s="13"/>
      <c r="Y226" s="13"/>
      <c r="Z226" s="13"/>
      <c r="AA226" s="13"/>
      <c r="AB226" s="13"/>
      <c r="AC226" s="13"/>
      <c r="AD226" s="13"/>
      <c r="AE226" s="13"/>
      <c r="AT226" s="201" t="s">
        <v>171</v>
      </c>
      <c r="AU226" s="201" t="s">
        <v>83</v>
      </c>
      <c r="AV226" s="13" t="s">
        <v>81</v>
      </c>
      <c r="AW226" s="13" t="s">
        <v>32</v>
      </c>
      <c r="AX226" s="13" t="s">
        <v>75</v>
      </c>
      <c r="AY226" s="201" t="s">
        <v>158</v>
      </c>
    </row>
    <row r="227" s="13" customFormat="1">
      <c r="A227" s="13"/>
      <c r="B227" s="200"/>
      <c r="C227" s="13"/>
      <c r="D227" s="194" t="s">
        <v>171</v>
      </c>
      <c r="E227" s="201" t="s">
        <v>1</v>
      </c>
      <c r="F227" s="202" t="s">
        <v>203</v>
      </c>
      <c r="G227" s="13"/>
      <c r="H227" s="201" t="s">
        <v>1</v>
      </c>
      <c r="I227" s="203"/>
      <c r="J227" s="13"/>
      <c r="K227" s="13"/>
      <c r="L227" s="200"/>
      <c r="M227" s="204"/>
      <c r="N227" s="205"/>
      <c r="O227" s="205"/>
      <c r="P227" s="205"/>
      <c r="Q227" s="205"/>
      <c r="R227" s="205"/>
      <c r="S227" s="205"/>
      <c r="T227" s="206"/>
      <c r="U227" s="13"/>
      <c r="V227" s="13"/>
      <c r="W227" s="13"/>
      <c r="X227" s="13"/>
      <c r="Y227" s="13"/>
      <c r="Z227" s="13"/>
      <c r="AA227" s="13"/>
      <c r="AB227" s="13"/>
      <c r="AC227" s="13"/>
      <c r="AD227" s="13"/>
      <c r="AE227" s="13"/>
      <c r="AT227" s="201" t="s">
        <v>171</v>
      </c>
      <c r="AU227" s="201" t="s">
        <v>83</v>
      </c>
      <c r="AV227" s="13" t="s">
        <v>81</v>
      </c>
      <c r="AW227" s="13" t="s">
        <v>32</v>
      </c>
      <c r="AX227" s="13" t="s">
        <v>75</v>
      </c>
      <c r="AY227" s="201" t="s">
        <v>158</v>
      </c>
    </row>
    <row r="228" s="14" customFormat="1">
      <c r="A228" s="14"/>
      <c r="B228" s="207"/>
      <c r="C228" s="14"/>
      <c r="D228" s="194" t="s">
        <v>171</v>
      </c>
      <c r="E228" s="208" t="s">
        <v>1</v>
      </c>
      <c r="F228" s="209" t="s">
        <v>278</v>
      </c>
      <c r="G228" s="14"/>
      <c r="H228" s="210">
        <v>2.7999999999999998</v>
      </c>
      <c r="I228" s="211"/>
      <c r="J228" s="14"/>
      <c r="K228" s="14"/>
      <c r="L228" s="207"/>
      <c r="M228" s="212"/>
      <c r="N228" s="213"/>
      <c r="O228" s="213"/>
      <c r="P228" s="213"/>
      <c r="Q228" s="213"/>
      <c r="R228" s="213"/>
      <c r="S228" s="213"/>
      <c r="T228" s="214"/>
      <c r="U228" s="14"/>
      <c r="V228" s="14"/>
      <c r="W228" s="14"/>
      <c r="X228" s="14"/>
      <c r="Y228" s="14"/>
      <c r="Z228" s="14"/>
      <c r="AA228" s="14"/>
      <c r="AB228" s="14"/>
      <c r="AC228" s="14"/>
      <c r="AD228" s="14"/>
      <c r="AE228" s="14"/>
      <c r="AT228" s="208" t="s">
        <v>171</v>
      </c>
      <c r="AU228" s="208" t="s">
        <v>83</v>
      </c>
      <c r="AV228" s="14" t="s">
        <v>83</v>
      </c>
      <c r="AW228" s="14" t="s">
        <v>32</v>
      </c>
      <c r="AX228" s="14" t="s">
        <v>75</v>
      </c>
      <c r="AY228" s="208" t="s">
        <v>158</v>
      </c>
    </row>
    <row r="229" s="14" customFormat="1">
      <c r="A229" s="14"/>
      <c r="B229" s="207"/>
      <c r="C229" s="14"/>
      <c r="D229" s="194" t="s">
        <v>171</v>
      </c>
      <c r="E229" s="208" t="s">
        <v>1</v>
      </c>
      <c r="F229" s="209" t="s">
        <v>279</v>
      </c>
      <c r="G229" s="14"/>
      <c r="H229" s="210">
        <v>2.96</v>
      </c>
      <c r="I229" s="211"/>
      <c r="J229" s="14"/>
      <c r="K229" s="14"/>
      <c r="L229" s="207"/>
      <c r="M229" s="212"/>
      <c r="N229" s="213"/>
      <c r="O229" s="213"/>
      <c r="P229" s="213"/>
      <c r="Q229" s="213"/>
      <c r="R229" s="213"/>
      <c r="S229" s="213"/>
      <c r="T229" s="214"/>
      <c r="U229" s="14"/>
      <c r="V229" s="14"/>
      <c r="W229" s="14"/>
      <c r="X229" s="14"/>
      <c r="Y229" s="14"/>
      <c r="Z229" s="14"/>
      <c r="AA229" s="14"/>
      <c r="AB229" s="14"/>
      <c r="AC229" s="14"/>
      <c r="AD229" s="14"/>
      <c r="AE229" s="14"/>
      <c r="AT229" s="208" t="s">
        <v>171</v>
      </c>
      <c r="AU229" s="208" t="s">
        <v>83</v>
      </c>
      <c r="AV229" s="14" t="s">
        <v>83</v>
      </c>
      <c r="AW229" s="14" t="s">
        <v>32</v>
      </c>
      <c r="AX229" s="14" t="s">
        <v>75</v>
      </c>
      <c r="AY229" s="208" t="s">
        <v>158</v>
      </c>
    </row>
    <row r="230" s="14" customFormat="1">
      <c r="A230" s="14"/>
      <c r="B230" s="207"/>
      <c r="C230" s="14"/>
      <c r="D230" s="194" t="s">
        <v>171</v>
      </c>
      <c r="E230" s="208" t="s">
        <v>1</v>
      </c>
      <c r="F230" s="209" t="s">
        <v>280</v>
      </c>
      <c r="G230" s="14"/>
      <c r="H230" s="210">
        <v>2.3999999999999999</v>
      </c>
      <c r="I230" s="211"/>
      <c r="J230" s="14"/>
      <c r="K230" s="14"/>
      <c r="L230" s="207"/>
      <c r="M230" s="212"/>
      <c r="N230" s="213"/>
      <c r="O230" s="213"/>
      <c r="P230" s="213"/>
      <c r="Q230" s="213"/>
      <c r="R230" s="213"/>
      <c r="S230" s="213"/>
      <c r="T230" s="214"/>
      <c r="U230" s="14"/>
      <c r="V230" s="14"/>
      <c r="W230" s="14"/>
      <c r="X230" s="14"/>
      <c r="Y230" s="14"/>
      <c r="Z230" s="14"/>
      <c r="AA230" s="14"/>
      <c r="AB230" s="14"/>
      <c r="AC230" s="14"/>
      <c r="AD230" s="14"/>
      <c r="AE230" s="14"/>
      <c r="AT230" s="208" t="s">
        <v>171</v>
      </c>
      <c r="AU230" s="208" t="s">
        <v>83</v>
      </c>
      <c r="AV230" s="14" t="s">
        <v>83</v>
      </c>
      <c r="AW230" s="14" t="s">
        <v>32</v>
      </c>
      <c r="AX230" s="14" t="s">
        <v>75</v>
      </c>
      <c r="AY230" s="208" t="s">
        <v>158</v>
      </c>
    </row>
    <row r="231" s="14" customFormat="1">
      <c r="A231" s="14"/>
      <c r="B231" s="207"/>
      <c r="C231" s="14"/>
      <c r="D231" s="194" t="s">
        <v>171</v>
      </c>
      <c r="E231" s="208" t="s">
        <v>1</v>
      </c>
      <c r="F231" s="209" t="s">
        <v>281</v>
      </c>
      <c r="G231" s="14"/>
      <c r="H231" s="210">
        <v>4.4000000000000004</v>
      </c>
      <c r="I231" s="211"/>
      <c r="J231" s="14"/>
      <c r="K231" s="14"/>
      <c r="L231" s="207"/>
      <c r="M231" s="212"/>
      <c r="N231" s="213"/>
      <c r="O231" s="213"/>
      <c r="P231" s="213"/>
      <c r="Q231" s="213"/>
      <c r="R231" s="213"/>
      <c r="S231" s="213"/>
      <c r="T231" s="214"/>
      <c r="U231" s="14"/>
      <c r="V231" s="14"/>
      <c r="W231" s="14"/>
      <c r="X231" s="14"/>
      <c r="Y231" s="14"/>
      <c r="Z231" s="14"/>
      <c r="AA231" s="14"/>
      <c r="AB231" s="14"/>
      <c r="AC231" s="14"/>
      <c r="AD231" s="14"/>
      <c r="AE231" s="14"/>
      <c r="AT231" s="208" t="s">
        <v>171</v>
      </c>
      <c r="AU231" s="208" t="s">
        <v>83</v>
      </c>
      <c r="AV231" s="14" t="s">
        <v>83</v>
      </c>
      <c r="AW231" s="14" t="s">
        <v>32</v>
      </c>
      <c r="AX231" s="14" t="s">
        <v>75</v>
      </c>
      <c r="AY231" s="208" t="s">
        <v>158</v>
      </c>
    </row>
    <row r="232" s="15" customFormat="1">
      <c r="A232" s="15"/>
      <c r="B232" s="215"/>
      <c r="C232" s="15"/>
      <c r="D232" s="194" t="s">
        <v>171</v>
      </c>
      <c r="E232" s="216" t="s">
        <v>1</v>
      </c>
      <c r="F232" s="217" t="s">
        <v>196</v>
      </c>
      <c r="G232" s="15"/>
      <c r="H232" s="218">
        <v>12.560000000000001</v>
      </c>
      <c r="I232" s="219"/>
      <c r="J232" s="15"/>
      <c r="K232" s="15"/>
      <c r="L232" s="215"/>
      <c r="M232" s="220"/>
      <c r="N232" s="221"/>
      <c r="O232" s="221"/>
      <c r="P232" s="221"/>
      <c r="Q232" s="221"/>
      <c r="R232" s="221"/>
      <c r="S232" s="221"/>
      <c r="T232" s="222"/>
      <c r="U232" s="15"/>
      <c r="V232" s="15"/>
      <c r="W232" s="15"/>
      <c r="X232" s="15"/>
      <c r="Y232" s="15"/>
      <c r="Z232" s="15"/>
      <c r="AA232" s="15"/>
      <c r="AB232" s="15"/>
      <c r="AC232" s="15"/>
      <c r="AD232" s="15"/>
      <c r="AE232" s="15"/>
      <c r="AT232" s="216" t="s">
        <v>171</v>
      </c>
      <c r="AU232" s="216" t="s">
        <v>83</v>
      </c>
      <c r="AV232" s="15" t="s">
        <v>165</v>
      </c>
      <c r="AW232" s="15" t="s">
        <v>32</v>
      </c>
      <c r="AX232" s="15" t="s">
        <v>81</v>
      </c>
      <c r="AY232" s="216" t="s">
        <v>158</v>
      </c>
    </row>
    <row r="233" s="2" customFormat="1" ht="24.15" customHeight="1">
      <c r="A233" s="38"/>
      <c r="B233" s="180"/>
      <c r="C233" s="181" t="s">
        <v>282</v>
      </c>
      <c r="D233" s="181" t="s">
        <v>160</v>
      </c>
      <c r="E233" s="182" t="s">
        <v>283</v>
      </c>
      <c r="F233" s="183" t="s">
        <v>284</v>
      </c>
      <c r="G233" s="184" t="s">
        <v>176</v>
      </c>
      <c r="H233" s="185">
        <v>22.861999999999998</v>
      </c>
      <c r="I233" s="186"/>
      <c r="J233" s="187">
        <f>ROUND(I233*H233,2)</f>
        <v>0</v>
      </c>
      <c r="K233" s="183" t="s">
        <v>164</v>
      </c>
      <c r="L233" s="39"/>
      <c r="M233" s="188" t="s">
        <v>1</v>
      </c>
      <c r="N233" s="189" t="s">
        <v>40</v>
      </c>
      <c r="O233" s="77"/>
      <c r="P233" s="190">
        <f>O233*H233</f>
        <v>0</v>
      </c>
      <c r="Q233" s="190">
        <v>0</v>
      </c>
      <c r="R233" s="190">
        <f>Q233*H233</f>
        <v>0</v>
      </c>
      <c r="S233" s="190">
        <v>0</v>
      </c>
      <c r="T233" s="191">
        <f>S233*H233</f>
        <v>0</v>
      </c>
      <c r="U233" s="38"/>
      <c r="V233" s="38"/>
      <c r="W233" s="38"/>
      <c r="X233" s="38"/>
      <c r="Y233" s="38"/>
      <c r="Z233" s="38"/>
      <c r="AA233" s="38"/>
      <c r="AB233" s="38"/>
      <c r="AC233" s="38"/>
      <c r="AD233" s="38"/>
      <c r="AE233" s="38"/>
      <c r="AR233" s="192" t="s">
        <v>165</v>
      </c>
      <c r="AT233" s="192" t="s">
        <v>160</v>
      </c>
      <c r="AU233" s="192" t="s">
        <v>83</v>
      </c>
      <c r="AY233" s="19" t="s">
        <v>158</v>
      </c>
      <c r="BE233" s="193">
        <f>IF(N233="základní",J233,0)</f>
        <v>0</v>
      </c>
      <c r="BF233" s="193">
        <f>IF(N233="snížená",J233,0)</f>
        <v>0</v>
      </c>
      <c r="BG233" s="193">
        <f>IF(N233="zákl. přenesená",J233,0)</f>
        <v>0</v>
      </c>
      <c r="BH233" s="193">
        <f>IF(N233="sníž. přenesená",J233,0)</f>
        <v>0</v>
      </c>
      <c r="BI233" s="193">
        <f>IF(N233="nulová",J233,0)</f>
        <v>0</v>
      </c>
      <c r="BJ233" s="19" t="s">
        <v>81</v>
      </c>
      <c r="BK233" s="193">
        <f>ROUND(I233*H233,2)</f>
        <v>0</v>
      </c>
      <c r="BL233" s="19" t="s">
        <v>165</v>
      </c>
      <c r="BM233" s="192" t="s">
        <v>285</v>
      </c>
    </row>
    <row r="234" s="2" customFormat="1">
      <c r="A234" s="38"/>
      <c r="B234" s="39"/>
      <c r="C234" s="38"/>
      <c r="D234" s="194" t="s">
        <v>167</v>
      </c>
      <c r="E234" s="38"/>
      <c r="F234" s="195" t="s">
        <v>286</v>
      </c>
      <c r="G234" s="38"/>
      <c r="H234" s="38"/>
      <c r="I234" s="196"/>
      <c r="J234" s="38"/>
      <c r="K234" s="38"/>
      <c r="L234" s="39"/>
      <c r="M234" s="197"/>
      <c r="N234" s="198"/>
      <c r="O234" s="77"/>
      <c r="P234" s="77"/>
      <c r="Q234" s="77"/>
      <c r="R234" s="77"/>
      <c r="S234" s="77"/>
      <c r="T234" s="78"/>
      <c r="U234" s="38"/>
      <c r="V234" s="38"/>
      <c r="W234" s="38"/>
      <c r="X234" s="38"/>
      <c r="Y234" s="38"/>
      <c r="Z234" s="38"/>
      <c r="AA234" s="38"/>
      <c r="AB234" s="38"/>
      <c r="AC234" s="38"/>
      <c r="AD234" s="38"/>
      <c r="AE234" s="38"/>
      <c r="AT234" s="19" t="s">
        <v>167</v>
      </c>
      <c r="AU234" s="19" t="s">
        <v>83</v>
      </c>
    </row>
    <row r="235" s="2" customFormat="1">
      <c r="A235" s="38"/>
      <c r="B235" s="39"/>
      <c r="C235" s="38"/>
      <c r="D235" s="194" t="s">
        <v>169</v>
      </c>
      <c r="E235" s="38"/>
      <c r="F235" s="199" t="s">
        <v>287</v>
      </c>
      <c r="G235" s="38"/>
      <c r="H235" s="38"/>
      <c r="I235" s="196"/>
      <c r="J235" s="38"/>
      <c r="K235" s="38"/>
      <c r="L235" s="39"/>
      <c r="M235" s="197"/>
      <c r="N235" s="198"/>
      <c r="O235" s="77"/>
      <c r="P235" s="77"/>
      <c r="Q235" s="77"/>
      <c r="R235" s="77"/>
      <c r="S235" s="77"/>
      <c r="T235" s="78"/>
      <c r="U235" s="38"/>
      <c r="V235" s="38"/>
      <c r="W235" s="38"/>
      <c r="X235" s="38"/>
      <c r="Y235" s="38"/>
      <c r="Z235" s="38"/>
      <c r="AA235" s="38"/>
      <c r="AB235" s="38"/>
      <c r="AC235" s="38"/>
      <c r="AD235" s="38"/>
      <c r="AE235" s="38"/>
      <c r="AT235" s="19" t="s">
        <v>169</v>
      </c>
      <c r="AU235" s="19" t="s">
        <v>83</v>
      </c>
    </row>
    <row r="236" s="13" customFormat="1">
      <c r="A236" s="13"/>
      <c r="B236" s="200"/>
      <c r="C236" s="13"/>
      <c r="D236" s="194" t="s">
        <v>171</v>
      </c>
      <c r="E236" s="201" t="s">
        <v>1</v>
      </c>
      <c r="F236" s="202" t="s">
        <v>288</v>
      </c>
      <c r="G236" s="13"/>
      <c r="H236" s="201" t="s">
        <v>1</v>
      </c>
      <c r="I236" s="203"/>
      <c r="J236" s="13"/>
      <c r="K236" s="13"/>
      <c r="L236" s="200"/>
      <c r="M236" s="204"/>
      <c r="N236" s="205"/>
      <c r="O236" s="205"/>
      <c r="P236" s="205"/>
      <c r="Q236" s="205"/>
      <c r="R236" s="205"/>
      <c r="S236" s="205"/>
      <c r="T236" s="206"/>
      <c r="U236" s="13"/>
      <c r="V236" s="13"/>
      <c r="W236" s="13"/>
      <c r="X236" s="13"/>
      <c r="Y236" s="13"/>
      <c r="Z236" s="13"/>
      <c r="AA236" s="13"/>
      <c r="AB236" s="13"/>
      <c r="AC236" s="13"/>
      <c r="AD236" s="13"/>
      <c r="AE236" s="13"/>
      <c r="AT236" s="201" t="s">
        <v>171</v>
      </c>
      <c r="AU236" s="201" t="s">
        <v>83</v>
      </c>
      <c r="AV236" s="13" t="s">
        <v>81</v>
      </c>
      <c r="AW236" s="13" t="s">
        <v>32</v>
      </c>
      <c r="AX236" s="13" t="s">
        <v>75</v>
      </c>
      <c r="AY236" s="201" t="s">
        <v>158</v>
      </c>
    </row>
    <row r="237" s="14" customFormat="1">
      <c r="A237" s="14"/>
      <c r="B237" s="207"/>
      <c r="C237" s="14"/>
      <c r="D237" s="194" t="s">
        <v>171</v>
      </c>
      <c r="E237" s="208" t="s">
        <v>1</v>
      </c>
      <c r="F237" s="209" t="s">
        <v>289</v>
      </c>
      <c r="G237" s="14"/>
      <c r="H237" s="210">
        <v>29.123999999999999</v>
      </c>
      <c r="I237" s="211"/>
      <c r="J237" s="14"/>
      <c r="K237" s="14"/>
      <c r="L237" s="207"/>
      <c r="M237" s="212"/>
      <c r="N237" s="213"/>
      <c r="O237" s="213"/>
      <c r="P237" s="213"/>
      <c r="Q237" s="213"/>
      <c r="R237" s="213"/>
      <c r="S237" s="213"/>
      <c r="T237" s="214"/>
      <c r="U237" s="14"/>
      <c r="V237" s="14"/>
      <c r="W237" s="14"/>
      <c r="X237" s="14"/>
      <c r="Y237" s="14"/>
      <c r="Z237" s="14"/>
      <c r="AA237" s="14"/>
      <c r="AB237" s="14"/>
      <c r="AC237" s="14"/>
      <c r="AD237" s="14"/>
      <c r="AE237" s="14"/>
      <c r="AT237" s="208" t="s">
        <v>171</v>
      </c>
      <c r="AU237" s="208" t="s">
        <v>83</v>
      </c>
      <c r="AV237" s="14" t="s">
        <v>83</v>
      </c>
      <c r="AW237" s="14" t="s">
        <v>32</v>
      </c>
      <c r="AX237" s="14" t="s">
        <v>75</v>
      </c>
      <c r="AY237" s="208" t="s">
        <v>158</v>
      </c>
    </row>
    <row r="238" s="13" customFormat="1">
      <c r="A238" s="13"/>
      <c r="B238" s="200"/>
      <c r="C238" s="13"/>
      <c r="D238" s="194" t="s">
        <v>171</v>
      </c>
      <c r="E238" s="201" t="s">
        <v>1</v>
      </c>
      <c r="F238" s="202" t="s">
        <v>290</v>
      </c>
      <c r="G238" s="13"/>
      <c r="H238" s="201" t="s">
        <v>1</v>
      </c>
      <c r="I238" s="203"/>
      <c r="J238" s="13"/>
      <c r="K238" s="13"/>
      <c r="L238" s="200"/>
      <c r="M238" s="204"/>
      <c r="N238" s="205"/>
      <c r="O238" s="205"/>
      <c r="P238" s="205"/>
      <c r="Q238" s="205"/>
      <c r="R238" s="205"/>
      <c r="S238" s="205"/>
      <c r="T238" s="206"/>
      <c r="U238" s="13"/>
      <c r="V238" s="13"/>
      <c r="W238" s="13"/>
      <c r="X238" s="13"/>
      <c r="Y238" s="13"/>
      <c r="Z238" s="13"/>
      <c r="AA238" s="13"/>
      <c r="AB238" s="13"/>
      <c r="AC238" s="13"/>
      <c r="AD238" s="13"/>
      <c r="AE238" s="13"/>
      <c r="AT238" s="201" t="s">
        <v>171</v>
      </c>
      <c r="AU238" s="201" t="s">
        <v>83</v>
      </c>
      <c r="AV238" s="13" t="s">
        <v>81</v>
      </c>
      <c r="AW238" s="13" t="s">
        <v>32</v>
      </c>
      <c r="AX238" s="13" t="s">
        <v>75</v>
      </c>
      <c r="AY238" s="201" t="s">
        <v>158</v>
      </c>
    </row>
    <row r="239" s="14" customFormat="1">
      <c r="A239" s="14"/>
      <c r="B239" s="207"/>
      <c r="C239" s="14"/>
      <c r="D239" s="194" t="s">
        <v>171</v>
      </c>
      <c r="E239" s="208" t="s">
        <v>1</v>
      </c>
      <c r="F239" s="209" t="s">
        <v>291</v>
      </c>
      <c r="G239" s="14"/>
      <c r="H239" s="210">
        <v>-1.256</v>
      </c>
      <c r="I239" s="211"/>
      <c r="J239" s="14"/>
      <c r="K239" s="14"/>
      <c r="L239" s="207"/>
      <c r="M239" s="212"/>
      <c r="N239" s="213"/>
      <c r="O239" s="213"/>
      <c r="P239" s="213"/>
      <c r="Q239" s="213"/>
      <c r="R239" s="213"/>
      <c r="S239" s="213"/>
      <c r="T239" s="214"/>
      <c r="U239" s="14"/>
      <c r="V239" s="14"/>
      <c r="W239" s="14"/>
      <c r="X239" s="14"/>
      <c r="Y239" s="14"/>
      <c r="Z239" s="14"/>
      <c r="AA239" s="14"/>
      <c r="AB239" s="14"/>
      <c r="AC239" s="14"/>
      <c r="AD239" s="14"/>
      <c r="AE239" s="14"/>
      <c r="AT239" s="208" t="s">
        <v>171</v>
      </c>
      <c r="AU239" s="208" t="s">
        <v>83</v>
      </c>
      <c r="AV239" s="14" t="s">
        <v>83</v>
      </c>
      <c r="AW239" s="14" t="s">
        <v>32</v>
      </c>
      <c r="AX239" s="14" t="s">
        <v>75</v>
      </c>
      <c r="AY239" s="208" t="s">
        <v>158</v>
      </c>
    </row>
    <row r="240" s="13" customFormat="1">
      <c r="A240" s="13"/>
      <c r="B240" s="200"/>
      <c r="C240" s="13"/>
      <c r="D240" s="194" t="s">
        <v>171</v>
      </c>
      <c r="E240" s="201" t="s">
        <v>1</v>
      </c>
      <c r="F240" s="202" t="s">
        <v>292</v>
      </c>
      <c r="G240" s="13"/>
      <c r="H240" s="201" t="s">
        <v>1</v>
      </c>
      <c r="I240" s="203"/>
      <c r="J240" s="13"/>
      <c r="K240" s="13"/>
      <c r="L240" s="200"/>
      <c r="M240" s="204"/>
      <c r="N240" s="205"/>
      <c r="O240" s="205"/>
      <c r="P240" s="205"/>
      <c r="Q240" s="205"/>
      <c r="R240" s="205"/>
      <c r="S240" s="205"/>
      <c r="T240" s="206"/>
      <c r="U240" s="13"/>
      <c r="V240" s="13"/>
      <c r="W240" s="13"/>
      <c r="X240" s="13"/>
      <c r="Y240" s="13"/>
      <c r="Z240" s="13"/>
      <c r="AA240" s="13"/>
      <c r="AB240" s="13"/>
      <c r="AC240" s="13"/>
      <c r="AD240" s="13"/>
      <c r="AE240" s="13"/>
      <c r="AT240" s="201" t="s">
        <v>171</v>
      </c>
      <c r="AU240" s="201" t="s">
        <v>83</v>
      </c>
      <c r="AV240" s="13" t="s">
        <v>81</v>
      </c>
      <c r="AW240" s="13" t="s">
        <v>32</v>
      </c>
      <c r="AX240" s="13" t="s">
        <v>75</v>
      </c>
      <c r="AY240" s="201" t="s">
        <v>158</v>
      </c>
    </row>
    <row r="241" s="14" customFormat="1">
      <c r="A241" s="14"/>
      <c r="B241" s="207"/>
      <c r="C241" s="14"/>
      <c r="D241" s="194" t="s">
        <v>171</v>
      </c>
      <c r="E241" s="208" t="s">
        <v>1</v>
      </c>
      <c r="F241" s="209" t="s">
        <v>293</v>
      </c>
      <c r="G241" s="14"/>
      <c r="H241" s="210">
        <v>-5.0060000000000002</v>
      </c>
      <c r="I241" s="211"/>
      <c r="J241" s="14"/>
      <c r="K241" s="14"/>
      <c r="L241" s="207"/>
      <c r="M241" s="212"/>
      <c r="N241" s="213"/>
      <c r="O241" s="213"/>
      <c r="P241" s="213"/>
      <c r="Q241" s="213"/>
      <c r="R241" s="213"/>
      <c r="S241" s="213"/>
      <c r="T241" s="214"/>
      <c r="U241" s="14"/>
      <c r="V241" s="14"/>
      <c r="W241" s="14"/>
      <c r="X241" s="14"/>
      <c r="Y241" s="14"/>
      <c r="Z241" s="14"/>
      <c r="AA241" s="14"/>
      <c r="AB241" s="14"/>
      <c r="AC241" s="14"/>
      <c r="AD241" s="14"/>
      <c r="AE241" s="14"/>
      <c r="AT241" s="208" t="s">
        <v>171</v>
      </c>
      <c r="AU241" s="208" t="s">
        <v>83</v>
      </c>
      <c r="AV241" s="14" t="s">
        <v>83</v>
      </c>
      <c r="AW241" s="14" t="s">
        <v>32</v>
      </c>
      <c r="AX241" s="14" t="s">
        <v>75</v>
      </c>
      <c r="AY241" s="208" t="s">
        <v>158</v>
      </c>
    </row>
    <row r="242" s="15" customFormat="1">
      <c r="A242" s="15"/>
      <c r="B242" s="215"/>
      <c r="C242" s="15"/>
      <c r="D242" s="194" t="s">
        <v>171</v>
      </c>
      <c r="E242" s="216" t="s">
        <v>1</v>
      </c>
      <c r="F242" s="217" t="s">
        <v>196</v>
      </c>
      <c r="G242" s="15"/>
      <c r="H242" s="218">
        <v>22.861999999999998</v>
      </c>
      <c r="I242" s="219"/>
      <c r="J242" s="15"/>
      <c r="K242" s="15"/>
      <c r="L242" s="215"/>
      <c r="M242" s="220"/>
      <c r="N242" s="221"/>
      <c r="O242" s="221"/>
      <c r="P242" s="221"/>
      <c r="Q242" s="221"/>
      <c r="R242" s="221"/>
      <c r="S242" s="221"/>
      <c r="T242" s="222"/>
      <c r="U242" s="15"/>
      <c r="V242" s="15"/>
      <c r="W242" s="15"/>
      <c r="X242" s="15"/>
      <c r="Y242" s="15"/>
      <c r="Z242" s="15"/>
      <c r="AA242" s="15"/>
      <c r="AB242" s="15"/>
      <c r="AC242" s="15"/>
      <c r="AD242" s="15"/>
      <c r="AE242" s="15"/>
      <c r="AT242" s="216" t="s">
        <v>171</v>
      </c>
      <c r="AU242" s="216" t="s">
        <v>83</v>
      </c>
      <c r="AV242" s="15" t="s">
        <v>165</v>
      </c>
      <c r="AW242" s="15" t="s">
        <v>32</v>
      </c>
      <c r="AX242" s="15" t="s">
        <v>81</v>
      </c>
      <c r="AY242" s="216" t="s">
        <v>158</v>
      </c>
    </row>
    <row r="243" s="2" customFormat="1" ht="24.15" customHeight="1">
      <c r="A243" s="38"/>
      <c r="B243" s="180"/>
      <c r="C243" s="181" t="s">
        <v>294</v>
      </c>
      <c r="D243" s="181" t="s">
        <v>160</v>
      </c>
      <c r="E243" s="182" t="s">
        <v>295</v>
      </c>
      <c r="F243" s="183" t="s">
        <v>296</v>
      </c>
      <c r="G243" s="184" t="s">
        <v>176</v>
      </c>
      <c r="H243" s="185">
        <v>5.0060000000000002</v>
      </c>
      <c r="I243" s="186"/>
      <c r="J243" s="187">
        <f>ROUND(I243*H243,2)</f>
        <v>0</v>
      </c>
      <c r="K243" s="183" t="s">
        <v>164</v>
      </c>
      <c r="L243" s="39"/>
      <c r="M243" s="188" t="s">
        <v>1</v>
      </c>
      <c r="N243" s="189" t="s">
        <v>40</v>
      </c>
      <c r="O243" s="77"/>
      <c r="P243" s="190">
        <f>O243*H243</f>
        <v>0</v>
      </c>
      <c r="Q243" s="190">
        <v>0</v>
      </c>
      <c r="R243" s="190">
        <f>Q243*H243</f>
        <v>0</v>
      </c>
      <c r="S243" s="190">
        <v>0</v>
      </c>
      <c r="T243" s="191">
        <f>S243*H243</f>
        <v>0</v>
      </c>
      <c r="U243" s="38"/>
      <c r="V243" s="38"/>
      <c r="W243" s="38"/>
      <c r="X243" s="38"/>
      <c r="Y243" s="38"/>
      <c r="Z243" s="38"/>
      <c r="AA243" s="38"/>
      <c r="AB243" s="38"/>
      <c r="AC243" s="38"/>
      <c r="AD243" s="38"/>
      <c r="AE243" s="38"/>
      <c r="AR243" s="192" t="s">
        <v>165</v>
      </c>
      <c r="AT243" s="192" t="s">
        <v>160</v>
      </c>
      <c r="AU243" s="192" t="s">
        <v>83</v>
      </c>
      <c r="AY243" s="19" t="s">
        <v>158</v>
      </c>
      <c r="BE243" s="193">
        <f>IF(N243="základní",J243,0)</f>
        <v>0</v>
      </c>
      <c r="BF243" s="193">
        <f>IF(N243="snížená",J243,0)</f>
        <v>0</v>
      </c>
      <c r="BG243" s="193">
        <f>IF(N243="zákl. přenesená",J243,0)</f>
        <v>0</v>
      </c>
      <c r="BH243" s="193">
        <f>IF(N243="sníž. přenesená",J243,0)</f>
        <v>0</v>
      </c>
      <c r="BI243" s="193">
        <f>IF(N243="nulová",J243,0)</f>
        <v>0</v>
      </c>
      <c r="BJ243" s="19" t="s">
        <v>81</v>
      </c>
      <c r="BK243" s="193">
        <f>ROUND(I243*H243,2)</f>
        <v>0</v>
      </c>
      <c r="BL243" s="19" t="s">
        <v>165</v>
      </c>
      <c r="BM243" s="192" t="s">
        <v>297</v>
      </c>
    </row>
    <row r="244" s="2" customFormat="1">
      <c r="A244" s="38"/>
      <c r="B244" s="39"/>
      <c r="C244" s="38"/>
      <c r="D244" s="194" t="s">
        <v>167</v>
      </c>
      <c r="E244" s="38"/>
      <c r="F244" s="195" t="s">
        <v>298</v>
      </c>
      <c r="G244" s="38"/>
      <c r="H244" s="38"/>
      <c r="I244" s="196"/>
      <c r="J244" s="38"/>
      <c r="K244" s="38"/>
      <c r="L244" s="39"/>
      <c r="M244" s="197"/>
      <c r="N244" s="198"/>
      <c r="O244" s="77"/>
      <c r="P244" s="77"/>
      <c r="Q244" s="77"/>
      <c r="R244" s="77"/>
      <c r="S244" s="77"/>
      <c r="T244" s="78"/>
      <c r="U244" s="38"/>
      <c r="V244" s="38"/>
      <c r="W244" s="38"/>
      <c r="X244" s="38"/>
      <c r="Y244" s="38"/>
      <c r="Z244" s="38"/>
      <c r="AA244" s="38"/>
      <c r="AB244" s="38"/>
      <c r="AC244" s="38"/>
      <c r="AD244" s="38"/>
      <c r="AE244" s="38"/>
      <c r="AT244" s="19" t="s">
        <v>167</v>
      </c>
      <c r="AU244" s="19" t="s">
        <v>83</v>
      </c>
    </row>
    <row r="245" s="2" customFormat="1">
      <c r="A245" s="38"/>
      <c r="B245" s="39"/>
      <c r="C245" s="38"/>
      <c r="D245" s="194" t="s">
        <v>169</v>
      </c>
      <c r="E245" s="38"/>
      <c r="F245" s="199" t="s">
        <v>277</v>
      </c>
      <c r="G245" s="38"/>
      <c r="H245" s="38"/>
      <c r="I245" s="196"/>
      <c r="J245" s="38"/>
      <c r="K245" s="38"/>
      <c r="L245" s="39"/>
      <c r="M245" s="197"/>
      <c r="N245" s="198"/>
      <c r="O245" s="77"/>
      <c r="P245" s="77"/>
      <c r="Q245" s="77"/>
      <c r="R245" s="77"/>
      <c r="S245" s="77"/>
      <c r="T245" s="78"/>
      <c r="U245" s="38"/>
      <c r="V245" s="38"/>
      <c r="W245" s="38"/>
      <c r="X245" s="38"/>
      <c r="Y245" s="38"/>
      <c r="Z245" s="38"/>
      <c r="AA245" s="38"/>
      <c r="AB245" s="38"/>
      <c r="AC245" s="38"/>
      <c r="AD245" s="38"/>
      <c r="AE245" s="38"/>
      <c r="AT245" s="19" t="s">
        <v>169</v>
      </c>
      <c r="AU245" s="19" t="s">
        <v>83</v>
      </c>
    </row>
    <row r="246" s="13" customFormat="1">
      <c r="A246" s="13"/>
      <c r="B246" s="200"/>
      <c r="C246" s="13"/>
      <c r="D246" s="194" t="s">
        <v>171</v>
      </c>
      <c r="E246" s="201" t="s">
        <v>1</v>
      </c>
      <c r="F246" s="202" t="s">
        <v>203</v>
      </c>
      <c r="G246" s="13"/>
      <c r="H246" s="201" t="s">
        <v>1</v>
      </c>
      <c r="I246" s="203"/>
      <c r="J246" s="13"/>
      <c r="K246" s="13"/>
      <c r="L246" s="200"/>
      <c r="M246" s="204"/>
      <c r="N246" s="205"/>
      <c r="O246" s="205"/>
      <c r="P246" s="205"/>
      <c r="Q246" s="205"/>
      <c r="R246" s="205"/>
      <c r="S246" s="205"/>
      <c r="T246" s="206"/>
      <c r="U246" s="13"/>
      <c r="V246" s="13"/>
      <c r="W246" s="13"/>
      <c r="X246" s="13"/>
      <c r="Y246" s="13"/>
      <c r="Z246" s="13"/>
      <c r="AA246" s="13"/>
      <c r="AB246" s="13"/>
      <c r="AC246" s="13"/>
      <c r="AD246" s="13"/>
      <c r="AE246" s="13"/>
      <c r="AT246" s="201" t="s">
        <v>171</v>
      </c>
      <c r="AU246" s="201" t="s">
        <v>83</v>
      </c>
      <c r="AV246" s="13" t="s">
        <v>81</v>
      </c>
      <c r="AW246" s="13" t="s">
        <v>32</v>
      </c>
      <c r="AX246" s="13" t="s">
        <v>75</v>
      </c>
      <c r="AY246" s="201" t="s">
        <v>158</v>
      </c>
    </row>
    <row r="247" s="14" customFormat="1">
      <c r="A247" s="14"/>
      <c r="B247" s="207"/>
      <c r="C247" s="14"/>
      <c r="D247" s="194" t="s">
        <v>171</v>
      </c>
      <c r="E247" s="208" t="s">
        <v>1</v>
      </c>
      <c r="F247" s="209" t="s">
        <v>299</v>
      </c>
      <c r="G247" s="14"/>
      <c r="H247" s="210">
        <v>1.016</v>
      </c>
      <c r="I247" s="211"/>
      <c r="J247" s="14"/>
      <c r="K247" s="14"/>
      <c r="L247" s="207"/>
      <c r="M247" s="212"/>
      <c r="N247" s="213"/>
      <c r="O247" s="213"/>
      <c r="P247" s="213"/>
      <c r="Q247" s="213"/>
      <c r="R247" s="213"/>
      <c r="S247" s="213"/>
      <c r="T247" s="214"/>
      <c r="U247" s="14"/>
      <c r="V247" s="14"/>
      <c r="W247" s="14"/>
      <c r="X247" s="14"/>
      <c r="Y247" s="14"/>
      <c r="Z247" s="14"/>
      <c r="AA247" s="14"/>
      <c r="AB247" s="14"/>
      <c r="AC247" s="14"/>
      <c r="AD247" s="14"/>
      <c r="AE247" s="14"/>
      <c r="AT247" s="208" t="s">
        <v>171</v>
      </c>
      <c r="AU247" s="208" t="s">
        <v>83</v>
      </c>
      <c r="AV247" s="14" t="s">
        <v>83</v>
      </c>
      <c r="AW247" s="14" t="s">
        <v>32</v>
      </c>
      <c r="AX247" s="14" t="s">
        <v>75</v>
      </c>
      <c r="AY247" s="208" t="s">
        <v>158</v>
      </c>
    </row>
    <row r="248" s="14" customFormat="1">
      <c r="A248" s="14"/>
      <c r="B248" s="207"/>
      <c r="C248" s="14"/>
      <c r="D248" s="194" t="s">
        <v>171</v>
      </c>
      <c r="E248" s="208" t="s">
        <v>1</v>
      </c>
      <c r="F248" s="209" t="s">
        <v>300</v>
      </c>
      <c r="G248" s="14"/>
      <c r="H248" s="210">
        <v>1.0740000000000001</v>
      </c>
      <c r="I248" s="211"/>
      <c r="J248" s="14"/>
      <c r="K248" s="14"/>
      <c r="L248" s="207"/>
      <c r="M248" s="212"/>
      <c r="N248" s="213"/>
      <c r="O248" s="213"/>
      <c r="P248" s="213"/>
      <c r="Q248" s="213"/>
      <c r="R248" s="213"/>
      <c r="S248" s="213"/>
      <c r="T248" s="214"/>
      <c r="U248" s="14"/>
      <c r="V248" s="14"/>
      <c r="W248" s="14"/>
      <c r="X248" s="14"/>
      <c r="Y248" s="14"/>
      <c r="Z248" s="14"/>
      <c r="AA248" s="14"/>
      <c r="AB248" s="14"/>
      <c r="AC248" s="14"/>
      <c r="AD248" s="14"/>
      <c r="AE248" s="14"/>
      <c r="AT248" s="208" t="s">
        <v>171</v>
      </c>
      <c r="AU248" s="208" t="s">
        <v>83</v>
      </c>
      <c r="AV248" s="14" t="s">
        <v>83</v>
      </c>
      <c r="AW248" s="14" t="s">
        <v>32</v>
      </c>
      <c r="AX248" s="14" t="s">
        <v>75</v>
      </c>
      <c r="AY248" s="208" t="s">
        <v>158</v>
      </c>
    </row>
    <row r="249" s="14" customFormat="1">
      <c r="A249" s="14"/>
      <c r="B249" s="207"/>
      <c r="C249" s="14"/>
      <c r="D249" s="194" t="s">
        <v>171</v>
      </c>
      <c r="E249" s="208" t="s">
        <v>1</v>
      </c>
      <c r="F249" s="209" t="s">
        <v>301</v>
      </c>
      <c r="G249" s="14"/>
      <c r="H249" s="210">
        <v>0.93600000000000005</v>
      </c>
      <c r="I249" s="211"/>
      <c r="J249" s="14"/>
      <c r="K249" s="14"/>
      <c r="L249" s="207"/>
      <c r="M249" s="212"/>
      <c r="N249" s="213"/>
      <c r="O249" s="213"/>
      <c r="P249" s="213"/>
      <c r="Q249" s="213"/>
      <c r="R249" s="213"/>
      <c r="S249" s="213"/>
      <c r="T249" s="214"/>
      <c r="U249" s="14"/>
      <c r="V249" s="14"/>
      <c r="W249" s="14"/>
      <c r="X249" s="14"/>
      <c r="Y249" s="14"/>
      <c r="Z249" s="14"/>
      <c r="AA249" s="14"/>
      <c r="AB249" s="14"/>
      <c r="AC249" s="14"/>
      <c r="AD249" s="14"/>
      <c r="AE249" s="14"/>
      <c r="AT249" s="208" t="s">
        <v>171</v>
      </c>
      <c r="AU249" s="208" t="s">
        <v>83</v>
      </c>
      <c r="AV249" s="14" t="s">
        <v>83</v>
      </c>
      <c r="AW249" s="14" t="s">
        <v>32</v>
      </c>
      <c r="AX249" s="14" t="s">
        <v>75</v>
      </c>
      <c r="AY249" s="208" t="s">
        <v>158</v>
      </c>
    </row>
    <row r="250" s="14" customFormat="1">
      <c r="A250" s="14"/>
      <c r="B250" s="207"/>
      <c r="C250" s="14"/>
      <c r="D250" s="194" t="s">
        <v>171</v>
      </c>
      <c r="E250" s="208" t="s">
        <v>1</v>
      </c>
      <c r="F250" s="209" t="s">
        <v>302</v>
      </c>
      <c r="G250" s="14"/>
      <c r="H250" s="210">
        <v>1.98</v>
      </c>
      <c r="I250" s="211"/>
      <c r="J250" s="14"/>
      <c r="K250" s="14"/>
      <c r="L250" s="207"/>
      <c r="M250" s="212"/>
      <c r="N250" s="213"/>
      <c r="O250" s="213"/>
      <c r="P250" s="213"/>
      <c r="Q250" s="213"/>
      <c r="R250" s="213"/>
      <c r="S250" s="213"/>
      <c r="T250" s="214"/>
      <c r="U250" s="14"/>
      <c r="V250" s="14"/>
      <c r="W250" s="14"/>
      <c r="X250" s="14"/>
      <c r="Y250" s="14"/>
      <c r="Z250" s="14"/>
      <c r="AA250" s="14"/>
      <c r="AB250" s="14"/>
      <c r="AC250" s="14"/>
      <c r="AD250" s="14"/>
      <c r="AE250" s="14"/>
      <c r="AT250" s="208" t="s">
        <v>171</v>
      </c>
      <c r="AU250" s="208" t="s">
        <v>83</v>
      </c>
      <c r="AV250" s="14" t="s">
        <v>83</v>
      </c>
      <c r="AW250" s="14" t="s">
        <v>32</v>
      </c>
      <c r="AX250" s="14" t="s">
        <v>75</v>
      </c>
      <c r="AY250" s="208" t="s">
        <v>158</v>
      </c>
    </row>
    <row r="251" s="15" customFormat="1">
      <c r="A251" s="15"/>
      <c r="B251" s="215"/>
      <c r="C251" s="15"/>
      <c r="D251" s="194" t="s">
        <v>171</v>
      </c>
      <c r="E251" s="216" t="s">
        <v>1</v>
      </c>
      <c r="F251" s="217" t="s">
        <v>196</v>
      </c>
      <c r="G251" s="15"/>
      <c r="H251" s="218">
        <v>5.0060000000000002</v>
      </c>
      <c r="I251" s="219"/>
      <c r="J251" s="15"/>
      <c r="K251" s="15"/>
      <c r="L251" s="215"/>
      <c r="M251" s="220"/>
      <c r="N251" s="221"/>
      <c r="O251" s="221"/>
      <c r="P251" s="221"/>
      <c r="Q251" s="221"/>
      <c r="R251" s="221"/>
      <c r="S251" s="221"/>
      <c r="T251" s="222"/>
      <c r="U251" s="15"/>
      <c r="V251" s="15"/>
      <c r="W251" s="15"/>
      <c r="X251" s="15"/>
      <c r="Y251" s="15"/>
      <c r="Z251" s="15"/>
      <c r="AA251" s="15"/>
      <c r="AB251" s="15"/>
      <c r="AC251" s="15"/>
      <c r="AD251" s="15"/>
      <c r="AE251" s="15"/>
      <c r="AT251" s="216" t="s">
        <v>171</v>
      </c>
      <c r="AU251" s="216" t="s">
        <v>83</v>
      </c>
      <c r="AV251" s="15" t="s">
        <v>165</v>
      </c>
      <c r="AW251" s="15" t="s">
        <v>32</v>
      </c>
      <c r="AX251" s="15" t="s">
        <v>81</v>
      </c>
      <c r="AY251" s="216" t="s">
        <v>158</v>
      </c>
    </row>
    <row r="252" s="2" customFormat="1" ht="16.5" customHeight="1">
      <c r="A252" s="38"/>
      <c r="B252" s="180"/>
      <c r="C252" s="223" t="s">
        <v>303</v>
      </c>
      <c r="D252" s="223" t="s">
        <v>304</v>
      </c>
      <c r="E252" s="224" t="s">
        <v>305</v>
      </c>
      <c r="F252" s="225" t="s">
        <v>306</v>
      </c>
      <c r="G252" s="226" t="s">
        <v>307</v>
      </c>
      <c r="H252" s="227">
        <v>10.012000000000001</v>
      </c>
      <c r="I252" s="228"/>
      <c r="J252" s="229">
        <f>ROUND(I252*H252,2)</f>
        <v>0</v>
      </c>
      <c r="K252" s="225" t="s">
        <v>1</v>
      </c>
      <c r="L252" s="230"/>
      <c r="M252" s="231" t="s">
        <v>1</v>
      </c>
      <c r="N252" s="232" t="s">
        <v>40</v>
      </c>
      <c r="O252" s="77"/>
      <c r="P252" s="190">
        <f>O252*H252</f>
        <v>0</v>
      </c>
      <c r="Q252" s="190">
        <v>1</v>
      </c>
      <c r="R252" s="190">
        <f>Q252*H252</f>
        <v>10.012000000000001</v>
      </c>
      <c r="S252" s="190">
        <v>0</v>
      </c>
      <c r="T252" s="191">
        <f>S252*H252</f>
        <v>0</v>
      </c>
      <c r="U252" s="38"/>
      <c r="V252" s="38"/>
      <c r="W252" s="38"/>
      <c r="X252" s="38"/>
      <c r="Y252" s="38"/>
      <c r="Z252" s="38"/>
      <c r="AA252" s="38"/>
      <c r="AB252" s="38"/>
      <c r="AC252" s="38"/>
      <c r="AD252" s="38"/>
      <c r="AE252" s="38"/>
      <c r="AR252" s="192" t="s">
        <v>226</v>
      </c>
      <c r="AT252" s="192" t="s">
        <v>304</v>
      </c>
      <c r="AU252" s="192" t="s">
        <v>83</v>
      </c>
      <c r="AY252" s="19" t="s">
        <v>158</v>
      </c>
      <c r="BE252" s="193">
        <f>IF(N252="základní",J252,0)</f>
        <v>0</v>
      </c>
      <c r="BF252" s="193">
        <f>IF(N252="snížená",J252,0)</f>
        <v>0</v>
      </c>
      <c r="BG252" s="193">
        <f>IF(N252="zákl. přenesená",J252,0)</f>
        <v>0</v>
      </c>
      <c r="BH252" s="193">
        <f>IF(N252="sníž. přenesená",J252,0)</f>
        <v>0</v>
      </c>
      <c r="BI252" s="193">
        <f>IF(N252="nulová",J252,0)</f>
        <v>0</v>
      </c>
      <c r="BJ252" s="19" t="s">
        <v>81</v>
      </c>
      <c r="BK252" s="193">
        <f>ROUND(I252*H252,2)</f>
        <v>0</v>
      </c>
      <c r="BL252" s="19" t="s">
        <v>165</v>
      </c>
      <c r="BM252" s="192" t="s">
        <v>308</v>
      </c>
    </row>
    <row r="253" s="2" customFormat="1">
      <c r="A253" s="38"/>
      <c r="B253" s="39"/>
      <c r="C253" s="38"/>
      <c r="D253" s="194" t="s">
        <v>167</v>
      </c>
      <c r="E253" s="38"/>
      <c r="F253" s="195" t="s">
        <v>309</v>
      </c>
      <c r="G253" s="38"/>
      <c r="H253" s="38"/>
      <c r="I253" s="196"/>
      <c r="J253" s="38"/>
      <c r="K253" s="38"/>
      <c r="L253" s="39"/>
      <c r="M253" s="197"/>
      <c r="N253" s="198"/>
      <c r="O253" s="77"/>
      <c r="P253" s="77"/>
      <c r="Q253" s="77"/>
      <c r="R253" s="77"/>
      <c r="S253" s="77"/>
      <c r="T253" s="78"/>
      <c r="U253" s="38"/>
      <c r="V253" s="38"/>
      <c r="W253" s="38"/>
      <c r="X253" s="38"/>
      <c r="Y253" s="38"/>
      <c r="Z253" s="38"/>
      <c r="AA253" s="38"/>
      <c r="AB253" s="38"/>
      <c r="AC253" s="38"/>
      <c r="AD253" s="38"/>
      <c r="AE253" s="38"/>
      <c r="AT253" s="19" t="s">
        <v>167</v>
      </c>
      <c r="AU253" s="19" t="s">
        <v>83</v>
      </c>
    </row>
    <row r="254" s="14" customFormat="1">
      <c r="A254" s="14"/>
      <c r="B254" s="207"/>
      <c r="C254" s="14"/>
      <c r="D254" s="194" t="s">
        <v>171</v>
      </c>
      <c r="E254" s="14"/>
      <c r="F254" s="209" t="s">
        <v>310</v>
      </c>
      <c r="G254" s="14"/>
      <c r="H254" s="210">
        <v>10.012000000000001</v>
      </c>
      <c r="I254" s="211"/>
      <c r="J254" s="14"/>
      <c r="K254" s="14"/>
      <c r="L254" s="207"/>
      <c r="M254" s="212"/>
      <c r="N254" s="213"/>
      <c r="O254" s="213"/>
      <c r="P254" s="213"/>
      <c r="Q254" s="213"/>
      <c r="R254" s="213"/>
      <c r="S254" s="213"/>
      <c r="T254" s="214"/>
      <c r="U254" s="14"/>
      <c r="V254" s="14"/>
      <c r="W254" s="14"/>
      <c r="X254" s="14"/>
      <c r="Y254" s="14"/>
      <c r="Z254" s="14"/>
      <c r="AA254" s="14"/>
      <c r="AB254" s="14"/>
      <c r="AC254" s="14"/>
      <c r="AD254" s="14"/>
      <c r="AE254" s="14"/>
      <c r="AT254" s="208" t="s">
        <v>171</v>
      </c>
      <c r="AU254" s="208" t="s">
        <v>83</v>
      </c>
      <c r="AV254" s="14" t="s">
        <v>83</v>
      </c>
      <c r="AW254" s="14" t="s">
        <v>3</v>
      </c>
      <c r="AX254" s="14" t="s">
        <v>81</v>
      </c>
      <c r="AY254" s="208" t="s">
        <v>158</v>
      </c>
    </row>
    <row r="255" s="2" customFormat="1" ht="24.15" customHeight="1">
      <c r="A255" s="38"/>
      <c r="B255" s="180"/>
      <c r="C255" s="181" t="s">
        <v>311</v>
      </c>
      <c r="D255" s="181" t="s">
        <v>160</v>
      </c>
      <c r="E255" s="182" t="s">
        <v>312</v>
      </c>
      <c r="F255" s="183" t="s">
        <v>313</v>
      </c>
      <c r="G255" s="184" t="s">
        <v>163</v>
      </c>
      <c r="H255" s="185">
        <v>70</v>
      </c>
      <c r="I255" s="186"/>
      <c r="J255" s="187">
        <f>ROUND(I255*H255,2)</f>
        <v>0</v>
      </c>
      <c r="K255" s="183" t="s">
        <v>1</v>
      </c>
      <c r="L255" s="39"/>
      <c r="M255" s="188" t="s">
        <v>1</v>
      </c>
      <c r="N255" s="189" t="s">
        <v>40</v>
      </c>
      <c r="O255" s="77"/>
      <c r="P255" s="190">
        <f>O255*H255</f>
        <v>0</v>
      </c>
      <c r="Q255" s="190">
        <v>0</v>
      </c>
      <c r="R255" s="190">
        <f>Q255*H255</f>
        <v>0</v>
      </c>
      <c r="S255" s="190">
        <v>0</v>
      </c>
      <c r="T255" s="191">
        <f>S255*H255</f>
        <v>0</v>
      </c>
      <c r="U255" s="38"/>
      <c r="V255" s="38"/>
      <c r="W255" s="38"/>
      <c r="X255" s="38"/>
      <c r="Y255" s="38"/>
      <c r="Z255" s="38"/>
      <c r="AA255" s="38"/>
      <c r="AB255" s="38"/>
      <c r="AC255" s="38"/>
      <c r="AD255" s="38"/>
      <c r="AE255" s="38"/>
      <c r="AR255" s="192" t="s">
        <v>165</v>
      </c>
      <c r="AT255" s="192" t="s">
        <v>160</v>
      </c>
      <c r="AU255" s="192" t="s">
        <v>83</v>
      </c>
      <c r="AY255" s="19" t="s">
        <v>158</v>
      </c>
      <c r="BE255" s="193">
        <f>IF(N255="základní",J255,0)</f>
        <v>0</v>
      </c>
      <c r="BF255" s="193">
        <f>IF(N255="snížená",J255,0)</f>
        <v>0</v>
      </c>
      <c r="BG255" s="193">
        <f>IF(N255="zákl. přenesená",J255,0)</f>
        <v>0</v>
      </c>
      <c r="BH255" s="193">
        <f>IF(N255="sníž. přenesená",J255,0)</f>
        <v>0</v>
      </c>
      <c r="BI255" s="193">
        <f>IF(N255="nulová",J255,0)</f>
        <v>0</v>
      </c>
      <c r="BJ255" s="19" t="s">
        <v>81</v>
      </c>
      <c r="BK255" s="193">
        <f>ROUND(I255*H255,2)</f>
        <v>0</v>
      </c>
      <c r="BL255" s="19" t="s">
        <v>165</v>
      </c>
      <c r="BM255" s="192" t="s">
        <v>314</v>
      </c>
    </row>
    <row r="256" s="2" customFormat="1">
      <c r="A256" s="38"/>
      <c r="B256" s="39"/>
      <c r="C256" s="38"/>
      <c r="D256" s="194" t="s">
        <v>167</v>
      </c>
      <c r="E256" s="38"/>
      <c r="F256" s="195" t="s">
        <v>313</v>
      </c>
      <c r="G256" s="38"/>
      <c r="H256" s="38"/>
      <c r="I256" s="196"/>
      <c r="J256" s="38"/>
      <c r="K256" s="38"/>
      <c r="L256" s="39"/>
      <c r="M256" s="197"/>
      <c r="N256" s="198"/>
      <c r="O256" s="77"/>
      <c r="P256" s="77"/>
      <c r="Q256" s="77"/>
      <c r="R256" s="77"/>
      <c r="S256" s="77"/>
      <c r="T256" s="78"/>
      <c r="U256" s="38"/>
      <c r="V256" s="38"/>
      <c r="W256" s="38"/>
      <c r="X256" s="38"/>
      <c r="Y256" s="38"/>
      <c r="Z256" s="38"/>
      <c r="AA256" s="38"/>
      <c r="AB256" s="38"/>
      <c r="AC256" s="38"/>
      <c r="AD256" s="38"/>
      <c r="AE256" s="38"/>
      <c r="AT256" s="19" t="s">
        <v>167</v>
      </c>
      <c r="AU256" s="19" t="s">
        <v>83</v>
      </c>
    </row>
    <row r="257" s="2" customFormat="1">
      <c r="A257" s="38"/>
      <c r="B257" s="39"/>
      <c r="C257" s="38"/>
      <c r="D257" s="194" t="s">
        <v>169</v>
      </c>
      <c r="E257" s="38"/>
      <c r="F257" s="199" t="s">
        <v>170</v>
      </c>
      <c r="G257" s="38"/>
      <c r="H257" s="38"/>
      <c r="I257" s="196"/>
      <c r="J257" s="38"/>
      <c r="K257" s="38"/>
      <c r="L257" s="39"/>
      <c r="M257" s="197"/>
      <c r="N257" s="198"/>
      <c r="O257" s="77"/>
      <c r="P257" s="77"/>
      <c r="Q257" s="77"/>
      <c r="R257" s="77"/>
      <c r="S257" s="77"/>
      <c r="T257" s="78"/>
      <c r="U257" s="38"/>
      <c r="V257" s="38"/>
      <c r="W257" s="38"/>
      <c r="X257" s="38"/>
      <c r="Y257" s="38"/>
      <c r="Z257" s="38"/>
      <c r="AA257" s="38"/>
      <c r="AB257" s="38"/>
      <c r="AC257" s="38"/>
      <c r="AD257" s="38"/>
      <c r="AE257" s="38"/>
      <c r="AT257" s="19" t="s">
        <v>169</v>
      </c>
      <c r="AU257" s="19" t="s">
        <v>83</v>
      </c>
    </row>
    <row r="258" s="14" customFormat="1">
      <c r="A258" s="14"/>
      <c r="B258" s="207"/>
      <c r="C258" s="14"/>
      <c r="D258" s="194" t="s">
        <v>171</v>
      </c>
      <c r="E258" s="208" t="s">
        <v>1</v>
      </c>
      <c r="F258" s="209" t="s">
        <v>315</v>
      </c>
      <c r="G258" s="14"/>
      <c r="H258" s="210">
        <v>70</v>
      </c>
      <c r="I258" s="211"/>
      <c r="J258" s="14"/>
      <c r="K258" s="14"/>
      <c r="L258" s="207"/>
      <c r="M258" s="212"/>
      <c r="N258" s="213"/>
      <c r="O258" s="213"/>
      <c r="P258" s="213"/>
      <c r="Q258" s="213"/>
      <c r="R258" s="213"/>
      <c r="S258" s="213"/>
      <c r="T258" s="214"/>
      <c r="U258" s="14"/>
      <c r="V258" s="14"/>
      <c r="W258" s="14"/>
      <c r="X258" s="14"/>
      <c r="Y258" s="14"/>
      <c r="Z258" s="14"/>
      <c r="AA258" s="14"/>
      <c r="AB258" s="14"/>
      <c r="AC258" s="14"/>
      <c r="AD258" s="14"/>
      <c r="AE258" s="14"/>
      <c r="AT258" s="208" t="s">
        <v>171</v>
      </c>
      <c r="AU258" s="208" t="s">
        <v>83</v>
      </c>
      <c r="AV258" s="14" t="s">
        <v>83</v>
      </c>
      <c r="AW258" s="14" t="s">
        <v>32</v>
      </c>
      <c r="AX258" s="14" t="s">
        <v>81</v>
      </c>
      <c r="AY258" s="208" t="s">
        <v>158</v>
      </c>
    </row>
    <row r="259" s="2" customFormat="1" ht="24.15" customHeight="1">
      <c r="A259" s="38"/>
      <c r="B259" s="180"/>
      <c r="C259" s="181" t="s">
        <v>7</v>
      </c>
      <c r="D259" s="181" t="s">
        <v>160</v>
      </c>
      <c r="E259" s="182" t="s">
        <v>316</v>
      </c>
      <c r="F259" s="183" t="s">
        <v>317</v>
      </c>
      <c r="G259" s="184" t="s">
        <v>163</v>
      </c>
      <c r="H259" s="185">
        <v>21</v>
      </c>
      <c r="I259" s="186"/>
      <c r="J259" s="187">
        <f>ROUND(I259*H259,2)</f>
        <v>0</v>
      </c>
      <c r="K259" s="183" t="s">
        <v>164</v>
      </c>
      <c r="L259" s="39"/>
      <c r="M259" s="188" t="s">
        <v>1</v>
      </c>
      <c r="N259" s="189" t="s">
        <v>40</v>
      </c>
      <c r="O259" s="77"/>
      <c r="P259" s="190">
        <f>O259*H259</f>
        <v>0</v>
      </c>
      <c r="Q259" s="190">
        <v>0</v>
      </c>
      <c r="R259" s="190">
        <f>Q259*H259</f>
        <v>0</v>
      </c>
      <c r="S259" s="190">
        <v>0</v>
      </c>
      <c r="T259" s="191">
        <f>S259*H259</f>
        <v>0</v>
      </c>
      <c r="U259" s="38"/>
      <c r="V259" s="38"/>
      <c r="W259" s="38"/>
      <c r="X259" s="38"/>
      <c r="Y259" s="38"/>
      <c r="Z259" s="38"/>
      <c r="AA259" s="38"/>
      <c r="AB259" s="38"/>
      <c r="AC259" s="38"/>
      <c r="AD259" s="38"/>
      <c r="AE259" s="38"/>
      <c r="AR259" s="192" t="s">
        <v>165</v>
      </c>
      <c r="AT259" s="192" t="s">
        <v>160</v>
      </c>
      <c r="AU259" s="192" t="s">
        <v>83</v>
      </c>
      <c r="AY259" s="19" t="s">
        <v>158</v>
      </c>
      <c r="BE259" s="193">
        <f>IF(N259="základní",J259,0)</f>
        <v>0</v>
      </c>
      <c r="BF259" s="193">
        <f>IF(N259="snížená",J259,0)</f>
        <v>0</v>
      </c>
      <c r="BG259" s="193">
        <f>IF(N259="zákl. přenesená",J259,0)</f>
        <v>0</v>
      </c>
      <c r="BH259" s="193">
        <f>IF(N259="sníž. přenesená",J259,0)</f>
        <v>0</v>
      </c>
      <c r="BI259" s="193">
        <f>IF(N259="nulová",J259,0)</f>
        <v>0</v>
      </c>
      <c r="BJ259" s="19" t="s">
        <v>81</v>
      </c>
      <c r="BK259" s="193">
        <f>ROUND(I259*H259,2)</f>
        <v>0</v>
      </c>
      <c r="BL259" s="19" t="s">
        <v>165</v>
      </c>
      <c r="BM259" s="192" t="s">
        <v>318</v>
      </c>
    </row>
    <row r="260" s="2" customFormat="1">
      <c r="A260" s="38"/>
      <c r="B260" s="39"/>
      <c r="C260" s="38"/>
      <c r="D260" s="194" t="s">
        <v>167</v>
      </c>
      <c r="E260" s="38"/>
      <c r="F260" s="195" t="s">
        <v>319</v>
      </c>
      <c r="G260" s="38"/>
      <c r="H260" s="38"/>
      <c r="I260" s="196"/>
      <c r="J260" s="38"/>
      <c r="K260" s="38"/>
      <c r="L260" s="39"/>
      <c r="M260" s="197"/>
      <c r="N260" s="198"/>
      <c r="O260" s="77"/>
      <c r="P260" s="77"/>
      <c r="Q260" s="77"/>
      <c r="R260" s="77"/>
      <c r="S260" s="77"/>
      <c r="T260" s="78"/>
      <c r="U260" s="38"/>
      <c r="V260" s="38"/>
      <c r="W260" s="38"/>
      <c r="X260" s="38"/>
      <c r="Y260" s="38"/>
      <c r="Z260" s="38"/>
      <c r="AA260" s="38"/>
      <c r="AB260" s="38"/>
      <c r="AC260" s="38"/>
      <c r="AD260" s="38"/>
      <c r="AE260" s="38"/>
      <c r="AT260" s="19" t="s">
        <v>167</v>
      </c>
      <c r="AU260" s="19" t="s">
        <v>83</v>
      </c>
    </row>
    <row r="261" s="2" customFormat="1">
      <c r="A261" s="38"/>
      <c r="B261" s="39"/>
      <c r="C261" s="38"/>
      <c r="D261" s="194" t="s">
        <v>169</v>
      </c>
      <c r="E261" s="38"/>
      <c r="F261" s="199" t="s">
        <v>170</v>
      </c>
      <c r="G261" s="38"/>
      <c r="H261" s="38"/>
      <c r="I261" s="196"/>
      <c r="J261" s="38"/>
      <c r="K261" s="38"/>
      <c r="L261" s="39"/>
      <c r="M261" s="197"/>
      <c r="N261" s="198"/>
      <c r="O261" s="77"/>
      <c r="P261" s="77"/>
      <c r="Q261" s="77"/>
      <c r="R261" s="77"/>
      <c r="S261" s="77"/>
      <c r="T261" s="78"/>
      <c r="U261" s="38"/>
      <c r="V261" s="38"/>
      <c r="W261" s="38"/>
      <c r="X261" s="38"/>
      <c r="Y261" s="38"/>
      <c r="Z261" s="38"/>
      <c r="AA261" s="38"/>
      <c r="AB261" s="38"/>
      <c r="AC261" s="38"/>
      <c r="AD261" s="38"/>
      <c r="AE261" s="38"/>
      <c r="AT261" s="19" t="s">
        <v>169</v>
      </c>
      <c r="AU261" s="19" t="s">
        <v>83</v>
      </c>
    </row>
    <row r="262" s="13" customFormat="1">
      <c r="A262" s="13"/>
      <c r="B262" s="200"/>
      <c r="C262" s="13"/>
      <c r="D262" s="194" t="s">
        <v>171</v>
      </c>
      <c r="E262" s="201" t="s">
        <v>1</v>
      </c>
      <c r="F262" s="202" t="s">
        <v>320</v>
      </c>
      <c r="G262" s="13"/>
      <c r="H262" s="201" t="s">
        <v>1</v>
      </c>
      <c r="I262" s="203"/>
      <c r="J262" s="13"/>
      <c r="K262" s="13"/>
      <c r="L262" s="200"/>
      <c r="M262" s="204"/>
      <c r="N262" s="205"/>
      <c r="O262" s="205"/>
      <c r="P262" s="205"/>
      <c r="Q262" s="205"/>
      <c r="R262" s="205"/>
      <c r="S262" s="205"/>
      <c r="T262" s="206"/>
      <c r="U262" s="13"/>
      <c r="V262" s="13"/>
      <c r="W262" s="13"/>
      <c r="X262" s="13"/>
      <c r="Y262" s="13"/>
      <c r="Z262" s="13"/>
      <c r="AA262" s="13"/>
      <c r="AB262" s="13"/>
      <c r="AC262" s="13"/>
      <c r="AD262" s="13"/>
      <c r="AE262" s="13"/>
      <c r="AT262" s="201" t="s">
        <v>171</v>
      </c>
      <c r="AU262" s="201" t="s">
        <v>83</v>
      </c>
      <c r="AV262" s="13" t="s">
        <v>81</v>
      </c>
      <c r="AW262" s="13" t="s">
        <v>32</v>
      </c>
      <c r="AX262" s="13" t="s">
        <v>75</v>
      </c>
      <c r="AY262" s="201" t="s">
        <v>158</v>
      </c>
    </row>
    <row r="263" s="14" customFormat="1">
      <c r="A263" s="14"/>
      <c r="B263" s="207"/>
      <c r="C263" s="14"/>
      <c r="D263" s="194" t="s">
        <v>171</v>
      </c>
      <c r="E263" s="208" t="s">
        <v>1</v>
      </c>
      <c r="F263" s="209" t="s">
        <v>321</v>
      </c>
      <c r="G263" s="14"/>
      <c r="H263" s="210">
        <v>21</v>
      </c>
      <c r="I263" s="211"/>
      <c r="J263" s="14"/>
      <c r="K263" s="14"/>
      <c r="L263" s="207"/>
      <c r="M263" s="212"/>
      <c r="N263" s="213"/>
      <c r="O263" s="213"/>
      <c r="P263" s="213"/>
      <c r="Q263" s="213"/>
      <c r="R263" s="213"/>
      <c r="S263" s="213"/>
      <c r="T263" s="214"/>
      <c r="U263" s="14"/>
      <c r="V263" s="14"/>
      <c r="W263" s="14"/>
      <c r="X263" s="14"/>
      <c r="Y263" s="14"/>
      <c r="Z263" s="14"/>
      <c r="AA263" s="14"/>
      <c r="AB263" s="14"/>
      <c r="AC263" s="14"/>
      <c r="AD263" s="14"/>
      <c r="AE263" s="14"/>
      <c r="AT263" s="208" t="s">
        <v>171</v>
      </c>
      <c r="AU263" s="208" t="s">
        <v>83</v>
      </c>
      <c r="AV263" s="14" t="s">
        <v>83</v>
      </c>
      <c r="AW263" s="14" t="s">
        <v>32</v>
      </c>
      <c r="AX263" s="14" t="s">
        <v>81</v>
      </c>
      <c r="AY263" s="208" t="s">
        <v>158</v>
      </c>
    </row>
    <row r="264" s="2" customFormat="1" ht="24.15" customHeight="1">
      <c r="A264" s="38"/>
      <c r="B264" s="180"/>
      <c r="C264" s="181" t="s">
        <v>322</v>
      </c>
      <c r="D264" s="181" t="s">
        <v>160</v>
      </c>
      <c r="E264" s="182" t="s">
        <v>323</v>
      </c>
      <c r="F264" s="183" t="s">
        <v>324</v>
      </c>
      <c r="G264" s="184" t="s">
        <v>163</v>
      </c>
      <c r="H264" s="185">
        <v>35</v>
      </c>
      <c r="I264" s="186"/>
      <c r="J264" s="187">
        <f>ROUND(I264*H264,2)</f>
        <v>0</v>
      </c>
      <c r="K264" s="183" t="s">
        <v>164</v>
      </c>
      <c r="L264" s="39"/>
      <c r="M264" s="188" t="s">
        <v>1</v>
      </c>
      <c r="N264" s="189" t="s">
        <v>40</v>
      </c>
      <c r="O264" s="77"/>
      <c r="P264" s="190">
        <f>O264*H264</f>
        <v>0</v>
      </c>
      <c r="Q264" s="190">
        <v>0</v>
      </c>
      <c r="R264" s="190">
        <f>Q264*H264</f>
        <v>0</v>
      </c>
      <c r="S264" s="190">
        <v>0</v>
      </c>
      <c r="T264" s="191">
        <f>S264*H264</f>
        <v>0</v>
      </c>
      <c r="U264" s="38"/>
      <c r="V264" s="38"/>
      <c r="W264" s="38"/>
      <c r="X264" s="38"/>
      <c r="Y264" s="38"/>
      <c r="Z264" s="38"/>
      <c r="AA264" s="38"/>
      <c r="AB264" s="38"/>
      <c r="AC264" s="38"/>
      <c r="AD264" s="38"/>
      <c r="AE264" s="38"/>
      <c r="AR264" s="192" t="s">
        <v>165</v>
      </c>
      <c r="AT264" s="192" t="s">
        <v>160</v>
      </c>
      <c r="AU264" s="192" t="s">
        <v>83</v>
      </c>
      <c r="AY264" s="19" t="s">
        <v>158</v>
      </c>
      <c r="BE264" s="193">
        <f>IF(N264="základní",J264,0)</f>
        <v>0</v>
      </c>
      <c r="BF264" s="193">
        <f>IF(N264="snížená",J264,0)</f>
        <v>0</v>
      </c>
      <c r="BG264" s="193">
        <f>IF(N264="zákl. přenesená",J264,0)</f>
        <v>0</v>
      </c>
      <c r="BH264" s="193">
        <f>IF(N264="sníž. přenesená",J264,0)</f>
        <v>0</v>
      </c>
      <c r="BI264" s="193">
        <f>IF(N264="nulová",J264,0)</f>
        <v>0</v>
      </c>
      <c r="BJ264" s="19" t="s">
        <v>81</v>
      </c>
      <c r="BK264" s="193">
        <f>ROUND(I264*H264,2)</f>
        <v>0</v>
      </c>
      <c r="BL264" s="19" t="s">
        <v>165</v>
      </c>
      <c r="BM264" s="192" t="s">
        <v>325</v>
      </c>
    </row>
    <row r="265" s="2" customFormat="1">
      <c r="A265" s="38"/>
      <c r="B265" s="39"/>
      <c r="C265" s="38"/>
      <c r="D265" s="194" t="s">
        <v>167</v>
      </c>
      <c r="E265" s="38"/>
      <c r="F265" s="195" t="s">
        <v>326</v>
      </c>
      <c r="G265" s="38"/>
      <c r="H265" s="38"/>
      <c r="I265" s="196"/>
      <c r="J265" s="38"/>
      <c r="K265" s="38"/>
      <c r="L265" s="39"/>
      <c r="M265" s="197"/>
      <c r="N265" s="198"/>
      <c r="O265" s="77"/>
      <c r="P265" s="77"/>
      <c r="Q265" s="77"/>
      <c r="R265" s="77"/>
      <c r="S265" s="77"/>
      <c r="T265" s="78"/>
      <c r="U265" s="38"/>
      <c r="V265" s="38"/>
      <c r="W265" s="38"/>
      <c r="X265" s="38"/>
      <c r="Y265" s="38"/>
      <c r="Z265" s="38"/>
      <c r="AA265" s="38"/>
      <c r="AB265" s="38"/>
      <c r="AC265" s="38"/>
      <c r="AD265" s="38"/>
      <c r="AE265" s="38"/>
      <c r="AT265" s="19" t="s">
        <v>167</v>
      </c>
      <c r="AU265" s="19" t="s">
        <v>83</v>
      </c>
    </row>
    <row r="266" s="2" customFormat="1">
      <c r="A266" s="38"/>
      <c r="B266" s="39"/>
      <c r="C266" s="38"/>
      <c r="D266" s="194" t="s">
        <v>169</v>
      </c>
      <c r="E266" s="38"/>
      <c r="F266" s="199" t="s">
        <v>170</v>
      </c>
      <c r="G266" s="38"/>
      <c r="H266" s="38"/>
      <c r="I266" s="196"/>
      <c r="J266" s="38"/>
      <c r="K266" s="38"/>
      <c r="L266" s="39"/>
      <c r="M266" s="197"/>
      <c r="N266" s="198"/>
      <c r="O266" s="77"/>
      <c r="P266" s="77"/>
      <c r="Q266" s="77"/>
      <c r="R266" s="77"/>
      <c r="S266" s="77"/>
      <c r="T266" s="78"/>
      <c r="U266" s="38"/>
      <c r="V266" s="38"/>
      <c r="W266" s="38"/>
      <c r="X266" s="38"/>
      <c r="Y266" s="38"/>
      <c r="Z266" s="38"/>
      <c r="AA266" s="38"/>
      <c r="AB266" s="38"/>
      <c r="AC266" s="38"/>
      <c r="AD266" s="38"/>
      <c r="AE266" s="38"/>
      <c r="AT266" s="19" t="s">
        <v>169</v>
      </c>
      <c r="AU266" s="19" t="s">
        <v>83</v>
      </c>
    </row>
    <row r="267" s="14" customFormat="1">
      <c r="A267" s="14"/>
      <c r="B267" s="207"/>
      <c r="C267" s="14"/>
      <c r="D267" s="194" t="s">
        <v>171</v>
      </c>
      <c r="E267" s="208" t="s">
        <v>1</v>
      </c>
      <c r="F267" s="209" t="s">
        <v>327</v>
      </c>
      <c r="G267" s="14"/>
      <c r="H267" s="210">
        <v>35</v>
      </c>
      <c r="I267" s="211"/>
      <c r="J267" s="14"/>
      <c r="K267" s="14"/>
      <c r="L267" s="207"/>
      <c r="M267" s="212"/>
      <c r="N267" s="213"/>
      <c r="O267" s="213"/>
      <c r="P267" s="213"/>
      <c r="Q267" s="213"/>
      <c r="R267" s="213"/>
      <c r="S267" s="213"/>
      <c r="T267" s="214"/>
      <c r="U267" s="14"/>
      <c r="V267" s="14"/>
      <c r="W267" s="14"/>
      <c r="X267" s="14"/>
      <c r="Y267" s="14"/>
      <c r="Z267" s="14"/>
      <c r="AA267" s="14"/>
      <c r="AB267" s="14"/>
      <c r="AC267" s="14"/>
      <c r="AD267" s="14"/>
      <c r="AE267" s="14"/>
      <c r="AT267" s="208" t="s">
        <v>171</v>
      </c>
      <c r="AU267" s="208" t="s">
        <v>83</v>
      </c>
      <c r="AV267" s="14" t="s">
        <v>83</v>
      </c>
      <c r="AW267" s="14" t="s">
        <v>32</v>
      </c>
      <c r="AX267" s="14" t="s">
        <v>81</v>
      </c>
      <c r="AY267" s="208" t="s">
        <v>158</v>
      </c>
    </row>
    <row r="268" s="2" customFormat="1" ht="16.5" customHeight="1">
      <c r="A268" s="38"/>
      <c r="B268" s="180"/>
      <c r="C268" s="181" t="s">
        <v>328</v>
      </c>
      <c r="D268" s="181" t="s">
        <v>160</v>
      </c>
      <c r="E268" s="182" t="s">
        <v>329</v>
      </c>
      <c r="F268" s="183" t="s">
        <v>330</v>
      </c>
      <c r="G268" s="184" t="s">
        <v>163</v>
      </c>
      <c r="H268" s="185">
        <v>35</v>
      </c>
      <c r="I268" s="186"/>
      <c r="J268" s="187">
        <f>ROUND(I268*H268,2)</f>
        <v>0</v>
      </c>
      <c r="K268" s="183" t="s">
        <v>164</v>
      </c>
      <c r="L268" s="39"/>
      <c r="M268" s="188" t="s">
        <v>1</v>
      </c>
      <c r="N268" s="189" t="s">
        <v>40</v>
      </c>
      <c r="O268" s="77"/>
      <c r="P268" s="190">
        <f>O268*H268</f>
        <v>0</v>
      </c>
      <c r="Q268" s="190">
        <v>0</v>
      </c>
      <c r="R268" s="190">
        <f>Q268*H268</f>
        <v>0</v>
      </c>
      <c r="S268" s="190">
        <v>0</v>
      </c>
      <c r="T268" s="191">
        <f>S268*H268</f>
        <v>0</v>
      </c>
      <c r="U268" s="38"/>
      <c r="V268" s="38"/>
      <c r="W268" s="38"/>
      <c r="X268" s="38"/>
      <c r="Y268" s="38"/>
      <c r="Z268" s="38"/>
      <c r="AA268" s="38"/>
      <c r="AB268" s="38"/>
      <c r="AC268" s="38"/>
      <c r="AD268" s="38"/>
      <c r="AE268" s="38"/>
      <c r="AR268" s="192" t="s">
        <v>165</v>
      </c>
      <c r="AT268" s="192" t="s">
        <v>160</v>
      </c>
      <c r="AU268" s="192" t="s">
        <v>83</v>
      </c>
      <c r="AY268" s="19" t="s">
        <v>158</v>
      </c>
      <c r="BE268" s="193">
        <f>IF(N268="základní",J268,0)</f>
        <v>0</v>
      </c>
      <c r="BF268" s="193">
        <f>IF(N268="snížená",J268,0)</f>
        <v>0</v>
      </c>
      <c r="BG268" s="193">
        <f>IF(N268="zákl. přenesená",J268,0)</f>
        <v>0</v>
      </c>
      <c r="BH268" s="193">
        <f>IF(N268="sníž. přenesená",J268,0)</f>
        <v>0</v>
      </c>
      <c r="BI268" s="193">
        <f>IF(N268="nulová",J268,0)</f>
        <v>0</v>
      </c>
      <c r="BJ268" s="19" t="s">
        <v>81</v>
      </c>
      <c r="BK268" s="193">
        <f>ROUND(I268*H268,2)</f>
        <v>0</v>
      </c>
      <c r="BL268" s="19" t="s">
        <v>165</v>
      </c>
      <c r="BM268" s="192" t="s">
        <v>331</v>
      </c>
    </row>
    <row r="269" s="2" customFormat="1">
      <c r="A269" s="38"/>
      <c r="B269" s="39"/>
      <c r="C269" s="38"/>
      <c r="D269" s="194" t="s">
        <v>167</v>
      </c>
      <c r="E269" s="38"/>
      <c r="F269" s="195" t="s">
        <v>332</v>
      </c>
      <c r="G269" s="38"/>
      <c r="H269" s="38"/>
      <c r="I269" s="196"/>
      <c r="J269" s="38"/>
      <c r="K269" s="38"/>
      <c r="L269" s="39"/>
      <c r="M269" s="197"/>
      <c r="N269" s="198"/>
      <c r="O269" s="77"/>
      <c r="P269" s="77"/>
      <c r="Q269" s="77"/>
      <c r="R269" s="77"/>
      <c r="S269" s="77"/>
      <c r="T269" s="78"/>
      <c r="U269" s="38"/>
      <c r="V269" s="38"/>
      <c r="W269" s="38"/>
      <c r="X269" s="38"/>
      <c r="Y269" s="38"/>
      <c r="Z269" s="38"/>
      <c r="AA269" s="38"/>
      <c r="AB269" s="38"/>
      <c r="AC269" s="38"/>
      <c r="AD269" s="38"/>
      <c r="AE269" s="38"/>
      <c r="AT269" s="19" t="s">
        <v>167</v>
      </c>
      <c r="AU269" s="19" t="s">
        <v>83</v>
      </c>
    </row>
    <row r="270" s="2" customFormat="1">
      <c r="A270" s="38"/>
      <c r="B270" s="39"/>
      <c r="C270" s="38"/>
      <c r="D270" s="194" t="s">
        <v>169</v>
      </c>
      <c r="E270" s="38"/>
      <c r="F270" s="199" t="s">
        <v>170</v>
      </c>
      <c r="G270" s="38"/>
      <c r="H270" s="38"/>
      <c r="I270" s="196"/>
      <c r="J270" s="38"/>
      <c r="K270" s="38"/>
      <c r="L270" s="39"/>
      <c r="M270" s="197"/>
      <c r="N270" s="198"/>
      <c r="O270" s="77"/>
      <c r="P270" s="77"/>
      <c r="Q270" s="77"/>
      <c r="R270" s="77"/>
      <c r="S270" s="77"/>
      <c r="T270" s="78"/>
      <c r="U270" s="38"/>
      <c r="V270" s="38"/>
      <c r="W270" s="38"/>
      <c r="X270" s="38"/>
      <c r="Y270" s="38"/>
      <c r="Z270" s="38"/>
      <c r="AA270" s="38"/>
      <c r="AB270" s="38"/>
      <c r="AC270" s="38"/>
      <c r="AD270" s="38"/>
      <c r="AE270" s="38"/>
      <c r="AT270" s="19" t="s">
        <v>169</v>
      </c>
      <c r="AU270" s="19" t="s">
        <v>83</v>
      </c>
    </row>
    <row r="271" s="2" customFormat="1" ht="24.15" customHeight="1">
      <c r="A271" s="38"/>
      <c r="B271" s="180"/>
      <c r="C271" s="181" t="s">
        <v>333</v>
      </c>
      <c r="D271" s="181" t="s">
        <v>160</v>
      </c>
      <c r="E271" s="182" t="s">
        <v>334</v>
      </c>
      <c r="F271" s="183" t="s">
        <v>335</v>
      </c>
      <c r="G271" s="184" t="s">
        <v>163</v>
      </c>
      <c r="H271" s="185">
        <v>35</v>
      </c>
      <c r="I271" s="186"/>
      <c r="J271" s="187">
        <f>ROUND(I271*H271,2)</f>
        <v>0</v>
      </c>
      <c r="K271" s="183" t="s">
        <v>164</v>
      </c>
      <c r="L271" s="39"/>
      <c r="M271" s="188" t="s">
        <v>1</v>
      </c>
      <c r="N271" s="189" t="s">
        <v>40</v>
      </c>
      <c r="O271" s="77"/>
      <c r="P271" s="190">
        <f>O271*H271</f>
        <v>0</v>
      </c>
      <c r="Q271" s="190">
        <v>0</v>
      </c>
      <c r="R271" s="190">
        <f>Q271*H271</f>
        <v>0</v>
      </c>
      <c r="S271" s="190">
        <v>0</v>
      </c>
      <c r="T271" s="191">
        <f>S271*H271</f>
        <v>0</v>
      </c>
      <c r="U271" s="38"/>
      <c r="V271" s="38"/>
      <c r="W271" s="38"/>
      <c r="X271" s="38"/>
      <c r="Y271" s="38"/>
      <c r="Z271" s="38"/>
      <c r="AA271" s="38"/>
      <c r="AB271" s="38"/>
      <c r="AC271" s="38"/>
      <c r="AD271" s="38"/>
      <c r="AE271" s="38"/>
      <c r="AR271" s="192" t="s">
        <v>165</v>
      </c>
      <c r="AT271" s="192" t="s">
        <v>160</v>
      </c>
      <c r="AU271" s="192" t="s">
        <v>83</v>
      </c>
      <c r="AY271" s="19" t="s">
        <v>158</v>
      </c>
      <c r="BE271" s="193">
        <f>IF(N271="základní",J271,0)</f>
        <v>0</v>
      </c>
      <c r="BF271" s="193">
        <f>IF(N271="snížená",J271,0)</f>
        <v>0</v>
      </c>
      <c r="BG271" s="193">
        <f>IF(N271="zákl. přenesená",J271,0)</f>
        <v>0</v>
      </c>
      <c r="BH271" s="193">
        <f>IF(N271="sníž. přenesená",J271,0)</f>
        <v>0</v>
      </c>
      <c r="BI271" s="193">
        <f>IF(N271="nulová",J271,0)</f>
        <v>0</v>
      </c>
      <c r="BJ271" s="19" t="s">
        <v>81</v>
      </c>
      <c r="BK271" s="193">
        <f>ROUND(I271*H271,2)</f>
        <v>0</v>
      </c>
      <c r="BL271" s="19" t="s">
        <v>165</v>
      </c>
      <c r="BM271" s="192" t="s">
        <v>336</v>
      </c>
    </row>
    <row r="272" s="2" customFormat="1">
      <c r="A272" s="38"/>
      <c r="B272" s="39"/>
      <c r="C272" s="38"/>
      <c r="D272" s="194" t="s">
        <v>167</v>
      </c>
      <c r="E272" s="38"/>
      <c r="F272" s="195" t="s">
        <v>337</v>
      </c>
      <c r="G272" s="38"/>
      <c r="H272" s="38"/>
      <c r="I272" s="196"/>
      <c r="J272" s="38"/>
      <c r="K272" s="38"/>
      <c r="L272" s="39"/>
      <c r="M272" s="197"/>
      <c r="N272" s="198"/>
      <c r="O272" s="77"/>
      <c r="P272" s="77"/>
      <c r="Q272" s="77"/>
      <c r="R272" s="77"/>
      <c r="S272" s="77"/>
      <c r="T272" s="78"/>
      <c r="U272" s="38"/>
      <c r="V272" s="38"/>
      <c r="W272" s="38"/>
      <c r="X272" s="38"/>
      <c r="Y272" s="38"/>
      <c r="Z272" s="38"/>
      <c r="AA272" s="38"/>
      <c r="AB272" s="38"/>
      <c r="AC272" s="38"/>
      <c r="AD272" s="38"/>
      <c r="AE272" s="38"/>
      <c r="AT272" s="19" t="s">
        <v>167</v>
      </c>
      <c r="AU272" s="19" t="s">
        <v>83</v>
      </c>
    </row>
    <row r="273" s="2" customFormat="1">
      <c r="A273" s="38"/>
      <c r="B273" s="39"/>
      <c r="C273" s="38"/>
      <c r="D273" s="194" t="s">
        <v>169</v>
      </c>
      <c r="E273" s="38"/>
      <c r="F273" s="199" t="s">
        <v>170</v>
      </c>
      <c r="G273" s="38"/>
      <c r="H273" s="38"/>
      <c r="I273" s="196"/>
      <c r="J273" s="38"/>
      <c r="K273" s="38"/>
      <c r="L273" s="39"/>
      <c r="M273" s="197"/>
      <c r="N273" s="198"/>
      <c r="O273" s="77"/>
      <c r="P273" s="77"/>
      <c r="Q273" s="77"/>
      <c r="R273" s="77"/>
      <c r="S273" s="77"/>
      <c r="T273" s="78"/>
      <c r="U273" s="38"/>
      <c r="V273" s="38"/>
      <c r="W273" s="38"/>
      <c r="X273" s="38"/>
      <c r="Y273" s="38"/>
      <c r="Z273" s="38"/>
      <c r="AA273" s="38"/>
      <c r="AB273" s="38"/>
      <c r="AC273" s="38"/>
      <c r="AD273" s="38"/>
      <c r="AE273" s="38"/>
      <c r="AT273" s="19" t="s">
        <v>169</v>
      </c>
      <c r="AU273" s="19" t="s">
        <v>83</v>
      </c>
    </row>
    <row r="274" s="14" customFormat="1">
      <c r="A274" s="14"/>
      <c r="B274" s="207"/>
      <c r="C274" s="14"/>
      <c r="D274" s="194" t="s">
        <v>171</v>
      </c>
      <c r="E274" s="208" t="s">
        <v>1</v>
      </c>
      <c r="F274" s="209" t="s">
        <v>327</v>
      </c>
      <c r="G274" s="14"/>
      <c r="H274" s="210">
        <v>35</v>
      </c>
      <c r="I274" s="211"/>
      <c r="J274" s="14"/>
      <c r="K274" s="14"/>
      <c r="L274" s="207"/>
      <c r="M274" s="212"/>
      <c r="N274" s="213"/>
      <c r="O274" s="213"/>
      <c r="P274" s="213"/>
      <c r="Q274" s="213"/>
      <c r="R274" s="213"/>
      <c r="S274" s="213"/>
      <c r="T274" s="214"/>
      <c r="U274" s="14"/>
      <c r="V274" s="14"/>
      <c r="W274" s="14"/>
      <c r="X274" s="14"/>
      <c r="Y274" s="14"/>
      <c r="Z274" s="14"/>
      <c r="AA274" s="14"/>
      <c r="AB274" s="14"/>
      <c r="AC274" s="14"/>
      <c r="AD274" s="14"/>
      <c r="AE274" s="14"/>
      <c r="AT274" s="208" t="s">
        <v>171</v>
      </c>
      <c r="AU274" s="208" t="s">
        <v>83</v>
      </c>
      <c r="AV274" s="14" t="s">
        <v>83</v>
      </c>
      <c r="AW274" s="14" t="s">
        <v>32</v>
      </c>
      <c r="AX274" s="14" t="s">
        <v>81</v>
      </c>
      <c r="AY274" s="208" t="s">
        <v>158</v>
      </c>
    </row>
    <row r="275" s="12" customFormat="1" ht="22.8" customHeight="1">
      <c r="A275" s="12"/>
      <c r="B275" s="167"/>
      <c r="C275" s="12"/>
      <c r="D275" s="168" t="s">
        <v>74</v>
      </c>
      <c r="E275" s="178" t="s">
        <v>91</v>
      </c>
      <c r="F275" s="178" t="s">
        <v>338</v>
      </c>
      <c r="G275" s="12"/>
      <c r="H275" s="12"/>
      <c r="I275" s="170"/>
      <c r="J275" s="179">
        <f>BK275</f>
        <v>0</v>
      </c>
      <c r="K275" s="12"/>
      <c r="L275" s="167"/>
      <c r="M275" s="172"/>
      <c r="N275" s="173"/>
      <c r="O275" s="173"/>
      <c r="P275" s="174">
        <f>SUM(P276:P369)</f>
        <v>0</v>
      </c>
      <c r="Q275" s="173"/>
      <c r="R275" s="174">
        <f>SUM(R276:R369)</f>
        <v>18.196256290000001</v>
      </c>
      <c r="S275" s="173"/>
      <c r="T275" s="175">
        <f>SUM(T276:T369)</f>
        <v>0</v>
      </c>
      <c r="U275" s="12"/>
      <c r="V275" s="12"/>
      <c r="W275" s="12"/>
      <c r="X275" s="12"/>
      <c r="Y275" s="12"/>
      <c r="Z275" s="12"/>
      <c r="AA275" s="12"/>
      <c r="AB275" s="12"/>
      <c r="AC275" s="12"/>
      <c r="AD275" s="12"/>
      <c r="AE275" s="12"/>
      <c r="AR275" s="168" t="s">
        <v>81</v>
      </c>
      <c r="AT275" s="176" t="s">
        <v>74</v>
      </c>
      <c r="AU275" s="176" t="s">
        <v>81</v>
      </c>
      <c r="AY275" s="168" t="s">
        <v>158</v>
      </c>
      <c r="BK275" s="177">
        <f>SUM(BK276:BK369)</f>
        <v>0</v>
      </c>
    </row>
    <row r="276" s="2" customFormat="1" ht="24.15" customHeight="1">
      <c r="A276" s="38"/>
      <c r="B276" s="180"/>
      <c r="C276" s="181" t="s">
        <v>339</v>
      </c>
      <c r="D276" s="181" t="s">
        <v>160</v>
      </c>
      <c r="E276" s="182" t="s">
        <v>340</v>
      </c>
      <c r="F276" s="183" t="s">
        <v>341</v>
      </c>
      <c r="G276" s="184" t="s">
        <v>342</v>
      </c>
      <c r="H276" s="185">
        <v>24</v>
      </c>
      <c r="I276" s="186"/>
      <c r="J276" s="187">
        <f>ROUND(I276*H276,2)</f>
        <v>0</v>
      </c>
      <c r="K276" s="183" t="s">
        <v>164</v>
      </c>
      <c r="L276" s="39"/>
      <c r="M276" s="188" t="s">
        <v>1</v>
      </c>
      <c r="N276" s="189" t="s">
        <v>40</v>
      </c>
      <c r="O276" s="77"/>
      <c r="P276" s="190">
        <f>O276*H276</f>
        <v>0</v>
      </c>
      <c r="Q276" s="190">
        <v>0.17488999999999999</v>
      </c>
      <c r="R276" s="190">
        <f>Q276*H276</f>
        <v>4.1973599999999998</v>
      </c>
      <c r="S276" s="190">
        <v>0</v>
      </c>
      <c r="T276" s="191">
        <f>S276*H276</f>
        <v>0</v>
      </c>
      <c r="U276" s="38"/>
      <c r="V276" s="38"/>
      <c r="W276" s="38"/>
      <c r="X276" s="38"/>
      <c r="Y276" s="38"/>
      <c r="Z276" s="38"/>
      <c r="AA276" s="38"/>
      <c r="AB276" s="38"/>
      <c r="AC276" s="38"/>
      <c r="AD276" s="38"/>
      <c r="AE276" s="38"/>
      <c r="AR276" s="192" t="s">
        <v>165</v>
      </c>
      <c r="AT276" s="192" t="s">
        <v>160</v>
      </c>
      <c r="AU276" s="192" t="s">
        <v>83</v>
      </c>
      <c r="AY276" s="19" t="s">
        <v>158</v>
      </c>
      <c r="BE276" s="193">
        <f>IF(N276="základní",J276,0)</f>
        <v>0</v>
      </c>
      <c r="BF276" s="193">
        <f>IF(N276="snížená",J276,0)</f>
        <v>0</v>
      </c>
      <c r="BG276" s="193">
        <f>IF(N276="zákl. přenesená",J276,0)</f>
        <v>0</v>
      </c>
      <c r="BH276" s="193">
        <f>IF(N276="sníž. přenesená",J276,0)</f>
        <v>0</v>
      </c>
      <c r="BI276" s="193">
        <f>IF(N276="nulová",J276,0)</f>
        <v>0</v>
      </c>
      <c r="BJ276" s="19" t="s">
        <v>81</v>
      </c>
      <c r="BK276" s="193">
        <f>ROUND(I276*H276,2)</f>
        <v>0</v>
      </c>
      <c r="BL276" s="19" t="s">
        <v>165</v>
      </c>
      <c r="BM276" s="192" t="s">
        <v>343</v>
      </c>
    </row>
    <row r="277" s="2" customFormat="1">
      <c r="A277" s="38"/>
      <c r="B277" s="39"/>
      <c r="C277" s="38"/>
      <c r="D277" s="194" t="s">
        <v>167</v>
      </c>
      <c r="E277" s="38"/>
      <c r="F277" s="195" t="s">
        <v>344</v>
      </c>
      <c r="G277" s="38"/>
      <c r="H277" s="38"/>
      <c r="I277" s="196"/>
      <c r="J277" s="38"/>
      <c r="K277" s="38"/>
      <c r="L277" s="39"/>
      <c r="M277" s="197"/>
      <c r="N277" s="198"/>
      <c r="O277" s="77"/>
      <c r="P277" s="77"/>
      <c r="Q277" s="77"/>
      <c r="R277" s="77"/>
      <c r="S277" s="77"/>
      <c r="T277" s="78"/>
      <c r="U277" s="38"/>
      <c r="V277" s="38"/>
      <c r="W277" s="38"/>
      <c r="X277" s="38"/>
      <c r="Y277" s="38"/>
      <c r="Z277" s="38"/>
      <c r="AA277" s="38"/>
      <c r="AB277" s="38"/>
      <c r="AC277" s="38"/>
      <c r="AD277" s="38"/>
      <c r="AE277" s="38"/>
      <c r="AT277" s="19" t="s">
        <v>167</v>
      </c>
      <c r="AU277" s="19" t="s">
        <v>83</v>
      </c>
    </row>
    <row r="278" s="2" customFormat="1">
      <c r="A278" s="38"/>
      <c r="B278" s="39"/>
      <c r="C278" s="38"/>
      <c r="D278" s="194" t="s">
        <v>169</v>
      </c>
      <c r="E278" s="38"/>
      <c r="F278" s="199" t="s">
        <v>277</v>
      </c>
      <c r="G278" s="38"/>
      <c r="H278" s="38"/>
      <c r="I278" s="196"/>
      <c r="J278" s="38"/>
      <c r="K278" s="38"/>
      <c r="L278" s="39"/>
      <c r="M278" s="197"/>
      <c r="N278" s="198"/>
      <c r="O278" s="77"/>
      <c r="P278" s="77"/>
      <c r="Q278" s="77"/>
      <c r="R278" s="77"/>
      <c r="S278" s="77"/>
      <c r="T278" s="78"/>
      <c r="U278" s="38"/>
      <c r="V278" s="38"/>
      <c r="W278" s="38"/>
      <c r="X278" s="38"/>
      <c r="Y278" s="38"/>
      <c r="Z278" s="38"/>
      <c r="AA278" s="38"/>
      <c r="AB278" s="38"/>
      <c r="AC278" s="38"/>
      <c r="AD278" s="38"/>
      <c r="AE278" s="38"/>
      <c r="AT278" s="19" t="s">
        <v>169</v>
      </c>
      <c r="AU278" s="19" t="s">
        <v>83</v>
      </c>
    </row>
    <row r="279" s="14" customFormat="1">
      <c r="A279" s="14"/>
      <c r="B279" s="207"/>
      <c r="C279" s="14"/>
      <c r="D279" s="194" t="s">
        <v>171</v>
      </c>
      <c r="E279" s="208" t="s">
        <v>1</v>
      </c>
      <c r="F279" s="209" t="s">
        <v>345</v>
      </c>
      <c r="G279" s="14"/>
      <c r="H279" s="210">
        <v>17</v>
      </c>
      <c r="I279" s="211"/>
      <c r="J279" s="14"/>
      <c r="K279" s="14"/>
      <c r="L279" s="207"/>
      <c r="M279" s="212"/>
      <c r="N279" s="213"/>
      <c r="O279" s="213"/>
      <c r="P279" s="213"/>
      <c r="Q279" s="213"/>
      <c r="R279" s="213"/>
      <c r="S279" s="213"/>
      <c r="T279" s="214"/>
      <c r="U279" s="14"/>
      <c r="V279" s="14"/>
      <c r="W279" s="14"/>
      <c r="X279" s="14"/>
      <c r="Y279" s="14"/>
      <c r="Z279" s="14"/>
      <c r="AA279" s="14"/>
      <c r="AB279" s="14"/>
      <c r="AC279" s="14"/>
      <c r="AD279" s="14"/>
      <c r="AE279" s="14"/>
      <c r="AT279" s="208" t="s">
        <v>171</v>
      </c>
      <c r="AU279" s="208" t="s">
        <v>83</v>
      </c>
      <c r="AV279" s="14" t="s">
        <v>83</v>
      </c>
      <c r="AW279" s="14" t="s">
        <v>32</v>
      </c>
      <c r="AX279" s="14" t="s">
        <v>75</v>
      </c>
      <c r="AY279" s="208" t="s">
        <v>158</v>
      </c>
    </row>
    <row r="280" s="14" customFormat="1">
      <c r="A280" s="14"/>
      <c r="B280" s="207"/>
      <c r="C280" s="14"/>
      <c r="D280" s="194" t="s">
        <v>171</v>
      </c>
      <c r="E280" s="208" t="s">
        <v>1</v>
      </c>
      <c r="F280" s="209" t="s">
        <v>346</v>
      </c>
      <c r="G280" s="14"/>
      <c r="H280" s="210">
        <v>7</v>
      </c>
      <c r="I280" s="211"/>
      <c r="J280" s="14"/>
      <c r="K280" s="14"/>
      <c r="L280" s="207"/>
      <c r="M280" s="212"/>
      <c r="N280" s="213"/>
      <c r="O280" s="213"/>
      <c r="P280" s="213"/>
      <c r="Q280" s="213"/>
      <c r="R280" s="213"/>
      <c r="S280" s="213"/>
      <c r="T280" s="214"/>
      <c r="U280" s="14"/>
      <c r="V280" s="14"/>
      <c r="W280" s="14"/>
      <c r="X280" s="14"/>
      <c r="Y280" s="14"/>
      <c r="Z280" s="14"/>
      <c r="AA280" s="14"/>
      <c r="AB280" s="14"/>
      <c r="AC280" s="14"/>
      <c r="AD280" s="14"/>
      <c r="AE280" s="14"/>
      <c r="AT280" s="208" t="s">
        <v>171</v>
      </c>
      <c r="AU280" s="208" t="s">
        <v>83</v>
      </c>
      <c r="AV280" s="14" t="s">
        <v>83</v>
      </c>
      <c r="AW280" s="14" t="s">
        <v>32</v>
      </c>
      <c r="AX280" s="14" t="s">
        <v>75</v>
      </c>
      <c r="AY280" s="208" t="s">
        <v>158</v>
      </c>
    </row>
    <row r="281" s="15" customFormat="1">
      <c r="A281" s="15"/>
      <c r="B281" s="215"/>
      <c r="C281" s="15"/>
      <c r="D281" s="194" t="s">
        <v>171</v>
      </c>
      <c r="E281" s="216" t="s">
        <v>1</v>
      </c>
      <c r="F281" s="217" t="s">
        <v>196</v>
      </c>
      <c r="G281" s="15"/>
      <c r="H281" s="218">
        <v>24</v>
      </c>
      <c r="I281" s="219"/>
      <c r="J281" s="15"/>
      <c r="K281" s="15"/>
      <c r="L281" s="215"/>
      <c r="M281" s="220"/>
      <c r="N281" s="221"/>
      <c r="O281" s="221"/>
      <c r="P281" s="221"/>
      <c r="Q281" s="221"/>
      <c r="R281" s="221"/>
      <c r="S281" s="221"/>
      <c r="T281" s="222"/>
      <c r="U281" s="15"/>
      <c r="V281" s="15"/>
      <c r="W281" s="15"/>
      <c r="X281" s="15"/>
      <c r="Y281" s="15"/>
      <c r="Z281" s="15"/>
      <c r="AA281" s="15"/>
      <c r="AB281" s="15"/>
      <c r="AC281" s="15"/>
      <c r="AD281" s="15"/>
      <c r="AE281" s="15"/>
      <c r="AT281" s="216" t="s">
        <v>171</v>
      </c>
      <c r="AU281" s="216" t="s">
        <v>83</v>
      </c>
      <c r="AV281" s="15" t="s">
        <v>165</v>
      </c>
      <c r="AW281" s="15" t="s">
        <v>32</v>
      </c>
      <c r="AX281" s="15" t="s">
        <v>81</v>
      </c>
      <c r="AY281" s="216" t="s">
        <v>158</v>
      </c>
    </row>
    <row r="282" s="2" customFormat="1" ht="24.15" customHeight="1">
      <c r="A282" s="38"/>
      <c r="B282" s="180"/>
      <c r="C282" s="223" t="s">
        <v>347</v>
      </c>
      <c r="D282" s="223" t="s">
        <v>304</v>
      </c>
      <c r="E282" s="224" t="s">
        <v>348</v>
      </c>
      <c r="F282" s="225" t="s">
        <v>349</v>
      </c>
      <c r="G282" s="226" t="s">
        <v>342</v>
      </c>
      <c r="H282" s="227">
        <v>24</v>
      </c>
      <c r="I282" s="228"/>
      <c r="J282" s="229">
        <f>ROUND(I282*H282,2)</f>
        <v>0</v>
      </c>
      <c r="K282" s="225" t="s">
        <v>1</v>
      </c>
      <c r="L282" s="230"/>
      <c r="M282" s="231" t="s">
        <v>1</v>
      </c>
      <c r="N282" s="232" t="s">
        <v>40</v>
      </c>
      <c r="O282" s="77"/>
      <c r="P282" s="190">
        <f>O282*H282</f>
        <v>0</v>
      </c>
      <c r="Q282" s="190">
        <v>0.0043</v>
      </c>
      <c r="R282" s="190">
        <f>Q282*H282</f>
        <v>0.1032</v>
      </c>
      <c r="S282" s="190">
        <v>0</v>
      </c>
      <c r="T282" s="191">
        <f>S282*H282</f>
        <v>0</v>
      </c>
      <c r="U282" s="38"/>
      <c r="V282" s="38"/>
      <c r="W282" s="38"/>
      <c r="X282" s="38"/>
      <c r="Y282" s="38"/>
      <c r="Z282" s="38"/>
      <c r="AA282" s="38"/>
      <c r="AB282" s="38"/>
      <c r="AC282" s="38"/>
      <c r="AD282" s="38"/>
      <c r="AE282" s="38"/>
      <c r="AR282" s="192" t="s">
        <v>226</v>
      </c>
      <c r="AT282" s="192" t="s">
        <v>304</v>
      </c>
      <c r="AU282" s="192" t="s">
        <v>83</v>
      </c>
      <c r="AY282" s="19" t="s">
        <v>158</v>
      </c>
      <c r="BE282" s="193">
        <f>IF(N282="základní",J282,0)</f>
        <v>0</v>
      </c>
      <c r="BF282" s="193">
        <f>IF(N282="snížená",J282,0)</f>
        <v>0</v>
      </c>
      <c r="BG282" s="193">
        <f>IF(N282="zákl. přenesená",J282,0)</f>
        <v>0</v>
      </c>
      <c r="BH282" s="193">
        <f>IF(N282="sníž. přenesená",J282,0)</f>
        <v>0</v>
      </c>
      <c r="BI282" s="193">
        <f>IF(N282="nulová",J282,0)</f>
        <v>0</v>
      </c>
      <c r="BJ282" s="19" t="s">
        <v>81</v>
      </c>
      <c r="BK282" s="193">
        <f>ROUND(I282*H282,2)</f>
        <v>0</v>
      </c>
      <c r="BL282" s="19" t="s">
        <v>165</v>
      </c>
      <c r="BM282" s="192" t="s">
        <v>350</v>
      </c>
    </row>
    <row r="283" s="2" customFormat="1">
      <c r="A283" s="38"/>
      <c r="B283" s="39"/>
      <c r="C283" s="38"/>
      <c r="D283" s="194" t="s">
        <v>167</v>
      </c>
      <c r="E283" s="38"/>
      <c r="F283" s="195" t="s">
        <v>349</v>
      </c>
      <c r="G283" s="38"/>
      <c r="H283" s="38"/>
      <c r="I283" s="196"/>
      <c r="J283" s="38"/>
      <c r="K283" s="38"/>
      <c r="L283" s="39"/>
      <c r="M283" s="197"/>
      <c r="N283" s="198"/>
      <c r="O283" s="77"/>
      <c r="P283" s="77"/>
      <c r="Q283" s="77"/>
      <c r="R283" s="77"/>
      <c r="S283" s="77"/>
      <c r="T283" s="78"/>
      <c r="U283" s="38"/>
      <c r="V283" s="38"/>
      <c r="W283" s="38"/>
      <c r="X283" s="38"/>
      <c r="Y283" s="38"/>
      <c r="Z283" s="38"/>
      <c r="AA283" s="38"/>
      <c r="AB283" s="38"/>
      <c r="AC283" s="38"/>
      <c r="AD283" s="38"/>
      <c r="AE283" s="38"/>
      <c r="AT283" s="19" t="s">
        <v>167</v>
      </c>
      <c r="AU283" s="19" t="s">
        <v>83</v>
      </c>
    </row>
    <row r="284" s="2" customFormat="1" ht="33" customHeight="1">
      <c r="A284" s="38"/>
      <c r="B284" s="180"/>
      <c r="C284" s="181" t="s">
        <v>351</v>
      </c>
      <c r="D284" s="181" t="s">
        <v>160</v>
      </c>
      <c r="E284" s="182" t="s">
        <v>352</v>
      </c>
      <c r="F284" s="183" t="s">
        <v>353</v>
      </c>
      <c r="G284" s="184" t="s">
        <v>342</v>
      </c>
      <c r="H284" s="185">
        <v>12</v>
      </c>
      <c r="I284" s="186"/>
      <c r="J284" s="187">
        <f>ROUND(I284*H284,2)</f>
        <v>0</v>
      </c>
      <c r="K284" s="183" t="s">
        <v>164</v>
      </c>
      <c r="L284" s="39"/>
      <c r="M284" s="188" t="s">
        <v>1</v>
      </c>
      <c r="N284" s="189" t="s">
        <v>40</v>
      </c>
      <c r="O284" s="77"/>
      <c r="P284" s="190">
        <f>O284*H284</f>
        <v>0</v>
      </c>
      <c r="Q284" s="190">
        <v>0</v>
      </c>
      <c r="R284" s="190">
        <f>Q284*H284</f>
        <v>0</v>
      </c>
      <c r="S284" s="190">
        <v>0</v>
      </c>
      <c r="T284" s="191">
        <f>S284*H284</f>
        <v>0</v>
      </c>
      <c r="U284" s="38"/>
      <c r="V284" s="38"/>
      <c r="W284" s="38"/>
      <c r="X284" s="38"/>
      <c r="Y284" s="38"/>
      <c r="Z284" s="38"/>
      <c r="AA284" s="38"/>
      <c r="AB284" s="38"/>
      <c r="AC284" s="38"/>
      <c r="AD284" s="38"/>
      <c r="AE284" s="38"/>
      <c r="AR284" s="192" t="s">
        <v>165</v>
      </c>
      <c r="AT284" s="192" t="s">
        <v>160</v>
      </c>
      <c r="AU284" s="192" t="s">
        <v>83</v>
      </c>
      <c r="AY284" s="19" t="s">
        <v>158</v>
      </c>
      <c r="BE284" s="193">
        <f>IF(N284="základní",J284,0)</f>
        <v>0</v>
      </c>
      <c r="BF284" s="193">
        <f>IF(N284="snížená",J284,0)</f>
        <v>0</v>
      </c>
      <c r="BG284" s="193">
        <f>IF(N284="zákl. přenesená",J284,0)</f>
        <v>0</v>
      </c>
      <c r="BH284" s="193">
        <f>IF(N284="sníž. přenesená",J284,0)</f>
        <v>0</v>
      </c>
      <c r="BI284" s="193">
        <f>IF(N284="nulová",J284,0)</f>
        <v>0</v>
      </c>
      <c r="BJ284" s="19" t="s">
        <v>81</v>
      </c>
      <c r="BK284" s="193">
        <f>ROUND(I284*H284,2)</f>
        <v>0</v>
      </c>
      <c r="BL284" s="19" t="s">
        <v>165</v>
      </c>
      <c r="BM284" s="192" t="s">
        <v>354</v>
      </c>
    </row>
    <row r="285" s="2" customFormat="1">
      <c r="A285" s="38"/>
      <c r="B285" s="39"/>
      <c r="C285" s="38"/>
      <c r="D285" s="194" t="s">
        <v>167</v>
      </c>
      <c r="E285" s="38"/>
      <c r="F285" s="195" t="s">
        <v>355</v>
      </c>
      <c r="G285" s="38"/>
      <c r="H285" s="38"/>
      <c r="I285" s="196"/>
      <c r="J285" s="38"/>
      <c r="K285" s="38"/>
      <c r="L285" s="39"/>
      <c r="M285" s="197"/>
      <c r="N285" s="198"/>
      <c r="O285" s="77"/>
      <c r="P285" s="77"/>
      <c r="Q285" s="77"/>
      <c r="R285" s="77"/>
      <c r="S285" s="77"/>
      <c r="T285" s="78"/>
      <c r="U285" s="38"/>
      <c r="V285" s="38"/>
      <c r="W285" s="38"/>
      <c r="X285" s="38"/>
      <c r="Y285" s="38"/>
      <c r="Z285" s="38"/>
      <c r="AA285" s="38"/>
      <c r="AB285" s="38"/>
      <c r="AC285" s="38"/>
      <c r="AD285" s="38"/>
      <c r="AE285" s="38"/>
      <c r="AT285" s="19" t="s">
        <v>167</v>
      </c>
      <c r="AU285" s="19" t="s">
        <v>83</v>
      </c>
    </row>
    <row r="286" s="2" customFormat="1">
      <c r="A286" s="38"/>
      <c r="B286" s="39"/>
      <c r="C286" s="38"/>
      <c r="D286" s="194" t="s">
        <v>169</v>
      </c>
      <c r="E286" s="38"/>
      <c r="F286" s="199" t="s">
        <v>277</v>
      </c>
      <c r="G286" s="38"/>
      <c r="H286" s="38"/>
      <c r="I286" s="196"/>
      <c r="J286" s="38"/>
      <c r="K286" s="38"/>
      <c r="L286" s="39"/>
      <c r="M286" s="197"/>
      <c r="N286" s="198"/>
      <c r="O286" s="77"/>
      <c r="P286" s="77"/>
      <c r="Q286" s="77"/>
      <c r="R286" s="77"/>
      <c r="S286" s="77"/>
      <c r="T286" s="78"/>
      <c r="U286" s="38"/>
      <c r="V286" s="38"/>
      <c r="W286" s="38"/>
      <c r="X286" s="38"/>
      <c r="Y286" s="38"/>
      <c r="Z286" s="38"/>
      <c r="AA286" s="38"/>
      <c r="AB286" s="38"/>
      <c r="AC286" s="38"/>
      <c r="AD286" s="38"/>
      <c r="AE286" s="38"/>
      <c r="AT286" s="19" t="s">
        <v>169</v>
      </c>
      <c r="AU286" s="19" t="s">
        <v>83</v>
      </c>
    </row>
    <row r="287" s="14" customFormat="1">
      <c r="A287" s="14"/>
      <c r="B287" s="207"/>
      <c r="C287" s="14"/>
      <c r="D287" s="194" t="s">
        <v>171</v>
      </c>
      <c r="E287" s="208" t="s">
        <v>1</v>
      </c>
      <c r="F287" s="209" t="s">
        <v>356</v>
      </c>
      <c r="G287" s="14"/>
      <c r="H287" s="210">
        <v>12</v>
      </c>
      <c r="I287" s="211"/>
      <c r="J287" s="14"/>
      <c r="K287" s="14"/>
      <c r="L287" s="207"/>
      <c r="M287" s="212"/>
      <c r="N287" s="213"/>
      <c r="O287" s="213"/>
      <c r="P287" s="213"/>
      <c r="Q287" s="213"/>
      <c r="R287" s="213"/>
      <c r="S287" s="213"/>
      <c r="T287" s="214"/>
      <c r="U287" s="14"/>
      <c r="V287" s="14"/>
      <c r="W287" s="14"/>
      <c r="X287" s="14"/>
      <c r="Y287" s="14"/>
      <c r="Z287" s="14"/>
      <c r="AA287" s="14"/>
      <c r="AB287" s="14"/>
      <c r="AC287" s="14"/>
      <c r="AD287" s="14"/>
      <c r="AE287" s="14"/>
      <c r="AT287" s="208" t="s">
        <v>171</v>
      </c>
      <c r="AU287" s="208" t="s">
        <v>83</v>
      </c>
      <c r="AV287" s="14" t="s">
        <v>83</v>
      </c>
      <c r="AW287" s="14" t="s">
        <v>32</v>
      </c>
      <c r="AX287" s="14" t="s">
        <v>81</v>
      </c>
      <c r="AY287" s="208" t="s">
        <v>158</v>
      </c>
    </row>
    <row r="288" s="2" customFormat="1" ht="24.15" customHeight="1">
      <c r="A288" s="38"/>
      <c r="B288" s="180"/>
      <c r="C288" s="223" t="s">
        <v>357</v>
      </c>
      <c r="D288" s="223" t="s">
        <v>304</v>
      </c>
      <c r="E288" s="224" t="s">
        <v>358</v>
      </c>
      <c r="F288" s="225" t="s">
        <v>359</v>
      </c>
      <c r="G288" s="226" t="s">
        <v>342</v>
      </c>
      <c r="H288" s="227">
        <v>12</v>
      </c>
      <c r="I288" s="228"/>
      <c r="J288" s="229">
        <f>ROUND(I288*H288,2)</f>
        <v>0</v>
      </c>
      <c r="K288" s="225" t="s">
        <v>1</v>
      </c>
      <c r="L288" s="230"/>
      <c r="M288" s="231" t="s">
        <v>1</v>
      </c>
      <c r="N288" s="232" t="s">
        <v>40</v>
      </c>
      <c r="O288" s="77"/>
      <c r="P288" s="190">
        <f>O288*H288</f>
        <v>0</v>
      </c>
      <c r="Q288" s="190">
        <v>0</v>
      </c>
      <c r="R288" s="190">
        <f>Q288*H288</f>
        <v>0</v>
      </c>
      <c r="S288" s="190">
        <v>0</v>
      </c>
      <c r="T288" s="191">
        <f>S288*H288</f>
        <v>0</v>
      </c>
      <c r="U288" s="38"/>
      <c r="V288" s="38"/>
      <c r="W288" s="38"/>
      <c r="X288" s="38"/>
      <c r="Y288" s="38"/>
      <c r="Z288" s="38"/>
      <c r="AA288" s="38"/>
      <c r="AB288" s="38"/>
      <c r="AC288" s="38"/>
      <c r="AD288" s="38"/>
      <c r="AE288" s="38"/>
      <c r="AR288" s="192" t="s">
        <v>226</v>
      </c>
      <c r="AT288" s="192" t="s">
        <v>304</v>
      </c>
      <c r="AU288" s="192" t="s">
        <v>83</v>
      </c>
      <c r="AY288" s="19" t="s">
        <v>158</v>
      </c>
      <c r="BE288" s="193">
        <f>IF(N288="základní",J288,0)</f>
        <v>0</v>
      </c>
      <c r="BF288" s="193">
        <f>IF(N288="snížená",J288,0)</f>
        <v>0</v>
      </c>
      <c r="BG288" s="193">
        <f>IF(N288="zákl. přenesená",J288,0)</f>
        <v>0</v>
      </c>
      <c r="BH288" s="193">
        <f>IF(N288="sníž. přenesená",J288,0)</f>
        <v>0</v>
      </c>
      <c r="BI288" s="193">
        <f>IF(N288="nulová",J288,0)</f>
        <v>0</v>
      </c>
      <c r="BJ288" s="19" t="s">
        <v>81</v>
      </c>
      <c r="BK288" s="193">
        <f>ROUND(I288*H288,2)</f>
        <v>0</v>
      </c>
      <c r="BL288" s="19" t="s">
        <v>165</v>
      </c>
      <c r="BM288" s="192" t="s">
        <v>360</v>
      </c>
    </row>
    <row r="289" s="2" customFormat="1">
      <c r="A289" s="38"/>
      <c r="B289" s="39"/>
      <c r="C289" s="38"/>
      <c r="D289" s="194" t="s">
        <v>167</v>
      </c>
      <c r="E289" s="38"/>
      <c r="F289" s="195" t="s">
        <v>359</v>
      </c>
      <c r="G289" s="38"/>
      <c r="H289" s="38"/>
      <c r="I289" s="196"/>
      <c r="J289" s="38"/>
      <c r="K289" s="38"/>
      <c r="L289" s="39"/>
      <c r="M289" s="197"/>
      <c r="N289" s="198"/>
      <c r="O289" s="77"/>
      <c r="P289" s="77"/>
      <c r="Q289" s="77"/>
      <c r="R289" s="77"/>
      <c r="S289" s="77"/>
      <c r="T289" s="78"/>
      <c r="U289" s="38"/>
      <c r="V289" s="38"/>
      <c r="W289" s="38"/>
      <c r="X289" s="38"/>
      <c r="Y289" s="38"/>
      <c r="Z289" s="38"/>
      <c r="AA289" s="38"/>
      <c r="AB289" s="38"/>
      <c r="AC289" s="38"/>
      <c r="AD289" s="38"/>
      <c r="AE289" s="38"/>
      <c r="AT289" s="19" t="s">
        <v>167</v>
      </c>
      <c r="AU289" s="19" t="s">
        <v>83</v>
      </c>
    </row>
    <row r="290" s="2" customFormat="1" ht="24.15" customHeight="1">
      <c r="A290" s="38"/>
      <c r="B290" s="180"/>
      <c r="C290" s="181" t="s">
        <v>361</v>
      </c>
      <c r="D290" s="181" t="s">
        <v>160</v>
      </c>
      <c r="E290" s="182" t="s">
        <v>362</v>
      </c>
      <c r="F290" s="183" t="s">
        <v>363</v>
      </c>
      <c r="G290" s="184" t="s">
        <v>364</v>
      </c>
      <c r="H290" s="185">
        <v>28</v>
      </c>
      <c r="I290" s="186"/>
      <c r="J290" s="187">
        <f>ROUND(I290*H290,2)</f>
        <v>0</v>
      </c>
      <c r="K290" s="183" t="s">
        <v>1</v>
      </c>
      <c r="L290" s="39"/>
      <c r="M290" s="188" t="s">
        <v>1</v>
      </c>
      <c r="N290" s="189" t="s">
        <v>40</v>
      </c>
      <c r="O290" s="77"/>
      <c r="P290" s="190">
        <f>O290*H290</f>
        <v>0</v>
      </c>
      <c r="Q290" s="190">
        <v>0</v>
      </c>
      <c r="R290" s="190">
        <f>Q290*H290</f>
        <v>0</v>
      </c>
      <c r="S290" s="190">
        <v>0</v>
      </c>
      <c r="T290" s="191">
        <f>S290*H290</f>
        <v>0</v>
      </c>
      <c r="U290" s="38"/>
      <c r="V290" s="38"/>
      <c r="W290" s="38"/>
      <c r="X290" s="38"/>
      <c r="Y290" s="38"/>
      <c r="Z290" s="38"/>
      <c r="AA290" s="38"/>
      <c r="AB290" s="38"/>
      <c r="AC290" s="38"/>
      <c r="AD290" s="38"/>
      <c r="AE290" s="38"/>
      <c r="AR290" s="192" t="s">
        <v>165</v>
      </c>
      <c r="AT290" s="192" t="s">
        <v>160</v>
      </c>
      <c r="AU290" s="192" t="s">
        <v>83</v>
      </c>
      <c r="AY290" s="19" t="s">
        <v>158</v>
      </c>
      <c r="BE290" s="193">
        <f>IF(N290="základní",J290,0)</f>
        <v>0</v>
      </c>
      <c r="BF290" s="193">
        <f>IF(N290="snížená",J290,0)</f>
        <v>0</v>
      </c>
      <c r="BG290" s="193">
        <f>IF(N290="zákl. přenesená",J290,0)</f>
        <v>0</v>
      </c>
      <c r="BH290" s="193">
        <f>IF(N290="sníž. přenesená",J290,0)</f>
        <v>0</v>
      </c>
      <c r="BI290" s="193">
        <f>IF(N290="nulová",J290,0)</f>
        <v>0</v>
      </c>
      <c r="BJ290" s="19" t="s">
        <v>81</v>
      </c>
      <c r="BK290" s="193">
        <f>ROUND(I290*H290,2)</f>
        <v>0</v>
      </c>
      <c r="BL290" s="19" t="s">
        <v>165</v>
      </c>
      <c r="BM290" s="192" t="s">
        <v>365</v>
      </c>
    </row>
    <row r="291" s="2" customFormat="1">
      <c r="A291" s="38"/>
      <c r="B291" s="39"/>
      <c r="C291" s="38"/>
      <c r="D291" s="194" t="s">
        <v>167</v>
      </c>
      <c r="E291" s="38"/>
      <c r="F291" s="195" t="s">
        <v>363</v>
      </c>
      <c r="G291" s="38"/>
      <c r="H291" s="38"/>
      <c r="I291" s="196"/>
      <c r="J291" s="38"/>
      <c r="K291" s="38"/>
      <c r="L291" s="39"/>
      <c r="M291" s="197"/>
      <c r="N291" s="198"/>
      <c r="O291" s="77"/>
      <c r="P291" s="77"/>
      <c r="Q291" s="77"/>
      <c r="R291" s="77"/>
      <c r="S291" s="77"/>
      <c r="T291" s="78"/>
      <c r="U291" s="38"/>
      <c r="V291" s="38"/>
      <c r="W291" s="38"/>
      <c r="X291" s="38"/>
      <c r="Y291" s="38"/>
      <c r="Z291" s="38"/>
      <c r="AA291" s="38"/>
      <c r="AB291" s="38"/>
      <c r="AC291" s="38"/>
      <c r="AD291" s="38"/>
      <c r="AE291" s="38"/>
      <c r="AT291" s="19" t="s">
        <v>167</v>
      </c>
      <c r="AU291" s="19" t="s">
        <v>83</v>
      </c>
    </row>
    <row r="292" s="2" customFormat="1">
      <c r="A292" s="38"/>
      <c r="B292" s="39"/>
      <c r="C292" s="38"/>
      <c r="D292" s="194" t="s">
        <v>169</v>
      </c>
      <c r="E292" s="38"/>
      <c r="F292" s="199" t="s">
        <v>277</v>
      </c>
      <c r="G292" s="38"/>
      <c r="H292" s="38"/>
      <c r="I292" s="196"/>
      <c r="J292" s="38"/>
      <c r="K292" s="38"/>
      <c r="L292" s="39"/>
      <c r="M292" s="197"/>
      <c r="N292" s="198"/>
      <c r="O292" s="77"/>
      <c r="P292" s="77"/>
      <c r="Q292" s="77"/>
      <c r="R292" s="77"/>
      <c r="S292" s="77"/>
      <c r="T292" s="78"/>
      <c r="U292" s="38"/>
      <c r="V292" s="38"/>
      <c r="W292" s="38"/>
      <c r="X292" s="38"/>
      <c r="Y292" s="38"/>
      <c r="Z292" s="38"/>
      <c r="AA292" s="38"/>
      <c r="AB292" s="38"/>
      <c r="AC292" s="38"/>
      <c r="AD292" s="38"/>
      <c r="AE292" s="38"/>
      <c r="AT292" s="19" t="s">
        <v>169</v>
      </c>
      <c r="AU292" s="19" t="s">
        <v>83</v>
      </c>
    </row>
    <row r="293" s="14" customFormat="1">
      <c r="A293" s="14"/>
      <c r="B293" s="207"/>
      <c r="C293" s="14"/>
      <c r="D293" s="194" t="s">
        <v>171</v>
      </c>
      <c r="E293" s="208" t="s">
        <v>1</v>
      </c>
      <c r="F293" s="209" t="s">
        <v>366</v>
      </c>
      <c r="G293" s="14"/>
      <c r="H293" s="210">
        <v>10</v>
      </c>
      <c r="I293" s="211"/>
      <c r="J293" s="14"/>
      <c r="K293" s="14"/>
      <c r="L293" s="207"/>
      <c r="M293" s="212"/>
      <c r="N293" s="213"/>
      <c r="O293" s="213"/>
      <c r="P293" s="213"/>
      <c r="Q293" s="213"/>
      <c r="R293" s="213"/>
      <c r="S293" s="213"/>
      <c r="T293" s="214"/>
      <c r="U293" s="14"/>
      <c r="V293" s="14"/>
      <c r="W293" s="14"/>
      <c r="X293" s="14"/>
      <c r="Y293" s="14"/>
      <c r="Z293" s="14"/>
      <c r="AA293" s="14"/>
      <c r="AB293" s="14"/>
      <c r="AC293" s="14"/>
      <c r="AD293" s="14"/>
      <c r="AE293" s="14"/>
      <c r="AT293" s="208" t="s">
        <v>171</v>
      </c>
      <c r="AU293" s="208" t="s">
        <v>83</v>
      </c>
      <c r="AV293" s="14" t="s">
        <v>83</v>
      </c>
      <c r="AW293" s="14" t="s">
        <v>32</v>
      </c>
      <c r="AX293" s="14" t="s">
        <v>75</v>
      </c>
      <c r="AY293" s="208" t="s">
        <v>158</v>
      </c>
    </row>
    <row r="294" s="14" customFormat="1">
      <c r="A294" s="14"/>
      <c r="B294" s="207"/>
      <c r="C294" s="14"/>
      <c r="D294" s="194" t="s">
        <v>171</v>
      </c>
      <c r="E294" s="208" t="s">
        <v>1</v>
      </c>
      <c r="F294" s="209" t="s">
        <v>367</v>
      </c>
      <c r="G294" s="14"/>
      <c r="H294" s="210">
        <v>18</v>
      </c>
      <c r="I294" s="211"/>
      <c r="J294" s="14"/>
      <c r="K294" s="14"/>
      <c r="L294" s="207"/>
      <c r="M294" s="212"/>
      <c r="N294" s="213"/>
      <c r="O294" s="213"/>
      <c r="P294" s="213"/>
      <c r="Q294" s="213"/>
      <c r="R294" s="213"/>
      <c r="S294" s="213"/>
      <c r="T294" s="214"/>
      <c r="U294" s="14"/>
      <c r="V294" s="14"/>
      <c r="W294" s="14"/>
      <c r="X294" s="14"/>
      <c r="Y294" s="14"/>
      <c r="Z294" s="14"/>
      <c r="AA294" s="14"/>
      <c r="AB294" s="14"/>
      <c r="AC294" s="14"/>
      <c r="AD294" s="14"/>
      <c r="AE294" s="14"/>
      <c r="AT294" s="208" t="s">
        <v>171</v>
      </c>
      <c r="AU294" s="208" t="s">
        <v>83</v>
      </c>
      <c r="AV294" s="14" t="s">
        <v>83</v>
      </c>
      <c r="AW294" s="14" t="s">
        <v>32</v>
      </c>
      <c r="AX294" s="14" t="s">
        <v>75</v>
      </c>
      <c r="AY294" s="208" t="s">
        <v>158</v>
      </c>
    </row>
    <row r="295" s="15" customFormat="1">
      <c r="A295" s="15"/>
      <c r="B295" s="215"/>
      <c r="C295" s="15"/>
      <c r="D295" s="194" t="s">
        <v>171</v>
      </c>
      <c r="E295" s="216" t="s">
        <v>1</v>
      </c>
      <c r="F295" s="217" t="s">
        <v>196</v>
      </c>
      <c r="G295" s="15"/>
      <c r="H295" s="218">
        <v>28</v>
      </c>
      <c r="I295" s="219"/>
      <c r="J295" s="15"/>
      <c r="K295" s="15"/>
      <c r="L295" s="215"/>
      <c r="M295" s="220"/>
      <c r="N295" s="221"/>
      <c r="O295" s="221"/>
      <c r="P295" s="221"/>
      <c r="Q295" s="221"/>
      <c r="R295" s="221"/>
      <c r="S295" s="221"/>
      <c r="T295" s="222"/>
      <c r="U295" s="15"/>
      <c r="V295" s="15"/>
      <c r="W295" s="15"/>
      <c r="X295" s="15"/>
      <c r="Y295" s="15"/>
      <c r="Z295" s="15"/>
      <c r="AA295" s="15"/>
      <c r="AB295" s="15"/>
      <c r="AC295" s="15"/>
      <c r="AD295" s="15"/>
      <c r="AE295" s="15"/>
      <c r="AT295" s="216" t="s">
        <v>171</v>
      </c>
      <c r="AU295" s="216" t="s">
        <v>83</v>
      </c>
      <c r="AV295" s="15" t="s">
        <v>165</v>
      </c>
      <c r="AW295" s="15" t="s">
        <v>32</v>
      </c>
      <c r="AX295" s="15" t="s">
        <v>81</v>
      </c>
      <c r="AY295" s="216" t="s">
        <v>158</v>
      </c>
    </row>
    <row r="296" s="2" customFormat="1" ht="21.75" customHeight="1">
      <c r="A296" s="38"/>
      <c r="B296" s="180"/>
      <c r="C296" s="181" t="s">
        <v>368</v>
      </c>
      <c r="D296" s="181" t="s">
        <v>160</v>
      </c>
      <c r="E296" s="182" t="s">
        <v>369</v>
      </c>
      <c r="F296" s="183" t="s">
        <v>370</v>
      </c>
      <c r="G296" s="184" t="s">
        <v>364</v>
      </c>
      <c r="H296" s="185">
        <v>12</v>
      </c>
      <c r="I296" s="186"/>
      <c r="J296" s="187">
        <f>ROUND(I296*H296,2)</f>
        <v>0</v>
      </c>
      <c r="K296" s="183" t="s">
        <v>1</v>
      </c>
      <c r="L296" s="39"/>
      <c r="M296" s="188" t="s">
        <v>1</v>
      </c>
      <c r="N296" s="189" t="s">
        <v>40</v>
      </c>
      <c r="O296" s="77"/>
      <c r="P296" s="190">
        <f>O296*H296</f>
        <v>0</v>
      </c>
      <c r="Q296" s="190">
        <v>0</v>
      </c>
      <c r="R296" s="190">
        <f>Q296*H296</f>
        <v>0</v>
      </c>
      <c r="S296" s="190">
        <v>0</v>
      </c>
      <c r="T296" s="191">
        <f>S296*H296</f>
        <v>0</v>
      </c>
      <c r="U296" s="38"/>
      <c r="V296" s="38"/>
      <c r="W296" s="38"/>
      <c r="X296" s="38"/>
      <c r="Y296" s="38"/>
      <c r="Z296" s="38"/>
      <c r="AA296" s="38"/>
      <c r="AB296" s="38"/>
      <c r="AC296" s="38"/>
      <c r="AD296" s="38"/>
      <c r="AE296" s="38"/>
      <c r="AR296" s="192" t="s">
        <v>165</v>
      </c>
      <c r="AT296" s="192" t="s">
        <v>160</v>
      </c>
      <c r="AU296" s="192" t="s">
        <v>83</v>
      </c>
      <c r="AY296" s="19" t="s">
        <v>158</v>
      </c>
      <c r="BE296" s="193">
        <f>IF(N296="základní",J296,0)</f>
        <v>0</v>
      </c>
      <c r="BF296" s="193">
        <f>IF(N296="snížená",J296,0)</f>
        <v>0</v>
      </c>
      <c r="BG296" s="193">
        <f>IF(N296="zákl. přenesená",J296,0)</f>
        <v>0</v>
      </c>
      <c r="BH296" s="193">
        <f>IF(N296="sníž. přenesená",J296,0)</f>
        <v>0</v>
      </c>
      <c r="BI296" s="193">
        <f>IF(N296="nulová",J296,0)</f>
        <v>0</v>
      </c>
      <c r="BJ296" s="19" t="s">
        <v>81</v>
      </c>
      <c r="BK296" s="193">
        <f>ROUND(I296*H296,2)</f>
        <v>0</v>
      </c>
      <c r="BL296" s="19" t="s">
        <v>165</v>
      </c>
      <c r="BM296" s="192" t="s">
        <v>371</v>
      </c>
    </row>
    <row r="297" s="2" customFormat="1">
      <c r="A297" s="38"/>
      <c r="B297" s="39"/>
      <c r="C297" s="38"/>
      <c r="D297" s="194" t="s">
        <v>167</v>
      </c>
      <c r="E297" s="38"/>
      <c r="F297" s="195" t="s">
        <v>370</v>
      </c>
      <c r="G297" s="38"/>
      <c r="H297" s="38"/>
      <c r="I297" s="196"/>
      <c r="J297" s="38"/>
      <c r="K297" s="38"/>
      <c r="L297" s="39"/>
      <c r="M297" s="197"/>
      <c r="N297" s="198"/>
      <c r="O297" s="77"/>
      <c r="P297" s="77"/>
      <c r="Q297" s="77"/>
      <c r="R297" s="77"/>
      <c r="S297" s="77"/>
      <c r="T297" s="78"/>
      <c r="U297" s="38"/>
      <c r="V297" s="38"/>
      <c r="W297" s="38"/>
      <c r="X297" s="38"/>
      <c r="Y297" s="38"/>
      <c r="Z297" s="38"/>
      <c r="AA297" s="38"/>
      <c r="AB297" s="38"/>
      <c r="AC297" s="38"/>
      <c r="AD297" s="38"/>
      <c r="AE297" s="38"/>
      <c r="AT297" s="19" t="s">
        <v>167</v>
      </c>
      <c r="AU297" s="19" t="s">
        <v>83</v>
      </c>
    </row>
    <row r="298" s="2" customFormat="1">
      <c r="A298" s="38"/>
      <c r="B298" s="39"/>
      <c r="C298" s="38"/>
      <c r="D298" s="194" t="s">
        <v>169</v>
      </c>
      <c r="E298" s="38"/>
      <c r="F298" s="199" t="s">
        <v>277</v>
      </c>
      <c r="G298" s="38"/>
      <c r="H298" s="38"/>
      <c r="I298" s="196"/>
      <c r="J298" s="38"/>
      <c r="K298" s="38"/>
      <c r="L298" s="39"/>
      <c r="M298" s="197"/>
      <c r="N298" s="198"/>
      <c r="O298" s="77"/>
      <c r="P298" s="77"/>
      <c r="Q298" s="77"/>
      <c r="R298" s="77"/>
      <c r="S298" s="77"/>
      <c r="T298" s="78"/>
      <c r="U298" s="38"/>
      <c r="V298" s="38"/>
      <c r="W298" s="38"/>
      <c r="X298" s="38"/>
      <c r="Y298" s="38"/>
      <c r="Z298" s="38"/>
      <c r="AA298" s="38"/>
      <c r="AB298" s="38"/>
      <c r="AC298" s="38"/>
      <c r="AD298" s="38"/>
      <c r="AE298" s="38"/>
      <c r="AT298" s="19" t="s">
        <v>169</v>
      </c>
      <c r="AU298" s="19" t="s">
        <v>83</v>
      </c>
    </row>
    <row r="299" s="14" customFormat="1">
      <c r="A299" s="14"/>
      <c r="B299" s="207"/>
      <c r="C299" s="14"/>
      <c r="D299" s="194" t="s">
        <v>171</v>
      </c>
      <c r="E299" s="208" t="s">
        <v>1</v>
      </c>
      <c r="F299" s="209" t="s">
        <v>372</v>
      </c>
      <c r="G299" s="14"/>
      <c r="H299" s="210">
        <v>12</v>
      </c>
      <c r="I299" s="211"/>
      <c r="J299" s="14"/>
      <c r="K299" s="14"/>
      <c r="L299" s="207"/>
      <c r="M299" s="212"/>
      <c r="N299" s="213"/>
      <c r="O299" s="213"/>
      <c r="P299" s="213"/>
      <c r="Q299" s="213"/>
      <c r="R299" s="213"/>
      <c r="S299" s="213"/>
      <c r="T299" s="214"/>
      <c r="U299" s="14"/>
      <c r="V299" s="14"/>
      <c r="W299" s="14"/>
      <c r="X299" s="14"/>
      <c r="Y299" s="14"/>
      <c r="Z299" s="14"/>
      <c r="AA299" s="14"/>
      <c r="AB299" s="14"/>
      <c r="AC299" s="14"/>
      <c r="AD299" s="14"/>
      <c r="AE299" s="14"/>
      <c r="AT299" s="208" t="s">
        <v>171</v>
      </c>
      <c r="AU299" s="208" t="s">
        <v>83</v>
      </c>
      <c r="AV299" s="14" t="s">
        <v>83</v>
      </c>
      <c r="AW299" s="14" t="s">
        <v>32</v>
      </c>
      <c r="AX299" s="14" t="s">
        <v>81</v>
      </c>
      <c r="AY299" s="208" t="s">
        <v>158</v>
      </c>
    </row>
    <row r="300" s="2" customFormat="1" ht="24.15" customHeight="1">
      <c r="A300" s="38"/>
      <c r="B300" s="180"/>
      <c r="C300" s="181" t="s">
        <v>373</v>
      </c>
      <c r="D300" s="181" t="s">
        <v>160</v>
      </c>
      <c r="E300" s="182" t="s">
        <v>374</v>
      </c>
      <c r="F300" s="183" t="s">
        <v>375</v>
      </c>
      <c r="G300" s="184" t="s">
        <v>342</v>
      </c>
      <c r="H300" s="185">
        <v>1</v>
      </c>
      <c r="I300" s="186"/>
      <c r="J300" s="187">
        <f>ROUND(I300*H300,2)</f>
        <v>0</v>
      </c>
      <c r="K300" s="183" t="s">
        <v>164</v>
      </c>
      <c r="L300" s="39"/>
      <c r="M300" s="188" t="s">
        <v>1</v>
      </c>
      <c r="N300" s="189" t="s">
        <v>40</v>
      </c>
      <c r="O300" s="77"/>
      <c r="P300" s="190">
        <f>O300*H300</f>
        <v>0</v>
      </c>
      <c r="Q300" s="190">
        <v>0</v>
      </c>
      <c r="R300" s="190">
        <f>Q300*H300</f>
        <v>0</v>
      </c>
      <c r="S300" s="190">
        <v>0</v>
      </c>
      <c r="T300" s="191">
        <f>S300*H300</f>
        <v>0</v>
      </c>
      <c r="U300" s="38"/>
      <c r="V300" s="38"/>
      <c r="W300" s="38"/>
      <c r="X300" s="38"/>
      <c r="Y300" s="38"/>
      <c r="Z300" s="38"/>
      <c r="AA300" s="38"/>
      <c r="AB300" s="38"/>
      <c r="AC300" s="38"/>
      <c r="AD300" s="38"/>
      <c r="AE300" s="38"/>
      <c r="AR300" s="192" t="s">
        <v>165</v>
      </c>
      <c r="AT300" s="192" t="s">
        <v>160</v>
      </c>
      <c r="AU300" s="192" t="s">
        <v>83</v>
      </c>
      <c r="AY300" s="19" t="s">
        <v>158</v>
      </c>
      <c r="BE300" s="193">
        <f>IF(N300="základní",J300,0)</f>
        <v>0</v>
      </c>
      <c r="BF300" s="193">
        <f>IF(N300="snížená",J300,0)</f>
        <v>0</v>
      </c>
      <c r="BG300" s="193">
        <f>IF(N300="zákl. přenesená",J300,0)</f>
        <v>0</v>
      </c>
      <c r="BH300" s="193">
        <f>IF(N300="sníž. přenesená",J300,0)</f>
        <v>0</v>
      </c>
      <c r="BI300" s="193">
        <f>IF(N300="nulová",J300,0)</f>
        <v>0</v>
      </c>
      <c r="BJ300" s="19" t="s">
        <v>81</v>
      </c>
      <c r="BK300" s="193">
        <f>ROUND(I300*H300,2)</f>
        <v>0</v>
      </c>
      <c r="BL300" s="19" t="s">
        <v>165</v>
      </c>
      <c r="BM300" s="192" t="s">
        <v>376</v>
      </c>
    </row>
    <row r="301" s="2" customFormat="1">
      <c r="A301" s="38"/>
      <c r="B301" s="39"/>
      <c r="C301" s="38"/>
      <c r="D301" s="194" t="s">
        <v>167</v>
      </c>
      <c r="E301" s="38"/>
      <c r="F301" s="195" t="s">
        <v>377</v>
      </c>
      <c r="G301" s="38"/>
      <c r="H301" s="38"/>
      <c r="I301" s="196"/>
      <c r="J301" s="38"/>
      <c r="K301" s="38"/>
      <c r="L301" s="39"/>
      <c r="M301" s="197"/>
      <c r="N301" s="198"/>
      <c r="O301" s="77"/>
      <c r="P301" s="77"/>
      <c r="Q301" s="77"/>
      <c r="R301" s="77"/>
      <c r="S301" s="77"/>
      <c r="T301" s="78"/>
      <c r="U301" s="38"/>
      <c r="V301" s="38"/>
      <c r="W301" s="38"/>
      <c r="X301" s="38"/>
      <c r="Y301" s="38"/>
      <c r="Z301" s="38"/>
      <c r="AA301" s="38"/>
      <c r="AB301" s="38"/>
      <c r="AC301" s="38"/>
      <c r="AD301" s="38"/>
      <c r="AE301" s="38"/>
      <c r="AT301" s="19" t="s">
        <v>167</v>
      </c>
      <c r="AU301" s="19" t="s">
        <v>83</v>
      </c>
    </row>
    <row r="302" s="2" customFormat="1">
      <c r="A302" s="38"/>
      <c r="B302" s="39"/>
      <c r="C302" s="38"/>
      <c r="D302" s="194" t="s">
        <v>169</v>
      </c>
      <c r="E302" s="38"/>
      <c r="F302" s="199" t="s">
        <v>277</v>
      </c>
      <c r="G302" s="38"/>
      <c r="H302" s="38"/>
      <c r="I302" s="196"/>
      <c r="J302" s="38"/>
      <c r="K302" s="38"/>
      <c r="L302" s="39"/>
      <c r="M302" s="197"/>
      <c r="N302" s="198"/>
      <c r="O302" s="77"/>
      <c r="P302" s="77"/>
      <c r="Q302" s="77"/>
      <c r="R302" s="77"/>
      <c r="S302" s="77"/>
      <c r="T302" s="78"/>
      <c r="U302" s="38"/>
      <c r="V302" s="38"/>
      <c r="W302" s="38"/>
      <c r="X302" s="38"/>
      <c r="Y302" s="38"/>
      <c r="Z302" s="38"/>
      <c r="AA302" s="38"/>
      <c r="AB302" s="38"/>
      <c r="AC302" s="38"/>
      <c r="AD302" s="38"/>
      <c r="AE302" s="38"/>
      <c r="AT302" s="19" t="s">
        <v>169</v>
      </c>
      <c r="AU302" s="19" t="s">
        <v>83</v>
      </c>
    </row>
    <row r="303" s="14" customFormat="1">
      <c r="A303" s="14"/>
      <c r="B303" s="207"/>
      <c r="C303" s="14"/>
      <c r="D303" s="194" t="s">
        <v>171</v>
      </c>
      <c r="E303" s="208" t="s">
        <v>1</v>
      </c>
      <c r="F303" s="209" t="s">
        <v>378</v>
      </c>
      <c r="G303" s="14"/>
      <c r="H303" s="210">
        <v>1</v>
      </c>
      <c r="I303" s="211"/>
      <c r="J303" s="14"/>
      <c r="K303" s="14"/>
      <c r="L303" s="207"/>
      <c r="M303" s="212"/>
      <c r="N303" s="213"/>
      <c r="O303" s="213"/>
      <c r="P303" s="213"/>
      <c r="Q303" s="213"/>
      <c r="R303" s="213"/>
      <c r="S303" s="213"/>
      <c r="T303" s="214"/>
      <c r="U303" s="14"/>
      <c r="V303" s="14"/>
      <c r="W303" s="14"/>
      <c r="X303" s="14"/>
      <c r="Y303" s="14"/>
      <c r="Z303" s="14"/>
      <c r="AA303" s="14"/>
      <c r="AB303" s="14"/>
      <c r="AC303" s="14"/>
      <c r="AD303" s="14"/>
      <c r="AE303" s="14"/>
      <c r="AT303" s="208" t="s">
        <v>171</v>
      </c>
      <c r="AU303" s="208" t="s">
        <v>83</v>
      </c>
      <c r="AV303" s="14" t="s">
        <v>83</v>
      </c>
      <c r="AW303" s="14" t="s">
        <v>32</v>
      </c>
      <c r="AX303" s="14" t="s">
        <v>81</v>
      </c>
      <c r="AY303" s="208" t="s">
        <v>158</v>
      </c>
    </row>
    <row r="304" s="2" customFormat="1" ht="33" customHeight="1">
      <c r="A304" s="38"/>
      <c r="B304" s="180"/>
      <c r="C304" s="223" t="s">
        <v>379</v>
      </c>
      <c r="D304" s="223" t="s">
        <v>304</v>
      </c>
      <c r="E304" s="224" t="s">
        <v>380</v>
      </c>
      <c r="F304" s="225" t="s">
        <v>381</v>
      </c>
      <c r="G304" s="226" t="s">
        <v>342</v>
      </c>
      <c r="H304" s="227">
        <v>1</v>
      </c>
      <c r="I304" s="228"/>
      <c r="J304" s="229">
        <f>ROUND(I304*H304,2)</f>
        <v>0</v>
      </c>
      <c r="K304" s="225" t="s">
        <v>164</v>
      </c>
      <c r="L304" s="230"/>
      <c r="M304" s="231" t="s">
        <v>1</v>
      </c>
      <c r="N304" s="232" t="s">
        <v>40</v>
      </c>
      <c r="O304" s="77"/>
      <c r="P304" s="190">
        <f>O304*H304</f>
        <v>0</v>
      </c>
      <c r="Q304" s="190">
        <v>0.056300000000000003</v>
      </c>
      <c r="R304" s="190">
        <f>Q304*H304</f>
        <v>0.056300000000000003</v>
      </c>
      <c r="S304" s="190">
        <v>0</v>
      </c>
      <c r="T304" s="191">
        <f>S304*H304</f>
        <v>0</v>
      </c>
      <c r="U304" s="38"/>
      <c r="V304" s="38"/>
      <c r="W304" s="38"/>
      <c r="X304" s="38"/>
      <c r="Y304" s="38"/>
      <c r="Z304" s="38"/>
      <c r="AA304" s="38"/>
      <c r="AB304" s="38"/>
      <c r="AC304" s="38"/>
      <c r="AD304" s="38"/>
      <c r="AE304" s="38"/>
      <c r="AR304" s="192" t="s">
        <v>226</v>
      </c>
      <c r="AT304" s="192" t="s">
        <v>304</v>
      </c>
      <c r="AU304" s="192" t="s">
        <v>83</v>
      </c>
      <c r="AY304" s="19" t="s">
        <v>158</v>
      </c>
      <c r="BE304" s="193">
        <f>IF(N304="základní",J304,0)</f>
        <v>0</v>
      </c>
      <c r="BF304" s="193">
        <f>IF(N304="snížená",J304,0)</f>
        <v>0</v>
      </c>
      <c r="BG304" s="193">
        <f>IF(N304="zákl. přenesená",J304,0)</f>
        <v>0</v>
      </c>
      <c r="BH304" s="193">
        <f>IF(N304="sníž. přenesená",J304,0)</f>
        <v>0</v>
      </c>
      <c r="BI304" s="193">
        <f>IF(N304="nulová",J304,0)</f>
        <v>0</v>
      </c>
      <c r="BJ304" s="19" t="s">
        <v>81</v>
      </c>
      <c r="BK304" s="193">
        <f>ROUND(I304*H304,2)</f>
        <v>0</v>
      </c>
      <c r="BL304" s="19" t="s">
        <v>165</v>
      </c>
      <c r="BM304" s="192" t="s">
        <v>382</v>
      </c>
    </row>
    <row r="305" s="2" customFormat="1">
      <c r="A305" s="38"/>
      <c r="B305" s="39"/>
      <c r="C305" s="38"/>
      <c r="D305" s="194" t="s">
        <v>167</v>
      </c>
      <c r="E305" s="38"/>
      <c r="F305" s="195" t="s">
        <v>383</v>
      </c>
      <c r="G305" s="38"/>
      <c r="H305" s="38"/>
      <c r="I305" s="196"/>
      <c r="J305" s="38"/>
      <c r="K305" s="38"/>
      <c r="L305" s="39"/>
      <c r="M305" s="197"/>
      <c r="N305" s="198"/>
      <c r="O305" s="77"/>
      <c r="P305" s="77"/>
      <c r="Q305" s="77"/>
      <c r="R305" s="77"/>
      <c r="S305" s="77"/>
      <c r="T305" s="78"/>
      <c r="U305" s="38"/>
      <c r="V305" s="38"/>
      <c r="W305" s="38"/>
      <c r="X305" s="38"/>
      <c r="Y305" s="38"/>
      <c r="Z305" s="38"/>
      <c r="AA305" s="38"/>
      <c r="AB305" s="38"/>
      <c r="AC305" s="38"/>
      <c r="AD305" s="38"/>
      <c r="AE305" s="38"/>
      <c r="AT305" s="19" t="s">
        <v>167</v>
      </c>
      <c r="AU305" s="19" t="s">
        <v>83</v>
      </c>
    </row>
    <row r="306" s="2" customFormat="1" ht="24.15" customHeight="1">
      <c r="A306" s="38"/>
      <c r="B306" s="180"/>
      <c r="C306" s="181" t="s">
        <v>384</v>
      </c>
      <c r="D306" s="181" t="s">
        <v>160</v>
      </c>
      <c r="E306" s="182" t="s">
        <v>385</v>
      </c>
      <c r="F306" s="183" t="s">
        <v>386</v>
      </c>
      <c r="G306" s="184" t="s">
        <v>342</v>
      </c>
      <c r="H306" s="185">
        <v>23</v>
      </c>
      <c r="I306" s="186"/>
      <c r="J306" s="187">
        <f>ROUND(I306*H306,2)</f>
        <v>0</v>
      </c>
      <c r="K306" s="183" t="s">
        <v>387</v>
      </c>
      <c r="L306" s="39"/>
      <c r="M306" s="188" t="s">
        <v>1</v>
      </c>
      <c r="N306" s="189" t="s">
        <v>40</v>
      </c>
      <c r="O306" s="77"/>
      <c r="P306" s="190">
        <f>O306*H306</f>
        <v>0</v>
      </c>
      <c r="Q306" s="190">
        <v>0.0011999999999999999</v>
      </c>
      <c r="R306" s="190">
        <f>Q306*H306</f>
        <v>0.027599999999999996</v>
      </c>
      <c r="S306" s="190">
        <v>0</v>
      </c>
      <c r="T306" s="191">
        <f>S306*H306</f>
        <v>0</v>
      </c>
      <c r="U306" s="38"/>
      <c r="V306" s="38"/>
      <c r="W306" s="38"/>
      <c r="X306" s="38"/>
      <c r="Y306" s="38"/>
      <c r="Z306" s="38"/>
      <c r="AA306" s="38"/>
      <c r="AB306" s="38"/>
      <c r="AC306" s="38"/>
      <c r="AD306" s="38"/>
      <c r="AE306" s="38"/>
      <c r="AR306" s="192" t="s">
        <v>165</v>
      </c>
      <c r="AT306" s="192" t="s">
        <v>160</v>
      </c>
      <c r="AU306" s="192" t="s">
        <v>83</v>
      </c>
      <c r="AY306" s="19" t="s">
        <v>158</v>
      </c>
      <c r="BE306" s="193">
        <f>IF(N306="základní",J306,0)</f>
        <v>0</v>
      </c>
      <c r="BF306" s="193">
        <f>IF(N306="snížená",J306,0)</f>
        <v>0</v>
      </c>
      <c r="BG306" s="193">
        <f>IF(N306="zákl. přenesená",J306,0)</f>
        <v>0</v>
      </c>
      <c r="BH306" s="193">
        <f>IF(N306="sníž. přenesená",J306,0)</f>
        <v>0</v>
      </c>
      <c r="BI306" s="193">
        <f>IF(N306="nulová",J306,0)</f>
        <v>0</v>
      </c>
      <c r="BJ306" s="19" t="s">
        <v>81</v>
      </c>
      <c r="BK306" s="193">
        <f>ROUND(I306*H306,2)</f>
        <v>0</v>
      </c>
      <c r="BL306" s="19" t="s">
        <v>165</v>
      </c>
      <c r="BM306" s="192" t="s">
        <v>388</v>
      </c>
    </row>
    <row r="307" s="2" customFormat="1">
      <c r="A307" s="38"/>
      <c r="B307" s="39"/>
      <c r="C307" s="38"/>
      <c r="D307" s="194" t="s">
        <v>167</v>
      </c>
      <c r="E307" s="38"/>
      <c r="F307" s="195" t="s">
        <v>389</v>
      </c>
      <c r="G307" s="38"/>
      <c r="H307" s="38"/>
      <c r="I307" s="196"/>
      <c r="J307" s="38"/>
      <c r="K307" s="38"/>
      <c r="L307" s="39"/>
      <c r="M307" s="197"/>
      <c r="N307" s="198"/>
      <c r="O307" s="77"/>
      <c r="P307" s="77"/>
      <c r="Q307" s="77"/>
      <c r="R307" s="77"/>
      <c r="S307" s="77"/>
      <c r="T307" s="78"/>
      <c r="U307" s="38"/>
      <c r="V307" s="38"/>
      <c r="W307" s="38"/>
      <c r="X307" s="38"/>
      <c r="Y307" s="38"/>
      <c r="Z307" s="38"/>
      <c r="AA307" s="38"/>
      <c r="AB307" s="38"/>
      <c r="AC307" s="38"/>
      <c r="AD307" s="38"/>
      <c r="AE307" s="38"/>
      <c r="AT307" s="19" t="s">
        <v>167</v>
      </c>
      <c r="AU307" s="19" t="s">
        <v>83</v>
      </c>
    </row>
    <row r="308" s="2" customFormat="1">
      <c r="A308" s="38"/>
      <c r="B308" s="39"/>
      <c r="C308" s="38"/>
      <c r="D308" s="194" t="s">
        <v>169</v>
      </c>
      <c r="E308" s="38"/>
      <c r="F308" s="199" t="s">
        <v>277</v>
      </c>
      <c r="G308" s="38"/>
      <c r="H308" s="38"/>
      <c r="I308" s="196"/>
      <c r="J308" s="38"/>
      <c r="K308" s="38"/>
      <c r="L308" s="39"/>
      <c r="M308" s="197"/>
      <c r="N308" s="198"/>
      <c r="O308" s="77"/>
      <c r="P308" s="77"/>
      <c r="Q308" s="77"/>
      <c r="R308" s="77"/>
      <c r="S308" s="77"/>
      <c r="T308" s="78"/>
      <c r="U308" s="38"/>
      <c r="V308" s="38"/>
      <c r="W308" s="38"/>
      <c r="X308" s="38"/>
      <c r="Y308" s="38"/>
      <c r="Z308" s="38"/>
      <c r="AA308" s="38"/>
      <c r="AB308" s="38"/>
      <c r="AC308" s="38"/>
      <c r="AD308" s="38"/>
      <c r="AE308" s="38"/>
      <c r="AT308" s="19" t="s">
        <v>169</v>
      </c>
      <c r="AU308" s="19" t="s">
        <v>83</v>
      </c>
    </row>
    <row r="309" s="14" customFormat="1">
      <c r="A309" s="14"/>
      <c r="B309" s="207"/>
      <c r="C309" s="14"/>
      <c r="D309" s="194" t="s">
        <v>171</v>
      </c>
      <c r="E309" s="208" t="s">
        <v>1</v>
      </c>
      <c r="F309" s="209" t="s">
        <v>390</v>
      </c>
      <c r="G309" s="14"/>
      <c r="H309" s="210">
        <v>23</v>
      </c>
      <c r="I309" s="211"/>
      <c r="J309" s="14"/>
      <c r="K309" s="14"/>
      <c r="L309" s="207"/>
      <c r="M309" s="212"/>
      <c r="N309" s="213"/>
      <c r="O309" s="213"/>
      <c r="P309" s="213"/>
      <c r="Q309" s="213"/>
      <c r="R309" s="213"/>
      <c r="S309" s="213"/>
      <c r="T309" s="214"/>
      <c r="U309" s="14"/>
      <c r="V309" s="14"/>
      <c r="W309" s="14"/>
      <c r="X309" s="14"/>
      <c r="Y309" s="14"/>
      <c r="Z309" s="14"/>
      <c r="AA309" s="14"/>
      <c r="AB309" s="14"/>
      <c r="AC309" s="14"/>
      <c r="AD309" s="14"/>
      <c r="AE309" s="14"/>
      <c r="AT309" s="208" t="s">
        <v>171</v>
      </c>
      <c r="AU309" s="208" t="s">
        <v>83</v>
      </c>
      <c r="AV309" s="14" t="s">
        <v>83</v>
      </c>
      <c r="AW309" s="14" t="s">
        <v>32</v>
      </c>
      <c r="AX309" s="14" t="s">
        <v>81</v>
      </c>
      <c r="AY309" s="208" t="s">
        <v>158</v>
      </c>
    </row>
    <row r="310" s="2" customFormat="1" ht="16.5" customHeight="1">
      <c r="A310" s="38"/>
      <c r="B310" s="180"/>
      <c r="C310" s="223" t="s">
        <v>391</v>
      </c>
      <c r="D310" s="223" t="s">
        <v>304</v>
      </c>
      <c r="E310" s="224" t="s">
        <v>392</v>
      </c>
      <c r="F310" s="225" t="s">
        <v>393</v>
      </c>
      <c r="G310" s="226" t="s">
        <v>342</v>
      </c>
      <c r="H310" s="227">
        <v>23</v>
      </c>
      <c r="I310" s="228"/>
      <c r="J310" s="229">
        <f>ROUND(I310*H310,2)</f>
        <v>0</v>
      </c>
      <c r="K310" s="225" t="s">
        <v>1</v>
      </c>
      <c r="L310" s="230"/>
      <c r="M310" s="231" t="s">
        <v>1</v>
      </c>
      <c r="N310" s="232" t="s">
        <v>40</v>
      </c>
      <c r="O310" s="77"/>
      <c r="P310" s="190">
        <f>O310*H310</f>
        <v>0</v>
      </c>
      <c r="Q310" s="190">
        <v>0.096000000000000002</v>
      </c>
      <c r="R310" s="190">
        <f>Q310*H310</f>
        <v>2.2080000000000002</v>
      </c>
      <c r="S310" s="190">
        <v>0</v>
      </c>
      <c r="T310" s="191">
        <f>S310*H310</f>
        <v>0</v>
      </c>
      <c r="U310" s="38"/>
      <c r="V310" s="38"/>
      <c r="W310" s="38"/>
      <c r="X310" s="38"/>
      <c r="Y310" s="38"/>
      <c r="Z310" s="38"/>
      <c r="AA310" s="38"/>
      <c r="AB310" s="38"/>
      <c r="AC310" s="38"/>
      <c r="AD310" s="38"/>
      <c r="AE310" s="38"/>
      <c r="AR310" s="192" t="s">
        <v>226</v>
      </c>
      <c r="AT310" s="192" t="s">
        <v>304</v>
      </c>
      <c r="AU310" s="192" t="s">
        <v>83</v>
      </c>
      <c r="AY310" s="19" t="s">
        <v>158</v>
      </c>
      <c r="BE310" s="193">
        <f>IF(N310="základní",J310,0)</f>
        <v>0</v>
      </c>
      <c r="BF310" s="193">
        <f>IF(N310="snížená",J310,0)</f>
        <v>0</v>
      </c>
      <c r="BG310" s="193">
        <f>IF(N310="zákl. přenesená",J310,0)</f>
        <v>0</v>
      </c>
      <c r="BH310" s="193">
        <f>IF(N310="sníž. přenesená",J310,0)</f>
        <v>0</v>
      </c>
      <c r="BI310" s="193">
        <f>IF(N310="nulová",J310,0)</f>
        <v>0</v>
      </c>
      <c r="BJ310" s="19" t="s">
        <v>81</v>
      </c>
      <c r="BK310" s="193">
        <f>ROUND(I310*H310,2)</f>
        <v>0</v>
      </c>
      <c r="BL310" s="19" t="s">
        <v>165</v>
      </c>
      <c r="BM310" s="192" t="s">
        <v>394</v>
      </c>
    </row>
    <row r="311" s="2" customFormat="1">
      <c r="A311" s="38"/>
      <c r="B311" s="39"/>
      <c r="C311" s="38"/>
      <c r="D311" s="194" t="s">
        <v>167</v>
      </c>
      <c r="E311" s="38"/>
      <c r="F311" s="195" t="s">
        <v>393</v>
      </c>
      <c r="G311" s="38"/>
      <c r="H311" s="38"/>
      <c r="I311" s="196"/>
      <c r="J311" s="38"/>
      <c r="K311" s="38"/>
      <c r="L311" s="39"/>
      <c r="M311" s="197"/>
      <c r="N311" s="198"/>
      <c r="O311" s="77"/>
      <c r="P311" s="77"/>
      <c r="Q311" s="77"/>
      <c r="R311" s="77"/>
      <c r="S311" s="77"/>
      <c r="T311" s="78"/>
      <c r="U311" s="38"/>
      <c r="V311" s="38"/>
      <c r="W311" s="38"/>
      <c r="X311" s="38"/>
      <c r="Y311" s="38"/>
      <c r="Z311" s="38"/>
      <c r="AA311" s="38"/>
      <c r="AB311" s="38"/>
      <c r="AC311" s="38"/>
      <c r="AD311" s="38"/>
      <c r="AE311" s="38"/>
      <c r="AT311" s="19" t="s">
        <v>167</v>
      </c>
      <c r="AU311" s="19" t="s">
        <v>83</v>
      </c>
    </row>
    <row r="312" s="2" customFormat="1" ht="24.15" customHeight="1">
      <c r="A312" s="38"/>
      <c r="B312" s="180"/>
      <c r="C312" s="181" t="s">
        <v>327</v>
      </c>
      <c r="D312" s="181" t="s">
        <v>160</v>
      </c>
      <c r="E312" s="182" t="s">
        <v>395</v>
      </c>
      <c r="F312" s="183" t="s">
        <v>396</v>
      </c>
      <c r="G312" s="184" t="s">
        <v>184</v>
      </c>
      <c r="H312" s="185">
        <v>60</v>
      </c>
      <c r="I312" s="186"/>
      <c r="J312" s="187">
        <f>ROUND(I312*H312,2)</f>
        <v>0</v>
      </c>
      <c r="K312" s="183" t="s">
        <v>164</v>
      </c>
      <c r="L312" s="39"/>
      <c r="M312" s="188" t="s">
        <v>1</v>
      </c>
      <c r="N312" s="189" t="s">
        <v>40</v>
      </c>
      <c r="O312" s="77"/>
      <c r="P312" s="190">
        <f>O312*H312</f>
        <v>0</v>
      </c>
      <c r="Q312" s="190">
        <v>0</v>
      </c>
      <c r="R312" s="190">
        <f>Q312*H312</f>
        <v>0</v>
      </c>
      <c r="S312" s="190">
        <v>0</v>
      </c>
      <c r="T312" s="191">
        <f>S312*H312</f>
        <v>0</v>
      </c>
      <c r="U312" s="38"/>
      <c r="V312" s="38"/>
      <c r="W312" s="38"/>
      <c r="X312" s="38"/>
      <c r="Y312" s="38"/>
      <c r="Z312" s="38"/>
      <c r="AA312" s="38"/>
      <c r="AB312" s="38"/>
      <c r="AC312" s="38"/>
      <c r="AD312" s="38"/>
      <c r="AE312" s="38"/>
      <c r="AR312" s="192" t="s">
        <v>165</v>
      </c>
      <c r="AT312" s="192" t="s">
        <v>160</v>
      </c>
      <c r="AU312" s="192" t="s">
        <v>83</v>
      </c>
      <c r="AY312" s="19" t="s">
        <v>158</v>
      </c>
      <c r="BE312" s="193">
        <f>IF(N312="základní",J312,0)</f>
        <v>0</v>
      </c>
      <c r="BF312" s="193">
        <f>IF(N312="snížená",J312,0)</f>
        <v>0</v>
      </c>
      <c r="BG312" s="193">
        <f>IF(N312="zákl. přenesená",J312,0)</f>
        <v>0</v>
      </c>
      <c r="BH312" s="193">
        <f>IF(N312="sníž. přenesená",J312,0)</f>
        <v>0</v>
      </c>
      <c r="BI312" s="193">
        <f>IF(N312="nulová",J312,0)</f>
        <v>0</v>
      </c>
      <c r="BJ312" s="19" t="s">
        <v>81</v>
      </c>
      <c r="BK312" s="193">
        <f>ROUND(I312*H312,2)</f>
        <v>0</v>
      </c>
      <c r="BL312" s="19" t="s">
        <v>165</v>
      </c>
      <c r="BM312" s="192" t="s">
        <v>397</v>
      </c>
    </row>
    <row r="313" s="2" customFormat="1">
      <c r="A313" s="38"/>
      <c r="B313" s="39"/>
      <c r="C313" s="38"/>
      <c r="D313" s="194" t="s">
        <v>167</v>
      </c>
      <c r="E313" s="38"/>
      <c r="F313" s="195" t="s">
        <v>398</v>
      </c>
      <c r="G313" s="38"/>
      <c r="H313" s="38"/>
      <c r="I313" s="196"/>
      <c r="J313" s="38"/>
      <c r="K313" s="38"/>
      <c r="L313" s="39"/>
      <c r="M313" s="197"/>
      <c r="N313" s="198"/>
      <c r="O313" s="77"/>
      <c r="P313" s="77"/>
      <c r="Q313" s="77"/>
      <c r="R313" s="77"/>
      <c r="S313" s="77"/>
      <c r="T313" s="78"/>
      <c r="U313" s="38"/>
      <c r="V313" s="38"/>
      <c r="W313" s="38"/>
      <c r="X313" s="38"/>
      <c r="Y313" s="38"/>
      <c r="Z313" s="38"/>
      <c r="AA313" s="38"/>
      <c r="AB313" s="38"/>
      <c r="AC313" s="38"/>
      <c r="AD313" s="38"/>
      <c r="AE313" s="38"/>
      <c r="AT313" s="19" t="s">
        <v>167</v>
      </c>
      <c r="AU313" s="19" t="s">
        <v>83</v>
      </c>
    </row>
    <row r="314" s="2" customFormat="1">
      <c r="A314" s="38"/>
      <c r="B314" s="39"/>
      <c r="C314" s="38"/>
      <c r="D314" s="194" t="s">
        <v>169</v>
      </c>
      <c r="E314" s="38"/>
      <c r="F314" s="199" t="s">
        <v>170</v>
      </c>
      <c r="G314" s="38"/>
      <c r="H314" s="38"/>
      <c r="I314" s="196"/>
      <c r="J314" s="38"/>
      <c r="K314" s="38"/>
      <c r="L314" s="39"/>
      <c r="M314" s="197"/>
      <c r="N314" s="198"/>
      <c r="O314" s="77"/>
      <c r="P314" s="77"/>
      <c r="Q314" s="77"/>
      <c r="R314" s="77"/>
      <c r="S314" s="77"/>
      <c r="T314" s="78"/>
      <c r="U314" s="38"/>
      <c r="V314" s="38"/>
      <c r="W314" s="38"/>
      <c r="X314" s="38"/>
      <c r="Y314" s="38"/>
      <c r="Z314" s="38"/>
      <c r="AA314" s="38"/>
      <c r="AB314" s="38"/>
      <c r="AC314" s="38"/>
      <c r="AD314" s="38"/>
      <c r="AE314" s="38"/>
      <c r="AT314" s="19" t="s">
        <v>169</v>
      </c>
      <c r="AU314" s="19" t="s">
        <v>83</v>
      </c>
    </row>
    <row r="315" s="14" customFormat="1">
      <c r="A315" s="14"/>
      <c r="B315" s="207"/>
      <c r="C315" s="14"/>
      <c r="D315" s="194" t="s">
        <v>171</v>
      </c>
      <c r="E315" s="208" t="s">
        <v>1</v>
      </c>
      <c r="F315" s="209" t="s">
        <v>399</v>
      </c>
      <c r="G315" s="14"/>
      <c r="H315" s="210">
        <v>60</v>
      </c>
      <c r="I315" s="211"/>
      <c r="J315" s="14"/>
      <c r="K315" s="14"/>
      <c r="L315" s="207"/>
      <c r="M315" s="212"/>
      <c r="N315" s="213"/>
      <c r="O315" s="213"/>
      <c r="P315" s="213"/>
      <c r="Q315" s="213"/>
      <c r="R315" s="213"/>
      <c r="S315" s="213"/>
      <c r="T315" s="214"/>
      <c r="U315" s="14"/>
      <c r="V315" s="14"/>
      <c r="W315" s="14"/>
      <c r="X315" s="14"/>
      <c r="Y315" s="14"/>
      <c r="Z315" s="14"/>
      <c r="AA315" s="14"/>
      <c r="AB315" s="14"/>
      <c r="AC315" s="14"/>
      <c r="AD315" s="14"/>
      <c r="AE315" s="14"/>
      <c r="AT315" s="208" t="s">
        <v>171</v>
      </c>
      <c r="AU315" s="208" t="s">
        <v>83</v>
      </c>
      <c r="AV315" s="14" t="s">
        <v>83</v>
      </c>
      <c r="AW315" s="14" t="s">
        <v>32</v>
      </c>
      <c r="AX315" s="14" t="s">
        <v>81</v>
      </c>
      <c r="AY315" s="208" t="s">
        <v>158</v>
      </c>
    </row>
    <row r="316" s="2" customFormat="1" ht="24.15" customHeight="1">
      <c r="A316" s="38"/>
      <c r="B316" s="180"/>
      <c r="C316" s="223" t="s">
        <v>400</v>
      </c>
      <c r="D316" s="223" t="s">
        <v>304</v>
      </c>
      <c r="E316" s="224" t="s">
        <v>401</v>
      </c>
      <c r="F316" s="225" t="s">
        <v>402</v>
      </c>
      <c r="G316" s="226" t="s">
        <v>184</v>
      </c>
      <c r="H316" s="227">
        <v>63</v>
      </c>
      <c r="I316" s="228"/>
      <c r="J316" s="229">
        <f>ROUND(I316*H316,2)</f>
        <v>0</v>
      </c>
      <c r="K316" s="225" t="s">
        <v>164</v>
      </c>
      <c r="L316" s="230"/>
      <c r="M316" s="231" t="s">
        <v>1</v>
      </c>
      <c r="N316" s="232" t="s">
        <v>40</v>
      </c>
      <c r="O316" s="77"/>
      <c r="P316" s="190">
        <f>O316*H316</f>
        <v>0</v>
      </c>
      <c r="Q316" s="190">
        <v>0.00131</v>
      </c>
      <c r="R316" s="190">
        <f>Q316*H316</f>
        <v>0.082529999999999992</v>
      </c>
      <c r="S316" s="190">
        <v>0</v>
      </c>
      <c r="T316" s="191">
        <f>S316*H316</f>
        <v>0</v>
      </c>
      <c r="U316" s="38"/>
      <c r="V316" s="38"/>
      <c r="W316" s="38"/>
      <c r="X316" s="38"/>
      <c r="Y316" s="38"/>
      <c r="Z316" s="38"/>
      <c r="AA316" s="38"/>
      <c r="AB316" s="38"/>
      <c r="AC316" s="38"/>
      <c r="AD316" s="38"/>
      <c r="AE316" s="38"/>
      <c r="AR316" s="192" t="s">
        <v>226</v>
      </c>
      <c r="AT316" s="192" t="s">
        <v>304</v>
      </c>
      <c r="AU316" s="192" t="s">
        <v>83</v>
      </c>
      <c r="AY316" s="19" t="s">
        <v>158</v>
      </c>
      <c r="BE316" s="193">
        <f>IF(N316="základní",J316,0)</f>
        <v>0</v>
      </c>
      <c r="BF316" s="193">
        <f>IF(N316="snížená",J316,0)</f>
        <v>0</v>
      </c>
      <c r="BG316" s="193">
        <f>IF(N316="zákl. přenesená",J316,0)</f>
        <v>0</v>
      </c>
      <c r="BH316" s="193">
        <f>IF(N316="sníž. přenesená",J316,0)</f>
        <v>0</v>
      </c>
      <c r="BI316" s="193">
        <f>IF(N316="nulová",J316,0)</f>
        <v>0</v>
      </c>
      <c r="BJ316" s="19" t="s">
        <v>81</v>
      </c>
      <c r="BK316" s="193">
        <f>ROUND(I316*H316,2)</f>
        <v>0</v>
      </c>
      <c r="BL316" s="19" t="s">
        <v>165</v>
      </c>
      <c r="BM316" s="192" t="s">
        <v>403</v>
      </c>
    </row>
    <row r="317" s="2" customFormat="1">
      <c r="A317" s="38"/>
      <c r="B317" s="39"/>
      <c r="C317" s="38"/>
      <c r="D317" s="194" t="s">
        <v>167</v>
      </c>
      <c r="E317" s="38"/>
      <c r="F317" s="195" t="s">
        <v>402</v>
      </c>
      <c r="G317" s="38"/>
      <c r="H317" s="38"/>
      <c r="I317" s="196"/>
      <c r="J317" s="38"/>
      <c r="K317" s="38"/>
      <c r="L317" s="39"/>
      <c r="M317" s="197"/>
      <c r="N317" s="198"/>
      <c r="O317" s="77"/>
      <c r="P317" s="77"/>
      <c r="Q317" s="77"/>
      <c r="R317" s="77"/>
      <c r="S317" s="77"/>
      <c r="T317" s="78"/>
      <c r="U317" s="38"/>
      <c r="V317" s="38"/>
      <c r="W317" s="38"/>
      <c r="X317" s="38"/>
      <c r="Y317" s="38"/>
      <c r="Z317" s="38"/>
      <c r="AA317" s="38"/>
      <c r="AB317" s="38"/>
      <c r="AC317" s="38"/>
      <c r="AD317" s="38"/>
      <c r="AE317" s="38"/>
      <c r="AT317" s="19" t="s">
        <v>167</v>
      </c>
      <c r="AU317" s="19" t="s">
        <v>83</v>
      </c>
    </row>
    <row r="318" s="14" customFormat="1">
      <c r="A318" s="14"/>
      <c r="B318" s="207"/>
      <c r="C318" s="14"/>
      <c r="D318" s="194" t="s">
        <v>171</v>
      </c>
      <c r="E318" s="14"/>
      <c r="F318" s="209" t="s">
        <v>404</v>
      </c>
      <c r="G318" s="14"/>
      <c r="H318" s="210">
        <v>63</v>
      </c>
      <c r="I318" s="211"/>
      <c r="J318" s="14"/>
      <c r="K318" s="14"/>
      <c r="L318" s="207"/>
      <c r="M318" s="212"/>
      <c r="N318" s="213"/>
      <c r="O318" s="213"/>
      <c r="P318" s="213"/>
      <c r="Q318" s="213"/>
      <c r="R318" s="213"/>
      <c r="S318" s="213"/>
      <c r="T318" s="214"/>
      <c r="U318" s="14"/>
      <c r="V318" s="14"/>
      <c r="W318" s="14"/>
      <c r="X318" s="14"/>
      <c r="Y318" s="14"/>
      <c r="Z318" s="14"/>
      <c r="AA318" s="14"/>
      <c r="AB318" s="14"/>
      <c r="AC318" s="14"/>
      <c r="AD318" s="14"/>
      <c r="AE318" s="14"/>
      <c r="AT318" s="208" t="s">
        <v>171</v>
      </c>
      <c r="AU318" s="208" t="s">
        <v>83</v>
      </c>
      <c r="AV318" s="14" t="s">
        <v>83</v>
      </c>
      <c r="AW318" s="14" t="s">
        <v>3</v>
      </c>
      <c r="AX318" s="14" t="s">
        <v>81</v>
      </c>
      <c r="AY318" s="208" t="s">
        <v>158</v>
      </c>
    </row>
    <row r="319" s="2" customFormat="1" ht="24.15" customHeight="1">
      <c r="A319" s="38"/>
      <c r="B319" s="180"/>
      <c r="C319" s="181" t="s">
        <v>405</v>
      </c>
      <c r="D319" s="181" t="s">
        <v>160</v>
      </c>
      <c r="E319" s="182" t="s">
        <v>406</v>
      </c>
      <c r="F319" s="183" t="s">
        <v>407</v>
      </c>
      <c r="G319" s="184" t="s">
        <v>184</v>
      </c>
      <c r="H319" s="185">
        <v>180</v>
      </c>
      <c r="I319" s="186"/>
      <c r="J319" s="187">
        <f>ROUND(I319*H319,2)</f>
        <v>0</v>
      </c>
      <c r="K319" s="183" t="s">
        <v>164</v>
      </c>
      <c r="L319" s="39"/>
      <c r="M319" s="188" t="s">
        <v>1</v>
      </c>
      <c r="N319" s="189" t="s">
        <v>40</v>
      </c>
      <c r="O319" s="77"/>
      <c r="P319" s="190">
        <f>O319*H319</f>
        <v>0</v>
      </c>
      <c r="Q319" s="190">
        <v>0</v>
      </c>
      <c r="R319" s="190">
        <f>Q319*H319</f>
        <v>0</v>
      </c>
      <c r="S319" s="190">
        <v>0</v>
      </c>
      <c r="T319" s="191">
        <f>S319*H319</f>
        <v>0</v>
      </c>
      <c r="U319" s="38"/>
      <c r="V319" s="38"/>
      <c r="W319" s="38"/>
      <c r="X319" s="38"/>
      <c r="Y319" s="38"/>
      <c r="Z319" s="38"/>
      <c r="AA319" s="38"/>
      <c r="AB319" s="38"/>
      <c r="AC319" s="38"/>
      <c r="AD319" s="38"/>
      <c r="AE319" s="38"/>
      <c r="AR319" s="192" t="s">
        <v>165</v>
      </c>
      <c r="AT319" s="192" t="s">
        <v>160</v>
      </c>
      <c r="AU319" s="192" t="s">
        <v>83</v>
      </c>
      <c r="AY319" s="19" t="s">
        <v>158</v>
      </c>
      <c r="BE319" s="193">
        <f>IF(N319="základní",J319,0)</f>
        <v>0</v>
      </c>
      <c r="BF319" s="193">
        <f>IF(N319="snížená",J319,0)</f>
        <v>0</v>
      </c>
      <c r="BG319" s="193">
        <f>IF(N319="zákl. přenesená",J319,0)</f>
        <v>0</v>
      </c>
      <c r="BH319" s="193">
        <f>IF(N319="sníž. přenesená",J319,0)</f>
        <v>0</v>
      </c>
      <c r="BI319" s="193">
        <f>IF(N319="nulová",J319,0)</f>
        <v>0</v>
      </c>
      <c r="BJ319" s="19" t="s">
        <v>81</v>
      </c>
      <c r="BK319" s="193">
        <f>ROUND(I319*H319,2)</f>
        <v>0</v>
      </c>
      <c r="BL319" s="19" t="s">
        <v>165</v>
      </c>
      <c r="BM319" s="192" t="s">
        <v>408</v>
      </c>
    </row>
    <row r="320" s="2" customFormat="1">
      <c r="A320" s="38"/>
      <c r="B320" s="39"/>
      <c r="C320" s="38"/>
      <c r="D320" s="194" t="s">
        <v>167</v>
      </c>
      <c r="E320" s="38"/>
      <c r="F320" s="195" t="s">
        <v>409</v>
      </c>
      <c r="G320" s="38"/>
      <c r="H320" s="38"/>
      <c r="I320" s="196"/>
      <c r="J320" s="38"/>
      <c r="K320" s="38"/>
      <c r="L320" s="39"/>
      <c r="M320" s="197"/>
      <c r="N320" s="198"/>
      <c r="O320" s="77"/>
      <c r="P320" s="77"/>
      <c r="Q320" s="77"/>
      <c r="R320" s="77"/>
      <c r="S320" s="77"/>
      <c r="T320" s="78"/>
      <c r="U320" s="38"/>
      <c r="V320" s="38"/>
      <c r="W320" s="38"/>
      <c r="X320" s="38"/>
      <c r="Y320" s="38"/>
      <c r="Z320" s="38"/>
      <c r="AA320" s="38"/>
      <c r="AB320" s="38"/>
      <c r="AC320" s="38"/>
      <c r="AD320" s="38"/>
      <c r="AE320" s="38"/>
      <c r="AT320" s="19" t="s">
        <v>167</v>
      </c>
      <c r="AU320" s="19" t="s">
        <v>83</v>
      </c>
    </row>
    <row r="321" s="2" customFormat="1">
      <c r="A321" s="38"/>
      <c r="B321" s="39"/>
      <c r="C321" s="38"/>
      <c r="D321" s="194" t="s">
        <v>169</v>
      </c>
      <c r="E321" s="38"/>
      <c r="F321" s="199" t="s">
        <v>170</v>
      </c>
      <c r="G321" s="38"/>
      <c r="H321" s="38"/>
      <c r="I321" s="196"/>
      <c r="J321" s="38"/>
      <c r="K321" s="38"/>
      <c r="L321" s="39"/>
      <c r="M321" s="197"/>
      <c r="N321" s="198"/>
      <c r="O321" s="77"/>
      <c r="P321" s="77"/>
      <c r="Q321" s="77"/>
      <c r="R321" s="77"/>
      <c r="S321" s="77"/>
      <c r="T321" s="78"/>
      <c r="U321" s="38"/>
      <c r="V321" s="38"/>
      <c r="W321" s="38"/>
      <c r="X321" s="38"/>
      <c r="Y321" s="38"/>
      <c r="Z321" s="38"/>
      <c r="AA321" s="38"/>
      <c r="AB321" s="38"/>
      <c r="AC321" s="38"/>
      <c r="AD321" s="38"/>
      <c r="AE321" s="38"/>
      <c r="AT321" s="19" t="s">
        <v>169</v>
      </c>
      <c r="AU321" s="19" t="s">
        <v>83</v>
      </c>
    </row>
    <row r="322" s="14" customFormat="1">
      <c r="A322" s="14"/>
      <c r="B322" s="207"/>
      <c r="C322" s="14"/>
      <c r="D322" s="194" t="s">
        <v>171</v>
      </c>
      <c r="E322" s="208" t="s">
        <v>1</v>
      </c>
      <c r="F322" s="209" t="s">
        <v>410</v>
      </c>
      <c r="G322" s="14"/>
      <c r="H322" s="210">
        <v>180</v>
      </c>
      <c r="I322" s="211"/>
      <c r="J322" s="14"/>
      <c r="K322" s="14"/>
      <c r="L322" s="207"/>
      <c r="M322" s="212"/>
      <c r="N322" s="213"/>
      <c r="O322" s="213"/>
      <c r="P322" s="213"/>
      <c r="Q322" s="213"/>
      <c r="R322" s="213"/>
      <c r="S322" s="213"/>
      <c r="T322" s="214"/>
      <c r="U322" s="14"/>
      <c r="V322" s="14"/>
      <c r="W322" s="14"/>
      <c r="X322" s="14"/>
      <c r="Y322" s="14"/>
      <c r="Z322" s="14"/>
      <c r="AA322" s="14"/>
      <c r="AB322" s="14"/>
      <c r="AC322" s="14"/>
      <c r="AD322" s="14"/>
      <c r="AE322" s="14"/>
      <c r="AT322" s="208" t="s">
        <v>171</v>
      </c>
      <c r="AU322" s="208" t="s">
        <v>83</v>
      </c>
      <c r="AV322" s="14" t="s">
        <v>83</v>
      </c>
      <c r="AW322" s="14" t="s">
        <v>32</v>
      </c>
      <c r="AX322" s="14" t="s">
        <v>81</v>
      </c>
      <c r="AY322" s="208" t="s">
        <v>158</v>
      </c>
    </row>
    <row r="323" s="2" customFormat="1" ht="16.5" customHeight="1">
      <c r="A323" s="38"/>
      <c r="B323" s="180"/>
      <c r="C323" s="223" t="s">
        <v>411</v>
      </c>
      <c r="D323" s="223" t="s">
        <v>304</v>
      </c>
      <c r="E323" s="224" t="s">
        <v>412</v>
      </c>
      <c r="F323" s="225" t="s">
        <v>413</v>
      </c>
      <c r="G323" s="226" t="s">
        <v>184</v>
      </c>
      <c r="H323" s="227">
        <v>189</v>
      </c>
      <c r="I323" s="228"/>
      <c r="J323" s="229">
        <f>ROUND(I323*H323,2)</f>
        <v>0</v>
      </c>
      <c r="K323" s="225" t="s">
        <v>164</v>
      </c>
      <c r="L323" s="230"/>
      <c r="M323" s="231" t="s">
        <v>1</v>
      </c>
      <c r="N323" s="232" t="s">
        <v>40</v>
      </c>
      <c r="O323" s="77"/>
      <c r="P323" s="190">
        <f>O323*H323</f>
        <v>0</v>
      </c>
      <c r="Q323" s="190">
        <v>4.0000000000000003E-05</v>
      </c>
      <c r="R323" s="190">
        <f>Q323*H323</f>
        <v>0.0075600000000000007</v>
      </c>
      <c r="S323" s="190">
        <v>0</v>
      </c>
      <c r="T323" s="191">
        <f>S323*H323</f>
        <v>0</v>
      </c>
      <c r="U323" s="38"/>
      <c r="V323" s="38"/>
      <c r="W323" s="38"/>
      <c r="X323" s="38"/>
      <c r="Y323" s="38"/>
      <c r="Z323" s="38"/>
      <c r="AA323" s="38"/>
      <c r="AB323" s="38"/>
      <c r="AC323" s="38"/>
      <c r="AD323" s="38"/>
      <c r="AE323" s="38"/>
      <c r="AR323" s="192" t="s">
        <v>226</v>
      </c>
      <c r="AT323" s="192" t="s">
        <v>304</v>
      </c>
      <c r="AU323" s="192" t="s">
        <v>83</v>
      </c>
      <c r="AY323" s="19" t="s">
        <v>158</v>
      </c>
      <c r="BE323" s="193">
        <f>IF(N323="základní",J323,0)</f>
        <v>0</v>
      </c>
      <c r="BF323" s="193">
        <f>IF(N323="snížená",J323,0)</f>
        <v>0</v>
      </c>
      <c r="BG323" s="193">
        <f>IF(N323="zákl. přenesená",J323,0)</f>
        <v>0</v>
      </c>
      <c r="BH323" s="193">
        <f>IF(N323="sníž. přenesená",J323,0)</f>
        <v>0</v>
      </c>
      <c r="BI323" s="193">
        <f>IF(N323="nulová",J323,0)</f>
        <v>0</v>
      </c>
      <c r="BJ323" s="19" t="s">
        <v>81</v>
      </c>
      <c r="BK323" s="193">
        <f>ROUND(I323*H323,2)</f>
        <v>0</v>
      </c>
      <c r="BL323" s="19" t="s">
        <v>165</v>
      </c>
      <c r="BM323" s="192" t="s">
        <v>414</v>
      </c>
    </row>
    <row r="324" s="2" customFormat="1">
      <c r="A324" s="38"/>
      <c r="B324" s="39"/>
      <c r="C324" s="38"/>
      <c r="D324" s="194" t="s">
        <v>167</v>
      </c>
      <c r="E324" s="38"/>
      <c r="F324" s="195" t="s">
        <v>413</v>
      </c>
      <c r="G324" s="38"/>
      <c r="H324" s="38"/>
      <c r="I324" s="196"/>
      <c r="J324" s="38"/>
      <c r="K324" s="38"/>
      <c r="L324" s="39"/>
      <c r="M324" s="197"/>
      <c r="N324" s="198"/>
      <c r="O324" s="77"/>
      <c r="P324" s="77"/>
      <c r="Q324" s="77"/>
      <c r="R324" s="77"/>
      <c r="S324" s="77"/>
      <c r="T324" s="78"/>
      <c r="U324" s="38"/>
      <c r="V324" s="38"/>
      <c r="W324" s="38"/>
      <c r="X324" s="38"/>
      <c r="Y324" s="38"/>
      <c r="Z324" s="38"/>
      <c r="AA324" s="38"/>
      <c r="AB324" s="38"/>
      <c r="AC324" s="38"/>
      <c r="AD324" s="38"/>
      <c r="AE324" s="38"/>
      <c r="AT324" s="19" t="s">
        <v>167</v>
      </c>
      <c r="AU324" s="19" t="s">
        <v>83</v>
      </c>
    </row>
    <row r="325" s="14" customFormat="1">
      <c r="A325" s="14"/>
      <c r="B325" s="207"/>
      <c r="C325" s="14"/>
      <c r="D325" s="194" t="s">
        <v>171</v>
      </c>
      <c r="E325" s="14"/>
      <c r="F325" s="209" t="s">
        <v>415</v>
      </c>
      <c r="G325" s="14"/>
      <c r="H325" s="210">
        <v>189</v>
      </c>
      <c r="I325" s="211"/>
      <c r="J325" s="14"/>
      <c r="K325" s="14"/>
      <c r="L325" s="207"/>
      <c r="M325" s="212"/>
      <c r="N325" s="213"/>
      <c r="O325" s="213"/>
      <c r="P325" s="213"/>
      <c r="Q325" s="213"/>
      <c r="R325" s="213"/>
      <c r="S325" s="213"/>
      <c r="T325" s="214"/>
      <c r="U325" s="14"/>
      <c r="V325" s="14"/>
      <c r="W325" s="14"/>
      <c r="X325" s="14"/>
      <c r="Y325" s="14"/>
      <c r="Z325" s="14"/>
      <c r="AA325" s="14"/>
      <c r="AB325" s="14"/>
      <c r="AC325" s="14"/>
      <c r="AD325" s="14"/>
      <c r="AE325" s="14"/>
      <c r="AT325" s="208" t="s">
        <v>171</v>
      </c>
      <c r="AU325" s="208" t="s">
        <v>83</v>
      </c>
      <c r="AV325" s="14" t="s">
        <v>83</v>
      </c>
      <c r="AW325" s="14" t="s">
        <v>3</v>
      </c>
      <c r="AX325" s="14" t="s">
        <v>81</v>
      </c>
      <c r="AY325" s="208" t="s">
        <v>158</v>
      </c>
    </row>
    <row r="326" s="2" customFormat="1" ht="37.8" customHeight="1">
      <c r="A326" s="38"/>
      <c r="B326" s="180"/>
      <c r="C326" s="181" t="s">
        <v>416</v>
      </c>
      <c r="D326" s="181" t="s">
        <v>160</v>
      </c>
      <c r="E326" s="182" t="s">
        <v>417</v>
      </c>
      <c r="F326" s="183" t="s">
        <v>418</v>
      </c>
      <c r="G326" s="184" t="s">
        <v>176</v>
      </c>
      <c r="H326" s="185">
        <v>0.52000000000000002</v>
      </c>
      <c r="I326" s="186"/>
      <c r="J326" s="187">
        <f>ROUND(I326*H326,2)</f>
        <v>0</v>
      </c>
      <c r="K326" s="183" t="s">
        <v>164</v>
      </c>
      <c r="L326" s="39"/>
      <c r="M326" s="188" t="s">
        <v>1</v>
      </c>
      <c r="N326" s="189" t="s">
        <v>40</v>
      </c>
      <c r="O326" s="77"/>
      <c r="P326" s="190">
        <f>O326*H326</f>
        <v>0</v>
      </c>
      <c r="Q326" s="190">
        <v>2.5297900000000002</v>
      </c>
      <c r="R326" s="190">
        <f>Q326*H326</f>
        <v>1.3154908000000001</v>
      </c>
      <c r="S326" s="190">
        <v>0</v>
      </c>
      <c r="T326" s="191">
        <f>S326*H326</f>
        <v>0</v>
      </c>
      <c r="U326" s="38"/>
      <c r="V326" s="38"/>
      <c r="W326" s="38"/>
      <c r="X326" s="38"/>
      <c r="Y326" s="38"/>
      <c r="Z326" s="38"/>
      <c r="AA326" s="38"/>
      <c r="AB326" s="38"/>
      <c r="AC326" s="38"/>
      <c r="AD326" s="38"/>
      <c r="AE326" s="38"/>
      <c r="AR326" s="192" t="s">
        <v>165</v>
      </c>
      <c r="AT326" s="192" t="s">
        <v>160</v>
      </c>
      <c r="AU326" s="192" t="s">
        <v>83</v>
      </c>
      <c r="AY326" s="19" t="s">
        <v>158</v>
      </c>
      <c r="BE326" s="193">
        <f>IF(N326="základní",J326,0)</f>
        <v>0</v>
      </c>
      <c r="BF326" s="193">
        <f>IF(N326="snížená",J326,0)</f>
        <v>0</v>
      </c>
      <c r="BG326" s="193">
        <f>IF(N326="zákl. přenesená",J326,0)</f>
        <v>0</v>
      </c>
      <c r="BH326" s="193">
        <f>IF(N326="sníž. přenesená",J326,0)</f>
        <v>0</v>
      </c>
      <c r="BI326" s="193">
        <f>IF(N326="nulová",J326,0)</f>
        <v>0</v>
      </c>
      <c r="BJ326" s="19" t="s">
        <v>81</v>
      </c>
      <c r="BK326" s="193">
        <f>ROUND(I326*H326,2)</f>
        <v>0</v>
      </c>
      <c r="BL326" s="19" t="s">
        <v>165</v>
      </c>
      <c r="BM326" s="192" t="s">
        <v>419</v>
      </c>
    </row>
    <row r="327" s="2" customFormat="1">
      <c r="A327" s="38"/>
      <c r="B327" s="39"/>
      <c r="C327" s="38"/>
      <c r="D327" s="194" t="s">
        <v>167</v>
      </c>
      <c r="E327" s="38"/>
      <c r="F327" s="195" t="s">
        <v>420</v>
      </c>
      <c r="G327" s="38"/>
      <c r="H327" s="38"/>
      <c r="I327" s="196"/>
      <c r="J327" s="38"/>
      <c r="K327" s="38"/>
      <c r="L327" s="39"/>
      <c r="M327" s="197"/>
      <c r="N327" s="198"/>
      <c r="O327" s="77"/>
      <c r="P327" s="77"/>
      <c r="Q327" s="77"/>
      <c r="R327" s="77"/>
      <c r="S327" s="77"/>
      <c r="T327" s="78"/>
      <c r="U327" s="38"/>
      <c r="V327" s="38"/>
      <c r="W327" s="38"/>
      <c r="X327" s="38"/>
      <c r="Y327" s="38"/>
      <c r="Z327" s="38"/>
      <c r="AA327" s="38"/>
      <c r="AB327" s="38"/>
      <c r="AC327" s="38"/>
      <c r="AD327" s="38"/>
      <c r="AE327" s="38"/>
      <c r="AT327" s="19" t="s">
        <v>167</v>
      </c>
      <c r="AU327" s="19" t="s">
        <v>83</v>
      </c>
    </row>
    <row r="328" s="2" customFormat="1">
      <c r="A328" s="38"/>
      <c r="B328" s="39"/>
      <c r="C328" s="38"/>
      <c r="D328" s="194" t="s">
        <v>169</v>
      </c>
      <c r="E328" s="38"/>
      <c r="F328" s="199" t="s">
        <v>170</v>
      </c>
      <c r="G328" s="38"/>
      <c r="H328" s="38"/>
      <c r="I328" s="196"/>
      <c r="J328" s="38"/>
      <c r="K328" s="38"/>
      <c r="L328" s="39"/>
      <c r="M328" s="197"/>
      <c r="N328" s="198"/>
      <c r="O328" s="77"/>
      <c r="P328" s="77"/>
      <c r="Q328" s="77"/>
      <c r="R328" s="77"/>
      <c r="S328" s="77"/>
      <c r="T328" s="78"/>
      <c r="U328" s="38"/>
      <c r="V328" s="38"/>
      <c r="W328" s="38"/>
      <c r="X328" s="38"/>
      <c r="Y328" s="38"/>
      <c r="Z328" s="38"/>
      <c r="AA328" s="38"/>
      <c r="AB328" s="38"/>
      <c r="AC328" s="38"/>
      <c r="AD328" s="38"/>
      <c r="AE328" s="38"/>
      <c r="AT328" s="19" t="s">
        <v>169</v>
      </c>
      <c r="AU328" s="19" t="s">
        <v>83</v>
      </c>
    </row>
    <row r="329" s="13" customFormat="1">
      <c r="A329" s="13"/>
      <c r="B329" s="200"/>
      <c r="C329" s="13"/>
      <c r="D329" s="194" t="s">
        <v>171</v>
      </c>
      <c r="E329" s="201" t="s">
        <v>1</v>
      </c>
      <c r="F329" s="202" t="s">
        <v>421</v>
      </c>
      <c r="G329" s="13"/>
      <c r="H329" s="201" t="s">
        <v>1</v>
      </c>
      <c r="I329" s="203"/>
      <c r="J329" s="13"/>
      <c r="K329" s="13"/>
      <c r="L329" s="200"/>
      <c r="M329" s="204"/>
      <c r="N329" s="205"/>
      <c r="O329" s="205"/>
      <c r="P329" s="205"/>
      <c r="Q329" s="205"/>
      <c r="R329" s="205"/>
      <c r="S329" s="205"/>
      <c r="T329" s="206"/>
      <c r="U329" s="13"/>
      <c r="V329" s="13"/>
      <c r="W329" s="13"/>
      <c r="X329" s="13"/>
      <c r="Y329" s="13"/>
      <c r="Z329" s="13"/>
      <c r="AA329" s="13"/>
      <c r="AB329" s="13"/>
      <c r="AC329" s="13"/>
      <c r="AD329" s="13"/>
      <c r="AE329" s="13"/>
      <c r="AT329" s="201" t="s">
        <v>171</v>
      </c>
      <c r="AU329" s="201" t="s">
        <v>83</v>
      </c>
      <c r="AV329" s="13" t="s">
        <v>81</v>
      </c>
      <c r="AW329" s="13" t="s">
        <v>32</v>
      </c>
      <c r="AX329" s="13" t="s">
        <v>75</v>
      </c>
      <c r="AY329" s="201" t="s">
        <v>158</v>
      </c>
    </row>
    <row r="330" s="14" customFormat="1">
      <c r="A330" s="14"/>
      <c r="B330" s="207"/>
      <c r="C330" s="14"/>
      <c r="D330" s="194" t="s">
        <v>171</v>
      </c>
      <c r="E330" s="208" t="s">
        <v>1</v>
      </c>
      <c r="F330" s="209" t="s">
        <v>422</v>
      </c>
      <c r="G330" s="14"/>
      <c r="H330" s="210">
        <v>5.0650000000000004</v>
      </c>
      <c r="I330" s="211"/>
      <c r="J330" s="14"/>
      <c r="K330" s="14"/>
      <c r="L330" s="207"/>
      <c r="M330" s="212"/>
      <c r="N330" s="213"/>
      <c r="O330" s="213"/>
      <c r="P330" s="213"/>
      <c r="Q330" s="213"/>
      <c r="R330" s="213"/>
      <c r="S330" s="213"/>
      <c r="T330" s="214"/>
      <c r="U330" s="14"/>
      <c r="V330" s="14"/>
      <c r="W330" s="14"/>
      <c r="X330" s="14"/>
      <c r="Y330" s="14"/>
      <c r="Z330" s="14"/>
      <c r="AA330" s="14"/>
      <c r="AB330" s="14"/>
      <c r="AC330" s="14"/>
      <c r="AD330" s="14"/>
      <c r="AE330" s="14"/>
      <c r="AT330" s="208" t="s">
        <v>171</v>
      </c>
      <c r="AU330" s="208" t="s">
        <v>83</v>
      </c>
      <c r="AV330" s="14" t="s">
        <v>83</v>
      </c>
      <c r="AW330" s="14" t="s">
        <v>32</v>
      </c>
      <c r="AX330" s="14" t="s">
        <v>75</v>
      </c>
      <c r="AY330" s="208" t="s">
        <v>158</v>
      </c>
    </row>
    <row r="331" s="14" customFormat="1">
      <c r="A331" s="14"/>
      <c r="B331" s="207"/>
      <c r="C331" s="14"/>
      <c r="D331" s="194" t="s">
        <v>171</v>
      </c>
      <c r="E331" s="208" t="s">
        <v>1</v>
      </c>
      <c r="F331" s="209" t="s">
        <v>423</v>
      </c>
      <c r="G331" s="14"/>
      <c r="H331" s="210">
        <v>-4.5449999999999999</v>
      </c>
      <c r="I331" s="211"/>
      <c r="J331" s="14"/>
      <c r="K331" s="14"/>
      <c r="L331" s="207"/>
      <c r="M331" s="212"/>
      <c r="N331" s="213"/>
      <c r="O331" s="213"/>
      <c r="P331" s="213"/>
      <c r="Q331" s="213"/>
      <c r="R331" s="213"/>
      <c r="S331" s="213"/>
      <c r="T331" s="214"/>
      <c r="U331" s="14"/>
      <c r="V331" s="14"/>
      <c r="W331" s="14"/>
      <c r="X331" s="14"/>
      <c r="Y331" s="14"/>
      <c r="Z331" s="14"/>
      <c r="AA331" s="14"/>
      <c r="AB331" s="14"/>
      <c r="AC331" s="14"/>
      <c r="AD331" s="14"/>
      <c r="AE331" s="14"/>
      <c r="AT331" s="208" t="s">
        <v>171</v>
      </c>
      <c r="AU331" s="208" t="s">
        <v>83</v>
      </c>
      <c r="AV331" s="14" t="s">
        <v>83</v>
      </c>
      <c r="AW331" s="14" t="s">
        <v>32</v>
      </c>
      <c r="AX331" s="14" t="s">
        <v>75</v>
      </c>
      <c r="AY331" s="208" t="s">
        <v>158</v>
      </c>
    </row>
    <row r="332" s="15" customFormat="1">
      <c r="A332" s="15"/>
      <c r="B332" s="215"/>
      <c r="C332" s="15"/>
      <c r="D332" s="194" t="s">
        <v>171</v>
      </c>
      <c r="E332" s="216" t="s">
        <v>1</v>
      </c>
      <c r="F332" s="217" t="s">
        <v>196</v>
      </c>
      <c r="G332" s="15"/>
      <c r="H332" s="218">
        <v>0.52000000000000046</v>
      </c>
      <c r="I332" s="219"/>
      <c r="J332" s="15"/>
      <c r="K332" s="15"/>
      <c r="L332" s="215"/>
      <c r="M332" s="220"/>
      <c r="N332" s="221"/>
      <c r="O332" s="221"/>
      <c r="P332" s="221"/>
      <c r="Q332" s="221"/>
      <c r="R332" s="221"/>
      <c r="S332" s="221"/>
      <c r="T332" s="222"/>
      <c r="U332" s="15"/>
      <c r="V332" s="15"/>
      <c r="W332" s="15"/>
      <c r="X332" s="15"/>
      <c r="Y332" s="15"/>
      <c r="Z332" s="15"/>
      <c r="AA332" s="15"/>
      <c r="AB332" s="15"/>
      <c r="AC332" s="15"/>
      <c r="AD332" s="15"/>
      <c r="AE332" s="15"/>
      <c r="AT332" s="216" t="s">
        <v>171</v>
      </c>
      <c r="AU332" s="216" t="s">
        <v>83</v>
      </c>
      <c r="AV332" s="15" t="s">
        <v>165</v>
      </c>
      <c r="AW332" s="15" t="s">
        <v>32</v>
      </c>
      <c r="AX332" s="15" t="s">
        <v>81</v>
      </c>
      <c r="AY332" s="216" t="s">
        <v>158</v>
      </c>
    </row>
    <row r="333" s="2" customFormat="1" ht="37.8" customHeight="1">
      <c r="A333" s="38"/>
      <c r="B333" s="180"/>
      <c r="C333" s="181" t="s">
        <v>424</v>
      </c>
      <c r="D333" s="181" t="s">
        <v>160</v>
      </c>
      <c r="E333" s="182" t="s">
        <v>425</v>
      </c>
      <c r="F333" s="183" t="s">
        <v>426</v>
      </c>
      <c r="G333" s="184" t="s">
        <v>176</v>
      </c>
      <c r="H333" s="185">
        <v>3.665</v>
      </c>
      <c r="I333" s="186"/>
      <c r="J333" s="187">
        <f>ROUND(I333*H333,2)</f>
        <v>0</v>
      </c>
      <c r="K333" s="183" t="s">
        <v>164</v>
      </c>
      <c r="L333" s="39"/>
      <c r="M333" s="188" t="s">
        <v>1</v>
      </c>
      <c r="N333" s="189" t="s">
        <v>40</v>
      </c>
      <c r="O333" s="77"/>
      <c r="P333" s="190">
        <f>O333*H333</f>
        <v>0</v>
      </c>
      <c r="Q333" s="190">
        <v>2.5143</v>
      </c>
      <c r="R333" s="190">
        <f>Q333*H333</f>
        <v>9.2149094999999992</v>
      </c>
      <c r="S333" s="190">
        <v>0</v>
      </c>
      <c r="T333" s="191">
        <f>S333*H333</f>
        <v>0</v>
      </c>
      <c r="U333" s="38"/>
      <c r="V333" s="38"/>
      <c r="W333" s="38"/>
      <c r="X333" s="38"/>
      <c r="Y333" s="38"/>
      <c r="Z333" s="38"/>
      <c r="AA333" s="38"/>
      <c r="AB333" s="38"/>
      <c r="AC333" s="38"/>
      <c r="AD333" s="38"/>
      <c r="AE333" s="38"/>
      <c r="AR333" s="192" t="s">
        <v>165</v>
      </c>
      <c r="AT333" s="192" t="s">
        <v>160</v>
      </c>
      <c r="AU333" s="192" t="s">
        <v>83</v>
      </c>
      <c r="AY333" s="19" t="s">
        <v>158</v>
      </c>
      <c r="BE333" s="193">
        <f>IF(N333="základní",J333,0)</f>
        <v>0</v>
      </c>
      <c r="BF333" s="193">
        <f>IF(N333="snížená",J333,0)</f>
        <v>0</v>
      </c>
      <c r="BG333" s="193">
        <f>IF(N333="zákl. přenesená",J333,0)</f>
        <v>0</v>
      </c>
      <c r="BH333" s="193">
        <f>IF(N333="sníž. přenesená",J333,0)</f>
        <v>0</v>
      </c>
      <c r="BI333" s="193">
        <f>IF(N333="nulová",J333,0)</f>
        <v>0</v>
      </c>
      <c r="BJ333" s="19" t="s">
        <v>81</v>
      </c>
      <c r="BK333" s="193">
        <f>ROUND(I333*H333,2)</f>
        <v>0</v>
      </c>
      <c r="BL333" s="19" t="s">
        <v>165</v>
      </c>
      <c r="BM333" s="192" t="s">
        <v>427</v>
      </c>
    </row>
    <row r="334" s="2" customFormat="1">
      <c r="A334" s="38"/>
      <c r="B334" s="39"/>
      <c r="C334" s="38"/>
      <c r="D334" s="194" t="s">
        <v>167</v>
      </c>
      <c r="E334" s="38"/>
      <c r="F334" s="195" t="s">
        <v>428</v>
      </c>
      <c r="G334" s="38"/>
      <c r="H334" s="38"/>
      <c r="I334" s="196"/>
      <c r="J334" s="38"/>
      <c r="K334" s="38"/>
      <c r="L334" s="39"/>
      <c r="M334" s="197"/>
      <c r="N334" s="198"/>
      <c r="O334" s="77"/>
      <c r="P334" s="77"/>
      <c r="Q334" s="77"/>
      <c r="R334" s="77"/>
      <c r="S334" s="77"/>
      <c r="T334" s="78"/>
      <c r="U334" s="38"/>
      <c r="V334" s="38"/>
      <c r="W334" s="38"/>
      <c r="X334" s="38"/>
      <c r="Y334" s="38"/>
      <c r="Z334" s="38"/>
      <c r="AA334" s="38"/>
      <c r="AB334" s="38"/>
      <c r="AC334" s="38"/>
      <c r="AD334" s="38"/>
      <c r="AE334" s="38"/>
      <c r="AT334" s="19" t="s">
        <v>167</v>
      </c>
      <c r="AU334" s="19" t="s">
        <v>83</v>
      </c>
    </row>
    <row r="335" s="2" customFormat="1">
      <c r="A335" s="38"/>
      <c r="B335" s="39"/>
      <c r="C335" s="38"/>
      <c r="D335" s="194" t="s">
        <v>169</v>
      </c>
      <c r="E335" s="38"/>
      <c r="F335" s="199" t="s">
        <v>170</v>
      </c>
      <c r="G335" s="38"/>
      <c r="H335" s="38"/>
      <c r="I335" s="196"/>
      <c r="J335" s="38"/>
      <c r="K335" s="38"/>
      <c r="L335" s="39"/>
      <c r="M335" s="197"/>
      <c r="N335" s="198"/>
      <c r="O335" s="77"/>
      <c r="P335" s="77"/>
      <c r="Q335" s="77"/>
      <c r="R335" s="77"/>
      <c r="S335" s="77"/>
      <c r="T335" s="78"/>
      <c r="U335" s="38"/>
      <c r="V335" s="38"/>
      <c r="W335" s="38"/>
      <c r="X335" s="38"/>
      <c r="Y335" s="38"/>
      <c r="Z335" s="38"/>
      <c r="AA335" s="38"/>
      <c r="AB335" s="38"/>
      <c r="AC335" s="38"/>
      <c r="AD335" s="38"/>
      <c r="AE335" s="38"/>
      <c r="AT335" s="19" t="s">
        <v>169</v>
      </c>
      <c r="AU335" s="19" t="s">
        <v>83</v>
      </c>
    </row>
    <row r="336" s="13" customFormat="1">
      <c r="A336" s="13"/>
      <c r="B336" s="200"/>
      <c r="C336" s="13"/>
      <c r="D336" s="194" t="s">
        <v>171</v>
      </c>
      <c r="E336" s="201" t="s">
        <v>1</v>
      </c>
      <c r="F336" s="202" t="s">
        <v>429</v>
      </c>
      <c r="G336" s="13"/>
      <c r="H336" s="201" t="s">
        <v>1</v>
      </c>
      <c r="I336" s="203"/>
      <c r="J336" s="13"/>
      <c r="K336" s="13"/>
      <c r="L336" s="200"/>
      <c r="M336" s="204"/>
      <c r="N336" s="205"/>
      <c r="O336" s="205"/>
      <c r="P336" s="205"/>
      <c r="Q336" s="205"/>
      <c r="R336" s="205"/>
      <c r="S336" s="205"/>
      <c r="T336" s="206"/>
      <c r="U336" s="13"/>
      <c r="V336" s="13"/>
      <c r="W336" s="13"/>
      <c r="X336" s="13"/>
      <c r="Y336" s="13"/>
      <c r="Z336" s="13"/>
      <c r="AA336" s="13"/>
      <c r="AB336" s="13"/>
      <c r="AC336" s="13"/>
      <c r="AD336" s="13"/>
      <c r="AE336" s="13"/>
      <c r="AT336" s="201" t="s">
        <v>171</v>
      </c>
      <c r="AU336" s="201" t="s">
        <v>83</v>
      </c>
      <c r="AV336" s="13" t="s">
        <v>81</v>
      </c>
      <c r="AW336" s="13" t="s">
        <v>32</v>
      </c>
      <c r="AX336" s="13" t="s">
        <v>75</v>
      </c>
      <c r="AY336" s="201" t="s">
        <v>158</v>
      </c>
    </row>
    <row r="337" s="14" customFormat="1">
      <c r="A337" s="14"/>
      <c r="B337" s="207"/>
      <c r="C337" s="14"/>
      <c r="D337" s="194" t="s">
        <v>171</v>
      </c>
      <c r="E337" s="208" t="s">
        <v>1</v>
      </c>
      <c r="F337" s="209" t="s">
        <v>430</v>
      </c>
      <c r="G337" s="14"/>
      <c r="H337" s="210">
        <v>2.7469999999999999</v>
      </c>
      <c r="I337" s="211"/>
      <c r="J337" s="14"/>
      <c r="K337" s="14"/>
      <c r="L337" s="207"/>
      <c r="M337" s="212"/>
      <c r="N337" s="213"/>
      <c r="O337" s="213"/>
      <c r="P337" s="213"/>
      <c r="Q337" s="213"/>
      <c r="R337" s="213"/>
      <c r="S337" s="213"/>
      <c r="T337" s="214"/>
      <c r="U337" s="14"/>
      <c r="V337" s="14"/>
      <c r="W337" s="14"/>
      <c r="X337" s="14"/>
      <c r="Y337" s="14"/>
      <c r="Z337" s="14"/>
      <c r="AA337" s="14"/>
      <c r="AB337" s="14"/>
      <c r="AC337" s="14"/>
      <c r="AD337" s="14"/>
      <c r="AE337" s="14"/>
      <c r="AT337" s="208" t="s">
        <v>171</v>
      </c>
      <c r="AU337" s="208" t="s">
        <v>83</v>
      </c>
      <c r="AV337" s="14" t="s">
        <v>83</v>
      </c>
      <c r="AW337" s="14" t="s">
        <v>32</v>
      </c>
      <c r="AX337" s="14" t="s">
        <v>75</v>
      </c>
      <c r="AY337" s="208" t="s">
        <v>158</v>
      </c>
    </row>
    <row r="338" s="14" customFormat="1">
      <c r="A338" s="14"/>
      <c r="B338" s="207"/>
      <c r="C338" s="14"/>
      <c r="D338" s="194" t="s">
        <v>171</v>
      </c>
      <c r="E338" s="208" t="s">
        <v>1</v>
      </c>
      <c r="F338" s="209" t="s">
        <v>431</v>
      </c>
      <c r="G338" s="14"/>
      <c r="H338" s="210">
        <v>0.379</v>
      </c>
      <c r="I338" s="211"/>
      <c r="J338" s="14"/>
      <c r="K338" s="14"/>
      <c r="L338" s="207"/>
      <c r="M338" s="212"/>
      <c r="N338" s="213"/>
      <c r="O338" s="213"/>
      <c r="P338" s="213"/>
      <c r="Q338" s="213"/>
      <c r="R338" s="213"/>
      <c r="S338" s="213"/>
      <c r="T338" s="214"/>
      <c r="U338" s="14"/>
      <c r="V338" s="14"/>
      <c r="W338" s="14"/>
      <c r="X338" s="14"/>
      <c r="Y338" s="14"/>
      <c r="Z338" s="14"/>
      <c r="AA338" s="14"/>
      <c r="AB338" s="14"/>
      <c r="AC338" s="14"/>
      <c r="AD338" s="14"/>
      <c r="AE338" s="14"/>
      <c r="AT338" s="208" t="s">
        <v>171</v>
      </c>
      <c r="AU338" s="208" t="s">
        <v>83</v>
      </c>
      <c r="AV338" s="14" t="s">
        <v>83</v>
      </c>
      <c r="AW338" s="14" t="s">
        <v>32</v>
      </c>
      <c r="AX338" s="14" t="s">
        <v>75</v>
      </c>
      <c r="AY338" s="208" t="s">
        <v>158</v>
      </c>
    </row>
    <row r="339" s="14" customFormat="1">
      <c r="A339" s="14"/>
      <c r="B339" s="207"/>
      <c r="C339" s="14"/>
      <c r="D339" s="194" t="s">
        <v>171</v>
      </c>
      <c r="E339" s="208" t="s">
        <v>1</v>
      </c>
      <c r="F339" s="209" t="s">
        <v>432</v>
      </c>
      <c r="G339" s="14"/>
      <c r="H339" s="210">
        <v>0.20000000000000001</v>
      </c>
      <c r="I339" s="211"/>
      <c r="J339" s="14"/>
      <c r="K339" s="14"/>
      <c r="L339" s="207"/>
      <c r="M339" s="212"/>
      <c r="N339" s="213"/>
      <c r="O339" s="213"/>
      <c r="P339" s="213"/>
      <c r="Q339" s="213"/>
      <c r="R339" s="213"/>
      <c r="S339" s="213"/>
      <c r="T339" s="214"/>
      <c r="U339" s="14"/>
      <c r="V339" s="14"/>
      <c r="W339" s="14"/>
      <c r="X339" s="14"/>
      <c r="Y339" s="14"/>
      <c r="Z339" s="14"/>
      <c r="AA339" s="14"/>
      <c r="AB339" s="14"/>
      <c r="AC339" s="14"/>
      <c r="AD339" s="14"/>
      <c r="AE339" s="14"/>
      <c r="AT339" s="208" t="s">
        <v>171</v>
      </c>
      <c r="AU339" s="208" t="s">
        <v>83</v>
      </c>
      <c r="AV339" s="14" t="s">
        <v>83</v>
      </c>
      <c r="AW339" s="14" t="s">
        <v>32</v>
      </c>
      <c r="AX339" s="14" t="s">
        <v>75</v>
      </c>
      <c r="AY339" s="208" t="s">
        <v>158</v>
      </c>
    </row>
    <row r="340" s="14" customFormat="1">
      <c r="A340" s="14"/>
      <c r="B340" s="207"/>
      <c r="C340" s="14"/>
      <c r="D340" s="194" t="s">
        <v>171</v>
      </c>
      <c r="E340" s="208" t="s">
        <v>1</v>
      </c>
      <c r="F340" s="209" t="s">
        <v>433</v>
      </c>
      <c r="G340" s="14"/>
      <c r="H340" s="210">
        <v>0.016</v>
      </c>
      <c r="I340" s="211"/>
      <c r="J340" s="14"/>
      <c r="K340" s="14"/>
      <c r="L340" s="207"/>
      <c r="M340" s="212"/>
      <c r="N340" s="213"/>
      <c r="O340" s="213"/>
      <c r="P340" s="213"/>
      <c r="Q340" s="213"/>
      <c r="R340" s="213"/>
      <c r="S340" s="213"/>
      <c r="T340" s="214"/>
      <c r="U340" s="14"/>
      <c r="V340" s="14"/>
      <c r="W340" s="14"/>
      <c r="X340" s="14"/>
      <c r="Y340" s="14"/>
      <c r="Z340" s="14"/>
      <c r="AA340" s="14"/>
      <c r="AB340" s="14"/>
      <c r="AC340" s="14"/>
      <c r="AD340" s="14"/>
      <c r="AE340" s="14"/>
      <c r="AT340" s="208" t="s">
        <v>171</v>
      </c>
      <c r="AU340" s="208" t="s">
        <v>83</v>
      </c>
      <c r="AV340" s="14" t="s">
        <v>83</v>
      </c>
      <c r="AW340" s="14" t="s">
        <v>32</v>
      </c>
      <c r="AX340" s="14" t="s">
        <v>75</v>
      </c>
      <c r="AY340" s="208" t="s">
        <v>158</v>
      </c>
    </row>
    <row r="341" s="14" customFormat="1">
      <c r="A341" s="14"/>
      <c r="B341" s="207"/>
      <c r="C341" s="14"/>
      <c r="D341" s="194" t="s">
        <v>171</v>
      </c>
      <c r="E341" s="208" t="s">
        <v>1</v>
      </c>
      <c r="F341" s="209" t="s">
        <v>434</v>
      </c>
      <c r="G341" s="14"/>
      <c r="H341" s="210">
        <v>0.32300000000000001</v>
      </c>
      <c r="I341" s="211"/>
      <c r="J341" s="14"/>
      <c r="K341" s="14"/>
      <c r="L341" s="207"/>
      <c r="M341" s="212"/>
      <c r="N341" s="213"/>
      <c r="O341" s="213"/>
      <c r="P341" s="213"/>
      <c r="Q341" s="213"/>
      <c r="R341" s="213"/>
      <c r="S341" s="213"/>
      <c r="T341" s="214"/>
      <c r="U341" s="14"/>
      <c r="V341" s="14"/>
      <c r="W341" s="14"/>
      <c r="X341" s="14"/>
      <c r="Y341" s="14"/>
      <c r="Z341" s="14"/>
      <c r="AA341" s="14"/>
      <c r="AB341" s="14"/>
      <c r="AC341" s="14"/>
      <c r="AD341" s="14"/>
      <c r="AE341" s="14"/>
      <c r="AT341" s="208" t="s">
        <v>171</v>
      </c>
      <c r="AU341" s="208" t="s">
        <v>83</v>
      </c>
      <c r="AV341" s="14" t="s">
        <v>83</v>
      </c>
      <c r="AW341" s="14" t="s">
        <v>32</v>
      </c>
      <c r="AX341" s="14" t="s">
        <v>75</v>
      </c>
      <c r="AY341" s="208" t="s">
        <v>158</v>
      </c>
    </row>
    <row r="342" s="15" customFormat="1">
      <c r="A342" s="15"/>
      <c r="B342" s="215"/>
      <c r="C342" s="15"/>
      <c r="D342" s="194" t="s">
        <v>171</v>
      </c>
      <c r="E342" s="216" t="s">
        <v>1</v>
      </c>
      <c r="F342" s="217" t="s">
        <v>196</v>
      </c>
      <c r="G342" s="15"/>
      <c r="H342" s="218">
        <v>3.665</v>
      </c>
      <c r="I342" s="219"/>
      <c r="J342" s="15"/>
      <c r="K342" s="15"/>
      <c r="L342" s="215"/>
      <c r="M342" s="220"/>
      <c r="N342" s="221"/>
      <c r="O342" s="221"/>
      <c r="P342" s="221"/>
      <c r="Q342" s="221"/>
      <c r="R342" s="221"/>
      <c r="S342" s="221"/>
      <c r="T342" s="222"/>
      <c r="U342" s="15"/>
      <c r="V342" s="15"/>
      <c r="W342" s="15"/>
      <c r="X342" s="15"/>
      <c r="Y342" s="15"/>
      <c r="Z342" s="15"/>
      <c r="AA342" s="15"/>
      <c r="AB342" s="15"/>
      <c r="AC342" s="15"/>
      <c r="AD342" s="15"/>
      <c r="AE342" s="15"/>
      <c r="AT342" s="216" t="s">
        <v>171</v>
      </c>
      <c r="AU342" s="216" t="s">
        <v>83</v>
      </c>
      <c r="AV342" s="15" t="s">
        <v>165</v>
      </c>
      <c r="AW342" s="15" t="s">
        <v>32</v>
      </c>
      <c r="AX342" s="15" t="s">
        <v>81</v>
      </c>
      <c r="AY342" s="216" t="s">
        <v>158</v>
      </c>
    </row>
    <row r="343" s="2" customFormat="1" ht="24.15" customHeight="1">
      <c r="A343" s="38"/>
      <c r="B343" s="180"/>
      <c r="C343" s="181" t="s">
        <v>435</v>
      </c>
      <c r="D343" s="181" t="s">
        <v>160</v>
      </c>
      <c r="E343" s="182" t="s">
        <v>436</v>
      </c>
      <c r="F343" s="183" t="s">
        <v>437</v>
      </c>
      <c r="G343" s="184" t="s">
        <v>163</v>
      </c>
      <c r="H343" s="185">
        <v>22.969000000000001</v>
      </c>
      <c r="I343" s="186"/>
      <c r="J343" s="187">
        <f>ROUND(I343*H343,2)</f>
        <v>0</v>
      </c>
      <c r="K343" s="183" t="s">
        <v>164</v>
      </c>
      <c r="L343" s="39"/>
      <c r="M343" s="188" t="s">
        <v>1</v>
      </c>
      <c r="N343" s="189" t="s">
        <v>40</v>
      </c>
      <c r="O343" s="77"/>
      <c r="P343" s="190">
        <f>O343*H343</f>
        <v>0</v>
      </c>
      <c r="Q343" s="190">
        <v>0.0043200000000000001</v>
      </c>
      <c r="R343" s="190">
        <f>Q343*H343</f>
        <v>0.099226080000000008</v>
      </c>
      <c r="S343" s="190">
        <v>0</v>
      </c>
      <c r="T343" s="191">
        <f>S343*H343</f>
        <v>0</v>
      </c>
      <c r="U343" s="38"/>
      <c r="V343" s="38"/>
      <c r="W343" s="38"/>
      <c r="X343" s="38"/>
      <c r="Y343" s="38"/>
      <c r="Z343" s="38"/>
      <c r="AA343" s="38"/>
      <c r="AB343" s="38"/>
      <c r="AC343" s="38"/>
      <c r="AD343" s="38"/>
      <c r="AE343" s="38"/>
      <c r="AR343" s="192" t="s">
        <v>165</v>
      </c>
      <c r="AT343" s="192" t="s">
        <v>160</v>
      </c>
      <c r="AU343" s="192" t="s">
        <v>83</v>
      </c>
      <c r="AY343" s="19" t="s">
        <v>158</v>
      </c>
      <c r="BE343" s="193">
        <f>IF(N343="základní",J343,0)</f>
        <v>0</v>
      </c>
      <c r="BF343" s="193">
        <f>IF(N343="snížená",J343,0)</f>
        <v>0</v>
      </c>
      <c r="BG343" s="193">
        <f>IF(N343="zákl. přenesená",J343,0)</f>
        <v>0</v>
      </c>
      <c r="BH343" s="193">
        <f>IF(N343="sníž. přenesená",J343,0)</f>
        <v>0</v>
      </c>
      <c r="BI343" s="193">
        <f>IF(N343="nulová",J343,0)</f>
        <v>0</v>
      </c>
      <c r="BJ343" s="19" t="s">
        <v>81</v>
      </c>
      <c r="BK343" s="193">
        <f>ROUND(I343*H343,2)</f>
        <v>0</v>
      </c>
      <c r="BL343" s="19" t="s">
        <v>165</v>
      </c>
      <c r="BM343" s="192" t="s">
        <v>438</v>
      </c>
    </row>
    <row r="344" s="2" customFormat="1">
      <c r="A344" s="38"/>
      <c r="B344" s="39"/>
      <c r="C344" s="38"/>
      <c r="D344" s="194" t="s">
        <v>167</v>
      </c>
      <c r="E344" s="38"/>
      <c r="F344" s="195" t="s">
        <v>439</v>
      </c>
      <c r="G344" s="38"/>
      <c r="H344" s="38"/>
      <c r="I344" s="196"/>
      <c r="J344" s="38"/>
      <c r="K344" s="38"/>
      <c r="L344" s="39"/>
      <c r="M344" s="197"/>
      <c r="N344" s="198"/>
      <c r="O344" s="77"/>
      <c r="P344" s="77"/>
      <c r="Q344" s="77"/>
      <c r="R344" s="77"/>
      <c r="S344" s="77"/>
      <c r="T344" s="78"/>
      <c r="U344" s="38"/>
      <c r="V344" s="38"/>
      <c r="W344" s="38"/>
      <c r="X344" s="38"/>
      <c r="Y344" s="38"/>
      <c r="Z344" s="38"/>
      <c r="AA344" s="38"/>
      <c r="AB344" s="38"/>
      <c r="AC344" s="38"/>
      <c r="AD344" s="38"/>
      <c r="AE344" s="38"/>
      <c r="AT344" s="19" t="s">
        <v>167</v>
      </c>
      <c r="AU344" s="19" t="s">
        <v>83</v>
      </c>
    </row>
    <row r="345" s="2" customFormat="1">
      <c r="A345" s="38"/>
      <c r="B345" s="39"/>
      <c r="C345" s="38"/>
      <c r="D345" s="194" t="s">
        <v>169</v>
      </c>
      <c r="E345" s="38"/>
      <c r="F345" s="199" t="s">
        <v>170</v>
      </c>
      <c r="G345" s="38"/>
      <c r="H345" s="38"/>
      <c r="I345" s="196"/>
      <c r="J345" s="38"/>
      <c r="K345" s="38"/>
      <c r="L345" s="39"/>
      <c r="M345" s="197"/>
      <c r="N345" s="198"/>
      <c r="O345" s="77"/>
      <c r="P345" s="77"/>
      <c r="Q345" s="77"/>
      <c r="R345" s="77"/>
      <c r="S345" s="77"/>
      <c r="T345" s="78"/>
      <c r="U345" s="38"/>
      <c r="V345" s="38"/>
      <c r="W345" s="38"/>
      <c r="X345" s="38"/>
      <c r="Y345" s="38"/>
      <c r="Z345" s="38"/>
      <c r="AA345" s="38"/>
      <c r="AB345" s="38"/>
      <c r="AC345" s="38"/>
      <c r="AD345" s="38"/>
      <c r="AE345" s="38"/>
      <c r="AT345" s="19" t="s">
        <v>169</v>
      </c>
      <c r="AU345" s="19" t="s">
        <v>83</v>
      </c>
    </row>
    <row r="346" s="13" customFormat="1">
      <c r="A346" s="13"/>
      <c r="B346" s="200"/>
      <c r="C346" s="13"/>
      <c r="D346" s="194" t="s">
        <v>171</v>
      </c>
      <c r="E346" s="201" t="s">
        <v>1</v>
      </c>
      <c r="F346" s="202" t="s">
        <v>440</v>
      </c>
      <c r="G346" s="13"/>
      <c r="H346" s="201" t="s">
        <v>1</v>
      </c>
      <c r="I346" s="203"/>
      <c r="J346" s="13"/>
      <c r="K346" s="13"/>
      <c r="L346" s="200"/>
      <c r="M346" s="204"/>
      <c r="N346" s="205"/>
      <c r="O346" s="205"/>
      <c r="P346" s="205"/>
      <c r="Q346" s="205"/>
      <c r="R346" s="205"/>
      <c r="S346" s="205"/>
      <c r="T346" s="206"/>
      <c r="U346" s="13"/>
      <c r="V346" s="13"/>
      <c r="W346" s="13"/>
      <c r="X346" s="13"/>
      <c r="Y346" s="13"/>
      <c r="Z346" s="13"/>
      <c r="AA346" s="13"/>
      <c r="AB346" s="13"/>
      <c r="AC346" s="13"/>
      <c r="AD346" s="13"/>
      <c r="AE346" s="13"/>
      <c r="AT346" s="201" t="s">
        <v>171</v>
      </c>
      <c r="AU346" s="201" t="s">
        <v>83</v>
      </c>
      <c r="AV346" s="13" t="s">
        <v>81</v>
      </c>
      <c r="AW346" s="13" t="s">
        <v>32</v>
      </c>
      <c r="AX346" s="13" t="s">
        <v>75</v>
      </c>
      <c r="AY346" s="201" t="s">
        <v>158</v>
      </c>
    </row>
    <row r="347" s="14" customFormat="1">
      <c r="A347" s="14"/>
      <c r="B347" s="207"/>
      <c r="C347" s="14"/>
      <c r="D347" s="194" t="s">
        <v>171</v>
      </c>
      <c r="E347" s="208" t="s">
        <v>1</v>
      </c>
      <c r="F347" s="209" t="s">
        <v>441</v>
      </c>
      <c r="G347" s="14"/>
      <c r="H347" s="210">
        <v>7.0149999999999997</v>
      </c>
      <c r="I347" s="211"/>
      <c r="J347" s="14"/>
      <c r="K347" s="14"/>
      <c r="L347" s="207"/>
      <c r="M347" s="212"/>
      <c r="N347" s="213"/>
      <c r="O347" s="213"/>
      <c r="P347" s="213"/>
      <c r="Q347" s="213"/>
      <c r="R347" s="213"/>
      <c r="S347" s="213"/>
      <c r="T347" s="214"/>
      <c r="U347" s="14"/>
      <c r="V347" s="14"/>
      <c r="W347" s="14"/>
      <c r="X347" s="14"/>
      <c r="Y347" s="14"/>
      <c r="Z347" s="14"/>
      <c r="AA347" s="14"/>
      <c r="AB347" s="14"/>
      <c r="AC347" s="14"/>
      <c r="AD347" s="14"/>
      <c r="AE347" s="14"/>
      <c r="AT347" s="208" t="s">
        <v>171</v>
      </c>
      <c r="AU347" s="208" t="s">
        <v>83</v>
      </c>
      <c r="AV347" s="14" t="s">
        <v>83</v>
      </c>
      <c r="AW347" s="14" t="s">
        <v>32</v>
      </c>
      <c r="AX347" s="14" t="s">
        <v>75</v>
      </c>
      <c r="AY347" s="208" t="s">
        <v>158</v>
      </c>
    </row>
    <row r="348" s="13" customFormat="1">
      <c r="A348" s="13"/>
      <c r="B348" s="200"/>
      <c r="C348" s="13"/>
      <c r="D348" s="194" t="s">
        <v>171</v>
      </c>
      <c r="E348" s="201" t="s">
        <v>1</v>
      </c>
      <c r="F348" s="202" t="s">
        <v>429</v>
      </c>
      <c r="G348" s="13"/>
      <c r="H348" s="201" t="s">
        <v>1</v>
      </c>
      <c r="I348" s="203"/>
      <c r="J348" s="13"/>
      <c r="K348" s="13"/>
      <c r="L348" s="200"/>
      <c r="M348" s="204"/>
      <c r="N348" s="205"/>
      <c r="O348" s="205"/>
      <c r="P348" s="205"/>
      <c r="Q348" s="205"/>
      <c r="R348" s="205"/>
      <c r="S348" s="205"/>
      <c r="T348" s="206"/>
      <c r="U348" s="13"/>
      <c r="V348" s="13"/>
      <c r="W348" s="13"/>
      <c r="X348" s="13"/>
      <c r="Y348" s="13"/>
      <c r="Z348" s="13"/>
      <c r="AA348" s="13"/>
      <c r="AB348" s="13"/>
      <c r="AC348" s="13"/>
      <c r="AD348" s="13"/>
      <c r="AE348" s="13"/>
      <c r="AT348" s="201" t="s">
        <v>171</v>
      </c>
      <c r="AU348" s="201" t="s">
        <v>83</v>
      </c>
      <c r="AV348" s="13" t="s">
        <v>81</v>
      </c>
      <c r="AW348" s="13" t="s">
        <v>32</v>
      </c>
      <c r="AX348" s="13" t="s">
        <v>75</v>
      </c>
      <c r="AY348" s="201" t="s">
        <v>158</v>
      </c>
    </row>
    <row r="349" s="14" customFormat="1">
      <c r="A349" s="14"/>
      <c r="B349" s="207"/>
      <c r="C349" s="14"/>
      <c r="D349" s="194" t="s">
        <v>171</v>
      </c>
      <c r="E349" s="208" t="s">
        <v>1</v>
      </c>
      <c r="F349" s="209" t="s">
        <v>442</v>
      </c>
      <c r="G349" s="14"/>
      <c r="H349" s="210">
        <v>2.669</v>
      </c>
      <c r="I349" s="211"/>
      <c r="J349" s="14"/>
      <c r="K349" s="14"/>
      <c r="L349" s="207"/>
      <c r="M349" s="212"/>
      <c r="N349" s="213"/>
      <c r="O349" s="213"/>
      <c r="P349" s="213"/>
      <c r="Q349" s="213"/>
      <c r="R349" s="213"/>
      <c r="S349" s="213"/>
      <c r="T349" s="214"/>
      <c r="U349" s="14"/>
      <c r="V349" s="14"/>
      <c r="W349" s="14"/>
      <c r="X349" s="14"/>
      <c r="Y349" s="14"/>
      <c r="Z349" s="14"/>
      <c r="AA349" s="14"/>
      <c r="AB349" s="14"/>
      <c r="AC349" s="14"/>
      <c r="AD349" s="14"/>
      <c r="AE349" s="14"/>
      <c r="AT349" s="208" t="s">
        <v>171</v>
      </c>
      <c r="AU349" s="208" t="s">
        <v>83</v>
      </c>
      <c r="AV349" s="14" t="s">
        <v>83</v>
      </c>
      <c r="AW349" s="14" t="s">
        <v>32</v>
      </c>
      <c r="AX349" s="14" t="s">
        <v>75</v>
      </c>
      <c r="AY349" s="208" t="s">
        <v>158</v>
      </c>
    </row>
    <row r="350" s="14" customFormat="1">
      <c r="A350" s="14"/>
      <c r="B350" s="207"/>
      <c r="C350" s="14"/>
      <c r="D350" s="194" t="s">
        <v>171</v>
      </c>
      <c r="E350" s="208" t="s">
        <v>1</v>
      </c>
      <c r="F350" s="209" t="s">
        <v>443</v>
      </c>
      <c r="G350" s="14"/>
      <c r="H350" s="210">
        <v>8.7720000000000002</v>
      </c>
      <c r="I350" s="211"/>
      <c r="J350" s="14"/>
      <c r="K350" s="14"/>
      <c r="L350" s="207"/>
      <c r="M350" s="212"/>
      <c r="N350" s="213"/>
      <c r="O350" s="213"/>
      <c r="P350" s="213"/>
      <c r="Q350" s="213"/>
      <c r="R350" s="213"/>
      <c r="S350" s="213"/>
      <c r="T350" s="214"/>
      <c r="U350" s="14"/>
      <c r="V350" s="14"/>
      <c r="W350" s="14"/>
      <c r="X350" s="14"/>
      <c r="Y350" s="14"/>
      <c r="Z350" s="14"/>
      <c r="AA350" s="14"/>
      <c r="AB350" s="14"/>
      <c r="AC350" s="14"/>
      <c r="AD350" s="14"/>
      <c r="AE350" s="14"/>
      <c r="AT350" s="208" t="s">
        <v>171</v>
      </c>
      <c r="AU350" s="208" t="s">
        <v>83</v>
      </c>
      <c r="AV350" s="14" t="s">
        <v>83</v>
      </c>
      <c r="AW350" s="14" t="s">
        <v>32</v>
      </c>
      <c r="AX350" s="14" t="s">
        <v>75</v>
      </c>
      <c r="AY350" s="208" t="s">
        <v>158</v>
      </c>
    </row>
    <row r="351" s="14" customFormat="1">
      <c r="A351" s="14"/>
      <c r="B351" s="207"/>
      <c r="C351" s="14"/>
      <c r="D351" s="194" t="s">
        <v>171</v>
      </c>
      <c r="E351" s="208" t="s">
        <v>1</v>
      </c>
      <c r="F351" s="209" t="s">
        <v>444</v>
      </c>
      <c r="G351" s="14"/>
      <c r="H351" s="210">
        <v>1.3460000000000001</v>
      </c>
      <c r="I351" s="211"/>
      <c r="J351" s="14"/>
      <c r="K351" s="14"/>
      <c r="L351" s="207"/>
      <c r="M351" s="212"/>
      <c r="N351" s="213"/>
      <c r="O351" s="213"/>
      <c r="P351" s="213"/>
      <c r="Q351" s="213"/>
      <c r="R351" s="213"/>
      <c r="S351" s="213"/>
      <c r="T351" s="214"/>
      <c r="U351" s="14"/>
      <c r="V351" s="14"/>
      <c r="W351" s="14"/>
      <c r="X351" s="14"/>
      <c r="Y351" s="14"/>
      <c r="Z351" s="14"/>
      <c r="AA351" s="14"/>
      <c r="AB351" s="14"/>
      <c r="AC351" s="14"/>
      <c r="AD351" s="14"/>
      <c r="AE351" s="14"/>
      <c r="AT351" s="208" t="s">
        <v>171</v>
      </c>
      <c r="AU351" s="208" t="s">
        <v>83</v>
      </c>
      <c r="AV351" s="14" t="s">
        <v>83</v>
      </c>
      <c r="AW351" s="14" t="s">
        <v>32</v>
      </c>
      <c r="AX351" s="14" t="s">
        <v>75</v>
      </c>
      <c r="AY351" s="208" t="s">
        <v>158</v>
      </c>
    </row>
    <row r="352" s="14" customFormat="1">
      <c r="A352" s="14"/>
      <c r="B352" s="207"/>
      <c r="C352" s="14"/>
      <c r="D352" s="194" t="s">
        <v>171</v>
      </c>
      <c r="E352" s="208" t="s">
        <v>1</v>
      </c>
      <c r="F352" s="209" t="s">
        <v>445</v>
      </c>
      <c r="G352" s="14"/>
      <c r="H352" s="210">
        <v>1.0469999999999999</v>
      </c>
      <c r="I352" s="211"/>
      <c r="J352" s="14"/>
      <c r="K352" s="14"/>
      <c r="L352" s="207"/>
      <c r="M352" s="212"/>
      <c r="N352" s="213"/>
      <c r="O352" s="213"/>
      <c r="P352" s="213"/>
      <c r="Q352" s="213"/>
      <c r="R352" s="213"/>
      <c r="S352" s="213"/>
      <c r="T352" s="214"/>
      <c r="U352" s="14"/>
      <c r="V352" s="14"/>
      <c r="W352" s="14"/>
      <c r="X352" s="14"/>
      <c r="Y352" s="14"/>
      <c r="Z352" s="14"/>
      <c r="AA352" s="14"/>
      <c r="AB352" s="14"/>
      <c r="AC352" s="14"/>
      <c r="AD352" s="14"/>
      <c r="AE352" s="14"/>
      <c r="AT352" s="208" t="s">
        <v>171</v>
      </c>
      <c r="AU352" s="208" t="s">
        <v>83</v>
      </c>
      <c r="AV352" s="14" t="s">
        <v>83</v>
      </c>
      <c r="AW352" s="14" t="s">
        <v>32</v>
      </c>
      <c r="AX352" s="14" t="s">
        <v>75</v>
      </c>
      <c r="AY352" s="208" t="s">
        <v>158</v>
      </c>
    </row>
    <row r="353" s="14" customFormat="1">
      <c r="A353" s="14"/>
      <c r="B353" s="207"/>
      <c r="C353" s="14"/>
      <c r="D353" s="194" t="s">
        <v>171</v>
      </c>
      <c r="E353" s="208" t="s">
        <v>1</v>
      </c>
      <c r="F353" s="209" t="s">
        <v>446</v>
      </c>
      <c r="G353" s="14"/>
      <c r="H353" s="210">
        <v>0.80000000000000004</v>
      </c>
      <c r="I353" s="211"/>
      <c r="J353" s="14"/>
      <c r="K353" s="14"/>
      <c r="L353" s="207"/>
      <c r="M353" s="212"/>
      <c r="N353" s="213"/>
      <c r="O353" s="213"/>
      <c r="P353" s="213"/>
      <c r="Q353" s="213"/>
      <c r="R353" s="213"/>
      <c r="S353" s="213"/>
      <c r="T353" s="214"/>
      <c r="U353" s="14"/>
      <c r="V353" s="14"/>
      <c r="W353" s="14"/>
      <c r="X353" s="14"/>
      <c r="Y353" s="14"/>
      <c r="Z353" s="14"/>
      <c r="AA353" s="14"/>
      <c r="AB353" s="14"/>
      <c r="AC353" s="14"/>
      <c r="AD353" s="14"/>
      <c r="AE353" s="14"/>
      <c r="AT353" s="208" t="s">
        <v>171</v>
      </c>
      <c r="AU353" s="208" t="s">
        <v>83</v>
      </c>
      <c r="AV353" s="14" t="s">
        <v>83</v>
      </c>
      <c r="AW353" s="14" t="s">
        <v>32</v>
      </c>
      <c r="AX353" s="14" t="s">
        <v>75</v>
      </c>
      <c r="AY353" s="208" t="s">
        <v>158</v>
      </c>
    </row>
    <row r="354" s="14" customFormat="1">
      <c r="A354" s="14"/>
      <c r="B354" s="207"/>
      <c r="C354" s="14"/>
      <c r="D354" s="194" t="s">
        <v>171</v>
      </c>
      <c r="E354" s="208" t="s">
        <v>1</v>
      </c>
      <c r="F354" s="209" t="s">
        <v>447</v>
      </c>
      <c r="G354" s="14"/>
      <c r="H354" s="210">
        <v>1.3200000000000001</v>
      </c>
      <c r="I354" s="211"/>
      <c r="J354" s="14"/>
      <c r="K354" s="14"/>
      <c r="L354" s="207"/>
      <c r="M354" s="212"/>
      <c r="N354" s="213"/>
      <c r="O354" s="213"/>
      <c r="P354" s="213"/>
      <c r="Q354" s="213"/>
      <c r="R354" s="213"/>
      <c r="S354" s="213"/>
      <c r="T354" s="214"/>
      <c r="U354" s="14"/>
      <c r="V354" s="14"/>
      <c r="W354" s="14"/>
      <c r="X354" s="14"/>
      <c r="Y354" s="14"/>
      <c r="Z354" s="14"/>
      <c r="AA354" s="14"/>
      <c r="AB354" s="14"/>
      <c r="AC354" s="14"/>
      <c r="AD354" s="14"/>
      <c r="AE354" s="14"/>
      <c r="AT354" s="208" t="s">
        <v>171</v>
      </c>
      <c r="AU354" s="208" t="s">
        <v>83</v>
      </c>
      <c r="AV354" s="14" t="s">
        <v>83</v>
      </c>
      <c r="AW354" s="14" t="s">
        <v>32</v>
      </c>
      <c r="AX354" s="14" t="s">
        <v>75</v>
      </c>
      <c r="AY354" s="208" t="s">
        <v>158</v>
      </c>
    </row>
    <row r="355" s="15" customFormat="1">
      <c r="A355" s="15"/>
      <c r="B355" s="215"/>
      <c r="C355" s="15"/>
      <c r="D355" s="194" t="s">
        <v>171</v>
      </c>
      <c r="E355" s="216" t="s">
        <v>1</v>
      </c>
      <c r="F355" s="217" t="s">
        <v>196</v>
      </c>
      <c r="G355" s="15"/>
      <c r="H355" s="218">
        <v>22.969000000000001</v>
      </c>
      <c r="I355" s="219"/>
      <c r="J355" s="15"/>
      <c r="K355" s="15"/>
      <c r="L355" s="215"/>
      <c r="M355" s="220"/>
      <c r="N355" s="221"/>
      <c r="O355" s="221"/>
      <c r="P355" s="221"/>
      <c r="Q355" s="221"/>
      <c r="R355" s="221"/>
      <c r="S355" s="221"/>
      <c r="T355" s="222"/>
      <c r="U355" s="15"/>
      <c r="V355" s="15"/>
      <c r="W355" s="15"/>
      <c r="X355" s="15"/>
      <c r="Y355" s="15"/>
      <c r="Z355" s="15"/>
      <c r="AA355" s="15"/>
      <c r="AB355" s="15"/>
      <c r="AC355" s="15"/>
      <c r="AD355" s="15"/>
      <c r="AE355" s="15"/>
      <c r="AT355" s="216" t="s">
        <v>171</v>
      </c>
      <c r="AU355" s="216" t="s">
        <v>83</v>
      </c>
      <c r="AV355" s="15" t="s">
        <v>165</v>
      </c>
      <c r="AW355" s="15" t="s">
        <v>32</v>
      </c>
      <c r="AX355" s="15" t="s">
        <v>81</v>
      </c>
      <c r="AY355" s="216" t="s">
        <v>158</v>
      </c>
    </row>
    <row r="356" s="2" customFormat="1" ht="33" customHeight="1">
      <c r="A356" s="38"/>
      <c r="B356" s="180"/>
      <c r="C356" s="181" t="s">
        <v>448</v>
      </c>
      <c r="D356" s="181" t="s">
        <v>160</v>
      </c>
      <c r="E356" s="182" t="s">
        <v>449</v>
      </c>
      <c r="F356" s="183" t="s">
        <v>450</v>
      </c>
      <c r="G356" s="184" t="s">
        <v>163</v>
      </c>
      <c r="H356" s="185">
        <v>22.969000000000001</v>
      </c>
      <c r="I356" s="186"/>
      <c r="J356" s="187">
        <f>ROUND(I356*H356,2)</f>
        <v>0</v>
      </c>
      <c r="K356" s="183" t="s">
        <v>164</v>
      </c>
      <c r="L356" s="39"/>
      <c r="M356" s="188" t="s">
        <v>1</v>
      </c>
      <c r="N356" s="189" t="s">
        <v>40</v>
      </c>
      <c r="O356" s="77"/>
      <c r="P356" s="190">
        <f>O356*H356</f>
        <v>0</v>
      </c>
      <c r="Q356" s="190">
        <v>0</v>
      </c>
      <c r="R356" s="190">
        <f>Q356*H356</f>
        <v>0</v>
      </c>
      <c r="S356" s="190">
        <v>0</v>
      </c>
      <c r="T356" s="191">
        <f>S356*H356</f>
        <v>0</v>
      </c>
      <c r="U356" s="38"/>
      <c r="V356" s="38"/>
      <c r="W356" s="38"/>
      <c r="X356" s="38"/>
      <c r="Y356" s="38"/>
      <c r="Z356" s="38"/>
      <c r="AA356" s="38"/>
      <c r="AB356" s="38"/>
      <c r="AC356" s="38"/>
      <c r="AD356" s="38"/>
      <c r="AE356" s="38"/>
      <c r="AR356" s="192" t="s">
        <v>165</v>
      </c>
      <c r="AT356" s="192" t="s">
        <v>160</v>
      </c>
      <c r="AU356" s="192" t="s">
        <v>83</v>
      </c>
      <c r="AY356" s="19" t="s">
        <v>158</v>
      </c>
      <c r="BE356" s="193">
        <f>IF(N356="základní",J356,0)</f>
        <v>0</v>
      </c>
      <c r="BF356" s="193">
        <f>IF(N356="snížená",J356,0)</f>
        <v>0</v>
      </c>
      <c r="BG356" s="193">
        <f>IF(N356="zákl. přenesená",J356,0)</f>
        <v>0</v>
      </c>
      <c r="BH356" s="193">
        <f>IF(N356="sníž. přenesená",J356,0)</f>
        <v>0</v>
      </c>
      <c r="BI356" s="193">
        <f>IF(N356="nulová",J356,0)</f>
        <v>0</v>
      </c>
      <c r="BJ356" s="19" t="s">
        <v>81</v>
      </c>
      <c r="BK356" s="193">
        <f>ROUND(I356*H356,2)</f>
        <v>0</v>
      </c>
      <c r="BL356" s="19" t="s">
        <v>165</v>
      </c>
      <c r="BM356" s="192" t="s">
        <v>451</v>
      </c>
    </row>
    <row r="357" s="2" customFormat="1">
      <c r="A357" s="38"/>
      <c r="B357" s="39"/>
      <c r="C357" s="38"/>
      <c r="D357" s="194" t="s">
        <v>167</v>
      </c>
      <c r="E357" s="38"/>
      <c r="F357" s="195" t="s">
        <v>452</v>
      </c>
      <c r="G357" s="38"/>
      <c r="H357" s="38"/>
      <c r="I357" s="196"/>
      <c r="J357" s="38"/>
      <c r="K357" s="38"/>
      <c r="L357" s="39"/>
      <c r="M357" s="197"/>
      <c r="N357" s="198"/>
      <c r="O357" s="77"/>
      <c r="P357" s="77"/>
      <c r="Q357" s="77"/>
      <c r="R357" s="77"/>
      <c r="S357" s="77"/>
      <c r="T357" s="78"/>
      <c r="U357" s="38"/>
      <c r="V357" s="38"/>
      <c r="W357" s="38"/>
      <c r="X357" s="38"/>
      <c r="Y357" s="38"/>
      <c r="Z357" s="38"/>
      <c r="AA357" s="38"/>
      <c r="AB357" s="38"/>
      <c r="AC357" s="38"/>
      <c r="AD357" s="38"/>
      <c r="AE357" s="38"/>
      <c r="AT357" s="19" t="s">
        <v>167</v>
      </c>
      <c r="AU357" s="19" t="s">
        <v>83</v>
      </c>
    </row>
    <row r="358" s="2" customFormat="1" ht="24.15" customHeight="1">
      <c r="A358" s="38"/>
      <c r="B358" s="180"/>
      <c r="C358" s="181" t="s">
        <v>453</v>
      </c>
      <c r="D358" s="181" t="s">
        <v>160</v>
      </c>
      <c r="E358" s="182" t="s">
        <v>454</v>
      </c>
      <c r="F358" s="183" t="s">
        <v>455</v>
      </c>
      <c r="G358" s="184" t="s">
        <v>307</v>
      </c>
      <c r="H358" s="185">
        <v>0.433</v>
      </c>
      <c r="I358" s="186"/>
      <c r="J358" s="187">
        <f>ROUND(I358*H358,2)</f>
        <v>0</v>
      </c>
      <c r="K358" s="183" t="s">
        <v>164</v>
      </c>
      <c r="L358" s="39"/>
      <c r="M358" s="188" t="s">
        <v>1</v>
      </c>
      <c r="N358" s="189" t="s">
        <v>40</v>
      </c>
      <c r="O358" s="77"/>
      <c r="P358" s="190">
        <f>O358*H358</f>
        <v>0</v>
      </c>
      <c r="Q358" s="190">
        <v>1.10907</v>
      </c>
      <c r="R358" s="190">
        <f>Q358*H358</f>
        <v>0.48022731000000002</v>
      </c>
      <c r="S358" s="190">
        <v>0</v>
      </c>
      <c r="T358" s="191">
        <f>S358*H358</f>
        <v>0</v>
      </c>
      <c r="U358" s="38"/>
      <c r="V358" s="38"/>
      <c r="W358" s="38"/>
      <c r="X358" s="38"/>
      <c r="Y358" s="38"/>
      <c r="Z358" s="38"/>
      <c r="AA358" s="38"/>
      <c r="AB358" s="38"/>
      <c r="AC358" s="38"/>
      <c r="AD358" s="38"/>
      <c r="AE358" s="38"/>
      <c r="AR358" s="192" t="s">
        <v>165</v>
      </c>
      <c r="AT358" s="192" t="s">
        <v>160</v>
      </c>
      <c r="AU358" s="192" t="s">
        <v>83</v>
      </c>
      <c r="AY358" s="19" t="s">
        <v>158</v>
      </c>
      <c r="BE358" s="193">
        <f>IF(N358="základní",J358,0)</f>
        <v>0</v>
      </c>
      <c r="BF358" s="193">
        <f>IF(N358="snížená",J358,0)</f>
        <v>0</v>
      </c>
      <c r="BG358" s="193">
        <f>IF(N358="zákl. přenesená",J358,0)</f>
        <v>0</v>
      </c>
      <c r="BH358" s="193">
        <f>IF(N358="sníž. přenesená",J358,0)</f>
        <v>0</v>
      </c>
      <c r="BI358" s="193">
        <f>IF(N358="nulová",J358,0)</f>
        <v>0</v>
      </c>
      <c r="BJ358" s="19" t="s">
        <v>81</v>
      </c>
      <c r="BK358" s="193">
        <f>ROUND(I358*H358,2)</f>
        <v>0</v>
      </c>
      <c r="BL358" s="19" t="s">
        <v>165</v>
      </c>
      <c r="BM358" s="192" t="s">
        <v>456</v>
      </c>
    </row>
    <row r="359" s="2" customFormat="1">
      <c r="A359" s="38"/>
      <c r="B359" s="39"/>
      <c r="C359" s="38"/>
      <c r="D359" s="194" t="s">
        <v>167</v>
      </c>
      <c r="E359" s="38"/>
      <c r="F359" s="195" t="s">
        <v>457</v>
      </c>
      <c r="G359" s="38"/>
      <c r="H359" s="38"/>
      <c r="I359" s="196"/>
      <c r="J359" s="38"/>
      <c r="K359" s="38"/>
      <c r="L359" s="39"/>
      <c r="M359" s="197"/>
      <c r="N359" s="198"/>
      <c r="O359" s="77"/>
      <c r="P359" s="77"/>
      <c r="Q359" s="77"/>
      <c r="R359" s="77"/>
      <c r="S359" s="77"/>
      <c r="T359" s="78"/>
      <c r="U359" s="38"/>
      <c r="V359" s="38"/>
      <c r="W359" s="38"/>
      <c r="X359" s="38"/>
      <c r="Y359" s="38"/>
      <c r="Z359" s="38"/>
      <c r="AA359" s="38"/>
      <c r="AB359" s="38"/>
      <c r="AC359" s="38"/>
      <c r="AD359" s="38"/>
      <c r="AE359" s="38"/>
      <c r="AT359" s="19" t="s">
        <v>167</v>
      </c>
      <c r="AU359" s="19" t="s">
        <v>83</v>
      </c>
    </row>
    <row r="360" s="2" customFormat="1">
      <c r="A360" s="38"/>
      <c r="B360" s="39"/>
      <c r="C360" s="38"/>
      <c r="D360" s="194" t="s">
        <v>169</v>
      </c>
      <c r="E360" s="38"/>
      <c r="F360" s="199" t="s">
        <v>458</v>
      </c>
      <c r="G360" s="38"/>
      <c r="H360" s="38"/>
      <c r="I360" s="196"/>
      <c r="J360" s="38"/>
      <c r="K360" s="38"/>
      <c r="L360" s="39"/>
      <c r="M360" s="197"/>
      <c r="N360" s="198"/>
      <c r="O360" s="77"/>
      <c r="P360" s="77"/>
      <c r="Q360" s="77"/>
      <c r="R360" s="77"/>
      <c r="S360" s="77"/>
      <c r="T360" s="78"/>
      <c r="U360" s="38"/>
      <c r="V360" s="38"/>
      <c r="W360" s="38"/>
      <c r="X360" s="38"/>
      <c r="Y360" s="38"/>
      <c r="Z360" s="38"/>
      <c r="AA360" s="38"/>
      <c r="AB360" s="38"/>
      <c r="AC360" s="38"/>
      <c r="AD360" s="38"/>
      <c r="AE360" s="38"/>
      <c r="AT360" s="19" t="s">
        <v>169</v>
      </c>
      <c r="AU360" s="19" t="s">
        <v>83</v>
      </c>
    </row>
    <row r="361" s="14" customFormat="1">
      <c r="A361" s="14"/>
      <c r="B361" s="207"/>
      <c r="C361" s="14"/>
      <c r="D361" s="194" t="s">
        <v>171</v>
      </c>
      <c r="E361" s="208" t="s">
        <v>1</v>
      </c>
      <c r="F361" s="209" t="s">
        <v>459</v>
      </c>
      <c r="G361" s="14"/>
      <c r="H361" s="210">
        <v>0.433</v>
      </c>
      <c r="I361" s="211"/>
      <c r="J361" s="14"/>
      <c r="K361" s="14"/>
      <c r="L361" s="207"/>
      <c r="M361" s="212"/>
      <c r="N361" s="213"/>
      <c r="O361" s="213"/>
      <c r="P361" s="213"/>
      <c r="Q361" s="213"/>
      <c r="R361" s="213"/>
      <c r="S361" s="213"/>
      <c r="T361" s="214"/>
      <c r="U361" s="14"/>
      <c r="V361" s="14"/>
      <c r="W361" s="14"/>
      <c r="X361" s="14"/>
      <c r="Y361" s="14"/>
      <c r="Z361" s="14"/>
      <c r="AA361" s="14"/>
      <c r="AB361" s="14"/>
      <c r="AC361" s="14"/>
      <c r="AD361" s="14"/>
      <c r="AE361" s="14"/>
      <c r="AT361" s="208" t="s">
        <v>171</v>
      </c>
      <c r="AU361" s="208" t="s">
        <v>83</v>
      </c>
      <c r="AV361" s="14" t="s">
        <v>83</v>
      </c>
      <c r="AW361" s="14" t="s">
        <v>32</v>
      </c>
      <c r="AX361" s="14" t="s">
        <v>81</v>
      </c>
      <c r="AY361" s="208" t="s">
        <v>158</v>
      </c>
    </row>
    <row r="362" s="2" customFormat="1" ht="24.15" customHeight="1">
      <c r="A362" s="38"/>
      <c r="B362" s="180"/>
      <c r="C362" s="181" t="s">
        <v>460</v>
      </c>
      <c r="D362" s="181" t="s">
        <v>160</v>
      </c>
      <c r="E362" s="182" t="s">
        <v>461</v>
      </c>
      <c r="F362" s="183" t="s">
        <v>462</v>
      </c>
      <c r="G362" s="184" t="s">
        <v>307</v>
      </c>
      <c r="H362" s="185">
        <v>0.38</v>
      </c>
      <c r="I362" s="186"/>
      <c r="J362" s="187">
        <f>ROUND(I362*H362,2)</f>
        <v>0</v>
      </c>
      <c r="K362" s="183" t="s">
        <v>164</v>
      </c>
      <c r="L362" s="39"/>
      <c r="M362" s="188" t="s">
        <v>1</v>
      </c>
      <c r="N362" s="189" t="s">
        <v>40</v>
      </c>
      <c r="O362" s="77"/>
      <c r="P362" s="190">
        <f>O362*H362</f>
        <v>0</v>
      </c>
      <c r="Q362" s="190">
        <v>1.06277</v>
      </c>
      <c r="R362" s="190">
        <f>Q362*H362</f>
        <v>0.40385260000000001</v>
      </c>
      <c r="S362" s="190">
        <v>0</v>
      </c>
      <c r="T362" s="191">
        <f>S362*H362</f>
        <v>0</v>
      </c>
      <c r="U362" s="38"/>
      <c r="V362" s="38"/>
      <c r="W362" s="38"/>
      <c r="X362" s="38"/>
      <c r="Y362" s="38"/>
      <c r="Z362" s="38"/>
      <c r="AA362" s="38"/>
      <c r="AB362" s="38"/>
      <c r="AC362" s="38"/>
      <c r="AD362" s="38"/>
      <c r="AE362" s="38"/>
      <c r="AR362" s="192" t="s">
        <v>165</v>
      </c>
      <c r="AT362" s="192" t="s">
        <v>160</v>
      </c>
      <c r="AU362" s="192" t="s">
        <v>83</v>
      </c>
      <c r="AY362" s="19" t="s">
        <v>158</v>
      </c>
      <c r="BE362" s="193">
        <f>IF(N362="základní",J362,0)</f>
        <v>0</v>
      </c>
      <c r="BF362" s="193">
        <f>IF(N362="snížená",J362,0)</f>
        <v>0</v>
      </c>
      <c r="BG362" s="193">
        <f>IF(N362="zákl. přenesená",J362,0)</f>
        <v>0</v>
      </c>
      <c r="BH362" s="193">
        <f>IF(N362="sníž. přenesená",J362,0)</f>
        <v>0</v>
      </c>
      <c r="BI362" s="193">
        <f>IF(N362="nulová",J362,0)</f>
        <v>0</v>
      </c>
      <c r="BJ362" s="19" t="s">
        <v>81</v>
      </c>
      <c r="BK362" s="193">
        <f>ROUND(I362*H362,2)</f>
        <v>0</v>
      </c>
      <c r="BL362" s="19" t="s">
        <v>165</v>
      </c>
      <c r="BM362" s="192" t="s">
        <v>463</v>
      </c>
    </row>
    <row r="363" s="2" customFormat="1">
      <c r="A363" s="38"/>
      <c r="B363" s="39"/>
      <c r="C363" s="38"/>
      <c r="D363" s="194" t="s">
        <v>167</v>
      </c>
      <c r="E363" s="38"/>
      <c r="F363" s="195" t="s">
        <v>464</v>
      </c>
      <c r="G363" s="38"/>
      <c r="H363" s="38"/>
      <c r="I363" s="196"/>
      <c r="J363" s="38"/>
      <c r="K363" s="38"/>
      <c r="L363" s="39"/>
      <c r="M363" s="197"/>
      <c r="N363" s="198"/>
      <c r="O363" s="77"/>
      <c r="P363" s="77"/>
      <c r="Q363" s="77"/>
      <c r="R363" s="77"/>
      <c r="S363" s="77"/>
      <c r="T363" s="78"/>
      <c r="U363" s="38"/>
      <c r="V363" s="38"/>
      <c r="W363" s="38"/>
      <c r="X363" s="38"/>
      <c r="Y363" s="38"/>
      <c r="Z363" s="38"/>
      <c r="AA363" s="38"/>
      <c r="AB363" s="38"/>
      <c r="AC363" s="38"/>
      <c r="AD363" s="38"/>
      <c r="AE363" s="38"/>
      <c r="AT363" s="19" t="s">
        <v>167</v>
      </c>
      <c r="AU363" s="19" t="s">
        <v>83</v>
      </c>
    </row>
    <row r="364" s="2" customFormat="1">
      <c r="A364" s="38"/>
      <c r="B364" s="39"/>
      <c r="C364" s="38"/>
      <c r="D364" s="194" t="s">
        <v>169</v>
      </c>
      <c r="E364" s="38"/>
      <c r="F364" s="199" t="s">
        <v>170</v>
      </c>
      <c r="G364" s="38"/>
      <c r="H364" s="38"/>
      <c r="I364" s="196"/>
      <c r="J364" s="38"/>
      <c r="K364" s="38"/>
      <c r="L364" s="39"/>
      <c r="M364" s="197"/>
      <c r="N364" s="198"/>
      <c r="O364" s="77"/>
      <c r="P364" s="77"/>
      <c r="Q364" s="77"/>
      <c r="R364" s="77"/>
      <c r="S364" s="77"/>
      <c r="T364" s="78"/>
      <c r="U364" s="38"/>
      <c r="V364" s="38"/>
      <c r="W364" s="38"/>
      <c r="X364" s="38"/>
      <c r="Y364" s="38"/>
      <c r="Z364" s="38"/>
      <c r="AA364" s="38"/>
      <c r="AB364" s="38"/>
      <c r="AC364" s="38"/>
      <c r="AD364" s="38"/>
      <c r="AE364" s="38"/>
      <c r="AT364" s="19" t="s">
        <v>169</v>
      </c>
      <c r="AU364" s="19" t="s">
        <v>83</v>
      </c>
    </row>
    <row r="365" s="14" customFormat="1">
      <c r="A365" s="14"/>
      <c r="B365" s="207"/>
      <c r="C365" s="14"/>
      <c r="D365" s="194" t="s">
        <v>171</v>
      </c>
      <c r="E365" s="208" t="s">
        <v>1</v>
      </c>
      <c r="F365" s="209" t="s">
        <v>465</v>
      </c>
      <c r="G365" s="14"/>
      <c r="H365" s="210">
        <v>0.38</v>
      </c>
      <c r="I365" s="211"/>
      <c r="J365" s="14"/>
      <c r="K365" s="14"/>
      <c r="L365" s="207"/>
      <c r="M365" s="212"/>
      <c r="N365" s="213"/>
      <c r="O365" s="213"/>
      <c r="P365" s="213"/>
      <c r="Q365" s="213"/>
      <c r="R365" s="213"/>
      <c r="S365" s="213"/>
      <c r="T365" s="214"/>
      <c r="U365" s="14"/>
      <c r="V365" s="14"/>
      <c r="W365" s="14"/>
      <c r="X365" s="14"/>
      <c r="Y365" s="14"/>
      <c r="Z365" s="14"/>
      <c r="AA365" s="14"/>
      <c r="AB365" s="14"/>
      <c r="AC365" s="14"/>
      <c r="AD365" s="14"/>
      <c r="AE365" s="14"/>
      <c r="AT365" s="208" t="s">
        <v>171</v>
      </c>
      <c r="AU365" s="208" t="s">
        <v>83</v>
      </c>
      <c r="AV365" s="14" t="s">
        <v>83</v>
      </c>
      <c r="AW365" s="14" t="s">
        <v>32</v>
      </c>
      <c r="AX365" s="14" t="s">
        <v>81</v>
      </c>
      <c r="AY365" s="208" t="s">
        <v>158</v>
      </c>
    </row>
    <row r="366" s="2" customFormat="1" ht="37.8" customHeight="1">
      <c r="A366" s="38"/>
      <c r="B366" s="180"/>
      <c r="C366" s="181" t="s">
        <v>466</v>
      </c>
      <c r="D366" s="181" t="s">
        <v>160</v>
      </c>
      <c r="E366" s="182" t="s">
        <v>467</v>
      </c>
      <c r="F366" s="183" t="s">
        <v>468</v>
      </c>
      <c r="G366" s="184" t="s">
        <v>469</v>
      </c>
      <c r="H366" s="185">
        <v>1</v>
      </c>
      <c r="I366" s="186"/>
      <c r="J366" s="187">
        <f>ROUND(I366*H366,2)</f>
        <v>0</v>
      </c>
      <c r="K366" s="183" t="s">
        <v>1</v>
      </c>
      <c r="L366" s="39"/>
      <c r="M366" s="188" t="s">
        <v>1</v>
      </c>
      <c r="N366" s="189" t="s">
        <v>40</v>
      </c>
      <c r="O366" s="77"/>
      <c r="P366" s="190">
        <f>O366*H366</f>
        <v>0</v>
      </c>
      <c r="Q366" s="190">
        <v>0</v>
      </c>
      <c r="R366" s="190">
        <f>Q366*H366</f>
        <v>0</v>
      </c>
      <c r="S366" s="190">
        <v>0</v>
      </c>
      <c r="T366" s="191">
        <f>S366*H366</f>
        <v>0</v>
      </c>
      <c r="U366" s="38"/>
      <c r="V366" s="38"/>
      <c r="W366" s="38"/>
      <c r="X366" s="38"/>
      <c r="Y366" s="38"/>
      <c r="Z366" s="38"/>
      <c r="AA366" s="38"/>
      <c r="AB366" s="38"/>
      <c r="AC366" s="38"/>
      <c r="AD366" s="38"/>
      <c r="AE366" s="38"/>
      <c r="AR366" s="192" t="s">
        <v>165</v>
      </c>
      <c r="AT366" s="192" t="s">
        <v>160</v>
      </c>
      <c r="AU366" s="192" t="s">
        <v>83</v>
      </c>
      <c r="AY366" s="19" t="s">
        <v>158</v>
      </c>
      <c r="BE366" s="193">
        <f>IF(N366="základní",J366,0)</f>
        <v>0</v>
      </c>
      <c r="BF366" s="193">
        <f>IF(N366="snížená",J366,0)</f>
        <v>0</v>
      </c>
      <c r="BG366" s="193">
        <f>IF(N366="zákl. přenesená",J366,0)</f>
        <v>0</v>
      </c>
      <c r="BH366" s="193">
        <f>IF(N366="sníž. přenesená",J366,0)</f>
        <v>0</v>
      </c>
      <c r="BI366" s="193">
        <f>IF(N366="nulová",J366,0)</f>
        <v>0</v>
      </c>
      <c r="BJ366" s="19" t="s">
        <v>81</v>
      </c>
      <c r="BK366" s="193">
        <f>ROUND(I366*H366,2)</f>
        <v>0</v>
      </c>
      <c r="BL366" s="19" t="s">
        <v>165</v>
      </c>
      <c r="BM366" s="192" t="s">
        <v>470</v>
      </c>
    </row>
    <row r="367" s="2" customFormat="1">
      <c r="A367" s="38"/>
      <c r="B367" s="39"/>
      <c r="C367" s="38"/>
      <c r="D367" s="194" t="s">
        <v>167</v>
      </c>
      <c r="E367" s="38"/>
      <c r="F367" s="195" t="s">
        <v>468</v>
      </c>
      <c r="G367" s="38"/>
      <c r="H367" s="38"/>
      <c r="I367" s="196"/>
      <c r="J367" s="38"/>
      <c r="K367" s="38"/>
      <c r="L367" s="39"/>
      <c r="M367" s="197"/>
      <c r="N367" s="198"/>
      <c r="O367" s="77"/>
      <c r="P367" s="77"/>
      <c r="Q367" s="77"/>
      <c r="R367" s="77"/>
      <c r="S367" s="77"/>
      <c r="T367" s="78"/>
      <c r="U367" s="38"/>
      <c r="V367" s="38"/>
      <c r="W367" s="38"/>
      <c r="X367" s="38"/>
      <c r="Y367" s="38"/>
      <c r="Z367" s="38"/>
      <c r="AA367" s="38"/>
      <c r="AB367" s="38"/>
      <c r="AC367" s="38"/>
      <c r="AD367" s="38"/>
      <c r="AE367" s="38"/>
      <c r="AT367" s="19" t="s">
        <v>167</v>
      </c>
      <c r="AU367" s="19" t="s">
        <v>83</v>
      </c>
    </row>
    <row r="368" s="2" customFormat="1">
      <c r="A368" s="38"/>
      <c r="B368" s="39"/>
      <c r="C368" s="38"/>
      <c r="D368" s="194" t="s">
        <v>169</v>
      </c>
      <c r="E368" s="38"/>
      <c r="F368" s="199" t="s">
        <v>170</v>
      </c>
      <c r="G368" s="38"/>
      <c r="H368" s="38"/>
      <c r="I368" s="196"/>
      <c r="J368" s="38"/>
      <c r="K368" s="38"/>
      <c r="L368" s="39"/>
      <c r="M368" s="197"/>
      <c r="N368" s="198"/>
      <c r="O368" s="77"/>
      <c r="P368" s="77"/>
      <c r="Q368" s="77"/>
      <c r="R368" s="77"/>
      <c r="S368" s="77"/>
      <c r="T368" s="78"/>
      <c r="U368" s="38"/>
      <c r="V368" s="38"/>
      <c r="W368" s="38"/>
      <c r="X368" s="38"/>
      <c r="Y368" s="38"/>
      <c r="Z368" s="38"/>
      <c r="AA368" s="38"/>
      <c r="AB368" s="38"/>
      <c r="AC368" s="38"/>
      <c r="AD368" s="38"/>
      <c r="AE368" s="38"/>
      <c r="AT368" s="19" t="s">
        <v>169</v>
      </c>
      <c r="AU368" s="19" t="s">
        <v>83</v>
      </c>
    </row>
    <row r="369" s="14" customFormat="1">
      <c r="A369" s="14"/>
      <c r="B369" s="207"/>
      <c r="C369" s="14"/>
      <c r="D369" s="194" t="s">
        <v>171</v>
      </c>
      <c r="E369" s="208" t="s">
        <v>1</v>
      </c>
      <c r="F369" s="209" t="s">
        <v>81</v>
      </c>
      <c r="G369" s="14"/>
      <c r="H369" s="210">
        <v>1</v>
      </c>
      <c r="I369" s="211"/>
      <c r="J369" s="14"/>
      <c r="K369" s="14"/>
      <c r="L369" s="207"/>
      <c r="M369" s="212"/>
      <c r="N369" s="213"/>
      <c r="O369" s="213"/>
      <c r="P369" s="213"/>
      <c r="Q369" s="213"/>
      <c r="R369" s="213"/>
      <c r="S369" s="213"/>
      <c r="T369" s="214"/>
      <c r="U369" s="14"/>
      <c r="V369" s="14"/>
      <c r="W369" s="14"/>
      <c r="X369" s="14"/>
      <c r="Y369" s="14"/>
      <c r="Z369" s="14"/>
      <c r="AA369" s="14"/>
      <c r="AB369" s="14"/>
      <c r="AC369" s="14"/>
      <c r="AD369" s="14"/>
      <c r="AE369" s="14"/>
      <c r="AT369" s="208" t="s">
        <v>171</v>
      </c>
      <c r="AU369" s="208" t="s">
        <v>83</v>
      </c>
      <c r="AV369" s="14" t="s">
        <v>83</v>
      </c>
      <c r="AW369" s="14" t="s">
        <v>32</v>
      </c>
      <c r="AX369" s="14" t="s">
        <v>81</v>
      </c>
      <c r="AY369" s="208" t="s">
        <v>158</v>
      </c>
    </row>
    <row r="370" s="12" customFormat="1" ht="22.8" customHeight="1">
      <c r="A370" s="12"/>
      <c r="B370" s="167"/>
      <c r="C370" s="12"/>
      <c r="D370" s="168" t="s">
        <v>74</v>
      </c>
      <c r="E370" s="178" t="s">
        <v>165</v>
      </c>
      <c r="F370" s="178" t="s">
        <v>471</v>
      </c>
      <c r="G370" s="12"/>
      <c r="H370" s="12"/>
      <c r="I370" s="170"/>
      <c r="J370" s="179">
        <f>BK370</f>
        <v>0</v>
      </c>
      <c r="K370" s="12"/>
      <c r="L370" s="167"/>
      <c r="M370" s="172"/>
      <c r="N370" s="173"/>
      <c r="O370" s="173"/>
      <c r="P370" s="174">
        <f>SUM(P371:P395)</f>
        <v>0</v>
      </c>
      <c r="Q370" s="173"/>
      <c r="R370" s="174">
        <f>SUM(R371:R395)</f>
        <v>1.0461738400000002</v>
      </c>
      <c r="S370" s="173"/>
      <c r="T370" s="175">
        <f>SUM(T371:T395)</f>
        <v>0</v>
      </c>
      <c r="U370" s="12"/>
      <c r="V370" s="12"/>
      <c r="W370" s="12"/>
      <c r="X370" s="12"/>
      <c r="Y370" s="12"/>
      <c r="Z370" s="12"/>
      <c r="AA370" s="12"/>
      <c r="AB370" s="12"/>
      <c r="AC370" s="12"/>
      <c r="AD370" s="12"/>
      <c r="AE370" s="12"/>
      <c r="AR370" s="168" t="s">
        <v>81</v>
      </c>
      <c r="AT370" s="176" t="s">
        <v>74</v>
      </c>
      <c r="AU370" s="176" t="s">
        <v>81</v>
      </c>
      <c r="AY370" s="168" t="s">
        <v>158</v>
      </c>
      <c r="BK370" s="177">
        <f>SUM(BK371:BK395)</f>
        <v>0</v>
      </c>
    </row>
    <row r="371" s="2" customFormat="1" ht="24.15" customHeight="1">
      <c r="A371" s="38"/>
      <c r="B371" s="180"/>
      <c r="C371" s="181" t="s">
        <v>472</v>
      </c>
      <c r="D371" s="181" t="s">
        <v>160</v>
      </c>
      <c r="E371" s="182" t="s">
        <v>473</v>
      </c>
      <c r="F371" s="183" t="s">
        <v>474</v>
      </c>
      <c r="G371" s="184" t="s">
        <v>163</v>
      </c>
      <c r="H371" s="185">
        <v>10.118</v>
      </c>
      <c r="I371" s="186"/>
      <c r="J371" s="187">
        <f>ROUND(I371*H371,2)</f>
        <v>0</v>
      </c>
      <c r="K371" s="183" t="s">
        <v>164</v>
      </c>
      <c r="L371" s="39"/>
      <c r="M371" s="188" t="s">
        <v>1</v>
      </c>
      <c r="N371" s="189" t="s">
        <v>40</v>
      </c>
      <c r="O371" s="77"/>
      <c r="P371" s="190">
        <f>O371*H371</f>
        <v>0</v>
      </c>
      <c r="Q371" s="190">
        <v>0.00088000000000000003</v>
      </c>
      <c r="R371" s="190">
        <f>Q371*H371</f>
        <v>0.0089038400000000014</v>
      </c>
      <c r="S371" s="190">
        <v>0</v>
      </c>
      <c r="T371" s="191">
        <f>S371*H371</f>
        <v>0</v>
      </c>
      <c r="U371" s="38"/>
      <c r="V371" s="38"/>
      <c r="W371" s="38"/>
      <c r="X371" s="38"/>
      <c r="Y371" s="38"/>
      <c r="Z371" s="38"/>
      <c r="AA371" s="38"/>
      <c r="AB371" s="38"/>
      <c r="AC371" s="38"/>
      <c r="AD371" s="38"/>
      <c r="AE371" s="38"/>
      <c r="AR371" s="192" t="s">
        <v>165</v>
      </c>
      <c r="AT371" s="192" t="s">
        <v>160</v>
      </c>
      <c r="AU371" s="192" t="s">
        <v>83</v>
      </c>
      <c r="AY371" s="19" t="s">
        <v>158</v>
      </c>
      <c r="BE371" s="193">
        <f>IF(N371="základní",J371,0)</f>
        <v>0</v>
      </c>
      <c r="BF371" s="193">
        <f>IF(N371="snížená",J371,0)</f>
        <v>0</v>
      </c>
      <c r="BG371" s="193">
        <f>IF(N371="zákl. přenesená",J371,0)</f>
        <v>0</v>
      </c>
      <c r="BH371" s="193">
        <f>IF(N371="sníž. přenesená",J371,0)</f>
        <v>0</v>
      </c>
      <c r="BI371" s="193">
        <f>IF(N371="nulová",J371,0)</f>
        <v>0</v>
      </c>
      <c r="BJ371" s="19" t="s">
        <v>81</v>
      </c>
      <c r="BK371" s="193">
        <f>ROUND(I371*H371,2)</f>
        <v>0</v>
      </c>
      <c r="BL371" s="19" t="s">
        <v>165</v>
      </c>
      <c r="BM371" s="192" t="s">
        <v>475</v>
      </c>
    </row>
    <row r="372" s="2" customFormat="1">
      <c r="A372" s="38"/>
      <c r="B372" s="39"/>
      <c r="C372" s="38"/>
      <c r="D372" s="194" t="s">
        <v>167</v>
      </c>
      <c r="E372" s="38"/>
      <c r="F372" s="195" t="s">
        <v>476</v>
      </c>
      <c r="G372" s="38"/>
      <c r="H372" s="38"/>
      <c r="I372" s="196"/>
      <c r="J372" s="38"/>
      <c r="K372" s="38"/>
      <c r="L372" s="39"/>
      <c r="M372" s="197"/>
      <c r="N372" s="198"/>
      <c r="O372" s="77"/>
      <c r="P372" s="77"/>
      <c r="Q372" s="77"/>
      <c r="R372" s="77"/>
      <c r="S372" s="77"/>
      <c r="T372" s="78"/>
      <c r="U372" s="38"/>
      <c r="V372" s="38"/>
      <c r="W372" s="38"/>
      <c r="X372" s="38"/>
      <c r="Y372" s="38"/>
      <c r="Z372" s="38"/>
      <c r="AA372" s="38"/>
      <c r="AB372" s="38"/>
      <c r="AC372" s="38"/>
      <c r="AD372" s="38"/>
      <c r="AE372" s="38"/>
      <c r="AT372" s="19" t="s">
        <v>167</v>
      </c>
      <c r="AU372" s="19" t="s">
        <v>83</v>
      </c>
    </row>
    <row r="373" s="2" customFormat="1">
      <c r="A373" s="38"/>
      <c r="B373" s="39"/>
      <c r="C373" s="38"/>
      <c r="D373" s="194" t="s">
        <v>169</v>
      </c>
      <c r="E373" s="38"/>
      <c r="F373" s="199" t="s">
        <v>170</v>
      </c>
      <c r="G373" s="38"/>
      <c r="H373" s="38"/>
      <c r="I373" s="196"/>
      <c r="J373" s="38"/>
      <c r="K373" s="38"/>
      <c r="L373" s="39"/>
      <c r="M373" s="197"/>
      <c r="N373" s="198"/>
      <c r="O373" s="77"/>
      <c r="P373" s="77"/>
      <c r="Q373" s="77"/>
      <c r="R373" s="77"/>
      <c r="S373" s="77"/>
      <c r="T373" s="78"/>
      <c r="U373" s="38"/>
      <c r="V373" s="38"/>
      <c r="W373" s="38"/>
      <c r="X373" s="38"/>
      <c r="Y373" s="38"/>
      <c r="Z373" s="38"/>
      <c r="AA373" s="38"/>
      <c r="AB373" s="38"/>
      <c r="AC373" s="38"/>
      <c r="AD373" s="38"/>
      <c r="AE373" s="38"/>
      <c r="AT373" s="19" t="s">
        <v>169</v>
      </c>
      <c r="AU373" s="19" t="s">
        <v>83</v>
      </c>
    </row>
    <row r="374" s="13" customFormat="1">
      <c r="A374" s="13"/>
      <c r="B374" s="200"/>
      <c r="C374" s="13"/>
      <c r="D374" s="194" t="s">
        <v>171</v>
      </c>
      <c r="E374" s="201" t="s">
        <v>1</v>
      </c>
      <c r="F374" s="202" t="s">
        <v>429</v>
      </c>
      <c r="G374" s="13"/>
      <c r="H374" s="201" t="s">
        <v>1</v>
      </c>
      <c r="I374" s="203"/>
      <c r="J374" s="13"/>
      <c r="K374" s="13"/>
      <c r="L374" s="200"/>
      <c r="M374" s="204"/>
      <c r="N374" s="205"/>
      <c r="O374" s="205"/>
      <c r="P374" s="205"/>
      <c r="Q374" s="205"/>
      <c r="R374" s="205"/>
      <c r="S374" s="205"/>
      <c r="T374" s="206"/>
      <c r="U374" s="13"/>
      <c r="V374" s="13"/>
      <c r="W374" s="13"/>
      <c r="X374" s="13"/>
      <c r="Y374" s="13"/>
      <c r="Z374" s="13"/>
      <c r="AA374" s="13"/>
      <c r="AB374" s="13"/>
      <c r="AC374" s="13"/>
      <c r="AD374" s="13"/>
      <c r="AE374" s="13"/>
      <c r="AT374" s="201" t="s">
        <v>171</v>
      </c>
      <c r="AU374" s="201" t="s">
        <v>83</v>
      </c>
      <c r="AV374" s="13" t="s">
        <v>81</v>
      </c>
      <c r="AW374" s="13" t="s">
        <v>32</v>
      </c>
      <c r="AX374" s="13" t="s">
        <v>75</v>
      </c>
      <c r="AY374" s="201" t="s">
        <v>158</v>
      </c>
    </row>
    <row r="375" s="14" customFormat="1">
      <c r="A375" s="14"/>
      <c r="B375" s="207"/>
      <c r="C375" s="14"/>
      <c r="D375" s="194" t="s">
        <v>171</v>
      </c>
      <c r="E375" s="208" t="s">
        <v>1</v>
      </c>
      <c r="F375" s="209" t="s">
        <v>443</v>
      </c>
      <c r="G375" s="14"/>
      <c r="H375" s="210">
        <v>8.7720000000000002</v>
      </c>
      <c r="I375" s="211"/>
      <c r="J375" s="14"/>
      <c r="K375" s="14"/>
      <c r="L375" s="207"/>
      <c r="M375" s="212"/>
      <c r="N375" s="213"/>
      <c r="O375" s="213"/>
      <c r="P375" s="213"/>
      <c r="Q375" s="213"/>
      <c r="R375" s="213"/>
      <c r="S375" s="213"/>
      <c r="T375" s="214"/>
      <c r="U375" s="14"/>
      <c r="V375" s="14"/>
      <c r="W375" s="14"/>
      <c r="X375" s="14"/>
      <c r="Y375" s="14"/>
      <c r="Z375" s="14"/>
      <c r="AA375" s="14"/>
      <c r="AB375" s="14"/>
      <c r="AC375" s="14"/>
      <c r="AD375" s="14"/>
      <c r="AE375" s="14"/>
      <c r="AT375" s="208" t="s">
        <v>171</v>
      </c>
      <c r="AU375" s="208" t="s">
        <v>83</v>
      </c>
      <c r="AV375" s="14" t="s">
        <v>83</v>
      </c>
      <c r="AW375" s="14" t="s">
        <v>32</v>
      </c>
      <c r="AX375" s="14" t="s">
        <v>75</v>
      </c>
      <c r="AY375" s="208" t="s">
        <v>158</v>
      </c>
    </row>
    <row r="376" s="14" customFormat="1">
      <c r="A376" s="14"/>
      <c r="B376" s="207"/>
      <c r="C376" s="14"/>
      <c r="D376" s="194" t="s">
        <v>171</v>
      </c>
      <c r="E376" s="208" t="s">
        <v>1</v>
      </c>
      <c r="F376" s="209" t="s">
        <v>444</v>
      </c>
      <c r="G376" s="14"/>
      <c r="H376" s="210">
        <v>1.3460000000000001</v>
      </c>
      <c r="I376" s="211"/>
      <c r="J376" s="14"/>
      <c r="K376" s="14"/>
      <c r="L376" s="207"/>
      <c r="M376" s="212"/>
      <c r="N376" s="213"/>
      <c r="O376" s="213"/>
      <c r="P376" s="213"/>
      <c r="Q376" s="213"/>
      <c r="R376" s="213"/>
      <c r="S376" s="213"/>
      <c r="T376" s="214"/>
      <c r="U376" s="14"/>
      <c r="V376" s="14"/>
      <c r="W376" s="14"/>
      <c r="X376" s="14"/>
      <c r="Y376" s="14"/>
      <c r="Z376" s="14"/>
      <c r="AA376" s="14"/>
      <c r="AB376" s="14"/>
      <c r="AC376" s="14"/>
      <c r="AD376" s="14"/>
      <c r="AE376" s="14"/>
      <c r="AT376" s="208" t="s">
        <v>171</v>
      </c>
      <c r="AU376" s="208" t="s">
        <v>83</v>
      </c>
      <c r="AV376" s="14" t="s">
        <v>83</v>
      </c>
      <c r="AW376" s="14" t="s">
        <v>32</v>
      </c>
      <c r="AX376" s="14" t="s">
        <v>75</v>
      </c>
      <c r="AY376" s="208" t="s">
        <v>158</v>
      </c>
    </row>
    <row r="377" s="15" customFormat="1">
      <c r="A377" s="15"/>
      <c r="B377" s="215"/>
      <c r="C377" s="15"/>
      <c r="D377" s="194" t="s">
        <v>171</v>
      </c>
      <c r="E377" s="216" t="s">
        <v>1</v>
      </c>
      <c r="F377" s="217" t="s">
        <v>196</v>
      </c>
      <c r="G377" s="15"/>
      <c r="H377" s="218">
        <v>10.118</v>
      </c>
      <c r="I377" s="219"/>
      <c r="J377" s="15"/>
      <c r="K377" s="15"/>
      <c r="L377" s="215"/>
      <c r="M377" s="220"/>
      <c r="N377" s="221"/>
      <c r="O377" s="221"/>
      <c r="P377" s="221"/>
      <c r="Q377" s="221"/>
      <c r="R377" s="221"/>
      <c r="S377" s="221"/>
      <c r="T377" s="222"/>
      <c r="U377" s="15"/>
      <c r="V377" s="15"/>
      <c r="W377" s="15"/>
      <c r="X377" s="15"/>
      <c r="Y377" s="15"/>
      <c r="Z377" s="15"/>
      <c r="AA377" s="15"/>
      <c r="AB377" s="15"/>
      <c r="AC377" s="15"/>
      <c r="AD377" s="15"/>
      <c r="AE377" s="15"/>
      <c r="AT377" s="216" t="s">
        <v>171</v>
      </c>
      <c r="AU377" s="216" t="s">
        <v>83</v>
      </c>
      <c r="AV377" s="15" t="s">
        <v>165</v>
      </c>
      <c r="AW377" s="15" t="s">
        <v>32</v>
      </c>
      <c r="AX377" s="15" t="s">
        <v>81</v>
      </c>
      <c r="AY377" s="216" t="s">
        <v>158</v>
      </c>
    </row>
    <row r="378" s="2" customFormat="1" ht="24.15" customHeight="1">
      <c r="A378" s="38"/>
      <c r="B378" s="180"/>
      <c r="C378" s="181" t="s">
        <v>477</v>
      </c>
      <c r="D378" s="181" t="s">
        <v>160</v>
      </c>
      <c r="E378" s="182" t="s">
        <v>478</v>
      </c>
      <c r="F378" s="183" t="s">
        <v>479</v>
      </c>
      <c r="G378" s="184" t="s">
        <v>163</v>
      </c>
      <c r="H378" s="185">
        <v>10.118</v>
      </c>
      <c r="I378" s="186"/>
      <c r="J378" s="187">
        <f>ROUND(I378*H378,2)</f>
        <v>0</v>
      </c>
      <c r="K378" s="183" t="s">
        <v>164</v>
      </c>
      <c r="L378" s="39"/>
      <c r="M378" s="188" t="s">
        <v>1</v>
      </c>
      <c r="N378" s="189" t="s">
        <v>40</v>
      </c>
      <c r="O378" s="77"/>
      <c r="P378" s="190">
        <f>O378*H378</f>
        <v>0</v>
      </c>
      <c r="Q378" s="190">
        <v>0</v>
      </c>
      <c r="R378" s="190">
        <f>Q378*H378</f>
        <v>0</v>
      </c>
      <c r="S378" s="190">
        <v>0</v>
      </c>
      <c r="T378" s="191">
        <f>S378*H378</f>
        <v>0</v>
      </c>
      <c r="U378" s="38"/>
      <c r="V378" s="38"/>
      <c r="W378" s="38"/>
      <c r="X378" s="38"/>
      <c r="Y378" s="38"/>
      <c r="Z378" s="38"/>
      <c r="AA378" s="38"/>
      <c r="AB378" s="38"/>
      <c r="AC378" s="38"/>
      <c r="AD378" s="38"/>
      <c r="AE378" s="38"/>
      <c r="AR378" s="192" t="s">
        <v>165</v>
      </c>
      <c r="AT378" s="192" t="s">
        <v>160</v>
      </c>
      <c r="AU378" s="192" t="s">
        <v>83</v>
      </c>
      <c r="AY378" s="19" t="s">
        <v>158</v>
      </c>
      <c r="BE378" s="193">
        <f>IF(N378="základní",J378,0)</f>
        <v>0</v>
      </c>
      <c r="BF378" s="193">
        <f>IF(N378="snížená",J378,0)</f>
        <v>0</v>
      </c>
      <c r="BG378" s="193">
        <f>IF(N378="zákl. přenesená",J378,0)</f>
        <v>0</v>
      </c>
      <c r="BH378" s="193">
        <f>IF(N378="sníž. přenesená",J378,0)</f>
        <v>0</v>
      </c>
      <c r="BI378" s="193">
        <f>IF(N378="nulová",J378,0)</f>
        <v>0</v>
      </c>
      <c r="BJ378" s="19" t="s">
        <v>81</v>
      </c>
      <c r="BK378" s="193">
        <f>ROUND(I378*H378,2)</f>
        <v>0</v>
      </c>
      <c r="BL378" s="19" t="s">
        <v>165</v>
      </c>
      <c r="BM378" s="192" t="s">
        <v>480</v>
      </c>
    </row>
    <row r="379" s="2" customFormat="1">
      <c r="A379" s="38"/>
      <c r="B379" s="39"/>
      <c r="C379" s="38"/>
      <c r="D379" s="194" t="s">
        <v>167</v>
      </c>
      <c r="E379" s="38"/>
      <c r="F379" s="195" t="s">
        <v>481</v>
      </c>
      <c r="G379" s="38"/>
      <c r="H379" s="38"/>
      <c r="I379" s="196"/>
      <c r="J379" s="38"/>
      <c r="K379" s="38"/>
      <c r="L379" s="39"/>
      <c r="M379" s="197"/>
      <c r="N379" s="198"/>
      <c r="O379" s="77"/>
      <c r="P379" s="77"/>
      <c r="Q379" s="77"/>
      <c r="R379" s="77"/>
      <c r="S379" s="77"/>
      <c r="T379" s="78"/>
      <c r="U379" s="38"/>
      <c r="V379" s="38"/>
      <c r="W379" s="38"/>
      <c r="X379" s="38"/>
      <c r="Y379" s="38"/>
      <c r="Z379" s="38"/>
      <c r="AA379" s="38"/>
      <c r="AB379" s="38"/>
      <c r="AC379" s="38"/>
      <c r="AD379" s="38"/>
      <c r="AE379" s="38"/>
      <c r="AT379" s="19" t="s">
        <v>167</v>
      </c>
      <c r="AU379" s="19" t="s">
        <v>83</v>
      </c>
    </row>
    <row r="380" s="2" customFormat="1" ht="37.8" customHeight="1">
      <c r="A380" s="38"/>
      <c r="B380" s="180"/>
      <c r="C380" s="181" t="s">
        <v>482</v>
      </c>
      <c r="D380" s="181" t="s">
        <v>160</v>
      </c>
      <c r="E380" s="182" t="s">
        <v>483</v>
      </c>
      <c r="F380" s="183" t="s">
        <v>484</v>
      </c>
      <c r="G380" s="184" t="s">
        <v>184</v>
      </c>
      <c r="H380" s="185">
        <v>2.6000000000000001</v>
      </c>
      <c r="I380" s="186"/>
      <c r="J380" s="187">
        <f>ROUND(I380*H380,2)</f>
        <v>0</v>
      </c>
      <c r="K380" s="183" t="s">
        <v>164</v>
      </c>
      <c r="L380" s="39"/>
      <c r="M380" s="188" t="s">
        <v>1</v>
      </c>
      <c r="N380" s="189" t="s">
        <v>40</v>
      </c>
      <c r="O380" s="77"/>
      <c r="P380" s="190">
        <f>O380*H380</f>
        <v>0</v>
      </c>
      <c r="Q380" s="190">
        <v>0.39895000000000003</v>
      </c>
      <c r="R380" s="190">
        <f>Q380*H380</f>
        <v>1.0372700000000001</v>
      </c>
      <c r="S380" s="190">
        <v>0</v>
      </c>
      <c r="T380" s="191">
        <f>S380*H380</f>
        <v>0</v>
      </c>
      <c r="U380" s="38"/>
      <c r="V380" s="38"/>
      <c r="W380" s="38"/>
      <c r="X380" s="38"/>
      <c r="Y380" s="38"/>
      <c r="Z380" s="38"/>
      <c r="AA380" s="38"/>
      <c r="AB380" s="38"/>
      <c r="AC380" s="38"/>
      <c r="AD380" s="38"/>
      <c r="AE380" s="38"/>
      <c r="AR380" s="192" t="s">
        <v>165</v>
      </c>
      <c r="AT380" s="192" t="s">
        <v>160</v>
      </c>
      <c r="AU380" s="192" t="s">
        <v>83</v>
      </c>
      <c r="AY380" s="19" t="s">
        <v>158</v>
      </c>
      <c r="BE380" s="193">
        <f>IF(N380="základní",J380,0)</f>
        <v>0</v>
      </c>
      <c r="BF380" s="193">
        <f>IF(N380="snížená",J380,0)</f>
        <v>0</v>
      </c>
      <c r="BG380" s="193">
        <f>IF(N380="zákl. přenesená",J380,0)</f>
        <v>0</v>
      </c>
      <c r="BH380" s="193">
        <f>IF(N380="sníž. přenesená",J380,0)</f>
        <v>0</v>
      </c>
      <c r="BI380" s="193">
        <f>IF(N380="nulová",J380,0)</f>
        <v>0</v>
      </c>
      <c r="BJ380" s="19" t="s">
        <v>81</v>
      </c>
      <c r="BK380" s="193">
        <f>ROUND(I380*H380,2)</f>
        <v>0</v>
      </c>
      <c r="BL380" s="19" t="s">
        <v>165</v>
      </c>
      <c r="BM380" s="192" t="s">
        <v>485</v>
      </c>
    </row>
    <row r="381" s="2" customFormat="1">
      <c r="A381" s="38"/>
      <c r="B381" s="39"/>
      <c r="C381" s="38"/>
      <c r="D381" s="194" t="s">
        <v>167</v>
      </c>
      <c r="E381" s="38"/>
      <c r="F381" s="195" t="s">
        <v>486</v>
      </c>
      <c r="G381" s="38"/>
      <c r="H381" s="38"/>
      <c r="I381" s="196"/>
      <c r="J381" s="38"/>
      <c r="K381" s="38"/>
      <c r="L381" s="39"/>
      <c r="M381" s="197"/>
      <c r="N381" s="198"/>
      <c r="O381" s="77"/>
      <c r="P381" s="77"/>
      <c r="Q381" s="77"/>
      <c r="R381" s="77"/>
      <c r="S381" s="77"/>
      <c r="T381" s="78"/>
      <c r="U381" s="38"/>
      <c r="V381" s="38"/>
      <c r="W381" s="38"/>
      <c r="X381" s="38"/>
      <c r="Y381" s="38"/>
      <c r="Z381" s="38"/>
      <c r="AA381" s="38"/>
      <c r="AB381" s="38"/>
      <c r="AC381" s="38"/>
      <c r="AD381" s="38"/>
      <c r="AE381" s="38"/>
      <c r="AT381" s="19" t="s">
        <v>167</v>
      </c>
      <c r="AU381" s="19" t="s">
        <v>83</v>
      </c>
    </row>
    <row r="382" s="2" customFormat="1">
      <c r="A382" s="38"/>
      <c r="B382" s="39"/>
      <c r="C382" s="38"/>
      <c r="D382" s="194" t="s">
        <v>169</v>
      </c>
      <c r="E382" s="38"/>
      <c r="F382" s="199" t="s">
        <v>170</v>
      </c>
      <c r="G382" s="38"/>
      <c r="H382" s="38"/>
      <c r="I382" s="196"/>
      <c r="J382" s="38"/>
      <c r="K382" s="38"/>
      <c r="L382" s="39"/>
      <c r="M382" s="197"/>
      <c r="N382" s="198"/>
      <c r="O382" s="77"/>
      <c r="P382" s="77"/>
      <c r="Q382" s="77"/>
      <c r="R382" s="77"/>
      <c r="S382" s="77"/>
      <c r="T382" s="78"/>
      <c r="U382" s="38"/>
      <c r="V382" s="38"/>
      <c r="W382" s="38"/>
      <c r="X382" s="38"/>
      <c r="Y382" s="38"/>
      <c r="Z382" s="38"/>
      <c r="AA382" s="38"/>
      <c r="AB382" s="38"/>
      <c r="AC382" s="38"/>
      <c r="AD382" s="38"/>
      <c r="AE382" s="38"/>
      <c r="AT382" s="19" t="s">
        <v>169</v>
      </c>
      <c r="AU382" s="19" t="s">
        <v>83</v>
      </c>
    </row>
    <row r="383" s="14" customFormat="1">
      <c r="A383" s="14"/>
      <c r="B383" s="207"/>
      <c r="C383" s="14"/>
      <c r="D383" s="194" t="s">
        <v>171</v>
      </c>
      <c r="E383" s="208" t="s">
        <v>1</v>
      </c>
      <c r="F383" s="209" t="s">
        <v>487</v>
      </c>
      <c r="G383" s="14"/>
      <c r="H383" s="210">
        <v>2.6000000000000001</v>
      </c>
      <c r="I383" s="211"/>
      <c r="J383" s="14"/>
      <c r="K383" s="14"/>
      <c r="L383" s="207"/>
      <c r="M383" s="212"/>
      <c r="N383" s="213"/>
      <c r="O383" s="213"/>
      <c r="P383" s="213"/>
      <c r="Q383" s="213"/>
      <c r="R383" s="213"/>
      <c r="S383" s="213"/>
      <c r="T383" s="214"/>
      <c r="U383" s="14"/>
      <c r="V383" s="14"/>
      <c r="W383" s="14"/>
      <c r="X383" s="14"/>
      <c r="Y383" s="14"/>
      <c r="Z383" s="14"/>
      <c r="AA383" s="14"/>
      <c r="AB383" s="14"/>
      <c r="AC383" s="14"/>
      <c r="AD383" s="14"/>
      <c r="AE383" s="14"/>
      <c r="AT383" s="208" t="s">
        <v>171</v>
      </c>
      <c r="AU383" s="208" t="s">
        <v>83</v>
      </c>
      <c r="AV383" s="14" t="s">
        <v>83</v>
      </c>
      <c r="AW383" s="14" t="s">
        <v>32</v>
      </c>
      <c r="AX383" s="14" t="s">
        <v>81</v>
      </c>
      <c r="AY383" s="208" t="s">
        <v>158</v>
      </c>
    </row>
    <row r="384" s="2" customFormat="1" ht="24.15" customHeight="1">
      <c r="A384" s="38"/>
      <c r="B384" s="180"/>
      <c r="C384" s="181" t="s">
        <v>488</v>
      </c>
      <c r="D384" s="181" t="s">
        <v>160</v>
      </c>
      <c r="E384" s="182" t="s">
        <v>489</v>
      </c>
      <c r="F384" s="183" t="s">
        <v>490</v>
      </c>
      <c r="G384" s="184" t="s">
        <v>163</v>
      </c>
      <c r="H384" s="185">
        <v>0.85799999999999998</v>
      </c>
      <c r="I384" s="186"/>
      <c r="J384" s="187">
        <f>ROUND(I384*H384,2)</f>
        <v>0</v>
      </c>
      <c r="K384" s="183" t="s">
        <v>164</v>
      </c>
      <c r="L384" s="39"/>
      <c r="M384" s="188" t="s">
        <v>1</v>
      </c>
      <c r="N384" s="189" t="s">
        <v>40</v>
      </c>
      <c r="O384" s="77"/>
      <c r="P384" s="190">
        <f>O384*H384</f>
        <v>0</v>
      </c>
      <c r="Q384" s="190">
        <v>0</v>
      </c>
      <c r="R384" s="190">
        <f>Q384*H384</f>
        <v>0</v>
      </c>
      <c r="S384" s="190">
        <v>0</v>
      </c>
      <c r="T384" s="191">
        <f>S384*H384</f>
        <v>0</v>
      </c>
      <c r="U384" s="38"/>
      <c r="V384" s="38"/>
      <c r="W384" s="38"/>
      <c r="X384" s="38"/>
      <c r="Y384" s="38"/>
      <c r="Z384" s="38"/>
      <c r="AA384" s="38"/>
      <c r="AB384" s="38"/>
      <c r="AC384" s="38"/>
      <c r="AD384" s="38"/>
      <c r="AE384" s="38"/>
      <c r="AR384" s="192" t="s">
        <v>165</v>
      </c>
      <c r="AT384" s="192" t="s">
        <v>160</v>
      </c>
      <c r="AU384" s="192" t="s">
        <v>83</v>
      </c>
      <c r="AY384" s="19" t="s">
        <v>158</v>
      </c>
      <c r="BE384" s="193">
        <f>IF(N384="základní",J384,0)</f>
        <v>0</v>
      </c>
      <c r="BF384" s="193">
        <f>IF(N384="snížená",J384,0)</f>
        <v>0</v>
      </c>
      <c r="BG384" s="193">
        <f>IF(N384="zákl. přenesená",J384,0)</f>
        <v>0</v>
      </c>
      <c r="BH384" s="193">
        <f>IF(N384="sníž. přenesená",J384,0)</f>
        <v>0</v>
      </c>
      <c r="BI384" s="193">
        <f>IF(N384="nulová",J384,0)</f>
        <v>0</v>
      </c>
      <c r="BJ384" s="19" t="s">
        <v>81</v>
      </c>
      <c r="BK384" s="193">
        <f>ROUND(I384*H384,2)</f>
        <v>0</v>
      </c>
      <c r="BL384" s="19" t="s">
        <v>165</v>
      </c>
      <c r="BM384" s="192" t="s">
        <v>491</v>
      </c>
    </row>
    <row r="385" s="2" customFormat="1">
      <c r="A385" s="38"/>
      <c r="B385" s="39"/>
      <c r="C385" s="38"/>
      <c r="D385" s="194" t="s">
        <v>167</v>
      </c>
      <c r="E385" s="38"/>
      <c r="F385" s="195" t="s">
        <v>492</v>
      </c>
      <c r="G385" s="38"/>
      <c r="H385" s="38"/>
      <c r="I385" s="196"/>
      <c r="J385" s="38"/>
      <c r="K385" s="38"/>
      <c r="L385" s="39"/>
      <c r="M385" s="197"/>
      <c r="N385" s="198"/>
      <c r="O385" s="77"/>
      <c r="P385" s="77"/>
      <c r="Q385" s="77"/>
      <c r="R385" s="77"/>
      <c r="S385" s="77"/>
      <c r="T385" s="78"/>
      <c r="U385" s="38"/>
      <c r="V385" s="38"/>
      <c r="W385" s="38"/>
      <c r="X385" s="38"/>
      <c r="Y385" s="38"/>
      <c r="Z385" s="38"/>
      <c r="AA385" s="38"/>
      <c r="AB385" s="38"/>
      <c r="AC385" s="38"/>
      <c r="AD385" s="38"/>
      <c r="AE385" s="38"/>
      <c r="AT385" s="19" t="s">
        <v>167</v>
      </c>
      <c r="AU385" s="19" t="s">
        <v>83</v>
      </c>
    </row>
    <row r="386" s="14" customFormat="1">
      <c r="A386" s="14"/>
      <c r="B386" s="207"/>
      <c r="C386" s="14"/>
      <c r="D386" s="194" t="s">
        <v>171</v>
      </c>
      <c r="E386" s="208" t="s">
        <v>1</v>
      </c>
      <c r="F386" s="209" t="s">
        <v>493</v>
      </c>
      <c r="G386" s="14"/>
      <c r="H386" s="210">
        <v>0.85799999999999998</v>
      </c>
      <c r="I386" s="211"/>
      <c r="J386" s="14"/>
      <c r="K386" s="14"/>
      <c r="L386" s="207"/>
      <c r="M386" s="212"/>
      <c r="N386" s="213"/>
      <c r="O386" s="213"/>
      <c r="P386" s="213"/>
      <c r="Q386" s="213"/>
      <c r="R386" s="213"/>
      <c r="S386" s="213"/>
      <c r="T386" s="214"/>
      <c r="U386" s="14"/>
      <c r="V386" s="14"/>
      <c r="W386" s="14"/>
      <c r="X386" s="14"/>
      <c r="Y386" s="14"/>
      <c r="Z386" s="14"/>
      <c r="AA386" s="14"/>
      <c r="AB386" s="14"/>
      <c r="AC386" s="14"/>
      <c r="AD386" s="14"/>
      <c r="AE386" s="14"/>
      <c r="AT386" s="208" t="s">
        <v>171</v>
      </c>
      <c r="AU386" s="208" t="s">
        <v>83</v>
      </c>
      <c r="AV386" s="14" t="s">
        <v>83</v>
      </c>
      <c r="AW386" s="14" t="s">
        <v>32</v>
      </c>
      <c r="AX386" s="14" t="s">
        <v>81</v>
      </c>
      <c r="AY386" s="208" t="s">
        <v>158</v>
      </c>
    </row>
    <row r="387" s="2" customFormat="1" ht="21.75" customHeight="1">
      <c r="A387" s="38"/>
      <c r="B387" s="180"/>
      <c r="C387" s="181" t="s">
        <v>494</v>
      </c>
      <c r="D387" s="181" t="s">
        <v>160</v>
      </c>
      <c r="E387" s="182" t="s">
        <v>495</v>
      </c>
      <c r="F387" s="183" t="s">
        <v>496</v>
      </c>
      <c r="G387" s="184" t="s">
        <v>176</v>
      </c>
      <c r="H387" s="185">
        <v>1.256</v>
      </c>
      <c r="I387" s="186"/>
      <c r="J387" s="187">
        <f>ROUND(I387*H387,2)</f>
        <v>0</v>
      </c>
      <c r="K387" s="183" t="s">
        <v>164</v>
      </c>
      <c r="L387" s="39"/>
      <c r="M387" s="188" t="s">
        <v>1</v>
      </c>
      <c r="N387" s="189" t="s">
        <v>40</v>
      </c>
      <c r="O387" s="77"/>
      <c r="P387" s="190">
        <f>O387*H387</f>
        <v>0</v>
      </c>
      <c r="Q387" s="190">
        <v>0</v>
      </c>
      <c r="R387" s="190">
        <f>Q387*H387</f>
        <v>0</v>
      </c>
      <c r="S387" s="190">
        <v>0</v>
      </c>
      <c r="T387" s="191">
        <f>S387*H387</f>
        <v>0</v>
      </c>
      <c r="U387" s="38"/>
      <c r="V387" s="38"/>
      <c r="W387" s="38"/>
      <c r="X387" s="38"/>
      <c r="Y387" s="38"/>
      <c r="Z387" s="38"/>
      <c r="AA387" s="38"/>
      <c r="AB387" s="38"/>
      <c r="AC387" s="38"/>
      <c r="AD387" s="38"/>
      <c r="AE387" s="38"/>
      <c r="AR387" s="192" t="s">
        <v>165</v>
      </c>
      <c r="AT387" s="192" t="s">
        <v>160</v>
      </c>
      <c r="AU387" s="192" t="s">
        <v>83</v>
      </c>
      <c r="AY387" s="19" t="s">
        <v>158</v>
      </c>
      <c r="BE387" s="193">
        <f>IF(N387="základní",J387,0)</f>
        <v>0</v>
      </c>
      <c r="BF387" s="193">
        <f>IF(N387="snížená",J387,0)</f>
        <v>0</v>
      </c>
      <c r="BG387" s="193">
        <f>IF(N387="zákl. přenesená",J387,0)</f>
        <v>0</v>
      </c>
      <c r="BH387" s="193">
        <f>IF(N387="sníž. přenesená",J387,0)</f>
        <v>0</v>
      </c>
      <c r="BI387" s="193">
        <f>IF(N387="nulová",J387,0)</f>
        <v>0</v>
      </c>
      <c r="BJ387" s="19" t="s">
        <v>81</v>
      </c>
      <c r="BK387" s="193">
        <f>ROUND(I387*H387,2)</f>
        <v>0</v>
      </c>
      <c r="BL387" s="19" t="s">
        <v>165</v>
      </c>
      <c r="BM387" s="192" t="s">
        <v>497</v>
      </c>
    </row>
    <row r="388" s="2" customFormat="1">
      <c r="A388" s="38"/>
      <c r="B388" s="39"/>
      <c r="C388" s="38"/>
      <c r="D388" s="194" t="s">
        <v>167</v>
      </c>
      <c r="E388" s="38"/>
      <c r="F388" s="195" t="s">
        <v>498</v>
      </c>
      <c r="G388" s="38"/>
      <c r="H388" s="38"/>
      <c r="I388" s="196"/>
      <c r="J388" s="38"/>
      <c r="K388" s="38"/>
      <c r="L388" s="39"/>
      <c r="M388" s="197"/>
      <c r="N388" s="198"/>
      <c r="O388" s="77"/>
      <c r="P388" s="77"/>
      <c r="Q388" s="77"/>
      <c r="R388" s="77"/>
      <c r="S388" s="77"/>
      <c r="T388" s="78"/>
      <c r="U388" s="38"/>
      <c r="V388" s="38"/>
      <c r="W388" s="38"/>
      <c r="X388" s="38"/>
      <c r="Y388" s="38"/>
      <c r="Z388" s="38"/>
      <c r="AA388" s="38"/>
      <c r="AB388" s="38"/>
      <c r="AC388" s="38"/>
      <c r="AD388" s="38"/>
      <c r="AE388" s="38"/>
      <c r="AT388" s="19" t="s">
        <v>167</v>
      </c>
      <c r="AU388" s="19" t="s">
        <v>83</v>
      </c>
    </row>
    <row r="389" s="2" customFormat="1">
      <c r="A389" s="38"/>
      <c r="B389" s="39"/>
      <c r="C389" s="38"/>
      <c r="D389" s="194" t="s">
        <v>169</v>
      </c>
      <c r="E389" s="38"/>
      <c r="F389" s="199" t="s">
        <v>170</v>
      </c>
      <c r="G389" s="38"/>
      <c r="H389" s="38"/>
      <c r="I389" s="196"/>
      <c r="J389" s="38"/>
      <c r="K389" s="38"/>
      <c r="L389" s="39"/>
      <c r="M389" s="197"/>
      <c r="N389" s="198"/>
      <c r="O389" s="77"/>
      <c r="P389" s="77"/>
      <c r="Q389" s="77"/>
      <c r="R389" s="77"/>
      <c r="S389" s="77"/>
      <c r="T389" s="78"/>
      <c r="U389" s="38"/>
      <c r="V389" s="38"/>
      <c r="W389" s="38"/>
      <c r="X389" s="38"/>
      <c r="Y389" s="38"/>
      <c r="Z389" s="38"/>
      <c r="AA389" s="38"/>
      <c r="AB389" s="38"/>
      <c r="AC389" s="38"/>
      <c r="AD389" s="38"/>
      <c r="AE389" s="38"/>
      <c r="AT389" s="19" t="s">
        <v>169</v>
      </c>
      <c r="AU389" s="19" t="s">
        <v>83</v>
      </c>
    </row>
    <row r="390" s="13" customFormat="1">
      <c r="A390" s="13"/>
      <c r="B390" s="200"/>
      <c r="C390" s="13"/>
      <c r="D390" s="194" t="s">
        <v>171</v>
      </c>
      <c r="E390" s="201" t="s">
        <v>1</v>
      </c>
      <c r="F390" s="202" t="s">
        <v>203</v>
      </c>
      <c r="G390" s="13"/>
      <c r="H390" s="201" t="s">
        <v>1</v>
      </c>
      <c r="I390" s="203"/>
      <c r="J390" s="13"/>
      <c r="K390" s="13"/>
      <c r="L390" s="200"/>
      <c r="M390" s="204"/>
      <c r="N390" s="205"/>
      <c r="O390" s="205"/>
      <c r="P390" s="205"/>
      <c r="Q390" s="205"/>
      <c r="R390" s="205"/>
      <c r="S390" s="205"/>
      <c r="T390" s="206"/>
      <c r="U390" s="13"/>
      <c r="V390" s="13"/>
      <c r="W390" s="13"/>
      <c r="X390" s="13"/>
      <c r="Y390" s="13"/>
      <c r="Z390" s="13"/>
      <c r="AA390" s="13"/>
      <c r="AB390" s="13"/>
      <c r="AC390" s="13"/>
      <c r="AD390" s="13"/>
      <c r="AE390" s="13"/>
      <c r="AT390" s="201" t="s">
        <v>171</v>
      </c>
      <c r="AU390" s="201" t="s">
        <v>83</v>
      </c>
      <c r="AV390" s="13" t="s">
        <v>81</v>
      </c>
      <c r="AW390" s="13" t="s">
        <v>32</v>
      </c>
      <c r="AX390" s="13" t="s">
        <v>75</v>
      </c>
      <c r="AY390" s="201" t="s">
        <v>158</v>
      </c>
    </row>
    <row r="391" s="14" customFormat="1">
      <c r="A391" s="14"/>
      <c r="B391" s="207"/>
      <c r="C391" s="14"/>
      <c r="D391" s="194" t="s">
        <v>171</v>
      </c>
      <c r="E391" s="208" t="s">
        <v>1</v>
      </c>
      <c r="F391" s="209" t="s">
        <v>499</v>
      </c>
      <c r="G391" s="14"/>
      <c r="H391" s="210">
        <v>0.28000000000000003</v>
      </c>
      <c r="I391" s="211"/>
      <c r="J391" s="14"/>
      <c r="K391" s="14"/>
      <c r="L391" s="207"/>
      <c r="M391" s="212"/>
      <c r="N391" s="213"/>
      <c r="O391" s="213"/>
      <c r="P391" s="213"/>
      <c r="Q391" s="213"/>
      <c r="R391" s="213"/>
      <c r="S391" s="213"/>
      <c r="T391" s="214"/>
      <c r="U391" s="14"/>
      <c r="V391" s="14"/>
      <c r="W391" s="14"/>
      <c r="X391" s="14"/>
      <c r="Y391" s="14"/>
      <c r="Z391" s="14"/>
      <c r="AA391" s="14"/>
      <c r="AB391" s="14"/>
      <c r="AC391" s="14"/>
      <c r="AD391" s="14"/>
      <c r="AE391" s="14"/>
      <c r="AT391" s="208" t="s">
        <v>171</v>
      </c>
      <c r="AU391" s="208" t="s">
        <v>83</v>
      </c>
      <c r="AV391" s="14" t="s">
        <v>83</v>
      </c>
      <c r="AW391" s="14" t="s">
        <v>32</v>
      </c>
      <c r="AX391" s="14" t="s">
        <v>75</v>
      </c>
      <c r="AY391" s="208" t="s">
        <v>158</v>
      </c>
    </row>
    <row r="392" s="14" customFormat="1">
      <c r="A392" s="14"/>
      <c r="B392" s="207"/>
      <c r="C392" s="14"/>
      <c r="D392" s="194" t="s">
        <v>171</v>
      </c>
      <c r="E392" s="208" t="s">
        <v>1</v>
      </c>
      <c r="F392" s="209" t="s">
        <v>500</v>
      </c>
      <c r="G392" s="14"/>
      <c r="H392" s="210">
        <v>0.29599999999999999</v>
      </c>
      <c r="I392" s="211"/>
      <c r="J392" s="14"/>
      <c r="K392" s="14"/>
      <c r="L392" s="207"/>
      <c r="M392" s="212"/>
      <c r="N392" s="213"/>
      <c r="O392" s="213"/>
      <c r="P392" s="213"/>
      <c r="Q392" s="213"/>
      <c r="R392" s="213"/>
      <c r="S392" s="213"/>
      <c r="T392" s="214"/>
      <c r="U392" s="14"/>
      <c r="V392" s="14"/>
      <c r="W392" s="14"/>
      <c r="X392" s="14"/>
      <c r="Y392" s="14"/>
      <c r="Z392" s="14"/>
      <c r="AA392" s="14"/>
      <c r="AB392" s="14"/>
      <c r="AC392" s="14"/>
      <c r="AD392" s="14"/>
      <c r="AE392" s="14"/>
      <c r="AT392" s="208" t="s">
        <v>171</v>
      </c>
      <c r="AU392" s="208" t="s">
        <v>83</v>
      </c>
      <c r="AV392" s="14" t="s">
        <v>83</v>
      </c>
      <c r="AW392" s="14" t="s">
        <v>32</v>
      </c>
      <c r="AX392" s="14" t="s">
        <v>75</v>
      </c>
      <c r="AY392" s="208" t="s">
        <v>158</v>
      </c>
    </row>
    <row r="393" s="14" customFormat="1">
      <c r="A393" s="14"/>
      <c r="B393" s="207"/>
      <c r="C393" s="14"/>
      <c r="D393" s="194" t="s">
        <v>171</v>
      </c>
      <c r="E393" s="208" t="s">
        <v>1</v>
      </c>
      <c r="F393" s="209" t="s">
        <v>501</v>
      </c>
      <c r="G393" s="14"/>
      <c r="H393" s="210">
        <v>0.23999999999999999</v>
      </c>
      <c r="I393" s="211"/>
      <c r="J393" s="14"/>
      <c r="K393" s="14"/>
      <c r="L393" s="207"/>
      <c r="M393" s="212"/>
      <c r="N393" s="213"/>
      <c r="O393" s="213"/>
      <c r="P393" s="213"/>
      <c r="Q393" s="213"/>
      <c r="R393" s="213"/>
      <c r="S393" s="213"/>
      <c r="T393" s="214"/>
      <c r="U393" s="14"/>
      <c r="V393" s="14"/>
      <c r="W393" s="14"/>
      <c r="X393" s="14"/>
      <c r="Y393" s="14"/>
      <c r="Z393" s="14"/>
      <c r="AA393" s="14"/>
      <c r="AB393" s="14"/>
      <c r="AC393" s="14"/>
      <c r="AD393" s="14"/>
      <c r="AE393" s="14"/>
      <c r="AT393" s="208" t="s">
        <v>171</v>
      </c>
      <c r="AU393" s="208" t="s">
        <v>83</v>
      </c>
      <c r="AV393" s="14" t="s">
        <v>83</v>
      </c>
      <c r="AW393" s="14" t="s">
        <v>32</v>
      </c>
      <c r="AX393" s="14" t="s">
        <v>75</v>
      </c>
      <c r="AY393" s="208" t="s">
        <v>158</v>
      </c>
    </row>
    <row r="394" s="14" customFormat="1">
      <c r="A394" s="14"/>
      <c r="B394" s="207"/>
      <c r="C394" s="14"/>
      <c r="D394" s="194" t="s">
        <v>171</v>
      </c>
      <c r="E394" s="208" t="s">
        <v>1</v>
      </c>
      <c r="F394" s="209" t="s">
        <v>502</v>
      </c>
      <c r="G394" s="14"/>
      <c r="H394" s="210">
        <v>0.44</v>
      </c>
      <c r="I394" s="211"/>
      <c r="J394" s="14"/>
      <c r="K394" s="14"/>
      <c r="L394" s="207"/>
      <c r="M394" s="212"/>
      <c r="N394" s="213"/>
      <c r="O394" s="213"/>
      <c r="P394" s="213"/>
      <c r="Q394" s="213"/>
      <c r="R394" s="213"/>
      <c r="S394" s="213"/>
      <c r="T394" s="214"/>
      <c r="U394" s="14"/>
      <c r="V394" s="14"/>
      <c r="W394" s="14"/>
      <c r="X394" s="14"/>
      <c r="Y394" s="14"/>
      <c r="Z394" s="14"/>
      <c r="AA394" s="14"/>
      <c r="AB394" s="14"/>
      <c r="AC394" s="14"/>
      <c r="AD394" s="14"/>
      <c r="AE394" s="14"/>
      <c r="AT394" s="208" t="s">
        <v>171</v>
      </c>
      <c r="AU394" s="208" t="s">
        <v>83</v>
      </c>
      <c r="AV394" s="14" t="s">
        <v>83</v>
      </c>
      <c r="AW394" s="14" t="s">
        <v>32</v>
      </c>
      <c r="AX394" s="14" t="s">
        <v>75</v>
      </c>
      <c r="AY394" s="208" t="s">
        <v>158</v>
      </c>
    </row>
    <row r="395" s="15" customFormat="1">
      <c r="A395" s="15"/>
      <c r="B395" s="215"/>
      <c r="C395" s="15"/>
      <c r="D395" s="194" t="s">
        <v>171</v>
      </c>
      <c r="E395" s="216" t="s">
        <v>1</v>
      </c>
      <c r="F395" s="217" t="s">
        <v>196</v>
      </c>
      <c r="G395" s="15"/>
      <c r="H395" s="218">
        <v>1.256</v>
      </c>
      <c r="I395" s="219"/>
      <c r="J395" s="15"/>
      <c r="K395" s="15"/>
      <c r="L395" s="215"/>
      <c r="M395" s="220"/>
      <c r="N395" s="221"/>
      <c r="O395" s="221"/>
      <c r="P395" s="221"/>
      <c r="Q395" s="221"/>
      <c r="R395" s="221"/>
      <c r="S395" s="221"/>
      <c r="T395" s="222"/>
      <c r="U395" s="15"/>
      <c r="V395" s="15"/>
      <c r="W395" s="15"/>
      <c r="X395" s="15"/>
      <c r="Y395" s="15"/>
      <c r="Z395" s="15"/>
      <c r="AA395" s="15"/>
      <c r="AB395" s="15"/>
      <c r="AC395" s="15"/>
      <c r="AD395" s="15"/>
      <c r="AE395" s="15"/>
      <c r="AT395" s="216" t="s">
        <v>171</v>
      </c>
      <c r="AU395" s="216" t="s">
        <v>83</v>
      </c>
      <c r="AV395" s="15" t="s">
        <v>165</v>
      </c>
      <c r="AW395" s="15" t="s">
        <v>32</v>
      </c>
      <c r="AX395" s="15" t="s">
        <v>81</v>
      </c>
      <c r="AY395" s="216" t="s">
        <v>158</v>
      </c>
    </row>
    <row r="396" s="12" customFormat="1" ht="22.8" customHeight="1">
      <c r="A396" s="12"/>
      <c r="B396" s="167"/>
      <c r="C396" s="12"/>
      <c r="D396" s="168" t="s">
        <v>74</v>
      </c>
      <c r="E396" s="178" t="s">
        <v>197</v>
      </c>
      <c r="F396" s="178" t="s">
        <v>503</v>
      </c>
      <c r="G396" s="12"/>
      <c r="H396" s="12"/>
      <c r="I396" s="170"/>
      <c r="J396" s="179">
        <f>BK396</f>
        <v>0</v>
      </c>
      <c r="K396" s="12"/>
      <c r="L396" s="167"/>
      <c r="M396" s="172"/>
      <c r="N396" s="173"/>
      <c r="O396" s="173"/>
      <c r="P396" s="174">
        <f>SUM(P397:P407)</f>
        <v>0</v>
      </c>
      <c r="Q396" s="173"/>
      <c r="R396" s="174">
        <f>SUM(R397:R407)</f>
        <v>4.4664770000000003</v>
      </c>
      <c r="S396" s="173"/>
      <c r="T396" s="175">
        <f>SUM(T397:T407)</f>
        <v>0</v>
      </c>
      <c r="U396" s="12"/>
      <c r="V396" s="12"/>
      <c r="W396" s="12"/>
      <c r="X396" s="12"/>
      <c r="Y396" s="12"/>
      <c r="Z396" s="12"/>
      <c r="AA396" s="12"/>
      <c r="AB396" s="12"/>
      <c r="AC396" s="12"/>
      <c r="AD396" s="12"/>
      <c r="AE396" s="12"/>
      <c r="AR396" s="168" t="s">
        <v>81</v>
      </c>
      <c r="AT396" s="176" t="s">
        <v>74</v>
      </c>
      <c r="AU396" s="176" t="s">
        <v>81</v>
      </c>
      <c r="AY396" s="168" t="s">
        <v>158</v>
      </c>
      <c r="BK396" s="177">
        <f>SUM(BK397:BK407)</f>
        <v>0</v>
      </c>
    </row>
    <row r="397" s="2" customFormat="1" ht="24.15" customHeight="1">
      <c r="A397" s="38"/>
      <c r="B397" s="180"/>
      <c r="C397" s="181" t="s">
        <v>504</v>
      </c>
      <c r="D397" s="181" t="s">
        <v>160</v>
      </c>
      <c r="E397" s="182" t="s">
        <v>505</v>
      </c>
      <c r="F397" s="183" t="s">
        <v>506</v>
      </c>
      <c r="G397" s="184" t="s">
        <v>163</v>
      </c>
      <c r="H397" s="185">
        <v>21</v>
      </c>
      <c r="I397" s="186"/>
      <c r="J397" s="187">
        <f>ROUND(I397*H397,2)</f>
        <v>0</v>
      </c>
      <c r="K397" s="183" t="s">
        <v>164</v>
      </c>
      <c r="L397" s="39"/>
      <c r="M397" s="188" t="s">
        <v>1</v>
      </c>
      <c r="N397" s="189" t="s">
        <v>40</v>
      </c>
      <c r="O397" s="77"/>
      <c r="P397" s="190">
        <f>O397*H397</f>
        <v>0</v>
      </c>
      <c r="Q397" s="190">
        <v>0</v>
      </c>
      <c r="R397" s="190">
        <f>Q397*H397</f>
        <v>0</v>
      </c>
      <c r="S397" s="190">
        <v>0</v>
      </c>
      <c r="T397" s="191">
        <f>S397*H397</f>
        <v>0</v>
      </c>
      <c r="U397" s="38"/>
      <c r="V397" s="38"/>
      <c r="W397" s="38"/>
      <c r="X397" s="38"/>
      <c r="Y397" s="38"/>
      <c r="Z397" s="38"/>
      <c r="AA397" s="38"/>
      <c r="AB397" s="38"/>
      <c r="AC397" s="38"/>
      <c r="AD397" s="38"/>
      <c r="AE397" s="38"/>
      <c r="AR397" s="192" t="s">
        <v>165</v>
      </c>
      <c r="AT397" s="192" t="s">
        <v>160</v>
      </c>
      <c r="AU397" s="192" t="s">
        <v>83</v>
      </c>
      <c r="AY397" s="19" t="s">
        <v>158</v>
      </c>
      <c r="BE397" s="193">
        <f>IF(N397="základní",J397,0)</f>
        <v>0</v>
      </c>
      <c r="BF397" s="193">
        <f>IF(N397="snížená",J397,0)</f>
        <v>0</v>
      </c>
      <c r="BG397" s="193">
        <f>IF(N397="zákl. přenesená",J397,0)</f>
        <v>0</v>
      </c>
      <c r="BH397" s="193">
        <f>IF(N397="sníž. přenesená",J397,0)</f>
        <v>0</v>
      </c>
      <c r="BI397" s="193">
        <f>IF(N397="nulová",J397,0)</f>
        <v>0</v>
      </c>
      <c r="BJ397" s="19" t="s">
        <v>81</v>
      </c>
      <c r="BK397" s="193">
        <f>ROUND(I397*H397,2)</f>
        <v>0</v>
      </c>
      <c r="BL397" s="19" t="s">
        <v>165</v>
      </c>
      <c r="BM397" s="192" t="s">
        <v>507</v>
      </c>
    </row>
    <row r="398" s="2" customFormat="1">
      <c r="A398" s="38"/>
      <c r="B398" s="39"/>
      <c r="C398" s="38"/>
      <c r="D398" s="194" t="s">
        <v>167</v>
      </c>
      <c r="E398" s="38"/>
      <c r="F398" s="195" t="s">
        <v>508</v>
      </c>
      <c r="G398" s="38"/>
      <c r="H398" s="38"/>
      <c r="I398" s="196"/>
      <c r="J398" s="38"/>
      <c r="K398" s="38"/>
      <c r="L398" s="39"/>
      <c r="M398" s="197"/>
      <c r="N398" s="198"/>
      <c r="O398" s="77"/>
      <c r="P398" s="77"/>
      <c r="Q398" s="77"/>
      <c r="R398" s="77"/>
      <c r="S398" s="77"/>
      <c r="T398" s="78"/>
      <c r="U398" s="38"/>
      <c r="V398" s="38"/>
      <c r="W398" s="38"/>
      <c r="X398" s="38"/>
      <c r="Y398" s="38"/>
      <c r="Z398" s="38"/>
      <c r="AA398" s="38"/>
      <c r="AB398" s="38"/>
      <c r="AC398" s="38"/>
      <c r="AD398" s="38"/>
      <c r="AE398" s="38"/>
      <c r="AT398" s="19" t="s">
        <v>167</v>
      </c>
      <c r="AU398" s="19" t="s">
        <v>83</v>
      </c>
    </row>
    <row r="399" s="2" customFormat="1" ht="33" customHeight="1">
      <c r="A399" s="38"/>
      <c r="B399" s="180"/>
      <c r="C399" s="181" t="s">
        <v>509</v>
      </c>
      <c r="D399" s="181" t="s">
        <v>160</v>
      </c>
      <c r="E399" s="182" t="s">
        <v>510</v>
      </c>
      <c r="F399" s="183" t="s">
        <v>511</v>
      </c>
      <c r="G399" s="184" t="s">
        <v>163</v>
      </c>
      <c r="H399" s="185">
        <v>20.141999999999999</v>
      </c>
      <c r="I399" s="186"/>
      <c r="J399" s="187">
        <f>ROUND(I399*H399,2)</f>
        <v>0</v>
      </c>
      <c r="K399" s="183" t="s">
        <v>164</v>
      </c>
      <c r="L399" s="39"/>
      <c r="M399" s="188" t="s">
        <v>1</v>
      </c>
      <c r="N399" s="189" t="s">
        <v>40</v>
      </c>
      <c r="O399" s="77"/>
      <c r="P399" s="190">
        <f>O399*H399</f>
        <v>0</v>
      </c>
      <c r="Q399" s="190">
        <v>0.10100000000000001</v>
      </c>
      <c r="R399" s="190">
        <f>Q399*H399</f>
        <v>2.0343420000000001</v>
      </c>
      <c r="S399" s="190">
        <v>0</v>
      </c>
      <c r="T399" s="191">
        <f>S399*H399</f>
        <v>0</v>
      </c>
      <c r="U399" s="38"/>
      <c r="V399" s="38"/>
      <c r="W399" s="38"/>
      <c r="X399" s="38"/>
      <c r="Y399" s="38"/>
      <c r="Z399" s="38"/>
      <c r="AA399" s="38"/>
      <c r="AB399" s="38"/>
      <c r="AC399" s="38"/>
      <c r="AD399" s="38"/>
      <c r="AE399" s="38"/>
      <c r="AR399" s="192" t="s">
        <v>165</v>
      </c>
      <c r="AT399" s="192" t="s">
        <v>160</v>
      </c>
      <c r="AU399" s="192" t="s">
        <v>83</v>
      </c>
      <c r="AY399" s="19" t="s">
        <v>158</v>
      </c>
      <c r="BE399" s="193">
        <f>IF(N399="základní",J399,0)</f>
        <v>0</v>
      </c>
      <c r="BF399" s="193">
        <f>IF(N399="snížená",J399,0)</f>
        <v>0</v>
      </c>
      <c r="BG399" s="193">
        <f>IF(N399="zákl. přenesená",J399,0)</f>
        <v>0</v>
      </c>
      <c r="BH399" s="193">
        <f>IF(N399="sníž. přenesená",J399,0)</f>
        <v>0</v>
      </c>
      <c r="BI399" s="193">
        <f>IF(N399="nulová",J399,0)</f>
        <v>0</v>
      </c>
      <c r="BJ399" s="19" t="s">
        <v>81</v>
      </c>
      <c r="BK399" s="193">
        <f>ROUND(I399*H399,2)</f>
        <v>0</v>
      </c>
      <c r="BL399" s="19" t="s">
        <v>165</v>
      </c>
      <c r="BM399" s="192" t="s">
        <v>512</v>
      </c>
    </row>
    <row r="400" s="2" customFormat="1">
      <c r="A400" s="38"/>
      <c r="B400" s="39"/>
      <c r="C400" s="38"/>
      <c r="D400" s="194" t="s">
        <v>167</v>
      </c>
      <c r="E400" s="38"/>
      <c r="F400" s="195" t="s">
        <v>513</v>
      </c>
      <c r="G400" s="38"/>
      <c r="H400" s="38"/>
      <c r="I400" s="196"/>
      <c r="J400" s="38"/>
      <c r="K400" s="38"/>
      <c r="L400" s="39"/>
      <c r="M400" s="197"/>
      <c r="N400" s="198"/>
      <c r="O400" s="77"/>
      <c r="P400" s="77"/>
      <c r="Q400" s="77"/>
      <c r="R400" s="77"/>
      <c r="S400" s="77"/>
      <c r="T400" s="78"/>
      <c r="U400" s="38"/>
      <c r="V400" s="38"/>
      <c r="W400" s="38"/>
      <c r="X400" s="38"/>
      <c r="Y400" s="38"/>
      <c r="Z400" s="38"/>
      <c r="AA400" s="38"/>
      <c r="AB400" s="38"/>
      <c r="AC400" s="38"/>
      <c r="AD400" s="38"/>
      <c r="AE400" s="38"/>
      <c r="AT400" s="19" t="s">
        <v>167</v>
      </c>
      <c r="AU400" s="19" t="s">
        <v>83</v>
      </c>
    </row>
    <row r="401" s="2" customFormat="1">
      <c r="A401" s="38"/>
      <c r="B401" s="39"/>
      <c r="C401" s="38"/>
      <c r="D401" s="194" t="s">
        <v>169</v>
      </c>
      <c r="E401" s="38"/>
      <c r="F401" s="199" t="s">
        <v>170</v>
      </c>
      <c r="G401" s="38"/>
      <c r="H401" s="38"/>
      <c r="I401" s="196"/>
      <c r="J401" s="38"/>
      <c r="K401" s="38"/>
      <c r="L401" s="39"/>
      <c r="M401" s="197"/>
      <c r="N401" s="198"/>
      <c r="O401" s="77"/>
      <c r="P401" s="77"/>
      <c r="Q401" s="77"/>
      <c r="R401" s="77"/>
      <c r="S401" s="77"/>
      <c r="T401" s="78"/>
      <c r="U401" s="38"/>
      <c r="V401" s="38"/>
      <c r="W401" s="38"/>
      <c r="X401" s="38"/>
      <c r="Y401" s="38"/>
      <c r="Z401" s="38"/>
      <c r="AA401" s="38"/>
      <c r="AB401" s="38"/>
      <c r="AC401" s="38"/>
      <c r="AD401" s="38"/>
      <c r="AE401" s="38"/>
      <c r="AT401" s="19" t="s">
        <v>169</v>
      </c>
      <c r="AU401" s="19" t="s">
        <v>83</v>
      </c>
    </row>
    <row r="402" s="14" customFormat="1">
      <c r="A402" s="14"/>
      <c r="B402" s="207"/>
      <c r="C402" s="14"/>
      <c r="D402" s="194" t="s">
        <v>171</v>
      </c>
      <c r="E402" s="208" t="s">
        <v>1</v>
      </c>
      <c r="F402" s="209" t="s">
        <v>321</v>
      </c>
      <c r="G402" s="14"/>
      <c r="H402" s="210">
        <v>21</v>
      </c>
      <c r="I402" s="211"/>
      <c r="J402" s="14"/>
      <c r="K402" s="14"/>
      <c r="L402" s="207"/>
      <c r="M402" s="212"/>
      <c r="N402" s="213"/>
      <c r="O402" s="213"/>
      <c r="P402" s="213"/>
      <c r="Q402" s="213"/>
      <c r="R402" s="213"/>
      <c r="S402" s="213"/>
      <c r="T402" s="214"/>
      <c r="U402" s="14"/>
      <c r="V402" s="14"/>
      <c r="W402" s="14"/>
      <c r="X402" s="14"/>
      <c r="Y402" s="14"/>
      <c r="Z402" s="14"/>
      <c r="AA402" s="14"/>
      <c r="AB402" s="14"/>
      <c r="AC402" s="14"/>
      <c r="AD402" s="14"/>
      <c r="AE402" s="14"/>
      <c r="AT402" s="208" t="s">
        <v>171</v>
      </c>
      <c r="AU402" s="208" t="s">
        <v>83</v>
      </c>
      <c r="AV402" s="14" t="s">
        <v>83</v>
      </c>
      <c r="AW402" s="14" t="s">
        <v>32</v>
      </c>
      <c r="AX402" s="14" t="s">
        <v>75</v>
      </c>
      <c r="AY402" s="208" t="s">
        <v>158</v>
      </c>
    </row>
    <row r="403" s="14" customFormat="1">
      <c r="A403" s="14"/>
      <c r="B403" s="207"/>
      <c r="C403" s="14"/>
      <c r="D403" s="194" t="s">
        <v>171</v>
      </c>
      <c r="E403" s="208" t="s">
        <v>1</v>
      </c>
      <c r="F403" s="209" t="s">
        <v>514</v>
      </c>
      <c r="G403" s="14"/>
      <c r="H403" s="210">
        <v>-0.85799999999999998</v>
      </c>
      <c r="I403" s="211"/>
      <c r="J403" s="14"/>
      <c r="K403" s="14"/>
      <c r="L403" s="207"/>
      <c r="M403" s="212"/>
      <c r="N403" s="213"/>
      <c r="O403" s="213"/>
      <c r="P403" s="213"/>
      <c r="Q403" s="213"/>
      <c r="R403" s="213"/>
      <c r="S403" s="213"/>
      <c r="T403" s="214"/>
      <c r="U403" s="14"/>
      <c r="V403" s="14"/>
      <c r="W403" s="14"/>
      <c r="X403" s="14"/>
      <c r="Y403" s="14"/>
      <c r="Z403" s="14"/>
      <c r="AA403" s="14"/>
      <c r="AB403" s="14"/>
      <c r="AC403" s="14"/>
      <c r="AD403" s="14"/>
      <c r="AE403" s="14"/>
      <c r="AT403" s="208" t="s">
        <v>171</v>
      </c>
      <c r="AU403" s="208" t="s">
        <v>83</v>
      </c>
      <c r="AV403" s="14" t="s">
        <v>83</v>
      </c>
      <c r="AW403" s="14" t="s">
        <v>32</v>
      </c>
      <c r="AX403" s="14" t="s">
        <v>75</v>
      </c>
      <c r="AY403" s="208" t="s">
        <v>158</v>
      </c>
    </row>
    <row r="404" s="15" customFormat="1">
      <c r="A404" s="15"/>
      <c r="B404" s="215"/>
      <c r="C404" s="15"/>
      <c r="D404" s="194" t="s">
        <v>171</v>
      </c>
      <c r="E404" s="216" t="s">
        <v>1</v>
      </c>
      <c r="F404" s="217" t="s">
        <v>196</v>
      </c>
      <c r="G404" s="15"/>
      <c r="H404" s="218">
        <v>20.141999999999999</v>
      </c>
      <c r="I404" s="219"/>
      <c r="J404" s="15"/>
      <c r="K404" s="15"/>
      <c r="L404" s="215"/>
      <c r="M404" s="220"/>
      <c r="N404" s="221"/>
      <c r="O404" s="221"/>
      <c r="P404" s="221"/>
      <c r="Q404" s="221"/>
      <c r="R404" s="221"/>
      <c r="S404" s="221"/>
      <c r="T404" s="222"/>
      <c r="U404" s="15"/>
      <c r="V404" s="15"/>
      <c r="W404" s="15"/>
      <c r="X404" s="15"/>
      <c r="Y404" s="15"/>
      <c r="Z404" s="15"/>
      <c r="AA404" s="15"/>
      <c r="AB404" s="15"/>
      <c r="AC404" s="15"/>
      <c r="AD404" s="15"/>
      <c r="AE404" s="15"/>
      <c r="AT404" s="216" t="s">
        <v>171</v>
      </c>
      <c r="AU404" s="216" t="s">
        <v>83</v>
      </c>
      <c r="AV404" s="15" t="s">
        <v>165</v>
      </c>
      <c r="AW404" s="15" t="s">
        <v>32</v>
      </c>
      <c r="AX404" s="15" t="s">
        <v>81</v>
      </c>
      <c r="AY404" s="216" t="s">
        <v>158</v>
      </c>
    </row>
    <row r="405" s="2" customFormat="1" ht="24.15" customHeight="1">
      <c r="A405" s="38"/>
      <c r="B405" s="180"/>
      <c r="C405" s="223" t="s">
        <v>515</v>
      </c>
      <c r="D405" s="223" t="s">
        <v>304</v>
      </c>
      <c r="E405" s="224" t="s">
        <v>516</v>
      </c>
      <c r="F405" s="225" t="s">
        <v>517</v>
      </c>
      <c r="G405" s="226" t="s">
        <v>163</v>
      </c>
      <c r="H405" s="227">
        <v>21.149000000000001</v>
      </c>
      <c r="I405" s="228"/>
      <c r="J405" s="229">
        <f>ROUND(I405*H405,2)</f>
        <v>0</v>
      </c>
      <c r="K405" s="225" t="s">
        <v>164</v>
      </c>
      <c r="L405" s="230"/>
      <c r="M405" s="231" t="s">
        <v>1</v>
      </c>
      <c r="N405" s="232" t="s">
        <v>40</v>
      </c>
      <c r="O405" s="77"/>
      <c r="P405" s="190">
        <f>O405*H405</f>
        <v>0</v>
      </c>
      <c r="Q405" s="190">
        <v>0.11500000000000001</v>
      </c>
      <c r="R405" s="190">
        <f>Q405*H405</f>
        <v>2.4321350000000002</v>
      </c>
      <c r="S405" s="190">
        <v>0</v>
      </c>
      <c r="T405" s="191">
        <f>S405*H405</f>
        <v>0</v>
      </c>
      <c r="U405" s="38"/>
      <c r="V405" s="38"/>
      <c r="W405" s="38"/>
      <c r="X405" s="38"/>
      <c r="Y405" s="38"/>
      <c r="Z405" s="38"/>
      <c r="AA405" s="38"/>
      <c r="AB405" s="38"/>
      <c r="AC405" s="38"/>
      <c r="AD405" s="38"/>
      <c r="AE405" s="38"/>
      <c r="AR405" s="192" t="s">
        <v>226</v>
      </c>
      <c r="AT405" s="192" t="s">
        <v>304</v>
      </c>
      <c r="AU405" s="192" t="s">
        <v>83</v>
      </c>
      <c r="AY405" s="19" t="s">
        <v>158</v>
      </c>
      <c r="BE405" s="193">
        <f>IF(N405="základní",J405,0)</f>
        <v>0</v>
      </c>
      <c r="BF405" s="193">
        <f>IF(N405="snížená",J405,0)</f>
        <v>0</v>
      </c>
      <c r="BG405" s="193">
        <f>IF(N405="zákl. přenesená",J405,0)</f>
        <v>0</v>
      </c>
      <c r="BH405" s="193">
        <f>IF(N405="sníž. přenesená",J405,0)</f>
        <v>0</v>
      </c>
      <c r="BI405" s="193">
        <f>IF(N405="nulová",J405,0)</f>
        <v>0</v>
      </c>
      <c r="BJ405" s="19" t="s">
        <v>81</v>
      </c>
      <c r="BK405" s="193">
        <f>ROUND(I405*H405,2)</f>
        <v>0</v>
      </c>
      <c r="BL405" s="19" t="s">
        <v>165</v>
      </c>
      <c r="BM405" s="192" t="s">
        <v>518</v>
      </c>
    </row>
    <row r="406" s="2" customFormat="1">
      <c r="A406" s="38"/>
      <c r="B406" s="39"/>
      <c r="C406" s="38"/>
      <c r="D406" s="194" t="s">
        <v>167</v>
      </c>
      <c r="E406" s="38"/>
      <c r="F406" s="195" t="s">
        <v>517</v>
      </c>
      <c r="G406" s="38"/>
      <c r="H406" s="38"/>
      <c r="I406" s="196"/>
      <c r="J406" s="38"/>
      <c r="K406" s="38"/>
      <c r="L406" s="39"/>
      <c r="M406" s="197"/>
      <c r="N406" s="198"/>
      <c r="O406" s="77"/>
      <c r="P406" s="77"/>
      <c r="Q406" s="77"/>
      <c r="R406" s="77"/>
      <c r="S406" s="77"/>
      <c r="T406" s="78"/>
      <c r="U406" s="38"/>
      <c r="V406" s="38"/>
      <c r="W406" s="38"/>
      <c r="X406" s="38"/>
      <c r="Y406" s="38"/>
      <c r="Z406" s="38"/>
      <c r="AA406" s="38"/>
      <c r="AB406" s="38"/>
      <c r="AC406" s="38"/>
      <c r="AD406" s="38"/>
      <c r="AE406" s="38"/>
      <c r="AT406" s="19" t="s">
        <v>167</v>
      </c>
      <c r="AU406" s="19" t="s">
        <v>83</v>
      </c>
    </row>
    <row r="407" s="14" customFormat="1">
      <c r="A407" s="14"/>
      <c r="B407" s="207"/>
      <c r="C407" s="14"/>
      <c r="D407" s="194" t="s">
        <v>171</v>
      </c>
      <c r="E407" s="14"/>
      <c r="F407" s="209" t="s">
        <v>519</v>
      </c>
      <c r="G407" s="14"/>
      <c r="H407" s="210">
        <v>21.149000000000001</v>
      </c>
      <c r="I407" s="211"/>
      <c r="J407" s="14"/>
      <c r="K407" s="14"/>
      <c r="L407" s="207"/>
      <c r="M407" s="212"/>
      <c r="N407" s="213"/>
      <c r="O407" s="213"/>
      <c r="P407" s="213"/>
      <c r="Q407" s="213"/>
      <c r="R407" s="213"/>
      <c r="S407" s="213"/>
      <c r="T407" s="214"/>
      <c r="U407" s="14"/>
      <c r="V407" s="14"/>
      <c r="W407" s="14"/>
      <c r="X407" s="14"/>
      <c r="Y407" s="14"/>
      <c r="Z407" s="14"/>
      <c r="AA407" s="14"/>
      <c r="AB407" s="14"/>
      <c r="AC407" s="14"/>
      <c r="AD407" s="14"/>
      <c r="AE407" s="14"/>
      <c r="AT407" s="208" t="s">
        <v>171</v>
      </c>
      <c r="AU407" s="208" t="s">
        <v>83</v>
      </c>
      <c r="AV407" s="14" t="s">
        <v>83</v>
      </c>
      <c r="AW407" s="14" t="s">
        <v>3</v>
      </c>
      <c r="AX407" s="14" t="s">
        <v>81</v>
      </c>
      <c r="AY407" s="208" t="s">
        <v>158</v>
      </c>
    </row>
    <row r="408" s="12" customFormat="1" ht="22.8" customHeight="1">
      <c r="A408" s="12"/>
      <c r="B408" s="167"/>
      <c r="C408" s="12"/>
      <c r="D408" s="168" t="s">
        <v>74</v>
      </c>
      <c r="E408" s="178" t="s">
        <v>208</v>
      </c>
      <c r="F408" s="178" t="s">
        <v>520</v>
      </c>
      <c r="G408" s="12"/>
      <c r="H408" s="12"/>
      <c r="I408" s="170"/>
      <c r="J408" s="179">
        <f>BK408</f>
        <v>0</v>
      </c>
      <c r="K408" s="12"/>
      <c r="L408" s="167"/>
      <c r="M408" s="172"/>
      <c r="N408" s="173"/>
      <c r="O408" s="173"/>
      <c r="P408" s="174">
        <f>SUM(P409:P464)</f>
        <v>0</v>
      </c>
      <c r="Q408" s="173"/>
      <c r="R408" s="174">
        <f>SUM(R409:R464)</f>
        <v>1.4681916399999999</v>
      </c>
      <c r="S408" s="173"/>
      <c r="T408" s="175">
        <f>SUM(T409:T464)</f>
        <v>0</v>
      </c>
      <c r="U408" s="12"/>
      <c r="V408" s="12"/>
      <c r="W408" s="12"/>
      <c r="X408" s="12"/>
      <c r="Y408" s="12"/>
      <c r="Z408" s="12"/>
      <c r="AA408" s="12"/>
      <c r="AB408" s="12"/>
      <c r="AC408" s="12"/>
      <c r="AD408" s="12"/>
      <c r="AE408" s="12"/>
      <c r="AR408" s="168" t="s">
        <v>81</v>
      </c>
      <c r="AT408" s="176" t="s">
        <v>74</v>
      </c>
      <c r="AU408" s="176" t="s">
        <v>81</v>
      </c>
      <c r="AY408" s="168" t="s">
        <v>158</v>
      </c>
      <c r="BK408" s="177">
        <f>SUM(BK409:BK464)</f>
        <v>0</v>
      </c>
    </row>
    <row r="409" s="2" customFormat="1" ht="24.15" customHeight="1">
      <c r="A409" s="38"/>
      <c r="B409" s="180"/>
      <c r="C409" s="181" t="s">
        <v>521</v>
      </c>
      <c r="D409" s="181" t="s">
        <v>160</v>
      </c>
      <c r="E409" s="182" t="s">
        <v>522</v>
      </c>
      <c r="F409" s="183" t="s">
        <v>523</v>
      </c>
      <c r="G409" s="184" t="s">
        <v>163</v>
      </c>
      <c r="H409" s="185">
        <v>1.3460000000000001</v>
      </c>
      <c r="I409" s="186"/>
      <c r="J409" s="187">
        <f>ROUND(I409*H409,2)</f>
        <v>0</v>
      </c>
      <c r="K409" s="183" t="s">
        <v>164</v>
      </c>
      <c r="L409" s="39"/>
      <c r="M409" s="188" t="s">
        <v>1</v>
      </c>
      <c r="N409" s="189" t="s">
        <v>40</v>
      </c>
      <c r="O409" s="77"/>
      <c r="P409" s="190">
        <f>O409*H409</f>
        <v>0</v>
      </c>
      <c r="Q409" s="190">
        <v>0.0043800000000000002</v>
      </c>
      <c r="R409" s="190">
        <f>Q409*H409</f>
        <v>0.0058954800000000007</v>
      </c>
      <c r="S409" s="190">
        <v>0</v>
      </c>
      <c r="T409" s="191">
        <f>S409*H409</f>
        <v>0</v>
      </c>
      <c r="U409" s="38"/>
      <c r="V409" s="38"/>
      <c r="W409" s="38"/>
      <c r="X409" s="38"/>
      <c r="Y409" s="38"/>
      <c r="Z409" s="38"/>
      <c r="AA409" s="38"/>
      <c r="AB409" s="38"/>
      <c r="AC409" s="38"/>
      <c r="AD409" s="38"/>
      <c r="AE409" s="38"/>
      <c r="AR409" s="192" t="s">
        <v>165</v>
      </c>
      <c r="AT409" s="192" t="s">
        <v>160</v>
      </c>
      <c r="AU409" s="192" t="s">
        <v>83</v>
      </c>
      <c r="AY409" s="19" t="s">
        <v>158</v>
      </c>
      <c r="BE409" s="193">
        <f>IF(N409="základní",J409,0)</f>
        <v>0</v>
      </c>
      <c r="BF409" s="193">
        <f>IF(N409="snížená",J409,0)</f>
        <v>0</v>
      </c>
      <c r="BG409" s="193">
        <f>IF(N409="zákl. přenesená",J409,0)</f>
        <v>0</v>
      </c>
      <c r="BH409" s="193">
        <f>IF(N409="sníž. přenesená",J409,0)</f>
        <v>0</v>
      </c>
      <c r="BI409" s="193">
        <f>IF(N409="nulová",J409,0)</f>
        <v>0</v>
      </c>
      <c r="BJ409" s="19" t="s">
        <v>81</v>
      </c>
      <c r="BK409" s="193">
        <f>ROUND(I409*H409,2)</f>
        <v>0</v>
      </c>
      <c r="BL409" s="19" t="s">
        <v>165</v>
      </c>
      <c r="BM409" s="192" t="s">
        <v>524</v>
      </c>
    </row>
    <row r="410" s="2" customFormat="1">
      <c r="A410" s="38"/>
      <c r="B410" s="39"/>
      <c r="C410" s="38"/>
      <c r="D410" s="194" t="s">
        <v>167</v>
      </c>
      <c r="E410" s="38"/>
      <c r="F410" s="195" t="s">
        <v>525</v>
      </c>
      <c r="G410" s="38"/>
      <c r="H410" s="38"/>
      <c r="I410" s="196"/>
      <c r="J410" s="38"/>
      <c r="K410" s="38"/>
      <c r="L410" s="39"/>
      <c r="M410" s="197"/>
      <c r="N410" s="198"/>
      <c r="O410" s="77"/>
      <c r="P410" s="77"/>
      <c r="Q410" s="77"/>
      <c r="R410" s="77"/>
      <c r="S410" s="77"/>
      <c r="T410" s="78"/>
      <c r="U410" s="38"/>
      <c r="V410" s="38"/>
      <c r="W410" s="38"/>
      <c r="X410" s="38"/>
      <c r="Y410" s="38"/>
      <c r="Z410" s="38"/>
      <c r="AA410" s="38"/>
      <c r="AB410" s="38"/>
      <c r="AC410" s="38"/>
      <c r="AD410" s="38"/>
      <c r="AE410" s="38"/>
      <c r="AT410" s="19" t="s">
        <v>167</v>
      </c>
      <c r="AU410" s="19" t="s">
        <v>83</v>
      </c>
    </row>
    <row r="411" s="2" customFormat="1">
      <c r="A411" s="38"/>
      <c r="B411" s="39"/>
      <c r="C411" s="38"/>
      <c r="D411" s="194" t="s">
        <v>169</v>
      </c>
      <c r="E411" s="38"/>
      <c r="F411" s="199" t="s">
        <v>277</v>
      </c>
      <c r="G411" s="38"/>
      <c r="H411" s="38"/>
      <c r="I411" s="196"/>
      <c r="J411" s="38"/>
      <c r="K411" s="38"/>
      <c r="L411" s="39"/>
      <c r="M411" s="197"/>
      <c r="N411" s="198"/>
      <c r="O411" s="77"/>
      <c r="P411" s="77"/>
      <c r="Q411" s="77"/>
      <c r="R411" s="77"/>
      <c r="S411" s="77"/>
      <c r="T411" s="78"/>
      <c r="U411" s="38"/>
      <c r="V411" s="38"/>
      <c r="W411" s="38"/>
      <c r="X411" s="38"/>
      <c r="Y411" s="38"/>
      <c r="Z411" s="38"/>
      <c r="AA411" s="38"/>
      <c r="AB411" s="38"/>
      <c r="AC411" s="38"/>
      <c r="AD411" s="38"/>
      <c r="AE411" s="38"/>
      <c r="AT411" s="19" t="s">
        <v>169</v>
      </c>
      <c r="AU411" s="19" t="s">
        <v>83</v>
      </c>
    </row>
    <row r="412" s="13" customFormat="1">
      <c r="A412" s="13"/>
      <c r="B412" s="200"/>
      <c r="C412" s="13"/>
      <c r="D412" s="194" t="s">
        <v>171</v>
      </c>
      <c r="E412" s="201" t="s">
        <v>1</v>
      </c>
      <c r="F412" s="202" t="s">
        <v>526</v>
      </c>
      <c r="G412" s="13"/>
      <c r="H412" s="201" t="s">
        <v>1</v>
      </c>
      <c r="I412" s="203"/>
      <c r="J412" s="13"/>
      <c r="K412" s="13"/>
      <c r="L412" s="200"/>
      <c r="M412" s="204"/>
      <c r="N412" s="205"/>
      <c r="O412" s="205"/>
      <c r="P412" s="205"/>
      <c r="Q412" s="205"/>
      <c r="R412" s="205"/>
      <c r="S412" s="205"/>
      <c r="T412" s="206"/>
      <c r="U412" s="13"/>
      <c r="V412" s="13"/>
      <c r="W412" s="13"/>
      <c r="X412" s="13"/>
      <c r="Y412" s="13"/>
      <c r="Z412" s="13"/>
      <c r="AA412" s="13"/>
      <c r="AB412" s="13"/>
      <c r="AC412" s="13"/>
      <c r="AD412" s="13"/>
      <c r="AE412" s="13"/>
      <c r="AT412" s="201" t="s">
        <v>171</v>
      </c>
      <c r="AU412" s="201" t="s">
        <v>83</v>
      </c>
      <c r="AV412" s="13" t="s">
        <v>81</v>
      </c>
      <c r="AW412" s="13" t="s">
        <v>32</v>
      </c>
      <c r="AX412" s="13" t="s">
        <v>75</v>
      </c>
      <c r="AY412" s="201" t="s">
        <v>158</v>
      </c>
    </row>
    <row r="413" s="14" customFormat="1">
      <c r="A413" s="14"/>
      <c r="B413" s="207"/>
      <c r="C413" s="14"/>
      <c r="D413" s="194" t="s">
        <v>171</v>
      </c>
      <c r="E413" s="208" t="s">
        <v>1</v>
      </c>
      <c r="F413" s="209" t="s">
        <v>527</v>
      </c>
      <c r="G413" s="14"/>
      <c r="H413" s="210">
        <v>1.3460000000000001</v>
      </c>
      <c r="I413" s="211"/>
      <c r="J413" s="14"/>
      <c r="K413" s="14"/>
      <c r="L413" s="207"/>
      <c r="M413" s="212"/>
      <c r="N413" s="213"/>
      <c r="O413" s="213"/>
      <c r="P413" s="213"/>
      <c r="Q413" s="213"/>
      <c r="R413" s="213"/>
      <c r="S413" s="213"/>
      <c r="T413" s="214"/>
      <c r="U413" s="14"/>
      <c r="V413" s="14"/>
      <c r="W413" s="14"/>
      <c r="X413" s="14"/>
      <c r="Y413" s="14"/>
      <c r="Z413" s="14"/>
      <c r="AA413" s="14"/>
      <c r="AB413" s="14"/>
      <c r="AC413" s="14"/>
      <c r="AD413" s="14"/>
      <c r="AE413" s="14"/>
      <c r="AT413" s="208" t="s">
        <v>171</v>
      </c>
      <c r="AU413" s="208" t="s">
        <v>83</v>
      </c>
      <c r="AV413" s="14" t="s">
        <v>83</v>
      </c>
      <c r="AW413" s="14" t="s">
        <v>32</v>
      </c>
      <c r="AX413" s="14" t="s">
        <v>81</v>
      </c>
      <c r="AY413" s="208" t="s">
        <v>158</v>
      </c>
    </row>
    <row r="414" s="2" customFormat="1" ht="24.15" customHeight="1">
      <c r="A414" s="38"/>
      <c r="B414" s="180"/>
      <c r="C414" s="181" t="s">
        <v>528</v>
      </c>
      <c r="D414" s="181" t="s">
        <v>160</v>
      </c>
      <c r="E414" s="182" t="s">
        <v>529</v>
      </c>
      <c r="F414" s="183" t="s">
        <v>530</v>
      </c>
      <c r="G414" s="184" t="s">
        <v>163</v>
      </c>
      <c r="H414" s="185">
        <v>1.3460000000000001</v>
      </c>
      <c r="I414" s="186"/>
      <c r="J414" s="187">
        <f>ROUND(I414*H414,2)</f>
        <v>0</v>
      </c>
      <c r="K414" s="183" t="s">
        <v>164</v>
      </c>
      <c r="L414" s="39"/>
      <c r="M414" s="188" t="s">
        <v>1</v>
      </c>
      <c r="N414" s="189" t="s">
        <v>40</v>
      </c>
      <c r="O414" s="77"/>
      <c r="P414" s="190">
        <f>O414*H414</f>
        <v>0</v>
      </c>
      <c r="Q414" s="190">
        <v>0.00013999999999999999</v>
      </c>
      <c r="R414" s="190">
        <f>Q414*H414</f>
        <v>0.00018844000000000001</v>
      </c>
      <c r="S414" s="190">
        <v>0</v>
      </c>
      <c r="T414" s="191">
        <f>S414*H414</f>
        <v>0</v>
      </c>
      <c r="U414" s="38"/>
      <c r="V414" s="38"/>
      <c r="W414" s="38"/>
      <c r="X414" s="38"/>
      <c r="Y414" s="38"/>
      <c r="Z414" s="38"/>
      <c r="AA414" s="38"/>
      <c r="AB414" s="38"/>
      <c r="AC414" s="38"/>
      <c r="AD414" s="38"/>
      <c r="AE414" s="38"/>
      <c r="AR414" s="192" t="s">
        <v>165</v>
      </c>
      <c r="AT414" s="192" t="s">
        <v>160</v>
      </c>
      <c r="AU414" s="192" t="s">
        <v>83</v>
      </c>
      <c r="AY414" s="19" t="s">
        <v>158</v>
      </c>
      <c r="BE414" s="193">
        <f>IF(N414="základní",J414,0)</f>
        <v>0</v>
      </c>
      <c r="BF414" s="193">
        <f>IF(N414="snížená",J414,0)</f>
        <v>0</v>
      </c>
      <c r="BG414" s="193">
        <f>IF(N414="zákl. přenesená",J414,0)</f>
        <v>0</v>
      </c>
      <c r="BH414" s="193">
        <f>IF(N414="sníž. přenesená",J414,0)</f>
        <v>0</v>
      </c>
      <c r="BI414" s="193">
        <f>IF(N414="nulová",J414,0)</f>
        <v>0</v>
      </c>
      <c r="BJ414" s="19" t="s">
        <v>81</v>
      </c>
      <c r="BK414" s="193">
        <f>ROUND(I414*H414,2)</f>
        <v>0</v>
      </c>
      <c r="BL414" s="19" t="s">
        <v>165</v>
      </c>
      <c r="BM414" s="192" t="s">
        <v>531</v>
      </c>
    </row>
    <row r="415" s="2" customFormat="1">
      <c r="A415" s="38"/>
      <c r="B415" s="39"/>
      <c r="C415" s="38"/>
      <c r="D415" s="194" t="s">
        <v>167</v>
      </c>
      <c r="E415" s="38"/>
      <c r="F415" s="195" t="s">
        <v>532</v>
      </c>
      <c r="G415" s="38"/>
      <c r="H415" s="38"/>
      <c r="I415" s="196"/>
      <c r="J415" s="38"/>
      <c r="K415" s="38"/>
      <c r="L415" s="39"/>
      <c r="M415" s="197"/>
      <c r="N415" s="198"/>
      <c r="O415" s="77"/>
      <c r="P415" s="77"/>
      <c r="Q415" s="77"/>
      <c r="R415" s="77"/>
      <c r="S415" s="77"/>
      <c r="T415" s="78"/>
      <c r="U415" s="38"/>
      <c r="V415" s="38"/>
      <c r="W415" s="38"/>
      <c r="X415" s="38"/>
      <c r="Y415" s="38"/>
      <c r="Z415" s="38"/>
      <c r="AA415" s="38"/>
      <c r="AB415" s="38"/>
      <c r="AC415" s="38"/>
      <c r="AD415" s="38"/>
      <c r="AE415" s="38"/>
      <c r="AT415" s="19" t="s">
        <v>167</v>
      </c>
      <c r="AU415" s="19" t="s">
        <v>83</v>
      </c>
    </row>
    <row r="416" s="2" customFormat="1" ht="24.15" customHeight="1">
      <c r="A416" s="38"/>
      <c r="B416" s="180"/>
      <c r="C416" s="181" t="s">
        <v>533</v>
      </c>
      <c r="D416" s="181" t="s">
        <v>160</v>
      </c>
      <c r="E416" s="182" t="s">
        <v>534</v>
      </c>
      <c r="F416" s="183" t="s">
        <v>535</v>
      </c>
      <c r="G416" s="184" t="s">
        <v>163</v>
      </c>
      <c r="H416" s="185">
        <v>1.3460000000000001</v>
      </c>
      <c r="I416" s="186"/>
      <c r="J416" s="187">
        <f>ROUND(I416*H416,2)</f>
        <v>0</v>
      </c>
      <c r="K416" s="183" t="s">
        <v>164</v>
      </c>
      <c r="L416" s="39"/>
      <c r="M416" s="188" t="s">
        <v>1</v>
      </c>
      <c r="N416" s="189" t="s">
        <v>40</v>
      </c>
      <c r="O416" s="77"/>
      <c r="P416" s="190">
        <f>O416*H416</f>
        <v>0</v>
      </c>
      <c r="Q416" s="190">
        <v>0.0033600000000000001</v>
      </c>
      <c r="R416" s="190">
        <f>Q416*H416</f>
        <v>0.0045225600000000001</v>
      </c>
      <c r="S416" s="190">
        <v>0</v>
      </c>
      <c r="T416" s="191">
        <f>S416*H416</f>
        <v>0</v>
      </c>
      <c r="U416" s="38"/>
      <c r="V416" s="38"/>
      <c r="W416" s="38"/>
      <c r="X416" s="38"/>
      <c r="Y416" s="38"/>
      <c r="Z416" s="38"/>
      <c r="AA416" s="38"/>
      <c r="AB416" s="38"/>
      <c r="AC416" s="38"/>
      <c r="AD416" s="38"/>
      <c r="AE416" s="38"/>
      <c r="AR416" s="192" t="s">
        <v>165</v>
      </c>
      <c r="AT416" s="192" t="s">
        <v>160</v>
      </c>
      <c r="AU416" s="192" t="s">
        <v>83</v>
      </c>
      <c r="AY416" s="19" t="s">
        <v>158</v>
      </c>
      <c r="BE416" s="193">
        <f>IF(N416="základní",J416,0)</f>
        <v>0</v>
      </c>
      <c r="BF416" s="193">
        <f>IF(N416="snížená",J416,0)</f>
        <v>0</v>
      </c>
      <c r="BG416" s="193">
        <f>IF(N416="zákl. přenesená",J416,0)</f>
        <v>0</v>
      </c>
      <c r="BH416" s="193">
        <f>IF(N416="sníž. přenesená",J416,0)</f>
        <v>0</v>
      </c>
      <c r="BI416" s="193">
        <f>IF(N416="nulová",J416,0)</f>
        <v>0</v>
      </c>
      <c r="BJ416" s="19" t="s">
        <v>81</v>
      </c>
      <c r="BK416" s="193">
        <f>ROUND(I416*H416,2)</f>
        <v>0</v>
      </c>
      <c r="BL416" s="19" t="s">
        <v>165</v>
      </c>
      <c r="BM416" s="192" t="s">
        <v>536</v>
      </c>
    </row>
    <row r="417" s="2" customFormat="1">
      <c r="A417" s="38"/>
      <c r="B417" s="39"/>
      <c r="C417" s="38"/>
      <c r="D417" s="194" t="s">
        <v>167</v>
      </c>
      <c r="E417" s="38"/>
      <c r="F417" s="195" t="s">
        <v>537</v>
      </c>
      <c r="G417" s="38"/>
      <c r="H417" s="38"/>
      <c r="I417" s="196"/>
      <c r="J417" s="38"/>
      <c r="K417" s="38"/>
      <c r="L417" s="39"/>
      <c r="M417" s="197"/>
      <c r="N417" s="198"/>
      <c r="O417" s="77"/>
      <c r="P417" s="77"/>
      <c r="Q417" s="77"/>
      <c r="R417" s="77"/>
      <c r="S417" s="77"/>
      <c r="T417" s="78"/>
      <c r="U417" s="38"/>
      <c r="V417" s="38"/>
      <c r="W417" s="38"/>
      <c r="X417" s="38"/>
      <c r="Y417" s="38"/>
      <c r="Z417" s="38"/>
      <c r="AA417" s="38"/>
      <c r="AB417" s="38"/>
      <c r="AC417" s="38"/>
      <c r="AD417" s="38"/>
      <c r="AE417" s="38"/>
      <c r="AT417" s="19" t="s">
        <v>167</v>
      </c>
      <c r="AU417" s="19" t="s">
        <v>83</v>
      </c>
    </row>
    <row r="418" s="2" customFormat="1" ht="21.75" customHeight="1">
      <c r="A418" s="38"/>
      <c r="B418" s="180"/>
      <c r="C418" s="181" t="s">
        <v>538</v>
      </c>
      <c r="D418" s="181" t="s">
        <v>160</v>
      </c>
      <c r="E418" s="182" t="s">
        <v>539</v>
      </c>
      <c r="F418" s="183" t="s">
        <v>540</v>
      </c>
      <c r="G418" s="184" t="s">
        <v>163</v>
      </c>
      <c r="H418" s="185">
        <v>40.777999999999999</v>
      </c>
      <c r="I418" s="186"/>
      <c r="J418" s="187">
        <f>ROUND(I418*H418,2)</f>
        <v>0</v>
      </c>
      <c r="K418" s="183" t="s">
        <v>164</v>
      </c>
      <c r="L418" s="39"/>
      <c r="M418" s="188" t="s">
        <v>1</v>
      </c>
      <c r="N418" s="189" t="s">
        <v>40</v>
      </c>
      <c r="O418" s="77"/>
      <c r="P418" s="190">
        <f>O418*H418</f>
        <v>0</v>
      </c>
      <c r="Q418" s="190">
        <v>0.0043800000000000002</v>
      </c>
      <c r="R418" s="190">
        <f>Q418*H418</f>
        <v>0.17860764000000001</v>
      </c>
      <c r="S418" s="190">
        <v>0</v>
      </c>
      <c r="T418" s="191">
        <f>S418*H418</f>
        <v>0</v>
      </c>
      <c r="U418" s="38"/>
      <c r="V418" s="38"/>
      <c r="W418" s="38"/>
      <c r="X418" s="38"/>
      <c r="Y418" s="38"/>
      <c r="Z418" s="38"/>
      <c r="AA418" s="38"/>
      <c r="AB418" s="38"/>
      <c r="AC418" s="38"/>
      <c r="AD418" s="38"/>
      <c r="AE418" s="38"/>
      <c r="AR418" s="192" t="s">
        <v>165</v>
      </c>
      <c r="AT418" s="192" t="s">
        <v>160</v>
      </c>
      <c r="AU418" s="192" t="s">
        <v>83</v>
      </c>
      <c r="AY418" s="19" t="s">
        <v>158</v>
      </c>
      <c r="BE418" s="193">
        <f>IF(N418="základní",J418,0)</f>
        <v>0</v>
      </c>
      <c r="BF418" s="193">
        <f>IF(N418="snížená",J418,0)</f>
        <v>0</v>
      </c>
      <c r="BG418" s="193">
        <f>IF(N418="zákl. přenesená",J418,0)</f>
        <v>0</v>
      </c>
      <c r="BH418" s="193">
        <f>IF(N418="sníž. přenesená",J418,0)</f>
        <v>0</v>
      </c>
      <c r="BI418" s="193">
        <f>IF(N418="nulová",J418,0)</f>
        <v>0</v>
      </c>
      <c r="BJ418" s="19" t="s">
        <v>81</v>
      </c>
      <c r="BK418" s="193">
        <f>ROUND(I418*H418,2)</f>
        <v>0</v>
      </c>
      <c r="BL418" s="19" t="s">
        <v>165</v>
      </c>
      <c r="BM418" s="192" t="s">
        <v>541</v>
      </c>
    </row>
    <row r="419" s="2" customFormat="1">
      <c r="A419" s="38"/>
      <c r="B419" s="39"/>
      <c r="C419" s="38"/>
      <c r="D419" s="194" t="s">
        <v>167</v>
      </c>
      <c r="E419" s="38"/>
      <c r="F419" s="195" t="s">
        <v>542</v>
      </c>
      <c r="G419" s="38"/>
      <c r="H419" s="38"/>
      <c r="I419" s="196"/>
      <c r="J419" s="38"/>
      <c r="K419" s="38"/>
      <c r="L419" s="39"/>
      <c r="M419" s="197"/>
      <c r="N419" s="198"/>
      <c r="O419" s="77"/>
      <c r="P419" s="77"/>
      <c r="Q419" s="77"/>
      <c r="R419" s="77"/>
      <c r="S419" s="77"/>
      <c r="T419" s="78"/>
      <c r="U419" s="38"/>
      <c r="V419" s="38"/>
      <c r="W419" s="38"/>
      <c r="X419" s="38"/>
      <c r="Y419" s="38"/>
      <c r="Z419" s="38"/>
      <c r="AA419" s="38"/>
      <c r="AB419" s="38"/>
      <c r="AC419" s="38"/>
      <c r="AD419" s="38"/>
      <c r="AE419" s="38"/>
      <c r="AT419" s="19" t="s">
        <v>167</v>
      </c>
      <c r="AU419" s="19" t="s">
        <v>83</v>
      </c>
    </row>
    <row r="420" s="2" customFormat="1">
      <c r="A420" s="38"/>
      <c r="B420" s="39"/>
      <c r="C420" s="38"/>
      <c r="D420" s="194" t="s">
        <v>169</v>
      </c>
      <c r="E420" s="38"/>
      <c r="F420" s="199" t="s">
        <v>277</v>
      </c>
      <c r="G420" s="38"/>
      <c r="H420" s="38"/>
      <c r="I420" s="196"/>
      <c r="J420" s="38"/>
      <c r="K420" s="38"/>
      <c r="L420" s="39"/>
      <c r="M420" s="197"/>
      <c r="N420" s="198"/>
      <c r="O420" s="77"/>
      <c r="P420" s="77"/>
      <c r="Q420" s="77"/>
      <c r="R420" s="77"/>
      <c r="S420" s="77"/>
      <c r="T420" s="78"/>
      <c r="U420" s="38"/>
      <c r="V420" s="38"/>
      <c r="W420" s="38"/>
      <c r="X420" s="38"/>
      <c r="Y420" s="38"/>
      <c r="Z420" s="38"/>
      <c r="AA420" s="38"/>
      <c r="AB420" s="38"/>
      <c r="AC420" s="38"/>
      <c r="AD420" s="38"/>
      <c r="AE420" s="38"/>
      <c r="AT420" s="19" t="s">
        <v>169</v>
      </c>
      <c r="AU420" s="19" t="s">
        <v>83</v>
      </c>
    </row>
    <row r="421" s="13" customFormat="1">
      <c r="A421" s="13"/>
      <c r="B421" s="200"/>
      <c r="C421" s="13"/>
      <c r="D421" s="194" t="s">
        <v>171</v>
      </c>
      <c r="E421" s="201" t="s">
        <v>1</v>
      </c>
      <c r="F421" s="202" t="s">
        <v>543</v>
      </c>
      <c r="G421" s="13"/>
      <c r="H421" s="201" t="s">
        <v>1</v>
      </c>
      <c r="I421" s="203"/>
      <c r="J421" s="13"/>
      <c r="K421" s="13"/>
      <c r="L421" s="200"/>
      <c r="M421" s="204"/>
      <c r="N421" s="205"/>
      <c r="O421" s="205"/>
      <c r="P421" s="205"/>
      <c r="Q421" s="205"/>
      <c r="R421" s="205"/>
      <c r="S421" s="205"/>
      <c r="T421" s="206"/>
      <c r="U421" s="13"/>
      <c r="V421" s="13"/>
      <c r="W421" s="13"/>
      <c r="X421" s="13"/>
      <c r="Y421" s="13"/>
      <c r="Z421" s="13"/>
      <c r="AA421" s="13"/>
      <c r="AB421" s="13"/>
      <c r="AC421" s="13"/>
      <c r="AD421" s="13"/>
      <c r="AE421" s="13"/>
      <c r="AT421" s="201" t="s">
        <v>171</v>
      </c>
      <c r="AU421" s="201" t="s">
        <v>83</v>
      </c>
      <c r="AV421" s="13" t="s">
        <v>81</v>
      </c>
      <c r="AW421" s="13" t="s">
        <v>32</v>
      </c>
      <c r="AX421" s="13" t="s">
        <v>75</v>
      </c>
      <c r="AY421" s="201" t="s">
        <v>158</v>
      </c>
    </row>
    <row r="422" s="14" customFormat="1">
      <c r="A422" s="14"/>
      <c r="B422" s="207"/>
      <c r="C422" s="14"/>
      <c r="D422" s="194" t="s">
        <v>171</v>
      </c>
      <c r="E422" s="208" t="s">
        <v>1</v>
      </c>
      <c r="F422" s="209" t="s">
        <v>544</v>
      </c>
      <c r="G422" s="14"/>
      <c r="H422" s="210">
        <v>42.079000000000001</v>
      </c>
      <c r="I422" s="211"/>
      <c r="J422" s="14"/>
      <c r="K422" s="14"/>
      <c r="L422" s="207"/>
      <c r="M422" s="212"/>
      <c r="N422" s="213"/>
      <c r="O422" s="213"/>
      <c r="P422" s="213"/>
      <c r="Q422" s="213"/>
      <c r="R422" s="213"/>
      <c r="S422" s="213"/>
      <c r="T422" s="214"/>
      <c r="U422" s="14"/>
      <c r="V422" s="14"/>
      <c r="W422" s="14"/>
      <c r="X422" s="14"/>
      <c r="Y422" s="14"/>
      <c r="Z422" s="14"/>
      <c r="AA422" s="14"/>
      <c r="AB422" s="14"/>
      <c r="AC422" s="14"/>
      <c r="AD422" s="14"/>
      <c r="AE422" s="14"/>
      <c r="AT422" s="208" t="s">
        <v>171</v>
      </c>
      <c r="AU422" s="208" t="s">
        <v>83</v>
      </c>
      <c r="AV422" s="14" t="s">
        <v>83</v>
      </c>
      <c r="AW422" s="14" t="s">
        <v>32</v>
      </c>
      <c r="AX422" s="14" t="s">
        <v>75</v>
      </c>
      <c r="AY422" s="208" t="s">
        <v>158</v>
      </c>
    </row>
    <row r="423" s="14" customFormat="1">
      <c r="A423" s="14"/>
      <c r="B423" s="207"/>
      <c r="C423" s="14"/>
      <c r="D423" s="194" t="s">
        <v>171</v>
      </c>
      <c r="E423" s="208" t="s">
        <v>1</v>
      </c>
      <c r="F423" s="209" t="s">
        <v>545</v>
      </c>
      <c r="G423" s="14"/>
      <c r="H423" s="210">
        <v>-2.8929999999999998</v>
      </c>
      <c r="I423" s="211"/>
      <c r="J423" s="14"/>
      <c r="K423" s="14"/>
      <c r="L423" s="207"/>
      <c r="M423" s="212"/>
      <c r="N423" s="213"/>
      <c r="O423" s="213"/>
      <c r="P423" s="213"/>
      <c r="Q423" s="213"/>
      <c r="R423" s="213"/>
      <c r="S423" s="213"/>
      <c r="T423" s="214"/>
      <c r="U423" s="14"/>
      <c r="V423" s="14"/>
      <c r="W423" s="14"/>
      <c r="X423" s="14"/>
      <c r="Y423" s="14"/>
      <c r="Z423" s="14"/>
      <c r="AA423" s="14"/>
      <c r="AB423" s="14"/>
      <c r="AC423" s="14"/>
      <c r="AD423" s="14"/>
      <c r="AE423" s="14"/>
      <c r="AT423" s="208" t="s">
        <v>171</v>
      </c>
      <c r="AU423" s="208" t="s">
        <v>83</v>
      </c>
      <c r="AV423" s="14" t="s">
        <v>83</v>
      </c>
      <c r="AW423" s="14" t="s">
        <v>32</v>
      </c>
      <c r="AX423" s="14" t="s">
        <v>75</v>
      </c>
      <c r="AY423" s="208" t="s">
        <v>158</v>
      </c>
    </row>
    <row r="424" s="13" customFormat="1">
      <c r="A424" s="13"/>
      <c r="B424" s="200"/>
      <c r="C424" s="13"/>
      <c r="D424" s="194" t="s">
        <v>171</v>
      </c>
      <c r="E424" s="201" t="s">
        <v>1</v>
      </c>
      <c r="F424" s="202" t="s">
        <v>546</v>
      </c>
      <c r="G424" s="13"/>
      <c r="H424" s="201" t="s">
        <v>1</v>
      </c>
      <c r="I424" s="203"/>
      <c r="J424" s="13"/>
      <c r="K424" s="13"/>
      <c r="L424" s="200"/>
      <c r="M424" s="204"/>
      <c r="N424" s="205"/>
      <c r="O424" s="205"/>
      <c r="P424" s="205"/>
      <c r="Q424" s="205"/>
      <c r="R424" s="205"/>
      <c r="S424" s="205"/>
      <c r="T424" s="206"/>
      <c r="U424" s="13"/>
      <c r="V424" s="13"/>
      <c r="W424" s="13"/>
      <c r="X424" s="13"/>
      <c r="Y424" s="13"/>
      <c r="Z424" s="13"/>
      <c r="AA424" s="13"/>
      <c r="AB424" s="13"/>
      <c r="AC424" s="13"/>
      <c r="AD424" s="13"/>
      <c r="AE424" s="13"/>
      <c r="AT424" s="201" t="s">
        <v>171</v>
      </c>
      <c r="AU424" s="201" t="s">
        <v>83</v>
      </c>
      <c r="AV424" s="13" t="s">
        <v>81</v>
      </c>
      <c r="AW424" s="13" t="s">
        <v>32</v>
      </c>
      <c r="AX424" s="13" t="s">
        <v>75</v>
      </c>
      <c r="AY424" s="201" t="s">
        <v>158</v>
      </c>
    </row>
    <row r="425" s="14" customFormat="1">
      <c r="A425" s="14"/>
      <c r="B425" s="207"/>
      <c r="C425" s="14"/>
      <c r="D425" s="194" t="s">
        <v>171</v>
      </c>
      <c r="E425" s="208" t="s">
        <v>1</v>
      </c>
      <c r="F425" s="209" t="s">
        <v>547</v>
      </c>
      <c r="G425" s="14"/>
      <c r="H425" s="210">
        <v>1.5920000000000001</v>
      </c>
      <c r="I425" s="211"/>
      <c r="J425" s="14"/>
      <c r="K425" s="14"/>
      <c r="L425" s="207"/>
      <c r="M425" s="212"/>
      <c r="N425" s="213"/>
      <c r="O425" s="213"/>
      <c r="P425" s="213"/>
      <c r="Q425" s="213"/>
      <c r="R425" s="213"/>
      <c r="S425" s="213"/>
      <c r="T425" s="214"/>
      <c r="U425" s="14"/>
      <c r="V425" s="14"/>
      <c r="W425" s="14"/>
      <c r="X425" s="14"/>
      <c r="Y425" s="14"/>
      <c r="Z425" s="14"/>
      <c r="AA425" s="14"/>
      <c r="AB425" s="14"/>
      <c r="AC425" s="14"/>
      <c r="AD425" s="14"/>
      <c r="AE425" s="14"/>
      <c r="AT425" s="208" t="s">
        <v>171</v>
      </c>
      <c r="AU425" s="208" t="s">
        <v>83</v>
      </c>
      <c r="AV425" s="14" t="s">
        <v>83</v>
      </c>
      <c r="AW425" s="14" t="s">
        <v>32</v>
      </c>
      <c r="AX425" s="14" t="s">
        <v>75</v>
      </c>
      <c r="AY425" s="208" t="s">
        <v>158</v>
      </c>
    </row>
    <row r="426" s="15" customFormat="1">
      <c r="A426" s="15"/>
      <c r="B426" s="215"/>
      <c r="C426" s="15"/>
      <c r="D426" s="194" t="s">
        <v>171</v>
      </c>
      <c r="E426" s="216" t="s">
        <v>1</v>
      </c>
      <c r="F426" s="217" t="s">
        <v>196</v>
      </c>
      <c r="G426" s="15"/>
      <c r="H426" s="218">
        <v>40.777999999999999</v>
      </c>
      <c r="I426" s="219"/>
      <c r="J426" s="15"/>
      <c r="K426" s="15"/>
      <c r="L426" s="215"/>
      <c r="M426" s="220"/>
      <c r="N426" s="221"/>
      <c r="O426" s="221"/>
      <c r="P426" s="221"/>
      <c r="Q426" s="221"/>
      <c r="R426" s="221"/>
      <c r="S426" s="221"/>
      <c r="T426" s="222"/>
      <c r="U426" s="15"/>
      <c r="V426" s="15"/>
      <c r="W426" s="15"/>
      <c r="X426" s="15"/>
      <c r="Y426" s="15"/>
      <c r="Z426" s="15"/>
      <c r="AA426" s="15"/>
      <c r="AB426" s="15"/>
      <c r="AC426" s="15"/>
      <c r="AD426" s="15"/>
      <c r="AE426" s="15"/>
      <c r="AT426" s="216" t="s">
        <v>171</v>
      </c>
      <c r="AU426" s="216" t="s">
        <v>83</v>
      </c>
      <c r="AV426" s="15" t="s">
        <v>165</v>
      </c>
      <c r="AW426" s="15" t="s">
        <v>32</v>
      </c>
      <c r="AX426" s="15" t="s">
        <v>81</v>
      </c>
      <c r="AY426" s="216" t="s">
        <v>158</v>
      </c>
    </row>
    <row r="427" s="2" customFormat="1" ht="24.15" customHeight="1">
      <c r="A427" s="38"/>
      <c r="B427" s="180"/>
      <c r="C427" s="181" t="s">
        <v>548</v>
      </c>
      <c r="D427" s="181" t="s">
        <v>160</v>
      </c>
      <c r="E427" s="182" t="s">
        <v>549</v>
      </c>
      <c r="F427" s="183" t="s">
        <v>550</v>
      </c>
      <c r="G427" s="184" t="s">
        <v>163</v>
      </c>
      <c r="H427" s="185">
        <v>11.054</v>
      </c>
      <c r="I427" s="186"/>
      <c r="J427" s="187">
        <f>ROUND(I427*H427,2)</f>
        <v>0</v>
      </c>
      <c r="K427" s="183" t="s">
        <v>164</v>
      </c>
      <c r="L427" s="39"/>
      <c r="M427" s="188" t="s">
        <v>1</v>
      </c>
      <c r="N427" s="189" t="s">
        <v>40</v>
      </c>
      <c r="O427" s="77"/>
      <c r="P427" s="190">
        <f>O427*H427</f>
        <v>0</v>
      </c>
      <c r="Q427" s="190">
        <v>0.00022000000000000001</v>
      </c>
      <c r="R427" s="190">
        <f>Q427*H427</f>
        <v>0.00243188</v>
      </c>
      <c r="S427" s="190">
        <v>0</v>
      </c>
      <c r="T427" s="191">
        <f>S427*H427</f>
        <v>0</v>
      </c>
      <c r="U427" s="38"/>
      <c r="V427" s="38"/>
      <c r="W427" s="38"/>
      <c r="X427" s="38"/>
      <c r="Y427" s="38"/>
      <c r="Z427" s="38"/>
      <c r="AA427" s="38"/>
      <c r="AB427" s="38"/>
      <c r="AC427" s="38"/>
      <c r="AD427" s="38"/>
      <c r="AE427" s="38"/>
      <c r="AR427" s="192" t="s">
        <v>165</v>
      </c>
      <c r="AT427" s="192" t="s">
        <v>160</v>
      </c>
      <c r="AU427" s="192" t="s">
        <v>83</v>
      </c>
      <c r="AY427" s="19" t="s">
        <v>158</v>
      </c>
      <c r="BE427" s="193">
        <f>IF(N427="základní",J427,0)</f>
        <v>0</v>
      </c>
      <c r="BF427" s="193">
        <f>IF(N427="snížená",J427,0)</f>
        <v>0</v>
      </c>
      <c r="BG427" s="193">
        <f>IF(N427="zákl. přenesená",J427,0)</f>
        <v>0</v>
      </c>
      <c r="BH427" s="193">
        <f>IF(N427="sníž. přenesená",J427,0)</f>
        <v>0</v>
      </c>
      <c r="BI427" s="193">
        <f>IF(N427="nulová",J427,0)</f>
        <v>0</v>
      </c>
      <c r="BJ427" s="19" t="s">
        <v>81</v>
      </c>
      <c r="BK427" s="193">
        <f>ROUND(I427*H427,2)</f>
        <v>0</v>
      </c>
      <c r="BL427" s="19" t="s">
        <v>165</v>
      </c>
      <c r="BM427" s="192" t="s">
        <v>551</v>
      </c>
    </row>
    <row r="428" s="2" customFormat="1">
      <c r="A428" s="38"/>
      <c r="B428" s="39"/>
      <c r="C428" s="38"/>
      <c r="D428" s="194" t="s">
        <v>167</v>
      </c>
      <c r="E428" s="38"/>
      <c r="F428" s="195" t="s">
        <v>552</v>
      </c>
      <c r="G428" s="38"/>
      <c r="H428" s="38"/>
      <c r="I428" s="196"/>
      <c r="J428" s="38"/>
      <c r="K428" s="38"/>
      <c r="L428" s="39"/>
      <c r="M428" s="197"/>
      <c r="N428" s="198"/>
      <c r="O428" s="77"/>
      <c r="P428" s="77"/>
      <c r="Q428" s="77"/>
      <c r="R428" s="77"/>
      <c r="S428" s="77"/>
      <c r="T428" s="78"/>
      <c r="U428" s="38"/>
      <c r="V428" s="38"/>
      <c r="W428" s="38"/>
      <c r="X428" s="38"/>
      <c r="Y428" s="38"/>
      <c r="Z428" s="38"/>
      <c r="AA428" s="38"/>
      <c r="AB428" s="38"/>
      <c r="AC428" s="38"/>
      <c r="AD428" s="38"/>
      <c r="AE428" s="38"/>
      <c r="AT428" s="19" t="s">
        <v>167</v>
      </c>
      <c r="AU428" s="19" t="s">
        <v>83</v>
      </c>
    </row>
    <row r="429" s="2" customFormat="1" ht="44.25" customHeight="1">
      <c r="A429" s="38"/>
      <c r="B429" s="180"/>
      <c r="C429" s="181" t="s">
        <v>553</v>
      </c>
      <c r="D429" s="181" t="s">
        <v>160</v>
      </c>
      <c r="E429" s="182" t="s">
        <v>554</v>
      </c>
      <c r="F429" s="183" t="s">
        <v>555</v>
      </c>
      <c r="G429" s="184" t="s">
        <v>163</v>
      </c>
      <c r="H429" s="185">
        <v>11.054</v>
      </c>
      <c r="I429" s="186"/>
      <c r="J429" s="187">
        <f>ROUND(I429*H429,2)</f>
        <v>0</v>
      </c>
      <c r="K429" s="183" t="s">
        <v>164</v>
      </c>
      <c r="L429" s="39"/>
      <c r="M429" s="188" t="s">
        <v>1</v>
      </c>
      <c r="N429" s="189" t="s">
        <v>40</v>
      </c>
      <c r="O429" s="77"/>
      <c r="P429" s="190">
        <f>O429*H429</f>
        <v>0</v>
      </c>
      <c r="Q429" s="190">
        <v>0.0085199999999999998</v>
      </c>
      <c r="R429" s="190">
        <f>Q429*H429</f>
        <v>0.094180079999999999</v>
      </c>
      <c r="S429" s="190">
        <v>0</v>
      </c>
      <c r="T429" s="191">
        <f>S429*H429</f>
        <v>0</v>
      </c>
      <c r="U429" s="38"/>
      <c r="V429" s="38"/>
      <c r="W429" s="38"/>
      <c r="X429" s="38"/>
      <c r="Y429" s="38"/>
      <c r="Z429" s="38"/>
      <c r="AA429" s="38"/>
      <c r="AB429" s="38"/>
      <c r="AC429" s="38"/>
      <c r="AD429" s="38"/>
      <c r="AE429" s="38"/>
      <c r="AR429" s="192" t="s">
        <v>165</v>
      </c>
      <c r="AT429" s="192" t="s">
        <v>160</v>
      </c>
      <c r="AU429" s="192" t="s">
        <v>83</v>
      </c>
      <c r="AY429" s="19" t="s">
        <v>158</v>
      </c>
      <c r="BE429" s="193">
        <f>IF(N429="základní",J429,0)</f>
        <v>0</v>
      </c>
      <c r="BF429" s="193">
        <f>IF(N429="snížená",J429,0)</f>
        <v>0</v>
      </c>
      <c r="BG429" s="193">
        <f>IF(N429="zákl. přenesená",J429,0)</f>
        <v>0</v>
      </c>
      <c r="BH429" s="193">
        <f>IF(N429="sníž. přenesená",J429,0)</f>
        <v>0</v>
      </c>
      <c r="BI429" s="193">
        <f>IF(N429="nulová",J429,0)</f>
        <v>0</v>
      </c>
      <c r="BJ429" s="19" t="s">
        <v>81</v>
      </c>
      <c r="BK429" s="193">
        <f>ROUND(I429*H429,2)</f>
        <v>0</v>
      </c>
      <c r="BL429" s="19" t="s">
        <v>165</v>
      </c>
      <c r="BM429" s="192" t="s">
        <v>556</v>
      </c>
    </row>
    <row r="430" s="2" customFormat="1">
      <c r="A430" s="38"/>
      <c r="B430" s="39"/>
      <c r="C430" s="38"/>
      <c r="D430" s="194" t="s">
        <v>167</v>
      </c>
      <c r="E430" s="38"/>
      <c r="F430" s="195" t="s">
        <v>557</v>
      </c>
      <c r="G430" s="38"/>
      <c r="H430" s="38"/>
      <c r="I430" s="196"/>
      <c r="J430" s="38"/>
      <c r="K430" s="38"/>
      <c r="L430" s="39"/>
      <c r="M430" s="197"/>
      <c r="N430" s="198"/>
      <c r="O430" s="77"/>
      <c r="P430" s="77"/>
      <c r="Q430" s="77"/>
      <c r="R430" s="77"/>
      <c r="S430" s="77"/>
      <c r="T430" s="78"/>
      <c r="U430" s="38"/>
      <c r="V430" s="38"/>
      <c r="W430" s="38"/>
      <c r="X430" s="38"/>
      <c r="Y430" s="38"/>
      <c r="Z430" s="38"/>
      <c r="AA430" s="38"/>
      <c r="AB430" s="38"/>
      <c r="AC430" s="38"/>
      <c r="AD430" s="38"/>
      <c r="AE430" s="38"/>
      <c r="AT430" s="19" t="s">
        <v>167</v>
      </c>
      <c r="AU430" s="19" t="s">
        <v>83</v>
      </c>
    </row>
    <row r="431" s="2" customFormat="1">
      <c r="A431" s="38"/>
      <c r="B431" s="39"/>
      <c r="C431" s="38"/>
      <c r="D431" s="194" t="s">
        <v>169</v>
      </c>
      <c r="E431" s="38"/>
      <c r="F431" s="199" t="s">
        <v>277</v>
      </c>
      <c r="G431" s="38"/>
      <c r="H431" s="38"/>
      <c r="I431" s="196"/>
      <c r="J431" s="38"/>
      <c r="K431" s="38"/>
      <c r="L431" s="39"/>
      <c r="M431" s="197"/>
      <c r="N431" s="198"/>
      <c r="O431" s="77"/>
      <c r="P431" s="77"/>
      <c r="Q431" s="77"/>
      <c r="R431" s="77"/>
      <c r="S431" s="77"/>
      <c r="T431" s="78"/>
      <c r="U431" s="38"/>
      <c r="V431" s="38"/>
      <c r="W431" s="38"/>
      <c r="X431" s="38"/>
      <c r="Y431" s="38"/>
      <c r="Z431" s="38"/>
      <c r="AA431" s="38"/>
      <c r="AB431" s="38"/>
      <c r="AC431" s="38"/>
      <c r="AD431" s="38"/>
      <c r="AE431" s="38"/>
      <c r="AT431" s="19" t="s">
        <v>169</v>
      </c>
      <c r="AU431" s="19" t="s">
        <v>83</v>
      </c>
    </row>
    <row r="432" s="14" customFormat="1">
      <c r="A432" s="14"/>
      <c r="B432" s="207"/>
      <c r="C432" s="14"/>
      <c r="D432" s="194" t="s">
        <v>171</v>
      </c>
      <c r="E432" s="208" t="s">
        <v>1</v>
      </c>
      <c r="F432" s="209" t="s">
        <v>558</v>
      </c>
      <c r="G432" s="14"/>
      <c r="H432" s="210">
        <v>6.4000000000000004</v>
      </c>
      <c r="I432" s="211"/>
      <c r="J432" s="14"/>
      <c r="K432" s="14"/>
      <c r="L432" s="207"/>
      <c r="M432" s="212"/>
      <c r="N432" s="213"/>
      <c r="O432" s="213"/>
      <c r="P432" s="213"/>
      <c r="Q432" s="213"/>
      <c r="R432" s="213"/>
      <c r="S432" s="213"/>
      <c r="T432" s="214"/>
      <c r="U432" s="14"/>
      <c r="V432" s="14"/>
      <c r="W432" s="14"/>
      <c r="X432" s="14"/>
      <c r="Y432" s="14"/>
      <c r="Z432" s="14"/>
      <c r="AA432" s="14"/>
      <c r="AB432" s="14"/>
      <c r="AC432" s="14"/>
      <c r="AD432" s="14"/>
      <c r="AE432" s="14"/>
      <c r="AT432" s="208" t="s">
        <v>171</v>
      </c>
      <c r="AU432" s="208" t="s">
        <v>83</v>
      </c>
      <c r="AV432" s="14" t="s">
        <v>83</v>
      </c>
      <c r="AW432" s="14" t="s">
        <v>32</v>
      </c>
      <c r="AX432" s="14" t="s">
        <v>75</v>
      </c>
      <c r="AY432" s="208" t="s">
        <v>158</v>
      </c>
    </row>
    <row r="433" s="14" customFormat="1">
      <c r="A433" s="14"/>
      <c r="B433" s="207"/>
      <c r="C433" s="14"/>
      <c r="D433" s="194" t="s">
        <v>171</v>
      </c>
      <c r="E433" s="208" t="s">
        <v>1</v>
      </c>
      <c r="F433" s="209" t="s">
        <v>559</v>
      </c>
      <c r="G433" s="14"/>
      <c r="H433" s="210">
        <v>4.6539999999999999</v>
      </c>
      <c r="I433" s="211"/>
      <c r="J433" s="14"/>
      <c r="K433" s="14"/>
      <c r="L433" s="207"/>
      <c r="M433" s="212"/>
      <c r="N433" s="213"/>
      <c r="O433" s="213"/>
      <c r="P433" s="213"/>
      <c r="Q433" s="213"/>
      <c r="R433" s="213"/>
      <c r="S433" s="213"/>
      <c r="T433" s="214"/>
      <c r="U433" s="14"/>
      <c r="V433" s="14"/>
      <c r="W433" s="14"/>
      <c r="X433" s="14"/>
      <c r="Y433" s="14"/>
      <c r="Z433" s="14"/>
      <c r="AA433" s="14"/>
      <c r="AB433" s="14"/>
      <c r="AC433" s="14"/>
      <c r="AD433" s="14"/>
      <c r="AE433" s="14"/>
      <c r="AT433" s="208" t="s">
        <v>171</v>
      </c>
      <c r="AU433" s="208" t="s">
        <v>83</v>
      </c>
      <c r="AV433" s="14" t="s">
        <v>83</v>
      </c>
      <c r="AW433" s="14" t="s">
        <v>32</v>
      </c>
      <c r="AX433" s="14" t="s">
        <v>75</v>
      </c>
      <c r="AY433" s="208" t="s">
        <v>158</v>
      </c>
    </row>
    <row r="434" s="15" customFormat="1">
      <c r="A434" s="15"/>
      <c r="B434" s="215"/>
      <c r="C434" s="15"/>
      <c r="D434" s="194" t="s">
        <v>171</v>
      </c>
      <c r="E434" s="216" t="s">
        <v>1</v>
      </c>
      <c r="F434" s="217" t="s">
        <v>196</v>
      </c>
      <c r="G434" s="15"/>
      <c r="H434" s="218">
        <v>11.054</v>
      </c>
      <c r="I434" s="219"/>
      <c r="J434" s="15"/>
      <c r="K434" s="15"/>
      <c r="L434" s="215"/>
      <c r="M434" s="220"/>
      <c r="N434" s="221"/>
      <c r="O434" s="221"/>
      <c r="P434" s="221"/>
      <c r="Q434" s="221"/>
      <c r="R434" s="221"/>
      <c r="S434" s="221"/>
      <c r="T434" s="222"/>
      <c r="U434" s="15"/>
      <c r="V434" s="15"/>
      <c r="W434" s="15"/>
      <c r="X434" s="15"/>
      <c r="Y434" s="15"/>
      <c r="Z434" s="15"/>
      <c r="AA434" s="15"/>
      <c r="AB434" s="15"/>
      <c r="AC434" s="15"/>
      <c r="AD434" s="15"/>
      <c r="AE434" s="15"/>
      <c r="AT434" s="216" t="s">
        <v>171</v>
      </c>
      <c r="AU434" s="216" t="s">
        <v>83</v>
      </c>
      <c r="AV434" s="15" t="s">
        <v>165</v>
      </c>
      <c r="AW434" s="15" t="s">
        <v>32</v>
      </c>
      <c r="AX434" s="15" t="s">
        <v>81</v>
      </c>
      <c r="AY434" s="216" t="s">
        <v>158</v>
      </c>
    </row>
    <row r="435" s="2" customFormat="1" ht="24.15" customHeight="1">
      <c r="A435" s="38"/>
      <c r="B435" s="180"/>
      <c r="C435" s="223" t="s">
        <v>560</v>
      </c>
      <c r="D435" s="223" t="s">
        <v>304</v>
      </c>
      <c r="E435" s="224" t="s">
        <v>561</v>
      </c>
      <c r="F435" s="225" t="s">
        <v>562</v>
      </c>
      <c r="G435" s="226" t="s">
        <v>163</v>
      </c>
      <c r="H435" s="227">
        <v>11.606999999999999</v>
      </c>
      <c r="I435" s="228"/>
      <c r="J435" s="229">
        <f>ROUND(I435*H435,2)</f>
        <v>0</v>
      </c>
      <c r="K435" s="225" t="s">
        <v>164</v>
      </c>
      <c r="L435" s="230"/>
      <c r="M435" s="231" t="s">
        <v>1</v>
      </c>
      <c r="N435" s="232" t="s">
        <v>40</v>
      </c>
      <c r="O435" s="77"/>
      <c r="P435" s="190">
        <f>O435*H435</f>
        <v>0</v>
      </c>
      <c r="Q435" s="190">
        <v>0.0030000000000000001</v>
      </c>
      <c r="R435" s="190">
        <f>Q435*H435</f>
        <v>0.034820999999999998</v>
      </c>
      <c r="S435" s="190">
        <v>0</v>
      </c>
      <c r="T435" s="191">
        <f>S435*H435</f>
        <v>0</v>
      </c>
      <c r="U435" s="38"/>
      <c r="V435" s="38"/>
      <c r="W435" s="38"/>
      <c r="X435" s="38"/>
      <c r="Y435" s="38"/>
      <c r="Z435" s="38"/>
      <c r="AA435" s="38"/>
      <c r="AB435" s="38"/>
      <c r="AC435" s="38"/>
      <c r="AD435" s="38"/>
      <c r="AE435" s="38"/>
      <c r="AR435" s="192" t="s">
        <v>226</v>
      </c>
      <c r="AT435" s="192" t="s">
        <v>304</v>
      </c>
      <c r="AU435" s="192" t="s">
        <v>83</v>
      </c>
      <c r="AY435" s="19" t="s">
        <v>158</v>
      </c>
      <c r="BE435" s="193">
        <f>IF(N435="základní",J435,0)</f>
        <v>0</v>
      </c>
      <c r="BF435" s="193">
        <f>IF(N435="snížená",J435,0)</f>
        <v>0</v>
      </c>
      <c r="BG435" s="193">
        <f>IF(N435="zákl. přenesená",J435,0)</f>
        <v>0</v>
      </c>
      <c r="BH435" s="193">
        <f>IF(N435="sníž. přenesená",J435,0)</f>
        <v>0</v>
      </c>
      <c r="BI435" s="193">
        <f>IF(N435="nulová",J435,0)</f>
        <v>0</v>
      </c>
      <c r="BJ435" s="19" t="s">
        <v>81</v>
      </c>
      <c r="BK435" s="193">
        <f>ROUND(I435*H435,2)</f>
        <v>0</v>
      </c>
      <c r="BL435" s="19" t="s">
        <v>165</v>
      </c>
      <c r="BM435" s="192" t="s">
        <v>563</v>
      </c>
    </row>
    <row r="436" s="2" customFormat="1">
      <c r="A436" s="38"/>
      <c r="B436" s="39"/>
      <c r="C436" s="38"/>
      <c r="D436" s="194" t="s">
        <v>167</v>
      </c>
      <c r="E436" s="38"/>
      <c r="F436" s="195" t="s">
        <v>562</v>
      </c>
      <c r="G436" s="38"/>
      <c r="H436" s="38"/>
      <c r="I436" s="196"/>
      <c r="J436" s="38"/>
      <c r="K436" s="38"/>
      <c r="L436" s="39"/>
      <c r="M436" s="197"/>
      <c r="N436" s="198"/>
      <c r="O436" s="77"/>
      <c r="P436" s="77"/>
      <c r="Q436" s="77"/>
      <c r="R436" s="77"/>
      <c r="S436" s="77"/>
      <c r="T436" s="78"/>
      <c r="U436" s="38"/>
      <c r="V436" s="38"/>
      <c r="W436" s="38"/>
      <c r="X436" s="38"/>
      <c r="Y436" s="38"/>
      <c r="Z436" s="38"/>
      <c r="AA436" s="38"/>
      <c r="AB436" s="38"/>
      <c r="AC436" s="38"/>
      <c r="AD436" s="38"/>
      <c r="AE436" s="38"/>
      <c r="AT436" s="19" t="s">
        <v>167</v>
      </c>
      <c r="AU436" s="19" t="s">
        <v>83</v>
      </c>
    </row>
    <row r="437" s="14" customFormat="1">
      <c r="A437" s="14"/>
      <c r="B437" s="207"/>
      <c r="C437" s="14"/>
      <c r="D437" s="194" t="s">
        <v>171</v>
      </c>
      <c r="E437" s="14"/>
      <c r="F437" s="209" t="s">
        <v>564</v>
      </c>
      <c r="G437" s="14"/>
      <c r="H437" s="210">
        <v>11.606999999999999</v>
      </c>
      <c r="I437" s="211"/>
      <c r="J437" s="14"/>
      <c r="K437" s="14"/>
      <c r="L437" s="207"/>
      <c r="M437" s="212"/>
      <c r="N437" s="213"/>
      <c r="O437" s="213"/>
      <c r="P437" s="213"/>
      <c r="Q437" s="213"/>
      <c r="R437" s="213"/>
      <c r="S437" s="213"/>
      <c r="T437" s="214"/>
      <c r="U437" s="14"/>
      <c r="V437" s="14"/>
      <c r="W437" s="14"/>
      <c r="X437" s="14"/>
      <c r="Y437" s="14"/>
      <c r="Z437" s="14"/>
      <c r="AA437" s="14"/>
      <c r="AB437" s="14"/>
      <c r="AC437" s="14"/>
      <c r="AD437" s="14"/>
      <c r="AE437" s="14"/>
      <c r="AT437" s="208" t="s">
        <v>171</v>
      </c>
      <c r="AU437" s="208" t="s">
        <v>83</v>
      </c>
      <c r="AV437" s="14" t="s">
        <v>83</v>
      </c>
      <c r="AW437" s="14" t="s">
        <v>3</v>
      </c>
      <c r="AX437" s="14" t="s">
        <v>81</v>
      </c>
      <c r="AY437" s="208" t="s">
        <v>158</v>
      </c>
    </row>
    <row r="438" s="2" customFormat="1" ht="24.15" customHeight="1">
      <c r="A438" s="38"/>
      <c r="B438" s="180"/>
      <c r="C438" s="181" t="s">
        <v>565</v>
      </c>
      <c r="D438" s="181" t="s">
        <v>160</v>
      </c>
      <c r="E438" s="182" t="s">
        <v>566</v>
      </c>
      <c r="F438" s="183" t="s">
        <v>567</v>
      </c>
      <c r="G438" s="184" t="s">
        <v>163</v>
      </c>
      <c r="H438" s="185">
        <v>49.462000000000003</v>
      </c>
      <c r="I438" s="186"/>
      <c r="J438" s="187">
        <f>ROUND(I438*H438,2)</f>
        <v>0</v>
      </c>
      <c r="K438" s="183" t="s">
        <v>164</v>
      </c>
      <c r="L438" s="39"/>
      <c r="M438" s="188" t="s">
        <v>1</v>
      </c>
      <c r="N438" s="189" t="s">
        <v>40</v>
      </c>
      <c r="O438" s="77"/>
      <c r="P438" s="190">
        <f>O438*H438</f>
        <v>0</v>
      </c>
      <c r="Q438" s="190">
        <v>0.0089999999999999993</v>
      </c>
      <c r="R438" s="190">
        <f>Q438*H438</f>
        <v>0.445158</v>
      </c>
      <c r="S438" s="190">
        <v>0</v>
      </c>
      <c r="T438" s="191">
        <f>S438*H438</f>
        <v>0</v>
      </c>
      <c r="U438" s="38"/>
      <c r="V438" s="38"/>
      <c r="W438" s="38"/>
      <c r="X438" s="38"/>
      <c r="Y438" s="38"/>
      <c r="Z438" s="38"/>
      <c r="AA438" s="38"/>
      <c r="AB438" s="38"/>
      <c r="AC438" s="38"/>
      <c r="AD438" s="38"/>
      <c r="AE438" s="38"/>
      <c r="AR438" s="192" t="s">
        <v>165</v>
      </c>
      <c r="AT438" s="192" t="s">
        <v>160</v>
      </c>
      <c r="AU438" s="192" t="s">
        <v>83</v>
      </c>
      <c r="AY438" s="19" t="s">
        <v>158</v>
      </c>
      <c r="BE438" s="193">
        <f>IF(N438="základní",J438,0)</f>
        <v>0</v>
      </c>
      <c r="BF438" s="193">
        <f>IF(N438="snížená",J438,0)</f>
        <v>0</v>
      </c>
      <c r="BG438" s="193">
        <f>IF(N438="zákl. přenesená",J438,0)</f>
        <v>0</v>
      </c>
      <c r="BH438" s="193">
        <f>IF(N438="sníž. přenesená",J438,0)</f>
        <v>0</v>
      </c>
      <c r="BI438" s="193">
        <f>IF(N438="nulová",J438,0)</f>
        <v>0</v>
      </c>
      <c r="BJ438" s="19" t="s">
        <v>81</v>
      </c>
      <c r="BK438" s="193">
        <f>ROUND(I438*H438,2)</f>
        <v>0</v>
      </c>
      <c r="BL438" s="19" t="s">
        <v>165</v>
      </c>
      <c r="BM438" s="192" t="s">
        <v>568</v>
      </c>
    </row>
    <row r="439" s="2" customFormat="1">
      <c r="A439" s="38"/>
      <c r="B439" s="39"/>
      <c r="C439" s="38"/>
      <c r="D439" s="194" t="s">
        <v>167</v>
      </c>
      <c r="E439" s="38"/>
      <c r="F439" s="195" t="s">
        <v>569</v>
      </c>
      <c r="G439" s="38"/>
      <c r="H439" s="38"/>
      <c r="I439" s="196"/>
      <c r="J439" s="38"/>
      <c r="K439" s="38"/>
      <c r="L439" s="39"/>
      <c r="M439" s="197"/>
      <c r="N439" s="198"/>
      <c r="O439" s="77"/>
      <c r="P439" s="77"/>
      <c r="Q439" s="77"/>
      <c r="R439" s="77"/>
      <c r="S439" s="77"/>
      <c r="T439" s="78"/>
      <c r="U439" s="38"/>
      <c r="V439" s="38"/>
      <c r="W439" s="38"/>
      <c r="X439" s="38"/>
      <c r="Y439" s="38"/>
      <c r="Z439" s="38"/>
      <c r="AA439" s="38"/>
      <c r="AB439" s="38"/>
      <c r="AC439" s="38"/>
      <c r="AD439" s="38"/>
      <c r="AE439" s="38"/>
      <c r="AT439" s="19" t="s">
        <v>167</v>
      </c>
      <c r="AU439" s="19" t="s">
        <v>83</v>
      </c>
    </row>
    <row r="440" s="2" customFormat="1" ht="24.15" customHeight="1">
      <c r="A440" s="38"/>
      <c r="B440" s="180"/>
      <c r="C440" s="181" t="s">
        <v>570</v>
      </c>
      <c r="D440" s="181" t="s">
        <v>160</v>
      </c>
      <c r="E440" s="182" t="s">
        <v>571</v>
      </c>
      <c r="F440" s="183" t="s">
        <v>572</v>
      </c>
      <c r="G440" s="184" t="s">
        <v>163</v>
      </c>
      <c r="H440" s="185">
        <v>49.462000000000003</v>
      </c>
      <c r="I440" s="186"/>
      <c r="J440" s="187">
        <f>ROUND(I440*H440,2)</f>
        <v>0</v>
      </c>
      <c r="K440" s="183" t="s">
        <v>164</v>
      </c>
      <c r="L440" s="39"/>
      <c r="M440" s="188" t="s">
        <v>1</v>
      </c>
      <c r="N440" s="189" t="s">
        <v>40</v>
      </c>
      <c r="O440" s="77"/>
      <c r="P440" s="190">
        <f>O440*H440</f>
        <v>0</v>
      </c>
      <c r="Q440" s="190">
        <v>0.012080000000000001</v>
      </c>
      <c r="R440" s="190">
        <f>Q440*H440</f>
        <v>0.59750096000000008</v>
      </c>
      <c r="S440" s="190">
        <v>0</v>
      </c>
      <c r="T440" s="191">
        <f>S440*H440</f>
        <v>0</v>
      </c>
      <c r="U440" s="38"/>
      <c r="V440" s="38"/>
      <c r="W440" s="38"/>
      <c r="X440" s="38"/>
      <c r="Y440" s="38"/>
      <c r="Z440" s="38"/>
      <c r="AA440" s="38"/>
      <c r="AB440" s="38"/>
      <c r="AC440" s="38"/>
      <c r="AD440" s="38"/>
      <c r="AE440" s="38"/>
      <c r="AR440" s="192" t="s">
        <v>165</v>
      </c>
      <c r="AT440" s="192" t="s">
        <v>160</v>
      </c>
      <c r="AU440" s="192" t="s">
        <v>83</v>
      </c>
      <c r="AY440" s="19" t="s">
        <v>158</v>
      </c>
      <c r="BE440" s="193">
        <f>IF(N440="základní",J440,0)</f>
        <v>0</v>
      </c>
      <c r="BF440" s="193">
        <f>IF(N440="snížená",J440,0)</f>
        <v>0</v>
      </c>
      <c r="BG440" s="193">
        <f>IF(N440="zákl. přenesená",J440,0)</f>
        <v>0</v>
      </c>
      <c r="BH440" s="193">
        <f>IF(N440="sníž. přenesená",J440,0)</f>
        <v>0</v>
      </c>
      <c r="BI440" s="193">
        <f>IF(N440="nulová",J440,0)</f>
        <v>0</v>
      </c>
      <c r="BJ440" s="19" t="s">
        <v>81</v>
      </c>
      <c r="BK440" s="193">
        <f>ROUND(I440*H440,2)</f>
        <v>0</v>
      </c>
      <c r="BL440" s="19" t="s">
        <v>165</v>
      </c>
      <c r="BM440" s="192" t="s">
        <v>573</v>
      </c>
    </row>
    <row r="441" s="2" customFormat="1">
      <c r="A441" s="38"/>
      <c r="B441" s="39"/>
      <c r="C441" s="38"/>
      <c r="D441" s="194" t="s">
        <v>167</v>
      </c>
      <c r="E441" s="38"/>
      <c r="F441" s="195" t="s">
        <v>574</v>
      </c>
      <c r="G441" s="38"/>
      <c r="H441" s="38"/>
      <c r="I441" s="196"/>
      <c r="J441" s="38"/>
      <c r="K441" s="38"/>
      <c r="L441" s="39"/>
      <c r="M441" s="197"/>
      <c r="N441" s="198"/>
      <c r="O441" s="77"/>
      <c r="P441" s="77"/>
      <c r="Q441" s="77"/>
      <c r="R441" s="77"/>
      <c r="S441" s="77"/>
      <c r="T441" s="78"/>
      <c r="U441" s="38"/>
      <c r="V441" s="38"/>
      <c r="W441" s="38"/>
      <c r="X441" s="38"/>
      <c r="Y441" s="38"/>
      <c r="Z441" s="38"/>
      <c r="AA441" s="38"/>
      <c r="AB441" s="38"/>
      <c r="AC441" s="38"/>
      <c r="AD441" s="38"/>
      <c r="AE441" s="38"/>
      <c r="AT441" s="19" t="s">
        <v>167</v>
      </c>
      <c r="AU441" s="19" t="s">
        <v>83</v>
      </c>
    </row>
    <row r="442" s="2" customFormat="1">
      <c r="A442" s="38"/>
      <c r="B442" s="39"/>
      <c r="C442" s="38"/>
      <c r="D442" s="194" t="s">
        <v>169</v>
      </c>
      <c r="E442" s="38"/>
      <c r="F442" s="199" t="s">
        <v>575</v>
      </c>
      <c r="G442" s="38"/>
      <c r="H442" s="38"/>
      <c r="I442" s="196"/>
      <c r="J442" s="38"/>
      <c r="K442" s="38"/>
      <c r="L442" s="39"/>
      <c r="M442" s="197"/>
      <c r="N442" s="198"/>
      <c r="O442" s="77"/>
      <c r="P442" s="77"/>
      <c r="Q442" s="77"/>
      <c r="R442" s="77"/>
      <c r="S442" s="77"/>
      <c r="T442" s="78"/>
      <c r="U442" s="38"/>
      <c r="V442" s="38"/>
      <c r="W442" s="38"/>
      <c r="X442" s="38"/>
      <c r="Y442" s="38"/>
      <c r="Z442" s="38"/>
      <c r="AA442" s="38"/>
      <c r="AB442" s="38"/>
      <c r="AC442" s="38"/>
      <c r="AD442" s="38"/>
      <c r="AE442" s="38"/>
      <c r="AT442" s="19" t="s">
        <v>169</v>
      </c>
      <c r="AU442" s="19" t="s">
        <v>83</v>
      </c>
    </row>
    <row r="443" s="13" customFormat="1">
      <c r="A443" s="13"/>
      <c r="B443" s="200"/>
      <c r="C443" s="13"/>
      <c r="D443" s="194" t="s">
        <v>171</v>
      </c>
      <c r="E443" s="201" t="s">
        <v>1</v>
      </c>
      <c r="F443" s="202" t="s">
        <v>543</v>
      </c>
      <c r="G443" s="13"/>
      <c r="H443" s="201" t="s">
        <v>1</v>
      </c>
      <c r="I443" s="203"/>
      <c r="J443" s="13"/>
      <c r="K443" s="13"/>
      <c r="L443" s="200"/>
      <c r="M443" s="204"/>
      <c r="N443" s="205"/>
      <c r="O443" s="205"/>
      <c r="P443" s="205"/>
      <c r="Q443" s="205"/>
      <c r="R443" s="205"/>
      <c r="S443" s="205"/>
      <c r="T443" s="206"/>
      <c r="U443" s="13"/>
      <c r="V443" s="13"/>
      <c r="W443" s="13"/>
      <c r="X443" s="13"/>
      <c r="Y443" s="13"/>
      <c r="Z443" s="13"/>
      <c r="AA443" s="13"/>
      <c r="AB443" s="13"/>
      <c r="AC443" s="13"/>
      <c r="AD443" s="13"/>
      <c r="AE443" s="13"/>
      <c r="AT443" s="201" t="s">
        <v>171</v>
      </c>
      <c r="AU443" s="201" t="s">
        <v>83</v>
      </c>
      <c r="AV443" s="13" t="s">
        <v>81</v>
      </c>
      <c r="AW443" s="13" t="s">
        <v>32</v>
      </c>
      <c r="AX443" s="13" t="s">
        <v>75</v>
      </c>
      <c r="AY443" s="201" t="s">
        <v>158</v>
      </c>
    </row>
    <row r="444" s="14" customFormat="1">
      <c r="A444" s="14"/>
      <c r="B444" s="207"/>
      <c r="C444" s="14"/>
      <c r="D444" s="194" t="s">
        <v>171</v>
      </c>
      <c r="E444" s="208" t="s">
        <v>1</v>
      </c>
      <c r="F444" s="209" t="s">
        <v>544</v>
      </c>
      <c r="G444" s="14"/>
      <c r="H444" s="210">
        <v>42.079000000000001</v>
      </c>
      <c r="I444" s="211"/>
      <c r="J444" s="14"/>
      <c r="K444" s="14"/>
      <c r="L444" s="207"/>
      <c r="M444" s="212"/>
      <c r="N444" s="213"/>
      <c r="O444" s="213"/>
      <c r="P444" s="213"/>
      <c r="Q444" s="213"/>
      <c r="R444" s="213"/>
      <c r="S444" s="213"/>
      <c r="T444" s="214"/>
      <c r="U444" s="14"/>
      <c r="V444" s="14"/>
      <c r="W444" s="14"/>
      <c r="X444" s="14"/>
      <c r="Y444" s="14"/>
      <c r="Z444" s="14"/>
      <c r="AA444" s="14"/>
      <c r="AB444" s="14"/>
      <c r="AC444" s="14"/>
      <c r="AD444" s="14"/>
      <c r="AE444" s="14"/>
      <c r="AT444" s="208" t="s">
        <v>171</v>
      </c>
      <c r="AU444" s="208" t="s">
        <v>83</v>
      </c>
      <c r="AV444" s="14" t="s">
        <v>83</v>
      </c>
      <c r="AW444" s="14" t="s">
        <v>32</v>
      </c>
      <c r="AX444" s="14" t="s">
        <v>75</v>
      </c>
      <c r="AY444" s="208" t="s">
        <v>158</v>
      </c>
    </row>
    <row r="445" s="14" customFormat="1">
      <c r="A445" s="14"/>
      <c r="B445" s="207"/>
      <c r="C445" s="14"/>
      <c r="D445" s="194" t="s">
        <v>171</v>
      </c>
      <c r="E445" s="208" t="s">
        <v>1</v>
      </c>
      <c r="F445" s="209" t="s">
        <v>545</v>
      </c>
      <c r="G445" s="14"/>
      <c r="H445" s="210">
        <v>-2.8929999999999998</v>
      </c>
      <c r="I445" s="211"/>
      <c r="J445" s="14"/>
      <c r="K445" s="14"/>
      <c r="L445" s="207"/>
      <c r="M445" s="212"/>
      <c r="N445" s="213"/>
      <c r="O445" s="213"/>
      <c r="P445" s="213"/>
      <c r="Q445" s="213"/>
      <c r="R445" s="213"/>
      <c r="S445" s="213"/>
      <c r="T445" s="214"/>
      <c r="U445" s="14"/>
      <c r="V445" s="14"/>
      <c r="W445" s="14"/>
      <c r="X445" s="14"/>
      <c r="Y445" s="14"/>
      <c r="Z445" s="14"/>
      <c r="AA445" s="14"/>
      <c r="AB445" s="14"/>
      <c r="AC445" s="14"/>
      <c r="AD445" s="14"/>
      <c r="AE445" s="14"/>
      <c r="AT445" s="208" t="s">
        <v>171</v>
      </c>
      <c r="AU445" s="208" t="s">
        <v>83</v>
      </c>
      <c r="AV445" s="14" t="s">
        <v>83</v>
      </c>
      <c r="AW445" s="14" t="s">
        <v>32</v>
      </c>
      <c r="AX445" s="14" t="s">
        <v>75</v>
      </c>
      <c r="AY445" s="208" t="s">
        <v>158</v>
      </c>
    </row>
    <row r="446" s="13" customFormat="1">
      <c r="A446" s="13"/>
      <c r="B446" s="200"/>
      <c r="C446" s="13"/>
      <c r="D446" s="194" t="s">
        <v>171</v>
      </c>
      <c r="E446" s="201" t="s">
        <v>1</v>
      </c>
      <c r="F446" s="202" t="s">
        <v>546</v>
      </c>
      <c r="G446" s="13"/>
      <c r="H446" s="201" t="s">
        <v>1</v>
      </c>
      <c r="I446" s="203"/>
      <c r="J446" s="13"/>
      <c r="K446" s="13"/>
      <c r="L446" s="200"/>
      <c r="M446" s="204"/>
      <c r="N446" s="205"/>
      <c r="O446" s="205"/>
      <c r="P446" s="205"/>
      <c r="Q446" s="205"/>
      <c r="R446" s="205"/>
      <c r="S446" s="205"/>
      <c r="T446" s="206"/>
      <c r="U446" s="13"/>
      <c r="V446" s="13"/>
      <c r="W446" s="13"/>
      <c r="X446" s="13"/>
      <c r="Y446" s="13"/>
      <c r="Z446" s="13"/>
      <c r="AA446" s="13"/>
      <c r="AB446" s="13"/>
      <c r="AC446" s="13"/>
      <c r="AD446" s="13"/>
      <c r="AE446" s="13"/>
      <c r="AT446" s="201" t="s">
        <v>171</v>
      </c>
      <c r="AU446" s="201" t="s">
        <v>83</v>
      </c>
      <c r="AV446" s="13" t="s">
        <v>81</v>
      </c>
      <c r="AW446" s="13" t="s">
        <v>32</v>
      </c>
      <c r="AX446" s="13" t="s">
        <v>75</v>
      </c>
      <c r="AY446" s="201" t="s">
        <v>158</v>
      </c>
    </row>
    <row r="447" s="14" customFormat="1">
      <c r="A447" s="14"/>
      <c r="B447" s="207"/>
      <c r="C447" s="14"/>
      <c r="D447" s="194" t="s">
        <v>171</v>
      </c>
      <c r="E447" s="208" t="s">
        <v>1</v>
      </c>
      <c r="F447" s="209" t="s">
        <v>547</v>
      </c>
      <c r="G447" s="14"/>
      <c r="H447" s="210">
        <v>1.5920000000000001</v>
      </c>
      <c r="I447" s="211"/>
      <c r="J447" s="14"/>
      <c r="K447" s="14"/>
      <c r="L447" s="207"/>
      <c r="M447" s="212"/>
      <c r="N447" s="213"/>
      <c r="O447" s="213"/>
      <c r="P447" s="213"/>
      <c r="Q447" s="213"/>
      <c r="R447" s="213"/>
      <c r="S447" s="213"/>
      <c r="T447" s="214"/>
      <c r="U447" s="14"/>
      <c r="V447" s="14"/>
      <c r="W447" s="14"/>
      <c r="X447" s="14"/>
      <c r="Y447" s="14"/>
      <c r="Z447" s="14"/>
      <c r="AA447" s="14"/>
      <c r="AB447" s="14"/>
      <c r="AC447" s="14"/>
      <c r="AD447" s="14"/>
      <c r="AE447" s="14"/>
      <c r="AT447" s="208" t="s">
        <v>171</v>
      </c>
      <c r="AU447" s="208" t="s">
        <v>83</v>
      </c>
      <c r="AV447" s="14" t="s">
        <v>83</v>
      </c>
      <c r="AW447" s="14" t="s">
        <v>32</v>
      </c>
      <c r="AX447" s="14" t="s">
        <v>75</v>
      </c>
      <c r="AY447" s="208" t="s">
        <v>158</v>
      </c>
    </row>
    <row r="448" s="14" customFormat="1">
      <c r="A448" s="14"/>
      <c r="B448" s="207"/>
      <c r="C448" s="14"/>
      <c r="D448" s="194" t="s">
        <v>171</v>
      </c>
      <c r="E448" s="208" t="s">
        <v>1</v>
      </c>
      <c r="F448" s="209" t="s">
        <v>576</v>
      </c>
      <c r="G448" s="14"/>
      <c r="H448" s="210">
        <v>5.4400000000000004</v>
      </c>
      <c r="I448" s="211"/>
      <c r="J448" s="14"/>
      <c r="K448" s="14"/>
      <c r="L448" s="207"/>
      <c r="M448" s="212"/>
      <c r="N448" s="213"/>
      <c r="O448" s="213"/>
      <c r="P448" s="213"/>
      <c r="Q448" s="213"/>
      <c r="R448" s="213"/>
      <c r="S448" s="213"/>
      <c r="T448" s="214"/>
      <c r="U448" s="14"/>
      <c r="V448" s="14"/>
      <c r="W448" s="14"/>
      <c r="X448" s="14"/>
      <c r="Y448" s="14"/>
      <c r="Z448" s="14"/>
      <c r="AA448" s="14"/>
      <c r="AB448" s="14"/>
      <c r="AC448" s="14"/>
      <c r="AD448" s="14"/>
      <c r="AE448" s="14"/>
      <c r="AT448" s="208" t="s">
        <v>171</v>
      </c>
      <c r="AU448" s="208" t="s">
        <v>83</v>
      </c>
      <c r="AV448" s="14" t="s">
        <v>83</v>
      </c>
      <c r="AW448" s="14" t="s">
        <v>32</v>
      </c>
      <c r="AX448" s="14" t="s">
        <v>75</v>
      </c>
      <c r="AY448" s="208" t="s">
        <v>158</v>
      </c>
    </row>
    <row r="449" s="14" customFormat="1">
      <c r="A449" s="14"/>
      <c r="B449" s="207"/>
      <c r="C449" s="14"/>
      <c r="D449" s="194" t="s">
        <v>171</v>
      </c>
      <c r="E449" s="208" t="s">
        <v>1</v>
      </c>
      <c r="F449" s="209" t="s">
        <v>577</v>
      </c>
      <c r="G449" s="14"/>
      <c r="H449" s="210">
        <v>3.2440000000000002</v>
      </c>
      <c r="I449" s="211"/>
      <c r="J449" s="14"/>
      <c r="K449" s="14"/>
      <c r="L449" s="207"/>
      <c r="M449" s="212"/>
      <c r="N449" s="213"/>
      <c r="O449" s="213"/>
      <c r="P449" s="213"/>
      <c r="Q449" s="213"/>
      <c r="R449" s="213"/>
      <c r="S449" s="213"/>
      <c r="T449" s="214"/>
      <c r="U449" s="14"/>
      <c r="V449" s="14"/>
      <c r="W449" s="14"/>
      <c r="X449" s="14"/>
      <c r="Y449" s="14"/>
      <c r="Z449" s="14"/>
      <c r="AA449" s="14"/>
      <c r="AB449" s="14"/>
      <c r="AC449" s="14"/>
      <c r="AD449" s="14"/>
      <c r="AE449" s="14"/>
      <c r="AT449" s="208" t="s">
        <v>171</v>
      </c>
      <c r="AU449" s="208" t="s">
        <v>83</v>
      </c>
      <c r="AV449" s="14" t="s">
        <v>83</v>
      </c>
      <c r="AW449" s="14" t="s">
        <v>32</v>
      </c>
      <c r="AX449" s="14" t="s">
        <v>75</v>
      </c>
      <c r="AY449" s="208" t="s">
        <v>158</v>
      </c>
    </row>
    <row r="450" s="15" customFormat="1">
      <c r="A450" s="15"/>
      <c r="B450" s="215"/>
      <c r="C450" s="15"/>
      <c r="D450" s="194" t="s">
        <v>171</v>
      </c>
      <c r="E450" s="216" t="s">
        <v>1</v>
      </c>
      <c r="F450" s="217" t="s">
        <v>196</v>
      </c>
      <c r="G450" s="15"/>
      <c r="H450" s="218">
        <v>49.461999999999996</v>
      </c>
      <c r="I450" s="219"/>
      <c r="J450" s="15"/>
      <c r="K450" s="15"/>
      <c r="L450" s="215"/>
      <c r="M450" s="220"/>
      <c r="N450" s="221"/>
      <c r="O450" s="221"/>
      <c r="P450" s="221"/>
      <c r="Q450" s="221"/>
      <c r="R450" s="221"/>
      <c r="S450" s="221"/>
      <c r="T450" s="222"/>
      <c r="U450" s="15"/>
      <c r="V450" s="15"/>
      <c r="W450" s="15"/>
      <c r="X450" s="15"/>
      <c r="Y450" s="15"/>
      <c r="Z450" s="15"/>
      <c r="AA450" s="15"/>
      <c r="AB450" s="15"/>
      <c r="AC450" s="15"/>
      <c r="AD450" s="15"/>
      <c r="AE450" s="15"/>
      <c r="AT450" s="216" t="s">
        <v>171</v>
      </c>
      <c r="AU450" s="216" t="s">
        <v>83</v>
      </c>
      <c r="AV450" s="15" t="s">
        <v>165</v>
      </c>
      <c r="AW450" s="15" t="s">
        <v>32</v>
      </c>
      <c r="AX450" s="15" t="s">
        <v>81</v>
      </c>
      <c r="AY450" s="216" t="s">
        <v>158</v>
      </c>
    </row>
    <row r="451" s="2" customFormat="1" ht="24.15" customHeight="1">
      <c r="A451" s="38"/>
      <c r="B451" s="180"/>
      <c r="C451" s="181" t="s">
        <v>578</v>
      </c>
      <c r="D451" s="181" t="s">
        <v>160</v>
      </c>
      <c r="E451" s="182" t="s">
        <v>579</v>
      </c>
      <c r="F451" s="183" t="s">
        <v>580</v>
      </c>
      <c r="G451" s="184" t="s">
        <v>163</v>
      </c>
      <c r="H451" s="185">
        <v>30.489999999999998</v>
      </c>
      <c r="I451" s="186"/>
      <c r="J451" s="187">
        <f>ROUND(I451*H451,2)</f>
        <v>0</v>
      </c>
      <c r="K451" s="183" t="s">
        <v>164</v>
      </c>
      <c r="L451" s="39"/>
      <c r="M451" s="188" t="s">
        <v>1</v>
      </c>
      <c r="N451" s="189" t="s">
        <v>40</v>
      </c>
      <c r="O451" s="77"/>
      <c r="P451" s="190">
        <f>O451*H451</f>
        <v>0</v>
      </c>
      <c r="Q451" s="190">
        <v>0.00013999999999999999</v>
      </c>
      <c r="R451" s="190">
        <f>Q451*H451</f>
        <v>0.0042685999999999991</v>
      </c>
      <c r="S451" s="190">
        <v>0</v>
      </c>
      <c r="T451" s="191">
        <f>S451*H451</f>
        <v>0</v>
      </c>
      <c r="U451" s="38"/>
      <c r="V451" s="38"/>
      <c r="W451" s="38"/>
      <c r="X451" s="38"/>
      <c r="Y451" s="38"/>
      <c r="Z451" s="38"/>
      <c r="AA451" s="38"/>
      <c r="AB451" s="38"/>
      <c r="AC451" s="38"/>
      <c r="AD451" s="38"/>
      <c r="AE451" s="38"/>
      <c r="AR451" s="192" t="s">
        <v>165</v>
      </c>
      <c r="AT451" s="192" t="s">
        <v>160</v>
      </c>
      <c r="AU451" s="192" t="s">
        <v>83</v>
      </c>
      <c r="AY451" s="19" t="s">
        <v>158</v>
      </c>
      <c r="BE451" s="193">
        <f>IF(N451="základní",J451,0)</f>
        <v>0</v>
      </c>
      <c r="BF451" s="193">
        <f>IF(N451="snížená",J451,0)</f>
        <v>0</v>
      </c>
      <c r="BG451" s="193">
        <f>IF(N451="zákl. přenesená",J451,0)</f>
        <v>0</v>
      </c>
      <c r="BH451" s="193">
        <f>IF(N451="sníž. přenesená",J451,0)</f>
        <v>0</v>
      </c>
      <c r="BI451" s="193">
        <f>IF(N451="nulová",J451,0)</f>
        <v>0</v>
      </c>
      <c r="BJ451" s="19" t="s">
        <v>81</v>
      </c>
      <c r="BK451" s="193">
        <f>ROUND(I451*H451,2)</f>
        <v>0</v>
      </c>
      <c r="BL451" s="19" t="s">
        <v>165</v>
      </c>
      <c r="BM451" s="192" t="s">
        <v>581</v>
      </c>
    </row>
    <row r="452" s="2" customFormat="1">
      <c r="A452" s="38"/>
      <c r="B452" s="39"/>
      <c r="C452" s="38"/>
      <c r="D452" s="194" t="s">
        <v>167</v>
      </c>
      <c r="E452" s="38"/>
      <c r="F452" s="195" t="s">
        <v>582</v>
      </c>
      <c r="G452" s="38"/>
      <c r="H452" s="38"/>
      <c r="I452" s="196"/>
      <c r="J452" s="38"/>
      <c r="K452" s="38"/>
      <c r="L452" s="39"/>
      <c r="M452" s="197"/>
      <c r="N452" s="198"/>
      <c r="O452" s="77"/>
      <c r="P452" s="77"/>
      <c r="Q452" s="77"/>
      <c r="R452" s="77"/>
      <c r="S452" s="77"/>
      <c r="T452" s="78"/>
      <c r="U452" s="38"/>
      <c r="V452" s="38"/>
      <c r="W452" s="38"/>
      <c r="X452" s="38"/>
      <c r="Y452" s="38"/>
      <c r="Z452" s="38"/>
      <c r="AA452" s="38"/>
      <c r="AB452" s="38"/>
      <c r="AC452" s="38"/>
      <c r="AD452" s="38"/>
      <c r="AE452" s="38"/>
      <c r="AT452" s="19" t="s">
        <v>167</v>
      </c>
      <c r="AU452" s="19" t="s">
        <v>83</v>
      </c>
    </row>
    <row r="453" s="2" customFormat="1" ht="24.15" customHeight="1">
      <c r="A453" s="38"/>
      <c r="B453" s="180"/>
      <c r="C453" s="181" t="s">
        <v>583</v>
      </c>
      <c r="D453" s="181" t="s">
        <v>160</v>
      </c>
      <c r="E453" s="182" t="s">
        <v>584</v>
      </c>
      <c r="F453" s="183" t="s">
        <v>585</v>
      </c>
      <c r="G453" s="184" t="s">
        <v>163</v>
      </c>
      <c r="H453" s="185">
        <v>30.489999999999998</v>
      </c>
      <c r="I453" s="186"/>
      <c r="J453" s="187">
        <f>ROUND(I453*H453,2)</f>
        <v>0</v>
      </c>
      <c r="K453" s="183" t="s">
        <v>164</v>
      </c>
      <c r="L453" s="39"/>
      <c r="M453" s="188" t="s">
        <v>1</v>
      </c>
      <c r="N453" s="189" t="s">
        <v>40</v>
      </c>
      <c r="O453" s="77"/>
      <c r="P453" s="190">
        <f>O453*H453</f>
        <v>0</v>
      </c>
      <c r="Q453" s="190">
        <v>0.0033</v>
      </c>
      <c r="R453" s="190">
        <f>Q453*H453</f>
        <v>0.100617</v>
      </c>
      <c r="S453" s="190">
        <v>0</v>
      </c>
      <c r="T453" s="191">
        <f>S453*H453</f>
        <v>0</v>
      </c>
      <c r="U453" s="38"/>
      <c r="V453" s="38"/>
      <c r="W453" s="38"/>
      <c r="X453" s="38"/>
      <c r="Y453" s="38"/>
      <c r="Z453" s="38"/>
      <c r="AA453" s="38"/>
      <c r="AB453" s="38"/>
      <c r="AC453" s="38"/>
      <c r="AD453" s="38"/>
      <c r="AE453" s="38"/>
      <c r="AR453" s="192" t="s">
        <v>165</v>
      </c>
      <c r="AT453" s="192" t="s">
        <v>160</v>
      </c>
      <c r="AU453" s="192" t="s">
        <v>83</v>
      </c>
      <c r="AY453" s="19" t="s">
        <v>158</v>
      </c>
      <c r="BE453" s="193">
        <f>IF(N453="základní",J453,0)</f>
        <v>0</v>
      </c>
      <c r="BF453" s="193">
        <f>IF(N453="snížená",J453,0)</f>
        <v>0</v>
      </c>
      <c r="BG453" s="193">
        <f>IF(N453="zákl. přenesená",J453,0)</f>
        <v>0</v>
      </c>
      <c r="BH453" s="193">
        <f>IF(N453="sníž. přenesená",J453,0)</f>
        <v>0</v>
      </c>
      <c r="BI453" s="193">
        <f>IF(N453="nulová",J453,0)</f>
        <v>0</v>
      </c>
      <c r="BJ453" s="19" t="s">
        <v>81</v>
      </c>
      <c r="BK453" s="193">
        <f>ROUND(I453*H453,2)</f>
        <v>0</v>
      </c>
      <c r="BL453" s="19" t="s">
        <v>165</v>
      </c>
      <c r="BM453" s="192" t="s">
        <v>586</v>
      </c>
    </row>
    <row r="454" s="2" customFormat="1">
      <c r="A454" s="38"/>
      <c r="B454" s="39"/>
      <c r="C454" s="38"/>
      <c r="D454" s="194" t="s">
        <v>167</v>
      </c>
      <c r="E454" s="38"/>
      <c r="F454" s="195" t="s">
        <v>587</v>
      </c>
      <c r="G454" s="38"/>
      <c r="H454" s="38"/>
      <c r="I454" s="196"/>
      <c r="J454" s="38"/>
      <c r="K454" s="38"/>
      <c r="L454" s="39"/>
      <c r="M454" s="197"/>
      <c r="N454" s="198"/>
      <c r="O454" s="77"/>
      <c r="P454" s="77"/>
      <c r="Q454" s="77"/>
      <c r="R454" s="77"/>
      <c r="S454" s="77"/>
      <c r="T454" s="78"/>
      <c r="U454" s="38"/>
      <c r="V454" s="38"/>
      <c r="W454" s="38"/>
      <c r="X454" s="38"/>
      <c r="Y454" s="38"/>
      <c r="Z454" s="38"/>
      <c r="AA454" s="38"/>
      <c r="AB454" s="38"/>
      <c r="AC454" s="38"/>
      <c r="AD454" s="38"/>
      <c r="AE454" s="38"/>
      <c r="AT454" s="19" t="s">
        <v>167</v>
      </c>
      <c r="AU454" s="19" t="s">
        <v>83</v>
      </c>
    </row>
    <row r="455" s="13" customFormat="1">
      <c r="A455" s="13"/>
      <c r="B455" s="200"/>
      <c r="C455" s="13"/>
      <c r="D455" s="194" t="s">
        <v>171</v>
      </c>
      <c r="E455" s="201" t="s">
        <v>1</v>
      </c>
      <c r="F455" s="202" t="s">
        <v>543</v>
      </c>
      <c r="G455" s="13"/>
      <c r="H455" s="201" t="s">
        <v>1</v>
      </c>
      <c r="I455" s="203"/>
      <c r="J455" s="13"/>
      <c r="K455" s="13"/>
      <c r="L455" s="200"/>
      <c r="M455" s="204"/>
      <c r="N455" s="205"/>
      <c r="O455" s="205"/>
      <c r="P455" s="205"/>
      <c r="Q455" s="205"/>
      <c r="R455" s="205"/>
      <c r="S455" s="205"/>
      <c r="T455" s="206"/>
      <c r="U455" s="13"/>
      <c r="V455" s="13"/>
      <c r="W455" s="13"/>
      <c r="X455" s="13"/>
      <c r="Y455" s="13"/>
      <c r="Z455" s="13"/>
      <c r="AA455" s="13"/>
      <c r="AB455" s="13"/>
      <c r="AC455" s="13"/>
      <c r="AD455" s="13"/>
      <c r="AE455" s="13"/>
      <c r="AT455" s="201" t="s">
        <v>171</v>
      </c>
      <c r="AU455" s="201" t="s">
        <v>83</v>
      </c>
      <c r="AV455" s="13" t="s">
        <v>81</v>
      </c>
      <c r="AW455" s="13" t="s">
        <v>32</v>
      </c>
      <c r="AX455" s="13" t="s">
        <v>75</v>
      </c>
      <c r="AY455" s="201" t="s">
        <v>158</v>
      </c>
    </row>
    <row r="456" s="14" customFormat="1">
      <c r="A456" s="14"/>
      <c r="B456" s="207"/>
      <c r="C456" s="14"/>
      <c r="D456" s="194" t="s">
        <v>171</v>
      </c>
      <c r="E456" s="208" t="s">
        <v>1</v>
      </c>
      <c r="F456" s="209" t="s">
        <v>544</v>
      </c>
      <c r="G456" s="14"/>
      <c r="H456" s="210">
        <v>42.079000000000001</v>
      </c>
      <c r="I456" s="211"/>
      <c r="J456" s="14"/>
      <c r="K456" s="14"/>
      <c r="L456" s="207"/>
      <c r="M456" s="212"/>
      <c r="N456" s="213"/>
      <c r="O456" s="213"/>
      <c r="P456" s="213"/>
      <c r="Q456" s="213"/>
      <c r="R456" s="213"/>
      <c r="S456" s="213"/>
      <c r="T456" s="214"/>
      <c r="U456" s="14"/>
      <c r="V456" s="14"/>
      <c r="W456" s="14"/>
      <c r="X456" s="14"/>
      <c r="Y456" s="14"/>
      <c r="Z456" s="14"/>
      <c r="AA456" s="14"/>
      <c r="AB456" s="14"/>
      <c r="AC456" s="14"/>
      <c r="AD456" s="14"/>
      <c r="AE456" s="14"/>
      <c r="AT456" s="208" t="s">
        <v>171</v>
      </c>
      <c r="AU456" s="208" t="s">
        <v>83</v>
      </c>
      <c r="AV456" s="14" t="s">
        <v>83</v>
      </c>
      <c r="AW456" s="14" t="s">
        <v>32</v>
      </c>
      <c r="AX456" s="14" t="s">
        <v>75</v>
      </c>
      <c r="AY456" s="208" t="s">
        <v>158</v>
      </c>
    </row>
    <row r="457" s="14" customFormat="1">
      <c r="A457" s="14"/>
      <c r="B457" s="207"/>
      <c r="C457" s="14"/>
      <c r="D457" s="194" t="s">
        <v>171</v>
      </c>
      <c r="E457" s="208" t="s">
        <v>1</v>
      </c>
      <c r="F457" s="209" t="s">
        <v>588</v>
      </c>
      <c r="G457" s="14"/>
      <c r="H457" s="210">
        <v>-8.7059999999999995</v>
      </c>
      <c r="I457" s="211"/>
      <c r="J457" s="14"/>
      <c r="K457" s="14"/>
      <c r="L457" s="207"/>
      <c r="M457" s="212"/>
      <c r="N457" s="213"/>
      <c r="O457" s="213"/>
      <c r="P457" s="213"/>
      <c r="Q457" s="213"/>
      <c r="R457" s="213"/>
      <c r="S457" s="213"/>
      <c r="T457" s="214"/>
      <c r="U457" s="14"/>
      <c r="V457" s="14"/>
      <c r="W457" s="14"/>
      <c r="X457" s="14"/>
      <c r="Y457" s="14"/>
      <c r="Z457" s="14"/>
      <c r="AA457" s="14"/>
      <c r="AB457" s="14"/>
      <c r="AC457" s="14"/>
      <c r="AD457" s="14"/>
      <c r="AE457" s="14"/>
      <c r="AT457" s="208" t="s">
        <v>171</v>
      </c>
      <c r="AU457" s="208" t="s">
        <v>83</v>
      </c>
      <c r="AV457" s="14" t="s">
        <v>83</v>
      </c>
      <c r="AW457" s="14" t="s">
        <v>32</v>
      </c>
      <c r="AX457" s="14" t="s">
        <v>75</v>
      </c>
      <c r="AY457" s="208" t="s">
        <v>158</v>
      </c>
    </row>
    <row r="458" s="16" customFormat="1">
      <c r="A458" s="16"/>
      <c r="B458" s="233"/>
      <c r="C458" s="16"/>
      <c r="D458" s="194" t="s">
        <v>171</v>
      </c>
      <c r="E458" s="234" t="s">
        <v>1</v>
      </c>
      <c r="F458" s="235" t="s">
        <v>589</v>
      </c>
      <c r="G458" s="16"/>
      <c r="H458" s="236">
        <v>33.373000000000005</v>
      </c>
      <c r="I458" s="237"/>
      <c r="J458" s="16"/>
      <c r="K458" s="16"/>
      <c r="L458" s="233"/>
      <c r="M458" s="238"/>
      <c r="N458" s="239"/>
      <c r="O458" s="239"/>
      <c r="P458" s="239"/>
      <c r="Q458" s="239"/>
      <c r="R458" s="239"/>
      <c r="S458" s="239"/>
      <c r="T458" s="240"/>
      <c r="U458" s="16"/>
      <c r="V458" s="16"/>
      <c r="W458" s="16"/>
      <c r="X458" s="16"/>
      <c r="Y458" s="16"/>
      <c r="Z458" s="16"/>
      <c r="AA458" s="16"/>
      <c r="AB458" s="16"/>
      <c r="AC458" s="16"/>
      <c r="AD458" s="16"/>
      <c r="AE458" s="16"/>
      <c r="AT458" s="234" t="s">
        <v>171</v>
      </c>
      <c r="AU458" s="234" t="s">
        <v>83</v>
      </c>
      <c r="AV458" s="16" t="s">
        <v>91</v>
      </c>
      <c r="AW458" s="16" t="s">
        <v>32</v>
      </c>
      <c r="AX458" s="16" t="s">
        <v>75</v>
      </c>
      <c r="AY458" s="234" t="s">
        <v>158</v>
      </c>
    </row>
    <row r="459" s="14" customFormat="1">
      <c r="A459" s="14"/>
      <c r="B459" s="207"/>
      <c r="C459" s="14"/>
      <c r="D459" s="194" t="s">
        <v>171</v>
      </c>
      <c r="E459" s="208" t="s">
        <v>1</v>
      </c>
      <c r="F459" s="209" t="s">
        <v>558</v>
      </c>
      <c r="G459" s="14"/>
      <c r="H459" s="210">
        <v>6.4000000000000004</v>
      </c>
      <c r="I459" s="211"/>
      <c r="J459" s="14"/>
      <c r="K459" s="14"/>
      <c r="L459" s="207"/>
      <c r="M459" s="212"/>
      <c r="N459" s="213"/>
      <c r="O459" s="213"/>
      <c r="P459" s="213"/>
      <c r="Q459" s="213"/>
      <c r="R459" s="213"/>
      <c r="S459" s="213"/>
      <c r="T459" s="214"/>
      <c r="U459" s="14"/>
      <c r="V459" s="14"/>
      <c r="W459" s="14"/>
      <c r="X459" s="14"/>
      <c r="Y459" s="14"/>
      <c r="Z459" s="14"/>
      <c r="AA459" s="14"/>
      <c r="AB459" s="14"/>
      <c r="AC459" s="14"/>
      <c r="AD459" s="14"/>
      <c r="AE459" s="14"/>
      <c r="AT459" s="208" t="s">
        <v>171</v>
      </c>
      <c r="AU459" s="208" t="s">
        <v>83</v>
      </c>
      <c r="AV459" s="14" t="s">
        <v>83</v>
      </c>
      <c r="AW459" s="14" t="s">
        <v>32</v>
      </c>
      <c r="AX459" s="14" t="s">
        <v>75</v>
      </c>
      <c r="AY459" s="208" t="s">
        <v>158</v>
      </c>
    </row>
    <row r="460" s="14" customFormat="1">
      <c r="A460" s="14"/>
      <c r="B460" s="207"/>
      <c r="C460" s="14"/>
      <c r="D460" s="194" t="s">
        <v>171</v>
      </c>
      <c r="E460" s="208" t="s">
        <v>1</v>
      </c>
      <c r="F460" s="209" t="s">
        <v>559</v>
      </c>
      <c r="G460" s="14"/>
      <c r="H460" s="210">
        <v>4.6539999999999999</v>
      </c>
      <c r="I460" s="211"/>
      <c r="J460" s="14"/>
      <c r="K460" s="14"/>
      <c r="L460" s="207"/>
      <c r="M460" s="212"/>
      <c r="N460" s="213"/>
      <c r="O460" s="213"/>
      <c r="P460" s="213"/>
      <c r="Q460" s="213"/>
      <c r="R460" s="213"/>
      <c r="S460" s="213"/>
      <c r="T460" s="214"/>
      <c r="U460" s="14"/>
      <c r="V460" s="14"/>
      <c r="W460" s="14"/>
      <c r="X460" s="14"/>
      <c r="Y460" s="14"/>
      <c r="Z460" s="14"/>
      <c r="AA460" s="14"/>
      <c r="AB460" s="14"/>
      <c r="AC460" s="14"/>
      <c r="AD460" s="14"/>
      <c r="AE460" s="14"/>
      <c r="AT460" s="208" t="s">
        <v>171</v>
      </c>
      <c r="AU460" s="208" t="s">
        <v>83</v>
      </c>
      <c r="AV460" s="14" t="s">
        <v>83</v>
      </c>
      <c r="AW460" s="14" t="s">
        <v>32</v>
      </c>
      <c r="AX460" s="14" t="s">
        <v>75</v>
      </c>
      <c r="AY460" s="208" t="s">
        <v>158</v>
      </c>
    </row>
    <row r="461" s="14" customFormat="1">
      <c r="A461" s="14"/>
      <c r="B461" s="207"/>
      <c r="C461" s="14"/>
      <c r="D461" s="194" t="s">
        <v>171</v>
      </c>
      <c r="E461" s="208" t="s">
        <v>1</v>
      </c>
      <c r="F461" s="209" t="s">
        <v>590</v>
      </c>
      <c r="G461" s="14"/>
      <c r="H461" s="210">
        <v>-4.8170000000000002</v>
      </c>
      <c r="I461" s="211"/>
      <c r="J461" s="14"/>
      <c r="K461" s="14"/>
      <c r="L461" s="207"/>
      <c r="M461" s="212"/>
      <c r="N461" s="213"/>
      <c r="O461" s="213"/>
      <c r="P461" s="213"/>
      <c r="Q461" s="213"/>
      <c r="R461" s="213"/>
      <c r="S461" s="213"/>
      <c r="T461" s="214"/>
      <c r="U461" s="14"/>
      <c r="V461" s="14"/>
      <c r="W461" s="14"/>
      <c r="X461" s="14"/>
      <c r="Y461" s="14"/>
      <c r="Z461" s="14"/>
      <c r="AA461" s="14"/>
      <c r="AB461" s="14"/>
      <c r="AC461" s="14"/>
      <c r="AD461" s="14"/>
      <c r="AE461" s="14"/>
      <c r="AT461" s="208" t="s">
        <v>171</v>
      </c>
      <c r="AU461" s="208" t="s">
        <v>83</v>
      </c>
      <c r="AV461" s="14" t="s">
        <v>83</v>
      </c>
      <c r="AW461" s="14" t="s">
        <v>32</v>
      </c>
      <c r="AX461" s="14" t="s">
        <v>75</v>
      </c>
      <c r="AY461" s="208" t="s">
        <v>158</v>
      </c>
    </row>
    <row r="462" s="16" customFormat="1">
      <c r="A462" s="16"/>
      <c r="B462" s="233"/>
      <c r="C462" s="16"/>
      <c r="D462" s="194" t="s">
        <v>171</v>
      </c>
      <c r="E462" s="234" t="s">
        <v>1</v>
      </c>
      <c r="F462" s="235" t="s">
        <v>589</v>
      </c>
      <c r="G462" s="16"/>
      <c r="H462" s="236">
        <v>6.2370000000000001</v>
      </c>
      <c r="I462" s="237"/>
      <c r="J462" s="16"/>
      <c r="K462" s="16"/>
      <c r="L462" s="233"/>
      <c r="M462" s="238"/>
      <c r="N462" s="239"/>
      <c r="O462" s="239"/>
      <c r="P462" s="239"/>
      <c r="Q462" s="239"/>
      <c r="R462" s="239"/>
      <c r="S462" s="239"/>
      <c r="T462" s="240"/>
      <c r="U462" s="16"/>
      <c r="V462" s="16"/>
      <c r="W462" s="16"/>
      <c r="X462" s="16"/>
      <c r="Y462" s="16"/>
      <c r="Z462" s="16"/>
      <c r="AA462" s="16"/>
      <c r="AB462" s="16"/>
      <c r="AC462" s="16"/>
      <c r="AD462" s="16"/>
      <c r="AE462" s="16"/>
      <c r="AT462" s="234" t="s">
        <v>171</v>
      </c>
      <c r="AU462" s="234" t="s">
        <v>83</v>
      </c>
      <c r="AV462" s="16" t="s">
        <v>91</v>
      </c>
      <c r="AW462" s="16" t="s">
        <v>32</v>
      </c>
      <c r="AX462" s="16" t="s">
        <v>75</v>
      </c>
      <c r="AY462" s="234" t="s">
        <v>158</v>
      </c>
    </row>
    <row r="463" s="14" customFormat="1">
      <c r="A463" s="14"/>
      <c r="B463" s="207"/>
      <c r="C463" s="14"/>
      <c r="D463" s="194" t="s">
        <v>171</v>
      </c>
      <c r="E463" s="208" t="s">
        <v>1</v>
      </c>
      <c r="F463" s="209" t="s">
        <v>591</v>
      </c>
      <c r="G463" s="14"/>
      <c r="H463" s="210">
        <v>-9.1199999999999992</v>
      </c>
      <c r="I463" s="211"/>
      <c r="J463" s="14"/>
      <c r="K463" s="14"/>
      <c r="L463" s="207"/>
      <c r="M463" s="212"/>
      <c r="N463" s="213"/>
      <c r="O463" s="213"/>
      <c r="P463" s="213"/>
      <c r="Q463" s="213"/>
      <c r="R463" s="213"/>
      <c r="S463" s="213"/>
      <c r="T463" s="214"/>
      <c r="U463" s="14"/>
      <c r="V463" s="14"/>
      <c r="W463" s="14"/>
      <c r="X463" s="14"/>
      <c r="Y463" s="14"/>
      <c r="Z463" s="14"/>
      <c r="AA463" s="14"/>
      <c r="AB463" s="14"/>
      <c r="AC463" s="14"/>
      <c r="AD463" s="14"/>
      <c r="AE463" s="14"/>
      <c r="AT463" s="208" t="s">
        <v>171</v>
      </c>
      <c r="AU463" s="208" t="s">
        <v>83</v>
      </c>
      <c r="AV463" s="14" t="s">
        <v>83</v>
      </c>
      <c r="AW463" s="14" t="s">
        <v>32</v>
      </c>
      <c r="AX463" s="14" t="s">
        <v>75</v>
      </c>
      <c r="AY463" s="208" t="s">
        <v>158</v>
      </c>
    </row>
    <row r="464" s="15" customFormat="1">
      <c r="A464" s="15"/>
      <c r="B464" s="215"/>
      <c r="C464" s="15"/>
      <c r="D464" s="194" t="s">
        <v>171</v>
      </c>
      <c r="E464" s="216" t="s">
        <v>1</v>
      </c>
      <c r="F464" s="217" t="s">
        <v>196</v>
      </c>
      <c r="G464" s="15"/>
      <c r="H464" s="218">
        <v>30.490000000000009</v>
      </c>
      <c r="I464" s="219"/>
      <c r="J464" s="15"/>
      <c r="K464" s="15"/>
      <c r="L464" s="215"/>
      <c r="M464" s="220"/>
      <c r="N464" s="221"/>
      <c r="O464" s="221"/>
      <c r="P464" s="221"/>
      <c r="Q464" s="221"/>
      <c r="R464" s="221"/>
      <c r="S464" s="221"/>
      <c r="T464" s="222"/>
      <c r="U464" s="15"/>
      <c r="V464" s="15"/>
      <c r="W464" s="15"/>
      <c r="X464" s="15"/>
      <c r="Y464" s="15"/>
      <c r="Z464" s="15"/>
      <c r="AA464" s="15"/>
      <c r="AB464" s="15"/>
      <c r="AC464" s="15"/>
      <c r="AD464" s="15"/>
      <c r="AE464" s="15"/>
      <c r="AT464" s="216" t="s">
        <v>171</v>
      </c>
      <c r="AU464" s="216" t="s">
        <v>83</v>
      </c>
      <c r="AV464" s="15" t="s">
        <v>165</v>
      </c>
      <c r="AW464" s="15" t="s">
        <v>32</v>
      </c>
      <c r="AX464" s="15" t="s">
        <v>81</v>
      </c>
      <c r="AY464" s="216" t="s">
        <v>158</v>
      </c>
    </row>
    <row r="465" s="12" customFormat="1" ht="22.8" customHeight="1">
      <c r="A465" s="12"/>
      <c r="B465" s="167"/>
      <c r="C465" s="12"/>
      <c r="D465" s="168" t="s">
        <v>74</v>
      </c>
      <c r="E465" s="178" t="s">
        <v>226</v>
      </c>
      <c r="F465" s="178" t="s">
        <v>592</v>
      </c>
      <c r="G465" s="12"/>
      <c r="H465" s="12"/>
      <c r="I465" s="170"/>
      <c r="J465" s="179">
        <f>BK465</f>
        <v>0</v>
      </c>
      <c r="K465" s="12"/>
      <c r="L465" s="167"/>
      <c r="M465" s="172"/>
      <c r="N465" s="173"/>
      <c r="O465" s="173"/>
      <c r="P465" s="174">
        <f>SUM(P466:P578)</f>
        <v>0</v>
      </c>
      <c r="Q465" s="173"/>
      <c r="R465" s="174">
        <f>SUM(R466:R578)</f>
        <v>0.39323469999999994</v>
      </c>
      <c r="S465" s="173"/>
      <c r="T465" s="175">
        <f>SUM(T466:T578)</f>
        <v>1.1529400000000001</v>
      </c>
      <c r="U465" s="12"/>
      <c r="V465" s="12"/>
      <c r="W465" s="12"/>
      <c r="X465" s="12"/>
      <c r="Y465" s="12"/>
      <c r="Z465" s="12"/>
      <c r="AA465" s="12"/>
      <c r="AB465" s="12"/>
      <c r="AC465" s="12"/>
      <c r="AD465" s="12"/>
      <c r="AE465" s="12"/>
      <c r="AR465" s="168" t="s">
        <v>81</v>
      </c>
      <c r="AT465" s="176" t="s">
        <v>74</v>
      </c>
      <c r="AU465" s="176" t="s">
        <v>81</v>
      </c>
      <c r="AY465" s="168" t="s">
        <v>158</v>
      </c>
      <c r="BK465" s="177">
        <f>SUM(BK466:BK578)</f>
        <v>0</v>
      </c>
    </row>
    <row r="466" s="2" customFormat="1" ht="16.5" customHeight="1">
      <c r="A466" s="38"/>
      <c r="B466" s="180"/>
      <c r="C466" s="181" t="s">
        <v>593</v>
      </c>
      <c r="D466" s="181" t="s">
        <v>160</v>
      </c>
      <c r="E466" s="182" t="s">
        <v>594</v>
      </c>
      <c r="F466" s="183" t="s">
        <v>595</v>
      </c>
      <c r="G466" s="184" t="s">
        <v>184</v>
      </c>
      <c r="H466" s="185">
        <v>4</v>
      </c>
      <c r="I466" s="186"/>
      <c r="J466" s="187">
        <f>ROUND(I466*H466,2)</f>
        <v>0</v>
      </c>
      <c r="K466" s="183" t="s">
        <v>164</v>
      </c>
      <c r="L466" s="39"/>
      <c r="M466" s="188" t="s">
        <v>1</v>
      </c>
      <c r="N466" s="189" t="s">
        <v>40</v>
      </c>
      <c r="O466" s="77"/>
      <c r="P466" s="190">
        <f>O466*H466</f>
        <v>0</v>
      </c>
      <c r="Q466" s="190">
        <v>0</v>
      </c>
      <c r="R466" s="190">
        <f>Q466*H466</f>
        <v>0</v>
      </c>
      <c r="S466" s="190">
        <v>0.17999999999999999</v>
      </c>
      <c r="T466" s="191">
        <f>S466*H466</f>
        <v>0.71999999999999997</v>
      </c>
      <c r="U466" s="38"/>
      <c r="V466" s="38"/>
      <c r="W466" s="38"/>
      <c r="X466" s="38"/>
      <c r="Y466" s="38"/>
      <c r="Z466" s="38"/>
      <c r="AA466" s="38"/>
      <c r="AB466" s="38"/>
      <c r="AC466" s="38"/>
      <c r="AD466" s="38"/>
      <c r="AE466" s="38"/>
      <c r="AR466" s="192" t="s">
        <v>165</v>
      </c>
      <c r="AT466" s="192" t="s">
        <v>160</v>
      </c>
      <c r="AU466" s="192" t="s">
        <v>83</v>
      </c>
      <c r="AY466" s="19" t="s">
        <v>158</v>
      </c>
      <c r="BE466" s="193">
        <f>IF(N466="základní",J466,0)</f>
        <v>0</v>
      </c>
      <c r="BF466" s="193">
        <f>IF(N466="snížená",J466,0)</f>
        <v>0</v>
      </c>
      <c r="BG466" s="193">
        <f>IF(N466="zákl. přenesená",J466,0)</f>
        <v>0</v>
      </c>
      <c r="BH466" s="193">
        <f>IF(N466="sníž. přenesená",J466,0)</f>
        <v>0</v>
      </c>
      <c r="BI466" s="193">
        <f>IF(N466="nulová",J466,0)</f>
        <v>0</v>
      </c>
      <c r="BJ466" s="19" t="s">
        <v>81</v>
      </c>
      <c r="BK466" s="193">
        <f>ROUND(I466*H466,2)</f>
        <v>0</v>
      </c>
      <c r="BL466" s="19" t="s">
        <v>165</v>
      </c>
      <c r="BM466" s="192" t="s">
        <v>596</v>
      </c>
    </row>
    <row r="467" s="2" customFormat="1">
      <c r="A467" s="38"/>
      <c r="B467" s="39"/>
      <c r="C467" s="38"/>
      <c r="D467" s="194" t="s">
        <v>167</v>
      </c>
      <c r="E467" s="38"/>
      <c r="F467" s="195" t="s">
        <v>597</v>
      </c>
      <c r="G467" s="38"/>
      <c r="H467" s="38"/>
      <c r="I467" s="196"/>
      <c r="J467" s="38"/>
      <c r="K467" s="38"/>
      <c r="L467" s="39"/>
      <c r="M467" s="197"/>
      <c r="N467" s="198"/>
      <c r="O467" s="77"/>
      <c r="P467" s="77"/>
      <c r="Q467" s="77"/>
      <c r="R467" s="77"/>
      <c r="S467" s="77"/>
      <c r="T467" s="78"/>
      <c r="U467" s="38"/>
      <c r="V467" s="38"/>
      <c r="W467" s="38"/>
      <c r="X467" s="38"/>
      <c r="Y467" s="38"/>
      <c r="Z467" s="38"/>
      <c r="AA467" s="38"/>
      <c r="AB467" s="38"/>
      <c r="AC467" s="38"/>
      <c r="AD467" s="38"/>
      <c r="AE467" s="38"/>
      <c r="AT467" s="19" t="s">
        <v>167</v>
      </c>
      <c r="AU467" s="19" t="s">
        <v>83</v>
      </c>
    </row>
    <row r="468" s="2" customFormat="1">
      <c r="A468" s="38"/>
      <c r="B468" s="39"/>
      <c r="C468" s="38"/>
      <c r="D468" s="194" t="s">
        <v>169</v>
      </c>
      <c r="E468" s="38"/>
      <c r="F468" s="199" t="s">
        <v>170</v>
      </c>
      <c r="G468" s="38"/>
      <c r="H468" s="38"/>
      <c r="I468" s="196"/>
      <c r="J468" s="38"/>
      <c r="K468" s="38"/>
      <c r="L468" s="39"/>
      <c r="M468" s="197"/>
      <c r="N468" s="198"/>
      <c r="O468" s="77"/>
      <c r="P468" s="77"/>
      <c r="Q468" s="77"/>
      <c r="R468" s="77"/>
      <c r="S468" s="77"/>
      <c r="T468" s="78"/>
      <c r="U468" s="38"/>
      <c r="V468" s="38"/>
      <c r="W468" s="38"/>
      <c r="X468" s="38"/>
      <c r="Y468" s="38"/>
      <c r="Z468" s="38"/>
      <c r="AA468" s="38"/>
      <c r="AB468" s="38"/>
      <c r="AC468" s="38"/>
      <c r="AD468" s="38"/>
      <c r="AE468" s="38"/>
      <c r="AT468" s="19" t="s">
        <v>169</v>
      </c>
      <c r="AU468" s="19" t="s">
        <v>83</v>
      </c>
    </row>
    <row r="469" s="14" customFormat="1">
      <c r="A469" s="14"/>
      <c r="B469" s="207"/>
      <c r="C469" s="14"/>
      <c r="D469" s="194" t="s">
        <v>171</v>
      </c>
      <c r="E469" s="208" t="s">
        <v>1</v>
      </c>
      <c r="F469" s="209" t="s">
        <v>598</v>
      </c>
      <c r="G469" s="14"/>
      <c r="H469" s="210">
        <v>4</v>
      </c>
      <c r="I469" s="211"/>
      <c r="J469" s="14"/>
      <c r="K469" s="14"/>
      <c r="L469" s="207"/>
      <c r="M469" s="212"/>
      <c r="N469" s="213"/>
      <c r="O469" s="213"/>
      <c r="P469" s="213"/>
      <c r="Q469" s="213"/>
      <c r="R469" s="213"/>
      <c r="S469" s="213"/>
      <c r="T469" s="214"/>
      <c r="U469" s="14"/>
      <c r="V469" s="14"/>
      <c r="W469" s="14"/>
      <c r="X469" s="14"/>
      <c r="Y469" s="14"/>
      <c r="Z469" s="14"/>
      <c r="AA469" s="14"/>
      <c r="AB469" s="14"/>
      <c r="AC469" s="14"/>
      <c r="AD469" s="14"/>
      <c r="AE469" s="14"/>
      <c r="AT469" s="208" t="s">
        <v>171</v>
      </c>
      <c r="AU469" s="208" t="s">
        <v>83</v>
      </c>
      <c r="AV469" s="14" t="s">
        <v>83</v>
      </c>
      <c r="AW469" s="14" t="s">
        <v>32</v>
      </c>
      <c r="AX469" s="14" t="s">
        <v>81</v>
      </c>
      <c r="AY469" s="208" t="s">
        <v>158</v>
      </c>
    </row>
    <row r="470" s="2" customFormat="1" ht="21.75" customHeight="1">
      <c r="A470" s="38"/>
      <c r="B470" s="180"/>
      <c r="C470" s="181" t="s">
        <v>599</v>
      </c>
      <c r="D470" s="181" t="s">
        <v>160</v>
      </c>
      <c r="E470" s="182" t="s">
        <v>600</v>
      </c>
      <c r="F470" s="183" t="s">
        <v>601</v>
      </c>
      <c r="G470" s="184" t="s">
        <v>184</v>
      </c>
      <c r="H470" s="185">
        <v>9.1999999999999993</v>
      </c>
      <c r="I470" s="186"/>
      <c r="J470" s="187">
        <f>ROUND(I470*H470,2)</f>
        <v>0</v>
      </c>
      <c r="K470" s="183" t="s">
        <v>164</v>
      </c>
      <c r="L470" s="39"/>
      <c r="M470" s="188" t="s">
        <v>1</v>
      </c>
      <c r="N470" s="189" t="s">
        <v>40</v>
      </c>
      <c r="O470" s="77"/>
      <c r="P470" s="190">
        <f>O470*H470</f>
        <v>0</v>
      </c>
      <c r="Q470" s="190">
        <v>0</v>
      </c>
      <c r="R470" s="190">
        <f>Q470*H470</f>
        <v>0</v>
      </c>
      <c r="S470" s="190">
        <v>0.043999999999999997</v>
      </c>
      <c r="T470" s="191">
        <f>S470*H470</f>
        <v>0.40479999999999994</v>
      </c>
      <c r="U470" s="38"/>
      <c r="V470" s="38"/>
      <c r="W470" s="38"/>
      <c r="X470" s="38"/>
      <c r="Y470" s="38"/>
      <c r="Z470" s="38"/>
      <c r="AA470" s="38"/>
      <c r="AB470" s="38"/>
      <c r="AC470" s="38"/>
      <c r="AD470" s="38"/>
      <c r="AE470" s="38"/>
      <c r="AR470" s="192" t="s">
        <v>165</v>
      </c>
      <c r="AT470" s="192" t="s">
        <v>160</v>
      </c>
      <c r="AU470" s="192" t="s">
        <v>83</v>
      </c>
      <c r="AY470" s="19" t="s">
        <v>158</v>
      </c>
      <c r="BE470" s="193">
        <f>IF(N470="základní",J470,0)</f>
        <v>0</v>
      </c>
      <c r="BF470" s="193">
        <f>IF(N470="snížená",J470,0)</f>
        <v>0</v>
      </c>
      <c r="BG470" s="193">
        <f>IF(N470="zákl. přenesená",J470,0)</f>
        <v>0</v>
      </c>
      <c r="BH470" s="193">
        <f>IF(N470="sníž. přenesená",J470,0)</f>
        <v>0</v>
      </c>
      <c r="BI470" s="193">
        <f>IF(N470="nulová",J470,0)</f>
        <v>0</v>
      </c>
      <c r="BJ470" s="19" t="s">
        <v>81</v>
      </c>
      <c r="BK470" s="193">
        <f>ROUND(I470*H470,2)</f>
        <v>0</v>
      </c>
      <c r="BL470" s="19" t="s">
        <v>165</v>
      </c>
      <c r="BM470" s="192" t="s">
        <v>602</v>
      </c>
    </row>
    <row r="471" s="2" customFormat="1">
      <c r="A471" s="38"/>
      <c r="B471" s="39"/>
      <c r="C471" s="38"/>
      <c r="D471" s="194" t="s">
        <v>167</v>
      </c>
      <c r="E471" s="38"/>
      <c r="F471" s="195" t="s">
        <v>603</v>
      </c>
      <c r="G471" s="38"/>
      <c r="H471" s="38"/>
      <c r="I471" s="196"/>
      <c r="J471" s="38"/>
      <c r="K471" s="38"/>
      <c r="L471" s="39"/>
      <c r="M471" s="197"/>
      <c r="N471" s="198"/>
      <c r="O471" s="77"/>
      <c r="P471" s="77"/>
      <c r="Q471" s="77"/>
      <c r="R471" s="77"/>
      <c r="S471" s="77"/>
      <c r="T471" s="78"/>
      <c r="U471" s="38"/>
      <c r="V471" s="38"/>
      <c r="W471" s="38"/>
      <c r="X471" s="38"/>
      <c r="Y471" s="38"/>
      <c r="Z471" s="38"/>
      <c r="AA471" s="38"/>
      <c r="AB471" s="38"/>
      <c r="AC471" s="38"/>
      <c r="AD471" s="38"/>
      <c r="AE471" s="38"/>
      <c r="AT471" s="19" t="s">
        <v>167</v>
      </c>
      <c r="AU471" s="19" t="s">
        <v>83</v>
      </c>
    </row>
    <row r="472" s="14" customFormat="1">
      <c r="A472" s="14"/>
      <c r="B472" s="207"/>
      <c r="C472" s="14"/>
      <c r="D472" s="194" t="s">
        <v>171</v>
      </c>
      <c r="E472" s="208" t="s">
        <v>1</v>
      </c>
      <c r="F472" s="209" t="s">
        <v>604</v>
      </c>
      <c r="G472" s="14"/>
      <c r="H472" s="210">
        <v>9.1999999999999993</v>
      </c>
      <c r="I472" s="211"/>
      <c r="J472" s="14"/>
      <c r="K472" s="14"/>
      <c r="L472" s="207"/>
      <c r="M472" s="212"/>
      <c r="N472" s="213"/>
      <c r="O472" s="213"/>
      <c r="P472" s="213"/>
      <c r="Q472" s="213"/>
      <c r="R472" s="213"/>
      <c r="S472" s="213"/>
      <c r="T472" s="214"/>
      <c r="U472" s="14"/>
      <c r="V472" s="14"/>
      <c r="W472" s="14"/>
      <c r="X472" s="14"/>
      <c r="Y472" s="14"/>
      <c r="Z472" s="14"/>
      <c r="AA472" s="14"/>
      <c r="AB472" s="14"/>
      <c r="AC472" s="14"/>
      <c r="AD472" s="14"/>
      <c r="AE472" s="14"/>
      <c r="AT472" s="208" t="s">
        <v>171</v>
      </c>
      <c r="AU472" s="208" t="s">
        <v>83</v>
      </c>
      <c r="AV472" s="14" t="s">
        <v>83</v>
      </c>
      <c r="AW472" s="14" t="s">
        <v>32</v>
      </c>
      <c r="AX472" s="14" t="s">
        <v>81</v>
      </c>
      <c r="AY472" s="208" t="s">
        <v>158</v>
      </c>
    </row>
    <row r="473" s="2" customFormat="1" ht="24.15" customHeight="1">
      <c r="A473" s="38"/>
      <c r="B473" s="180"/>
      <c r="C473" s="181" t="s">
        <v>605</v>
      </c>
      <c r="D473" s="181" t="s">
        <v>160</v>
      </c>
      <c r="E473" s="182" t="s">
        <v>606</v>
      </c>
      <c r="F473" s="183" t="s">
        <v>607</v>
      </c>
      <c r="G473" s="184" t="s">
        <v>184</v>
      </c>
      <c r="H473" s="185">
        <v>4.2000000000000002</v>
      </c>
      <c r="I473" s="186"/>
      <c r="J473" s="187">
        <f>ROUND(I473*H473,2)</f>
        <v>0</v>
      </c>
      <c r="K473" s="183" t="s">
        <v>164</v>
      </c>
      <c r="L473" s="39"/>
      <c r="M473" s="188" t="s">
        <v>1</v>
      </c>
      <c r="N473" s="189" t="s">
        <v>40</v>
      </c>
      <c r="O473" s="77"/>
      <c r="P473" s="190">
        <f>O473*H473</f>
        <v>0</v>
      </c>
      <c r="Q473" s="190">
        <v>0</v>
      </c>
      <c r="R473" s="190">
        <f>Q473*H473</f>
        <v>0</v>
      </c>
      <c r="S473" s="190">
        <v>0.0067000000000000002</v>
      </c>
      <c r="T473" s="191">
        <f>S473*H473</f>
        <v>0.028140000000000002</v>
      </c>
      <c r="U473" s="38"/>
      <c r="V473" s="38"/>
      <c r="W473" s="38"/>
      <c r="X473" s="38"/>
      <c r="Y473" s="38"/>
      <c r="Z473" s="38"/>
      <c r="AA473" s="38"/>
      <c r="AB473" s="38"/>
      <c r="AC473" s="38"/>
      <c r="AD473" s="38"/>
      <c r="AE473" s="38"/>
      <c r="AR473" s="192" t="s">
        <v>272</v>
      </c>
      <c r="AT473" s="192" t="s">
        <v>160</v>
      </c>
      <c r="AU473" s="192" t="s">
        <v>83</v>
      </c>
      <c r="AY473" s="19" t="s">
        <v>158</v>
      </c>
      <c r="BE473" s="193">
        <f>IF(N473="základní",J473,0)</f>
        <v>0</v>
      </c>
      <c r="BF473" s="193">
        <f>IF(N473="snížená",J473,0)</f>
        <v>0</v>
      </c>
      <c r="BG473" s="193">
        <f>IF(N473="zákl. přenesená",J473,0)</f>
        <v>0</v>
      </c>
      <c r="BH473" s="193">
        <f>IF(N473="sníž. přenesená",J473,0)</f>
        <v>0</v>
      </c>
      <c r="BI473" s="193">
        <f>IF(N473="nulová",J473,0)</f>
        <v>0</v>
      </c>
      <c r="BJ473" s="19" t="s">
        <v>81</v>
      </c>
      <c r="BK473" s="193">
        <f>ROUND(I473*H473,2)</f>
        <v>0</v>
      </c>
      <c r="BL473" s="19" t="s">
        <v>272</v>
      </c>
      <c r="BM473" s="192" t="s">
        <v>608</v>
      </c>
    </row>
    <row r="474" s="2" customFormat="1">
      <c r="A474" s="38"/>
      <c r="B474" s="39"/>
      <c r="C474" s="38"/>
      <c r="D474" s="194" t="s">
        <v>167</v>
      </c>
      <c r="E474" s="38"/>
      <c r="F474" s="195" t="s">
        <v>609</v>
      </c>
      <c r="G474" s="38"/>
      <c r="H474" s="38"/>
      <c r="I474" s="196"/>
      <c r="J474" s="38"/>
      <c r="K474" s="38"/>
      <c r="L474" s="39"/>
      <c r="M474" s="197"/>
      <c r="N474" s="198"/>
      <c r="O474" s="77"/>
      <c r="P474" s="77"/>
      <c r="Q474" s="77"/>
      <c r="R474" s="77"/>
      <c r="S474" s="77"/>
      <c r="T474" s="78"/>
      <c r="U474" s="38"/>
      <c r="V474" s="38"/>
      <c r="W474" s="38"/>
      <c r="X474" s="38"/>
      <c r="Y474" s="38"/>
      <c r="Z474" s="38"/>
      <c r="AA474" s="38"/>
      <c r="AB474" s="38"/>
      <c r="AC474" s="38"/>
      <c r="AD474" s="38"/>
      <c r="AE474" s="38"/>
      <c r="AT474" s="19" t="s">
        <v>167</v>
      </c>
      <c r="AU474" s="19" t="s">
        <v>83</v>
      </c>
    </row>
    <row r="475" s="14" customFormat="1">
      <c r="A475" s="14"/>
      <c r="B475" s="207"/>
      <c r="C475" s="14"/>
      <c r="D475" s="194" t="s">
        <v>171</v>
      </c>
      <c r="E475" s="208" t="s">
        <v>1</v>
      </c>
      <c r="F475" s="209" t="s">
        <v>610</v>
      </c>
      <c r="G475" s="14"/>
      <c r="H475" s="210">
        <v>4.2000000000000002</v>
      </c>
      <c r="I475" s="211"/>
      <c r="J475" s="14"/>
      <c r="K475" s="14"/>
      <c r="L475" s="207"/>
      <c r="M475" s="212"/>
      <c r="N475" s="213"/>
      <c r="O475" s="213"/>
      <c r="P475" s="213"/>
      <c r="Q475" s="213"/>
      <c r="R475" s="213"/>
      <c r="S475" s="213"/>
      <c r="T475" s="214"/>
      <c r="U475" s="14"/>
      <c r="V475" s="14"/>
      <c r="W475" s="14"/>
      <c r="X475" s="14"/>
      <c r="Y475" s="14"/>
      <c r="Z475" s="14"/>
      <c r="AA475" s="14"/>
      <c r="AB475" s="14"/>
      <c r="AC475" s="14"/>
      <c r="AD475" s="14"/>
      <c r="AE475" s="14"/>
      <c r="AT475" s="208" t="s">
        <v>171</v>
      </c>
      <c r="AU475" s="208" t="s">
        <v>83</v>
      </c>
      <c r="AV475" s="14" t="s">
        <v>83</v>
      </c>
      <c r="AW475" s="14" t="s">
        <v>32</v>
      </c>
      <c r="AX475" s="14" t="s">
        <v>81</v>
      </c>
      <c r="AY475" s="208" t="s">
        <v>158</v>
      </c>
    </row>
    <row r="476" s="2" customFormat="1" ht="33" customHeight="1">
      <c r="A476" s="38"/>
      <c r="B476" s="180"/>
      <c r="C476" s="181" t="s">
        <v>611</v>
      </c>
      <c r="D476" s="181" t="s">
        <v>160</v>
      </c>
      <c r="E476" s="182" t="s">
        <v>612</v>
      </c>
      <c r="F476" s="183" t="s">
        <v>613</v>
      </c>
      <c r="G476" s="184" t="s">
        <v>342</v>
      </c>
      <c r="H476" s="185">
        <v>3</v>
      </c>
      <c r="I476" s="186"/>
      <c r="J476" s="187">
        <f>ROUND(I476*H476,2)</f>
        <v>0</v>
      </c>
      <c r="K476" s="183" t="s">
        <v>164</v>
      </c>
      <c r="L476" s="39"/>
      <c r="M476" s="188" t="s">
        <v>1</v>
      </c>
      <c r="N476" s="189" t="s">
        <v>40</v>
      </c>
      <c r="O476" s="77"/>
      <c r="P476" s="190">
        <f>O476*H476</f>
        <v>0</v>
      </c>
      <c r="Q476" s="190">
        <v>0</v>
      </c>
      <c r="R476" s="190">
        <f>Q476*H476</f>
        <v>0</v>
      </c>
      <c r="S476" s="190">
        <v>0</v>
      </c>
      <c r="T476" s="191">
        <f>S476*H476</f>
        <v>0</v>
      </c>
      <c r="U476" s="38"/>
      <c r="V476" s="38"/>
      <c r="W476" s="38"/>
      <c r="X476" s="38"/>
      <c r="Y476" s="38"/>
      <c r="Z476" s="38"/>
      <c r="AA476" s="38"/>
      <c r="AB476" s="38"/>
      <c r="AC476" s="38"/>
      <c r="AD476" s="38"/>
      <c r="AE476" s="38"/>
      <c r="AR476" s="192" t="s">
        <v>165</v>
      </c>
      <c r="AT476" s="192" t="s">
        <v>160</v>
      </c>
      <c r="AU476" s="192" t="s">
        <v>83</v>
      </c>
      <c r="AY476" s="19" t="s">
        <v>158</v>
      </c>
      <c r="BE476" s="193">
        <f>IF(N476="základní",J476,0)</f>
        <v>0</v>
      </c>
      <c r="BF476" s="193">
        <f>IF(N476="snížená",J476,0)</f>
        <v>0</v>
      </c>
      <c r="BG476" s="193">
        <f>IF(N476="zákl. přenesená",J476,0)</f>
        <v>0</v>
      </c>
      <c r="BH476" s="193">
        <f>IF(N476="sníž. přenesená",J476,0)</f>
        <v>0</v>
      </c>
      <c r="BI476" s="193">
        <f>IF(N476="nulová",J476,0)</f>
        <v>0</v>
      </c>
      <c r="BJ476" s="19" t="s">
        <v>81</v>
      </c>
      <c r="BK476" s="193">
        <f>ROUND(I476*H476,2)</f>
        <v>0</v>
      </c>
      <c r="BL476" s="19" t="s">
        <v>165</v>
      </c>
      <c r="BM476" s="192" t="s">
        <v>614</v>
      </c>
    </row>
    <row r="477" s="2" customFormat="1">
      <c r="A477" s="38"/>
      <c r="B477" s="39"/>
      <c r="C477" s="38"/>
      <c r="D477" s="194" t="s">
        <v>167</v>
      </c>
      <c r="E477" s="38"/>
      <c r="F477" s="195" t="s">
        <v>615</v>
      </c>
      <c r="G477" s="38"/>
      <c r="H477" s="38"/>
      <c r="I477" s="196"/>
      <c r="J477" s="38"/>
      <c r="K477" s="38"/>
      <c r="L477" s="39"/>
      <c r="M477" s="197"/>
      <c r="N477" s="198"/>
      <c r="O477" s="77"/>
      <c r="P477" s="77"/>
      <c r="Q477" s="77"/>
      <c r="R477" s="77"/>
      <c r="S477" s="77"/>
      <c r="T477" s="78"/>
      <c r="U477" s="38"/>
      <c r="V477" s="38"/>
      <c r="W477" s="38"/>
      <c r="X477" s="38"/>
      <c r="Y477" s="38"/>
      <c r="Z477" s="38"/>
      <c r="AA477" s="38"/>
      <c r="AB477" s="38"/>
      <c r="AC477" s="38"/>
      <c r="AD477" s="38"/>
      <c r="AE477" s="38"/>
      <c r="AT477" s="19" t="s">
        <v>167</v>
      </c>
      <c r="AU477" s="19" t="s">
        <v>83</v>
      </c>
    </row>
    <row r="478" s="2" customFormat="1">
      <c r="A478" s="38"/>
      <c r="B478" s="39"/>
      <c r="C478" s="38"/>
      <c r="D478" s="194" t="s">
        <v>169</v>
      </c>
      <c r="E478" s="38"/>
      <c r="F478" s="199" t="s">
        <v>170</v>
      </c>
      <c r="G478" s="38"/>
      <c r="H478" s="38"/>
      <c r="I478" s="196"/>
      <c r="J478" s="38"/>
      <c r="K478" s="38"/>
      <c r="L478" s="39"/>
      <c r="M478" s="197"/>
      <c r="N478" s="198"/>
      <c r="O478" s="77"/>
      <c r="P478" s="77"/>
      <c r="Q478" s="77"/>
      <c r="R478" s="77"/>
      <c r="S478" s="77"/>
      <c r="T478" s="78"/>
      <c r="U478" s="38"/>
      <c r="V478" s="38"/>
      <c r="W478" s="38"/>
      <c r="X478" s="38"/>
      <c r="Y478" s="38"/>
      <c r="Z478" s="38"/>
      <c r="AA478" s="38"/>
      <c r="AB478" s="38"/>
      <c r="AC478" s="38"/>
      <c r="AD478" s="38"/>
      <c r="AE478" s="38"/>
      <c r="AT478" s="19" t="s">
        <v>169</v>
      </c>
      <c r="AU478" s="19" t="s">
        <v>83</v>
      </c>
    </row>
    <row r="479" s="14" customFormat="1">
      <c r="A479" s="14"/>
      <c r="B479" s="207"/>
      <c r="C479" s="14"/>
      <c r="D479" s="194" t="s">
        <v>171</v>
      </c>
      <c r="E479" s="208" t="s">
        <v>1</v>
      </c>
      <c r="F479" s="209" t="s">
        <v>616</v>
      </c>
      <c r="G479" s="14"/>
      <c r="H479" s="210">
        <v>3</v>
      </c>
      <c r="I479" s="211"/>
      <c r="J479" s="14"/>
      <c r="K479" s="14"/>
      <c r="L479" s="207"/>
      <c r="M479" s="212"/>
      <c r="N479" s="213"/>
      <c r="O479" s="213"/>
      <c r="P479" s="213"/>
      <c r="Q479" s="213"/>
      <c r="R479" s="213"/>
      <c r="S479" s="213"/>
      <c r="T479" s="214"/>
      <c r="U479" s="14"/>
      <c r="V479" s="14"/>
      <c r="W479" s="14"/>
      <c r="X479" s="14"/>
      <c r="Y479" s="14"/>
      <c r="Z479" s="14"/>
      <c r="AA479" s="14"/>
      <c r="AB479" s="14"/>
      <c r="AC479" s="14"/>
      <c r="AD479" s="14"/>
      <c r="AE479" s="14"/>
      <c r="AT479" s="208" t="s">
        <v>171</v>
      </c>
      <c r="AU479" s="208" t="s">
        <v>83</v>
      </c>
      <c r="AV479" s="14" t="s">
        <v>83</v>
      </c>
      <c r="AW479" s="14" t="s">
        <v>32</v>
      </c>
      <c r="AX479" s="14" t="s">
        <v>81</v>
      </c>
      <c r="AY479" s="208" t="s">
        <v>158</v>
      </c>
    </row>
    <row r="480" s="2" customFormat="1" ht="24.15" customHeight="1">
      <c r="A480" s="38"/>
      <c r="B480" s="180"/>
      <c r="C480" s="223" t="s">
        <v>617</v>
      </c>
      <c r="D480" s="223" t="s">
        <v>304</v>
      </c>
      <c r="E480" s="224" t="s">
        <v>618</v>
      </c>
      <c r="F480" s="225" t="s">
        <v>619</v>
      </c>
      <c r="G480" s="226" t="s">
        <v>342</v>
      </c>
      <c r="H480" s="227">
        <v>1</v>
      </c>
      <c r="I480" s="228"/>
      <c r="J480" s="229">
        <f>ROUND(I480*H480,2)</f>
        <v>0</v>
      </c>
      <c r="K480" s="225" t="s">
        <v>1</v>
      </c>
      <c r="L480" s="230"/>
      <c r="M480" s="231" t="s">
        <v>1</v>
      </c>
      <c r="N480" s="232" t="s">
        <v>40</v>
      </c>
      <c r="O480" s="77"/>
      <c r="P480" s="190">
        <f>O480*H480</f>
        <v>0</v>
      </c>
      <c r="Q480" s="190">
        <v>0.016799999999999999</v>
      </c>
      <c r="R480" s="190">
        <f>Q480*H480</f>
        <v>0.016799999999999999</v>
      </c>
      <c r="S480" s="190">
        <v>0</v>
      </c>
      <c r="T480" s="191">
        <f>S480*H480</f>
        <v>0</v>
      </c>
      <c r="U480" s="38"/>
      <c r="V480" s="38"/>
      <c r="W480" s="38"/>
      <c r="X480" s="38"/>
      <c r="Y480" s="38"/>
      <c r="Z480" s="38"/>
      <c r="AA480" s="38"/>
      <c r="AB480" s="38"/>
      <c r="AC480" s="38"/>
      <c r="AD480" s="38"/>
      <c r="AE480" s="38"/>
      <c r="AR480" s="192" t="s">
        <v>226</v>
      </c>
      <c r="AT480" s="192" t="s">
        <v>304</v>
      </c>
      <c r="AU480" s="192" t="s">
        <v>83</v>
      </c>
      <c r="AY480" s="19" t="s">
        <v>158</v>
      </c>
      <c r="BE480" s="193">
        <f>IF(N480="základní",J480,0)</f>
        <v>0</v>
      </c>
      <c r="BF480" s="193">
        <f>IF(N480="snížená",J480,0)</f>
        <v>0</v>
      </c>
      <c r="BG480" s="193">
        <f>IF(N480="zákl. přenesená",J480,0)</f>
        <v>0</v>
      </c>
      <c r="BH480" s="193">
        <f>IF(N480="sníž. přenesená",J480,0)</f>
        <v>0</v>
      </c>
      <c r="BI480" s="193">
        <f>IF(N480="nulová",J480,0)</f>
        <v>0</v>
      </c>
      <c r="BJ480" s="19" t="s">
        <v>81</v>
      </c>
      <c r="BK480" s="193">
        <f>ROUND(I480*H480,2)</f>
        <v>0</v>
      </c>
      <c r="BL480" s="19" t="s">
        <v>165</v>
      </c>
      <c r="BM480" s="192" t="s">
        <v>620</v>
      </c>
    </row>
    <row r="481" s="2" customFormat="1">
      <c r="A481" s="38"/>
      <c r="B481" s="39"/>
      <c r="C481" s="38"/>
      <c r="D481" s="194" t="s">
        <v>167</v>
      </c>
      <c r="E481" s="38"/>
      <c r="F481" s="195" t="s">
        <v>621</v>
      </c>
      <c r="G481" s="38"/>
      <c r="H481" s="38"/>
      <c r="I481" s="196"/>
      <c r="J481" s="38"/>
      <c r="K481" s="38"/>
      <c r="L481" s="39"/>
      <c r="M481" s="197"/>
      <c r="N481" s="198"/>
      <c r="O481" s="77"/>
      <c r="P481" s="77"/>
      <c r="Q481" s="77"/>
      <c r="R481" s="77"/>
      <c r="S481" s="77"/>
      <c r="T481" s="78"/>
      <c r="U481" s="38"/>
      <c r="V481" s="38"/>
      <c r="W481" s="38"/>
      <c r="X481" s="38"/>
      <c r="Y481" s="38"/>
      <c r="Z481" s="38"/>
      <c r="AA481" s="38"/>
      <c r="AB481" s="38"/>
      <c r="AC481" s="38"/>
      <c r="AD481" s="38"/>
      <c r="AE481" s="38"/>
      <c r="AT481" s="19" t="s">
        <v>167</v>
      </c>
      <c r="AU481" s="19" t="s">
        <v>83</v>
      </c>
    </row>
    <row r="482" s="2" customFormat="1" ht="24.15" customHeight="1">
      <c r="A482" s="38"/>
      <c r="B482" s="180"/>
      <c r="C482" s="223" t="s">
        <v>173</v>
      </c>
      <c r="D482" s="223" t="s">
        <v>304</v>
      </c>
      <c r="E482" s="224" t="s">
        <v>622</v>
      </c>
      <c r="F482" s="225" t="s">
        <v>621</v>
      </c>
      <c r="G482" s="226" t="s">
        <v>342</v>
      </c>
      <c r="H482" s="227">
        <v>2</v>
      </c>
      <c r="I482" s="228"/>
      <c r="J482" s="229">
        <f>ROUND(I482*H482,2)</f>
        <v>0</v>
      </c>
      <c r="K482" s="225" t="s">
        <v>1</v>
      </c>
      <c r="L482" s="230"/>
      <c r="M482" s="231" t="s">
        <v>1</v>
      </c>
      <c r="N482" s="232" t="s">
        <v>40</v>
      </c>
      <c r="O482" s="77"/>
      <c r="P482" s="190">
        <f>O482*H482</f>
        <v>0</v>
      </c>
      <c r="Q482" s="190">
        <v>0.016799999999999999</v>
      </c>
      <c r="R482" s="190">
        <f>Q482*H482</f>
        <v>0.033599999999999998</v>
      </c>
      <c r="S482" s="190">
        <v>0</v>
      </c>
      <c r="T482" s="191">
        <f>S482*H482</f>
        <v>0</v>
      </c>
      <c r="U482" s="38"/>
      <c r="V482" s="38"/>
      <c r="W482" s="38"/>
      <c r="X482" s="38"/>
      <c r="Y482" s="38"/>
      <c r="Z482" s="38"/>
      <c r="AA482" s="38"/>
      <c r="AB482" s="38"/>
      <c r="AC482" s="38"/>
      <c r="AD482" s="38"/>
      <c r="AE482" s="38"/>
      <c r="AR482" s="192" t="s">
        <v>226</v>
      </c>
      <c r="AT482" s="192" t="s">
        <v>304</v>
      </c>
      <c r="AU482" s="192" t="s">
        <v>83</v>
      </c>
      <c r="AY482" s="19" t="s">
        <v>158</v>
      </c>
      <c r="BE482" s="193">
        <f>IF(N482="základní",J482,0)</f>
        <v>0</v>
      </c>
      <c r="BF482" s="193">
        <f>IF(N482="snížená",J482,0)</f>
        <v>0</v>
      </c>
      <c r="BG482" s="193">
        <f>IF(N482="zákl. přenesená",J482,0)</f>
        <v>0</v>
      </c>
      <c r="BH482" s="193">
        <f>IF(N482="sníž. přenesená",J482,0)</f>
        <v>0</v>
      </c>
      <c r="BI482" s="193">
        <f>IF(N482="nulová",J482,0)</f>
        <v>0</v>
      </c>
      <c r="BJ482" s="19" t="s">
        <v>81</v>
      </c>
      <c r="BK482" s="193">
        <f>ROUND(I482*H482,2)</f>
        <v>0</v>
      </c>
      <c r="BL482" s="19" t="s">
        <v>165</v>
      </c>
      <c r="BM482" s="192" t="s">
        <v>623</v>
      </c>
    </row>
    <row r="483" s="2" customFormat="1">
      <c r="A483" s="38"/>
      <c r="B483" s="39"/>
      <c r="C483" s="38"/>
      <c r="D483" s="194" t="s">
        <v>167</v>
      </c>
      <c r="E483" s="38"/>
      <c r="F483" s="195" t="s">
        <v>621</v>
      </c>
      <c r="G483" s="38"/>
      <c r="H483" s="38"/>
      <c r="I483" s="196"/>
      <c r="J483" s="38"/>
      <c r="K483" s="38"/>
      <c r="L483" s="39"/>
      <c r="M483" s="197"/>
      <c r="N483" s="198"/>
      <c r="O483" s="77"/>
      <c r="P483" s="77"/>
      <c r="Q483" s="77"/>
      <c r="R483" s="77"/>
      <c r="S483" s="77"/>
      <c r="T483" s="78"/>
      <c r="U483" s="38"/>
      <c r="V483" s="38"/>
      <c r="W483" s="38"/>
      <c r="X483" s="38"/>
      <c r="Y483" s="38"/>
      <c r="Z483" s="38"/>
      <c r="AA483" s="38"/>
      <c r="AB483" s="38"/>
      <c r="AC483" s="38"/>
      <c r="AD483" s="38"/>
      <c r="AE483" s="38"/>
      <c r="AT483" s="19" t="s">
        <v>167</v>
      </c>
      <c r="AU483" s="19" t="s">
        <v>83</v>
      </c>
    </row>
    <row r="484" s="2" customFormat="1" ht="24.15" customHeight="1">
      <c r="A484" s="38"/>
      <c r="B484" s="180"/>
      <c r="C484" s="181" t="s">
        <v>624</v>
      </c>
      <c r="D484" s="181" t="s">
        <v>160</v>
      </c>
      <c r="E484" s="182" t="s">
        <v>625</v>
      </c>
      <c r="F484" s="183" t="s">
        <v>626</v>
      </c>
      <c r="G484" s="184" t="s">
        <v>184</v>
      </c>
      <c r="H484" s="185">
        <v>4.2000000000000002</v>
      </c>
      <c r="I484" s="186"/>
      <c r="J484" s="187">
        <f>ROUND(I484*H484,2)</f>
        <v>0</v>
      </c>
      <c r="K484" s="183" t="s">
        <v>164</v>
      </c>
      <c r="L484" s="39"/>
      <c r="M484" s="188" t="s">
        <v>1</v>
      </c>
      <c r="N484" s="189" t="s">
        <v>40</v>
      </c>
      <c r="O484" s="77"/>
      <c r="P484" s="190">
        <f>O484*H484</f>
        <v>0</v>
      </c>
      <c r="Q484" s="190">
        <v>0</v>
      </c>
      <c r="R484" s="190">
        <f>Q484*H484</f>
        <v>0</v>
      </c>
      <c r="S484" s="190">
        <v>0</v>
      </c>
      <c r="T484" s="191">
        <f>S484*H484</f>
        <v>0</v>
      </c>
      <c r="U484" s="38"/>
      <c r="V484" s="38"/>
      <c r="W484" s="38"/>
      <c r="X484" s="38"/>
      <c r="Y484" s="38"/>
      <c r="Z484" s="38"/>
      <c r="AA484" s="38"/>
      <c r="AB484" s="38"/>
      <c r="AC484" s="38"/>
      <c r="AD484" s="38"/>
      <c r="AE484" s="38"/>
      <c r="AR484" s="192" t="s">
        <v>165</v>
      </c>
      <c r="AT484" s="192" t="s">
        <v>160</v>
      </c>
      <c r="AU484" s="192" t="s">
        <v>83</v>
      </c>
      <c r="AY484" s="19" t="s">
        <v>158</v>
      </c>
      <c r="BE484" s="193">
        <f>IF(N484="základní",J484,0)</f>
        <v>0</v>
      </c>
      <c r="BF484" s="193">
        <f>IF(N484="snížená",J484,0)</f>
        <v>0</v>
      </c>
      <c r="BG484" s="193">
        <f>IF(N484="zákl. přenesená",J484,0)</f>
        <v>0</v>
      </c>
      <c r="BH484" s="193">
        <f>IF(N484="sníž. přenesená",J484,0)</f>
        <v>0</v>
      </c>
      <c r="BI484" s="193">
        <f>IF(N484="nulová",J484,0)</f>
        <v>0</v>
      </c>
      <c r="BJ484" s="19" t="s">
        <v>81</v>
      </c>
      <c r="BK484" s="193">
        <f>ROUND(I484*H484,2)</f>
        <v>0</v>
      </c>
      <c r="BL484" s="19" t="s">
        <v>165</v>
      </c>
      <c r="BM484" s="192" t="s">
        <v>627</v>
      </c>
    </row>
    <row r="485" s="2" customFormat="1">
      <c r="A485" s="38"/>
      <c r="B485" s="39"/>
      <c r="C485" s="38"/>
      <c r="D485" s="194" t="s">
        <v>167</v>
      </c>
      <c r="E485" s="38"/>
      <c r="F485" s="195" t="s">
        <v>628</v>
      </c>
      <c r="G485" s="38"/>
      <c r="H485" s="38"/>
      <c r="I485" s="196"/>
      <c r="J485" s="38"/>
      <c r="K485" s="38"/>
      <c r="L485" s="39"/>
      <c r="M485" s="197"/>
      <c r="N485" s="198"/>
      <c r="O485" s="77"/>
      <c r="P485" s="77"/>
      <c r="Q485" s="77"/>
      <c r="R485" s="77"/>
      <c r="S485" s="77"/>
      <c r="T485" s="78"/>
      <c r="U485" s="38"/>
      <c r="V485" s="38"/>
      <c r="W485" s="38"/>
      <c r="X485" s="38"/>
      <c r="Y485" s="38"/>
      <c r="Z485" s="38"/>
      <c r="AA485" s="38"/>
      <c r="AB485" s="38"/>
      <c r="AC485" s="38"/>
      <c r="AD485" s="38"/>
      <c r="AE485" s="38"/>
      <c r="AT485" s="19" t="s">
        <v>167</v>
      </c>
      <c r="AU485" s="19" t="s">
        <v>83</v>
      </c>
    </row>
    <row r="486" s="2" customFormat="1">
      <c r="A486" s="38"/>
      <c r="B486" s="39"/>
      <c r="C486" s="38"/>
      <c r="D486" s="194" t="s">
        <v>169</v>
      </c>
      <c r="E486" s="38"/>
      <c r="F486" s="199" t="s">
        <v>170</v>
      </c>
      <c r="G486" s="38"/>
      <c r="H486" s="38"/>
      <c r="I486" s="196"/>
      <c r="J486" s="38"/>
      <c r="K486" s="38"/>
      <c r="L486" s="39"/>
      <c r="M486" s="197"/>
      <c r="N486" s="198"/>
      <c r="O486" s="77"/>
      <c r="P486" s="77"/>
      <c r="Q486" s="77"/>
      <c r="R486" s="77"/>
      <c r="S486" s="77"/>
      <c r="T486" s="78"/>
      <c r="U486" s="38"/>
      <c r="V486" s="38"/>
      <c r="W486" s="38"/>
      <c r="X486" s="38"/>
      <c r="Y486" s="38"/>
      <c r="Z486" s="38"/>
      <c r="AA486" s="38"/>
      <c r="AB486" s="38"/>
      <c r="AC486" s="38"/>
      <c r="AD486" s="38"/>
      <c r="AE486" s="38"/>
      <c r="AT486" s="19" t="s">
        <v>169</v>
      </c>
      <c r="AU486" s="19" t="s">
        <v>83</v>
      </c>
    </row>
    <row r="487" s="14" customFormat="1">
      <c r="A487" s="14"/>
      <c r="B487" s="207"/>
      <c r="C487" s="14"/>
      <c r="D487" s="194" t="s">
        <v>171</v>
      </c>
      <c r="E487" s="208" t="s">
        <v>1</v>
      </c>
      <c r="F487" s="209" t="s">
        <v>629</v>
      </c>
      <c r="G487" s="14"/>
      <c r="H487" s="210">
        <v>4.2000000000000002</v>
      </c>
      <c r="I487" s="211"/>
      <c r="J487" s="14"/>
      <c r="K487" s="14"/>
      <c r="L487" s="207"/>
      <c r="M487" s="212"/>
      <c r="N487" s="213"/>
      <c r="O487" s="213"/>
      <c r="P487" s="213"/>
      <c r="Q487" s="213"/>
      <c r="R487" s="213"/>
      <c r="S487" s="213"/>
      <c r="T487" s="214"/>
      <c r="U487" s="14"/>
      <c r="V487" s="14"/>
      <c r="W487" s="14"/>
      <c r="X487" s="14"/>
      <c r="Y487" s="14"/>
      <c r="Z487" s="14"/>
      <c r="AA487" s="14"/>
      <c r="AB487" s="14"/>
      <c r="AC487" s="14"/>
      <c r="AD487" s="14"/>
      <c r="AE487" s="14"/>
      <c r="AT487" s="208" t="s">
        <v>171</v>
      </c>
      <c r="AU487" s="208" t="s">
        <v>83</v>
      </c>
      <c r="AV487" s="14" t="s">
        <v>83</v>
      </c>
      <c r="AW487" s="14" t="s">
        <v>32</v>
      </c>
      <c r="AX487" s="14" t="s">
        <v>81</v>
      </c>
      <c r="AY487" s="208" t="s">
        <v>158</v>
      </c>
    </row>
    <row r="488" s="2" customFormat="1" ht="24.15" customHeight="1">
      <c r="A488" s="38"/>
      <c r="B488" s="180"/>
      <c r="C488" s="223" t="s">
        <v>630</v>
      </c>
      <c r="D488" s="223" t="s">
        <v>304</v>
      </c>
      <c r="E488" s="224" t="s">
        <v>631</v>
      </c>
      <c r="F488" s="225" t="s">
        <v>632</v>
      </c>
      <c r="G488" s="226" t="s">
        <v>184</v>
      </c>
      <c r="H488" s="227">
        <v>4.4100000000000001</v>
      </c>
      <c r="I488" s="228"/>
      <c r="J488" s="229">
        <f>ROUND(I488*H488,2)</f>
        <v>0</v>
      </c>
      <c r="K488" s="225" t="s">
        <v>164</v>
      </c>
      <c r="L488" s="230"/>
      <c r="M488" s="231" t="s">
        <v>1</v>
      </c>
      <c r="N488" s="232" t="s">
        <v>40</v>
      </c>
      <c r="O488" s="77"/>
      <c r="P488" s="190">
        <f>O488*H488</f>
        <v>0</v>
      </c>
      <c r="Q488" s="190">
        <v>0.0010499999999999999</v>
      </c>
      <c r="R488" s="190">
        <f>Q488*H488</f>
        <v>0.0046305000000000001</v>
      </c>
      <c r="S488" s="190">
        <v>0</v>
      </c>
      <c r="T488" s="191">
        <f>S488*H488</f>
        <v>0</v>
      </c>
      <c r="U488" s="38"/>
      <c r="V488" s="38"/>
      <c r="W488" s="38"/>
      <c r="X488" s="38"/>
      <c r="Y488" s="38"/>
      <c r="Z488" s="38"/>
      <c r="AA488" s="38"/>
      <c r="AB488" s="38"/>
      <c r="AC488" s="38"/>
      <c r="AD488" s="38"/>
      <c r="AE488" s="38"/>
      <c r="AR488" s="192" t="s">
        <v>226</v>
      </c>
      <c r="AT488" s="192" t="s">
        <v>304</v>
      </c>
      <c r="AU488" s="192" t="s">
        <v>83</v>
      </c>
      <c r="AY488" s="19" t="s">
        <v>158</v>
      </c>
      <c r="BE488" s="193">
        <f>IF(N488="základní",J488,0)</f>
        <v>0</v>
      </c>
      <c r="BF488" s="193">
        <f>IF(N488="snížená",J488,0)</f>
        <v>0</v>
      </c>
      <c r="BG488" s="193">
        <f>IF(N488="zákl. přenesená",J488,0)</f>
        <v>0</v>
      </c>
      <c r="BH488" s="193">
        <f>IF(N488="sníž. přenesená",J488,0)</f>
        <v>0</v>
      </c>
      <c r="BI488" s="193">
        <f>IF(N488="nulová",J488,0)</f>
        <v>0</v>
      </c>
      <c r="BJ488" s="19" t="s">
        <v>81</v>
      </c>
      <c r="BK488" s="193">
        <f>ROUND(I488*H488,2)</f>
        <v>0</v>
      </c>
      <c r="BL488" s="19" t="s">
        <v>165</v>
      </c>
      <c r="BM488" s="192" t="s">
        <v>633</v>
      </c>
    </row>
    <row r="489" s="2" customFormat="1">
      <c r="A489" s="38"/>
      <c r="B489" s="39"/>
      <c r="C489" s="38"/>
      <c r="D489" s="194" t="s">
        <v>167</v>
      </c>
      <c r="E489" s="38"/>
      <c r="F489" s="195" t="s">
        <v>632</v>
      </c>
      <c r="G489" s="38"/>
      <c r="H489" s="38"/>
      <c r="I489" s="196"/>
      <c r="J489" s="38"/>
      <c r="K489" s="38"/>
      <c r="L489" s="39"/>
      <c r="M489" s="197"/>
      <c r="N489" s="198"/>
      <c r="O489" s="77"/>
      <c r="P489" s="77"/>
      <c r="Q489" s="77"/>
      <c r="R489" s="77"/>
      <c r="S489" s="77"/>
      <c r="T489" s="78"/>
      <c r="U489" s="38"/>
      <c r="V489" s="38"/>
      <c r="W489" s="38"/>
      <c r="X489" s="38"/>
      <c r="Y489" s="38"/>
      <c r="Z489" s="38"/>
      <c r="AA489" s="38"/>
      <c r="AB489" s="38"/>
      <c r="AC489" s="38"/>
      <c r="AD489" s="38"/>
      <c r="AE489" s="38"/>
      <c r="AT489" s="19" t="s">
        <v>167</v>
      </c>
      <c r="AU489" s="19" t="s">
        <v>83</v>
      </c>
    </row>
    <row r="490" s="14" customFormat="1">
      <c r="A490" s="14"/>
      <c r="B490" s="207"/>
      <c r="C490" s="14"/>
      <c r="D490" s="194" t="s">
        <v>171</v>
      </c>
      <c r="E490" s="14"/>
      <c r="F490" s="209" t="s">
        <v>634</v>
      </c>
      <c r="G490" s="14"/>
      <c r="H490" s="210">
        <v>4.4100000000000001</v>
      </c>
      <c r="I490" s="211"/>
      <c r="J490" s="14"/>
      <c r="K490" s="14"/>
      <c r="L490" s="207"/>
      <c r="M490" s="212"/>
      <c r="N490" s="213"/>
      <c r="O490" s="213"/>
      <c r="P490" s="213"/>
      <c r="Q490" s="213"/>
      <c r="R490" s="213"/>
      <c r="S490" s="213"/>
      <c r="T490" s="214"/>
      <c r="U490" s="14"/>
      <c r="V490" s="14"/>
      <c r="W490" s="14"/>
      <c r="X490" s="14"/>
      <c r="Y490" s="14"/>
      <c r="Z490" s="14"/>
      <c r="AA490" s="14"/>
      <c r="AB490" s="14"/>
      <c r="AC490" s="14"/>
      <c r="AD490" s="14"/>
      <c r="AE490" s="14"/>
      <c r="AT490" s="208" t="s">
        <v>171</v>
      </c>
      <c r="AU490" s="208" t="s">
        <v>83</v>
      </c>
      <c r="AV490" s="14" t="s">
        <v>83</v>
      </c>
      <c r="AW490" s="14" t="s">
        <v>3</v>
      </c>
      <c r="AX490" s="14" t="s">
        <v>81</v>
      </c>
      <c r="AY490" s="208" t="s">
        <v>158</v>
      </c>
    </row>
    <row r="491" s="2" customFormat="1" ht="24.15" customHeight="1">
      <c r="A491" s="38"/>
      <c r="B491" s="180"/>
      <c r="C491" s="181" t="s">
        <v>635</v>
      </c>
      <c r="D491" s="181" t="s">
        <v>160</v>
      </c>
      <c r="E491" s="182" t="s">
        <v>636</v>
      </c>
      <c r="F491" s="183" t="s">
        <v>637</v>
      </c>
      <c r="G491" s="184" t="s">
        <v>184</v>
      </c>
      <c r="H491" s="185">
        <v>9.1999999999999993</v>
      </c>
      <c r="I491" s="186"/>
      <c r="J491" s="187">
        <f>ROUND(I491*H491,2)</f>
        <v>0</v>
      </c>
      <c r="K491" s="183" t="s">
        <v>164</v>
      </c>
      <c r="L491" s="39"/>
      <c r="M491" s="188" t="s">
        <v>1</v>
      </c>
      <c r="N491" s="189" t="s">
        <v>40</v>
      </c>
      <c r="O491" s="77"/>
      <c r="P491" s="190">
        <f>O491*H491</f>
        <v>0</v>
      </c>
      <c r="Q491" s="190">
        <v>0</v>
      </c>
      <c r="R491" s="190">
        <f>Q491*H491</f>
        <v>0</v>
      </c>
      <c r="S491" s="190">
        <v>0</v>
      </c>
      <c r="T491" s="191">
        <f>S491*H491</f>
        <v>0</v>
      </c>
      <c r="U491" s="38"/>
      <c r="V491" s="38"/>
      <c r="W491" s="38"/>
      <c r="X491" s="38"/>
      <c r="Y491" s="38"/>
      <c r="Z491" s="38"/>
      <c r="AA491" s="38"/>
      <c r="AB491" s="38"/>
      <c r="AC491" s="38"/>
      <c r="AD491" s="38"/>
      <c r="AE491" s="38"/>
      <c r="AR491" s="192" t="s">
        <v>165</v>
      </c>
      <c r="AT491" s="192" t="s">
        <v>160</v>
      </c>
      <c r="AU491" s="192" t="s">
        <v>83</v>
      </c>
      <c r="AY491" s="19" t="s">
        <v>158</v>
      </c>
      <c r="BE491" s="193">
        <f>IF(N491="základní",J491,0)</f>
        <v>0</v>
      </c>
      <c r="BF491" s="193">
        <f>IF(N491="snížená",J491,0)</f>
        <v>0</v>
      </c>
      <c r="BG491" s="193">
        <f>IF(N491="zákl. přenesená",J491,0)</f>
        <v>0</v>
      </c>
      <c r="BH491" s="193">
        <f>IF(N491="sníž. přenesená",J491,0)</f>
        <v>0</v>
      </c>
      <c r="BI491" s="193">
        <f>IF(N491="nulová",J491,0)</f>
        <v>0</v>
      </c>
      <c r="BJ491" s="19" t="s">
        <v>81</v>
      </c>
      <c r="BK491" s="193">
        <f>ROUND(I491*H491,2)</f>
        <v>0</v>
      </c>
      <c r="BL491" s="19" t="s">
        <v>165</v>
      </c>
      <c r="BM491" s="192" t="s">
        <v>638</v>
      </c>
    </row>
    <row r="492" s="2" customFormat="1">
      <c r="A492" s="38"/>
      <c r="B492" s="39"/>
      <c r="C492" s="38"/>
      <c r="D492" s="194" t="s">
        <v>167</v>
      </c>
      <c r="E492" s="38"/>
      <c r="F492" s="195" t="s">
        <v>639</v>
      </c>
      <c r="G492" s="38"/>
      <c r="H492" s="38"/>
      <c r="I492" s="196"/>
      <c r="J492" s="38"/>
      <c r="K492" s="38"/>
      <c r="L492" s="39"/>
      <c r="M492" s="197"/>
      <c r="N492" s="198"/>
      <c r="O492" s="77"/>
      <c r="P492" s="77"/>
      <c r="Q492" s="77"/>
      <c r="R492" s="77"/>
      <c r="S492" s="77"/>
      <c r="T492" s="78"/>
      <c r="U492" s="38"/>
      <c r="V492" s="38"/>
      <c r="W492" s="38"/>
      <c r="X492" s="38"/>
      <c r="Y492" s="38"/>
      <c r="Z492" s="38"/>
      <c r="AA492" s="38"/>
      <c r="AB492" s="38"/>
      <c r="AC492" s="38"/>
      <c r="AD492" s="38"/>
      <c r="AE492" s="38"/>
      <c r="AT492" s="19" t="s">
        <v>167</v>
      </c>
      <c r="AU492" s="19" t="s">
        <v>83</v>
      </c>
    </row>
    <row r="493" s="14" customFormat="1">
      <c r="A493" s="14"/>
      <c r="B493" s="207"/>
      <c r="C493" s="14"/>
      <c r="D493" s="194" t="s">
        <v>171</v>
      </c>
      <c r="E493" s="208" t="s">
        <v>1</v>
      </c>
      <c r="F493" s="209" t="s">
        <v>640</v>
      </c>
      <c r="G493" s="14"/>
      <c r="H493" s="210">
        <v>4.7000000000000002</v>
      </c>
      <c r="I493" s="211"/>
      <c r="J493" s="14"/>
      <c r="K493" s="14"/>
      <c r="L493" s="207"/>
      <c r="M493" s="212"/>
      <c r="N493" s="213"/>
      <c r="O493" s="213"/>
      <c r="P493" s="213"/>
      <c r="Q493" s="213"/>
      <c r="R493" s="213"/>
      <c r="S493" s="213"/>
      <c r="T493" s="214"/>
      <c r="U493" s="14"/>
      <c r="V493" s="14"/>
      <c r="W493" s="14"/>
      <c r="X493" s="14"/>
      <c r="Y493" s="14"/>
      <c r="Z493" s="14"/>
      <c r="AA493" s="14"/>
      <c r="AB493" s="14"/>
      <c r="AC493" s="14"/>
      <c r="AD493" s="14"/>
      <c r="AE493" s="14"/>
      <c r="AT493" s="208" t="s">
        <v>171</v>
      </c>
      <c r="AU493" s="208" t="s">
        <v>83</v>
      </c>
      <c r="AV493" s="14" t="s">
        <v>83</v>
      </c>
      <c r="AW493" s="14" t="s">
        <v>32</v>
      </c>
      <c r="AX493" s="14" t="s">
        <v>75</v>
      </c>
      <c r="AY493" s="208" t="s">
        <v>158</v>
      </c>
    </row>
    <row r="494" s="14" customFormat="1">
      <c r="A494" s="14"/>
      <c r="B494" s="207"/>
      <c r="C494" s="14"/>
      <c r="D494" s="194" t="s">
        <v>171</v>
      </c>
      <c r="E494" s="208" t="s">
        <v>1</v>
      </c>
      <c r="F494" s="209" t="s">
        <v>641</v>
      </c>
      <c r="G494" s="14"/>
      <c r="H494" s="210">
        <v>4.5</v>
      </c>
      <c r="I494" s="211"/>
      <c r="J494" s="14"/>
      <c r="K494" s="14"/>
      <c r="L494" s="207"/>
      <c r="M494" s="212"/>
      <c r="N494" s="213"/>
      <c r="O494" s="213"/>
      <c r="P494" s="213"/>
      <c r="Q494" s="213"/>
      <c r="R494" s="213"/>
      <c r="S494" s="213"/>
      <c r="T494" s="214"/>
      <c r="U494" s="14"/>
      <c r="V494" s="14"/>
      <c r="W494" s="14"/>
      <c r="X494" s="14"/>
      <c r="Y494" s="14"/>
      <c r="Z494" s="14"/>
      <c r="AA494" s="14"/>
      <c r="AB494" s="14"/>
      <c r="AC494" s="14"/>
      <c r="AD494" s="14"/>
      <c r="AE494" s="14"/>
      <c r="AT494" s="208" t="s">
        <v>171</v>
      </c>
      <c r="AU494" s="208" t="s">
        <v>83</v>
      </c>
      <c r="AV494" s="14" t="s">
        <v>83</v>
      </c>
      <c r="AW494" s="14" t="s">
        <v>32</v>
      </c>
      <c r="AX494" s="14" t="s">
        <v>75</v>
      </c>
      <c r="AY494" s="208" t="s">
        <v>158</v>
      </c>
    </row>
    <row r="495" s="15" customFormat="1">
      <c r="A495" s="15"/>
      <c r="B495" s="215"/>
      <c r="C495" s="15"/>
      <c r="D495" s="194" t="s">
        <v>171</v>
      </c>
      <c r="E495" s="216" t="s">
        <v>1</v>
      </c>
      <c r="F495" s="217" t="s">
        <v>196</v>
      </c>
      <c r="G495" s="15"/>
      <c r="H495" s="218">
        <v>9.1999999999999993</v>
      </c>
      <c r="I495" s="219"/>
      <c r="J495" s="15"/>
      <c r="K495" s="15"/>
      <c r="L495" s="215"/>
      <c r="M495" s="220"/>
      <c r="N495" s="221"/>
      <c r="O495" s="221"/>
      <c r="P495" s="221"/>
      <c r="Q495" s="221"/>
      <c r="R495" s="221"/>
      <c r="S495" s="221"/>
      <c r="T495" s="222"/>
      <c r="U495" s="15"/>
      <c r="V495" s="15"/>
      <c r="W495" s="15"/>
      <c r="X495" s="15"/>
      <c r="Y495" s="15"/>
      <c r="Z495" s="15"/>
      <c r="AA495" s="15"/>
      <c r="AB495" s="15"/>
      <c r="AC495" s="15"/>
      <c r="AD495" s="15"/>
      <c r="AE495" s="15"/>
      <c r="AT495" s="216" t="s">
        <v>171</v>
      </c>
      <c r="AU495" s="216" t="s">
        <v>83</v>
      </c>
      <c r="AV495" s="15" t="s">
        <v>165</v>
      </c>
      <c r="AW495" s="15" t="s">
        <v>32</v>
      </c>
      <c r="AX495" s="15" t="s">
        <v>81</v>
      </c>
      <c r="AY495" s="216" t="s">
        <v>158</v>
      </c>
    </row>
    <row r="496" s="2" customFormat="1" ht="24.15" customHeight="1">
      <c r="A496" s="38"/>
      <c r="B496" s="180"/>
      <c r="C496" s="223" t="s">
        <v>642</v>
      </c>
      <c r="D496" s="223" t="s">
        <v>304</v>
      </c>
      <c r="E496" s="224" t="s">
        <v>643</v>
      </c>
      <c r="F496" s="225" t="s">
        <v>644</v>
      </c>
      <c r="G496" s="226" t="s">
        <v>184</v>
      </c>
      <c r="H496" s="227">
        <v>9.6600000000000001</v>
      </c>
      <c r="I496" s="228"/>
      <c r="J496" s="229">
        <f>ROUND(I496*H496,2)</f>
        <v>0</v>
      </c>
      <c r="K496" s="225" t="s">
        <v>164</v>
      </c>
      <c r="L496" s="230"/>
      <c r="M496" s="231" t="s">
        <v>1</v>
      </c>
      <c r="N496" s="232" t="s">
        <v>40</v>
      </c>
      <c r="O496" s="77"/>
      <c r="P496" s="190">
        <f>O496*H496</f>
        <v>0</v>
      </c>
      <c r="Q496" s="190">
        <v>0.00214</v>
      </c>
      <c r="R496" s="190">
        <f>Q496*H496</f>
        <v>0.0206724</v>
      </c>
      <c r="S496" s="190">
        <v>0</v>
      </c>
      <c r="T496" s="191">
        <f>S496*H496</f>
        <v>0</v>
      </c>
      <c r="U496" s="38"/>
      <c r="V496" s="38"/>
      <c r="W496" s="38"/>
      <c r="X496" s="38"/>
      <c r="Y496" s="38"/>
      <c r="Z496" s="38"/>
      <c r="AA496" s="38"/>
      <c r="AB496" s="38"/>
      <c r="AC496" s="38"/>
      <c r="AD496" s="38"/>
      <c r="AE496" s="38"/>
      <c r="AR496" s="192" t="s">
        <v>226</v>
      </c>
      <c r="AT496" s="192" t="s">
        <v>304</v>
      </c>
      <c r="AU496" s="192" t="s">
        <v>83</v>
      </c>
      <c r="AY496" s="19" t="s">
        <v>158</v>
      </c>
      <c r="BE496" s="193">
        <f>IF(N496="základní",J496,0)</f>
        <v>0</v>
      </c>
      <c r="BF496" s="193">
        <f>IF(N496="snížená",J496,0)</f>
        <v>0</v>
      </c>
      <c r="BG496" s="193">
        <f>IF(N496="zákl. přenesená",J496,0)</f>
        <v>0</v>
      </c>
      <c r="BH496" s="193">
        <f>IF(N496="sníž. přenesená",J496,0)</f>
        <v>0</v>
      </c>
      <c r="BI496" s="193">
        <f>IF(N496="nulová",J496,0)</f>
        <v>0</v>
      </c>
      <c r="BJ496" s="19" t="s">
        <v>81</v>
      </c>
      <c r="BK496" s="193">
        <f>ROUND(I496*H496,2)</f>
        <v>0</v>
      </c>
      <c r="BL496" s="19" t="s">
        <v>165</v>
      </c>
      <c r="BM496" s="192" t="s">
        <v>645</v>
      </c>
    </row>
    <row r="497" s="2" customFormat="1">
      <c r="A497" s="38"/>
      <c r="B497" s="39"/>
      <c r="C497" s="38"/>
      <c r="D497" s="194" t="s">
        <v>167</v>
      </c>
      <c r="E497" s="38"/>
      <c r="F497" s="195" t="s">
        <v>644</v>
      </c>
      <c r="G497" s="38"/>
      <c r="H497" s="38"/>
      <c r="I497" s="196"/>
      <c r="J497" s="38"/>
      <c r="K497" s="38"/>
      <c r="L497" s="39"/>
      <c r="M497" s="197"/>
      <c r="N497" s="198"/>
      <c r="O497" s="77"/>
      <c r="P497" s="77"/>
      <c r="Q497" s="77"/>
      <c r="R497" s="77"/>
      <c r="S497" s="77"/>
      <c r="T497" s="78"/>
      <c r="U497" s="38"/>
      <c r="V497" s="38"/>
      <c r="W497" s="38"/>
      <c r="X497" s="38"/>
      <c r="Y497" s="38"/>
      <c r="Z497" s="38"/>
      <c r="AA497" s="38"/>
      <c r="AB497" s="38"/>
      <c r="AC497" s="38"/>
      <c r="AD497" s="38"/>
      <c r="AE497" s="38"/>
      <c r="AT497" s="19" t="s">
        <v>167</v>
      </c>
      <c r="AU497" s="19" t="s">
        <v>83</v>
      </c>
    </row>
    <row r="498" s="14" customFormat="1">
      <c r="A498" s="14"/>
      <c r="B498" s="207"/>
      <c r="C498" s="14"/>
      <c r="D498" s="194" t="s">
        <v>171</v>
      </c>
      <c r="E498" s="14"/>
      <c r="F498" s="209" t="s">
        <v>646</v>
      </c>
      <c r="G498" s="14"/>
      <c r="H498" s="210">
        <v>9.6600000000000001</v>
      </c>
      <c r="I498" s="211"/>
      <c r="J498" s="14"/>
      <c r="K498" s="14"/>
      <c r="L498" s="207"/>
      <c r="M498" s="212"/>
      <c r="N498" s="213"/>
      <c r="O498" s="213"/>
      <c r="P498" s="213"/>
      <c r="Q498" s="213"/>
      <c r="R498" s="213"/>
      <c r="S498" s="213"/>
      <c r="T498" s="214"/>
      <c r="U498" s="14"/>
      <c r="V498" s="14"/>
      <c r="W498" s="14"/>
      <c r="X498" s="14"/>
      <c r="Y498" s="14"/>
      <c r="Z498" s="14"/>
      <c r="AA498" s="14"/>
      <c r="AB498" s="14"/>
      <c r="AC498" s="14"/>
      <c r="AD498" s="14"/>
      <c r="AE498" s="14"/>
      <c r="AT498" s="208" t="s">
        <v>171</v>
      </c>
      <c r="AU498" s="208" t="s">
        <v>83</v>
      </c>
      <c r="AV498" s="14" t="s">
        <v>83</v>
      </c>
      <c r="AW498" s="14" t="s">
        <v>3</v>
      </c>
      <c r="AX498" s="14" t="s">
        <v>81</v>
      </c>
      <c r="AY498" s="208" t="s">
        <v>158</v>
      </c>
    </row>
    <row r="499" s="2" customFormat="1" ht="24.15" customHeight="1">
      <c r="A499" s="38"/>
      <c r="B499" s="180"/>
      <c r="C499" s="181" t="s">
        <v>647</v>
      </c>
      <c r="D499" s="181" t="s">
        <v>160</v>
      </c>
      <c r="E499" s="182" t="s">
        <v>648</v>
      </c>
      <c r="F499" s="183" t="s">
        <v>649</v>
      </c>
      <c r="G499" s="184" t="s">
        <v>184</v>
      </c>
      <c r="H499" s="185">
        <v>4</v>
      </c>
      <c r="I499" s="186"/>
      <c r="J499" s="187">
        <f>ROUND(I499*H499,2)</f>
        <v>0</v>
      </c>
      <c r="K499" s="183" t="s">
        <v>164</v>
      </c>
      <c r="L499" s="39"/>
      <c r="M499" s="188" t="s">
        <v>1</v>
      </c>
      <c r="N499" s="189" t="s">
        <v>40</v>
      </c>
      <c r="O499" s="77"/>
      <c r="P499" s="190">
        <f>O499*H499</f>
        <v>0</v>
      </c>
      <c r="Q499" s="190">
        <v>1.0000000000000001E-05</v>
      </c>
      <c r="R499" s="190">
        <f>Q499*H499</f>
        <v>4.0000000000000003E-05</v>
      </c>
      <c r="S499" s="190">
        <v>0</v>
      </c>
      <c r="T499" s="191">
        <f>S499*H499</f>
        <v>0</v>
      </c>
      <c r="U499" s="38"/>
      <c r="V499" s="38"/>
      <c r="W499" s="38"/>
      <c r="X499" s="38"/>
      <c r="Y499" s="38"/>
      <c r="Z499" s="38"/>
      <c r="AA499" s="38"/>
      <c r="AB499" s="38"/>
      <c r="AC499" s="38"/>
      <c r="AD499" s="38"/>
      <c r="AE499" s="38"/>
      <c r="AR499" s="192" t="s">
        <v>165</v>
      </c>
      <c r="AT499" s="192" t="s">
        <v>160</v>
      </c>
      <c r="AU499" s="192" t="s">
        <v>83</v>
      </c>
      <c r="AY499" s="19" t="s">
        <v>158</v>
      </c>
      <c r="BE499" s="193">
        <f>IF(N499="základní",J499,0)</f>
        <v>0</v>
      </c>
      <c r="BF499" s="193">
        <f>IF(N499="snížená",J499,0)</f>
        <v>0</v>
      </c>
      <c r="BG499" s="193">
        <f>IF(N499="zákl. přenesená",J499,0)</f>
        <v>0</v>
      </c>
      <c r="BH499" s="193">
        <f>IF(N499="sníž. přenesená",J499,0)</f>
        <v>0</v>
      </c>
      <c r="BI499" s="193">
        <f>IF(N499="nulová",J499,0)</f>
        <v>0</v>
      </c>
      <c r="BJ499" s="19" t="s">
        <v>81</v>
      </c>
      <c r="BK499" s="193">
        <f>ROUND(I499*H499,2)</f>
        <v>0</v>
      </c>
      <c r="BL499" s="19" t="s">
        <v>165</v>
      </c>
      <c r="BM499" s="192" t="s">
        <v>650</v>
      </c>
    </row>
    <row r="500" s="2" customFormat="1">
      <c r="A500" s="38"/>
      <c r="B500" s="39"/>
      <c r="C500" s="38"/>
      <c r="D500" s="194" t="s">
        <v>167</v>
      </c>
      <c r="E500" s="38"/>
      <c r="F500" s="195" t="s">
        <v>651</v>
      </c>
      <c r="G500" s="38"/>
      <c r="H500" s="38"/>
      <c r="I500" s="196"/>
      <c r="J500" s="38"/>
      <c r="K500" s="38"/>
      <c r="L500" s="39"/>
      <c r="M500" s="197"/>
      <c r="N500" s="198"/>
      <c r="O500" s="77"/>
      <c r="P500" s="77"/>
      <c r="Q500" s="77"/>
      <c r="R500" s="77"/>
      <c r="S500" s="77"/>
      <c r="T500" s="78"/>
      <c r="U500" s="38"/>
      <c r="V500" s="38"/>
      <c r="W500" s="38"/>
      <c r="X500" s="38"/>
      <c r="Y500" s="38"/>
      <c r="Z500" s="38"/>
      <c r="AA500" s="38"/>
      <c r="AB500" s="38"/>
      <c r="AC500" s="38"/>
      <c r="AD500" s="38"/>
      <c r="AE500" s="38"/>
      <c r="AT500" s="19" t="s">
        <v>167</v>
      </c>
      <c r="AU500" s="19" t="s">
        <v>83</v>
      </c>
    </row>
    <row r="501" s="2" customFormat="1">
      <c r="A501" s="38"/>
      <c r="B501" s="39"/>
      <c r="C501" s="38"/>
      <c r="D501" s="194" t="s">
        <v>169</v>
      </c>
      <c r="E501" s="38"/>
      <c r="F501" s="199" t="s">
        <v>170</v>
      </c>
      <c r="G501" s="38"/>
      <c r="H501" s="38"/>
      <c r="I501" s="196"/>
      <c r="J501" s="38"/>
      <c r="K501" s="38"/>
      <c r="L501" s="39"/>
      <c r="M501" s="197"/>
      <c r="N501" s="198"/>
      <c r="O501" s="77"/>
      <c r="P501" s="77"/>
      <c r="Q501" s="77"/>
      <c r="R501" s="77"/>
      <c r="S501" s="77"/>
      <c r="T501" s="78"/>
      <c r="U501" s="38"/>
      <c r="V501" s="38"/>
      <c r="W501" s="38"/>
      <c r="X501" s="38"/>
      <c r="Y501" s="38"/>
      <c r="Z501" s="38"/>
      <c r="AA501" s="38"/>
      <c r="AB501" s="38"/>
      <c r="AC501" s="38"/>
      <c r="AD501" s="38"/>
      <c r="AE501" s="38"/>
      <c r="AT501" s="19" t="s">
        <v>169</v>
      </c>
      <c r="AU501" s="19" t="s">
        <v>83</v>
      </c>
    </row>
    <row r="502" s="14" customFormat="1">
      <c r="A502" s="14"/>
      <c r="B502" s="207"/>
      <c r="C502" s="14"/>
      <c r="D502" s="194" t="s">
        <v>171</v>
      </c>
      <c r="E502" s="208" t="s">
        <v>1</v>
      </c>
      <c r="F502" s="209" t="s">
        <v>652</v>
      </c>
      <c r="G502" s="14"/>
      <c r="H502" s="210">
        <v>4</v>
      </c>
      <c r="I502" s="211"/>
      <c r="J502" s="14"/>
      <c r="K502" s="14"/>
      <c r="L502" s="207"/>
      <c r="M502" s="212"/>
      <c r="N502" s="213"/>
      <c r="O502" s="213"/>
      <c r="P502" s="213"/>
      <c r="Q502" s="213"/>
      <c r="R502" s="213"/>
      <c r="S502" s="213"/>
      <c r="T502" s="214"/>
      <c r="U502" s="14"/>
      <c r="V502" s="14"/>
      <c r="W502" s="14"/>
      <c r="X502" s="14"/>
      <c r="Y502" s="14"/>
      <c r="Z502" s="14"/>
      <c r="AA502" s="14"/>
      <c r="AB502" s="14"/>
      <c r="AC502" s="14"/>
      <c r="AD502" s="14"/>
      <c r="AE502" s="14"/>
      <c r="AT502" s="208" t="s">
        <v>171</v>
      </c>
      <c r="AU502" s="208" t="s">
        <v>83</v>
      </c>
      <c r="AV502" s="14" t="s">
        <v>83</v>
      </c>
      <c r="AW502" s="14" t="s">
        <v>32</v>
      </c>
      <c r="AX502" s="14" t="s">
        <v>81</v>
      </c>
      <c r="AY502" s="208" t="s">
        <v>158</v>
      </c>
    </row>
    <row r="503" s="2" customFormat="1" ht="24.15" customHeight="1">
      <c r="A503" s="38"/>
      <c r="B503" s="180"/>
      <c r="C503" s="223" t="s">
        <v>653</v>
      </c>
      <c r="D503" s="223" t="s">
        <v>304</v>
      </c>
      <c r="E503" s="224" t="s">
        <v>654</v>
      </c>
      <c r="F503" s="225" t="s">
        <v>655</v>
      </c>
      <c r="G503" s="226" t="s">
        <v>184</v>
      </c>
      <c r="H503" s="227">
        <v>4.2000000000000002</v>
      </c>
      <c r="I503" s="228"/>
      <c r="J503" s="229">
        <f>ROUND(I503*H503,2)</f>
        <v>0</v>
      </c>
      <c r="K503" s="225" t="s">
        <v>164</v>
      </c>
      <c r="L503" s="230"/>
      <c r="M503" s="231" t="s">
        <v>1</v>
      </c>
      <c r="N503" s="232" t="s">
        <v>40</v>
      </c>
      <c r="O503" s="77"/>
      <c r="P503" s="190">
        <f>O503*H503</f>
        <v>0</v>
      </c>
      <c r="Q503" s="190">
        <v>0.0024099999999999998</v>
      </c>
      <c r="R503" s="190">
        <f>Q503*H503</f>
        <v>0.010121999999999999</v>
      </c>
      <c r="S503" s="190">
        <v>0</v>
      </c>
      <c r="T503" s="191">
        <f>S503*H503</f>
        <v>0</v>
      </c>
      <c r="U503" s="38"/>
      <c r="V503" s="38"/>
      <c r="W503" s="38"/>
      <c r="X503" s="38"/>
      <c r="Y503" s="38"/>
      <c r="Z503" s="38"/>
      <c r="AA503" s="38"/>
      <c r="AB503" s="38"/>
      <c r="AC503" s="38"/>
      <c r="AD503" s="38"/>
      <c r="AE503" s="38"/>
      <c r="AR503" s="192" t="s">
        <v>226</v>
      </c>
      <c r="AT503" s="192" t="s">
        <v>304</v>
      </c>
      <c r="AU503" s="192" t="s">
        <v>83</v>
      </c>
      <c r="AY503" s="19" t="s">
        <v>158</v>
      </c>
      <c r="BE503" s="193">
        <f>IF(N503="základní",J503,0)</f>
        <v>0</v>
      </c>
      <c r="BF503" s="193">
        <f>IF(N503="snížená",J503,0)</f>
        <v>0</v>
      </c>
      <c r="BG503" s="193">
        <f>IF(N503="zákl. přenesená",J503,0)</f>
        <v>0</v>
      </c>
      <c r="BH503" s="193">
        <f>IF(N503="sníž. přenesená",J503,0)</f>
        <v>0</v>
      </c>
      <c r="BI503" s="193">
        <f>IF(N503="nulová",J503,0)</f>
        <v>0</v>
      </c>
      <c r="BJ503" s="19" t="s">
        <v>81</v>
      </c>
      <c r="BK503" s="193">
        <f>ROUND(I503*H503,2)</f>
        <v>0</v>
      </c>
      <c r="BL503" s="19" t="s">
        <v>165</v>
      </c>
      <c r="BM503" s="192" t="s">
        <v>656</v>
      </c>
    </row>
    <row r="504" s="2" customFormat="1">
      <c r="A504" s="38"/>
      <c r="B504" s="39"/>
      <c r="C504" s="38"/>
      <c r="D504" s="194" t="s">
        <v>167</v>
      </c>
      <c r="E504" s="38"/>
      <c r="F504" s="195" t="s">
        <v>655</v>
      </c>
      <c r="G504" s="38"/>
      <c r="H504" s="38"/>
      <c r="I504" s="196"/>
      <c r="J504" s="38"/>
      <c r="K504" s="38"/>
      <c r="L504" s="39"/>
      <c r="M504" s="197"/>
      <c r="N504" s="198"/>
      <c r="O504" s="77"/>
      <c r="P504" s="77"/>
      <c r="Q504" s="77"/>
      <c r="R504" s="77"/>
      <c r="S504" s="77"/>
      <c r="T504" s="78"/>
      <c r="U504" s="38"/>
      <c r="V504" s="38"/>
      <c r="W504" s="38"/>
      <c r="X504" s="38"/>
      <c r="Y504" s="38"/>
      <c r="Z504" s="38"/>
      <c r="AA504" s="38"/>
      <c r="AB504" s="38"/>
      <c r="AC504" s="38"/>
      <c r="AD504" s="38"/>
      <c r="AE504" s="38"/>
      <c r="AT504" s="19" t="s">
        <v>167</v>
      </c>
      <c r="AU504" s="19" t="s">
        <v>83</v>
      </c>
    </row>
    <row r="505" s="14" customFormat="1">
      <c r="A505" s="14"/>
      <c r="B505" s="207"/>
      <c r="C505" s="14"/>
      <c r="D505" s="194" t="s">
        <v>171</v>
      </c>
      <c r="E505" s="14"/>
      <c r="F505" s="209" t="s">
        <v>657</v>
      </c>
      <c r="G505" s="14"/>
      <c r="H505" s="210">
        <v>4.2000000000000002</v>
      </c>
      <c r="I505" s="211"/>
      <c r="J505" s="14"/>
      <c r="K505" s="14"/>
      <c r="L505" s="207"/>
      <c r="M505" s="212"/>
      <c r="N505" s="213"/>
      <c r="O505" s="213"/>
      <c r="P505" s="213"/>
      <c r="Q505" s="213"/>
      <c r="R505" s="213"/>
      <c r="S505" s="213"/>
      <c r="T505" s="214"/>
      <c r="U505" s="14"/>
      <c r="V505" s="14"/>
      <c r="W505" s="14"/>
      <c r="X505" s="14"/>
      <c r="Y505" s="14"/>
      <c r="Z505" s="14"/>
      <c r="AA505" s="14"/>
      <c r="AB505" s="14"/>
      <c r="AC505" s="14"/>
      <c r="AD505" s="14"/>
      <c r="AE505" s="14"/>
      <c r="AT505" s="208" t="s">
        <v>171</v>
      </c>
      <c r="AU505" s="208" t="s">
        <v>83</v>
      </c>
      <c r="AV505" s="14" t="s">
        <v>83</v>
      </c>
      <c r="AW505" s="14" t="s">
        <v>3</v>
      </c>
      <c r="AX505" s="14" t="s">
        <v>81</v>
      </c>
      <c r="AY505" s="208" t="s">
        <v>158</v>
      </c>
    </row>
    <row r="506" s="2" customFormat="1" ht="24.15" customHeight="1">
      <c r="A506" s="38"/>
      <c r="B506" s="180"/>
      <c r="C506" s="181" t="s">
        <v>658</v>
      </c>
      <c r="D506" s="181" t="s">
        <v>160</v>
      </c>
      <c r="E506" s="182" t="s">
        <v>659</v>
      </c>
      <c r="F506" s="183" t="s">
        <v>660</v>
      </c>
      <c r="G506" s="184" t="s">
        <v>342</v>
      </c>
      <c r="H506" s="185">
        <v>1</v>
      </c>
      <c r="I506" s="186"/>
      <c r="J506" s="187">
        <f>ROUND(I506*H506,2)</f>
        <v>0</v>
      </c>
      <c r="K506" s="183" t="s">
        <v>164</v>
      </c>
      <c r="L506" s="39"/>
      <c r="M506" s="188" t="s">
        <v>1</v>
      </c>
      <c r="N506" s="189" t="s">
        <v>40</v>
      </c>
      <c r="O506" s="77"/>
      <c r="P506" s="190">
        <f>O506*H506</f>
        <v>0</v>
      </c>
      <c r="Q506" s="190">
        <v>0</v>
      </c>
      <c r="R506" s="190">
        <f>Q506*H506</f>
        <v>0</v>
      </c>
      <c r="S506" s="190">
        <v>0</v>
      </c>
      <c r="T506" s="191">
        <f>S506*H506</f>
        <v>0</v>
      </c>
      <c r="U506" s="38"/>
      <c r="V506" s="38"/>
      <c r="W506" s="38"/>
      <c r="X506" s="38"/>
      <c r="Y506" s="38"/>
      <c r="Z506" s="38"/>
      <c r="AA506" s="38"/>
      <c r="AB506" s="38"/>
      <c r="AC506" s="38"/>
      <c r="AD506" s="38"/>
      <c r="AE506" s="38"/>
      <c r="AR506" s="192" t="s">
        <v>165</v>
      </c>
      <c r="AT506" s="192" t="s">
        <v>160</v>
      </c>
      <c r="AU506" s="192" t="s">
        <v>83</v>
      </c>
      <c r="AY506" s="19" t="s">
        <v>158</v>
      </c>
      <c r="BE506" s="193">
        <f>IF(N506="základní",J506,0)</f>
        <v>0</v>
      </c>
      <c r="BF506" s="193">
        <f>IF(N506="snížená",J506,0)</f>
        <v>0</v>
      </c>
      <c r="BG506" s="193">
        <f>IF(N506="zákl. přenesená",J506,0)</f>
        <v>0</v>
      </c>
      <c r="BH506" s="193">
        <f>IF(N506="sníž. přenesená",J506,0)</f>
        <v>0</v>
      </c>
      <c r="BI506" s="193">
        <f>IF(N506="nulová",J506,0)</f>
        <v>0</v>
      </c>
      <c r="BJ506" s="19" t="s">
        <v>81</v>
      </c>
      <c r="BK506" s="193">
        <f>ROUND(I506*H506,2)</f>
        <v>0</v>
      </c>
      <c r="BL506" s="19" t="s">
        <v>165</v>
      </c>
      <c r="BM506" s="192" t="s">
        <v>661</v>
      </c>
    </row>
    <row r="507" s="2" customFormat="1">
      <c r="A507" s="38"/>
      <c r="B507" s="39"/>
      <c r="C507" s="38"/>
      <c r="D507" s="194" t="s">
        <v>167</v>
      </c>
      <c r="E507" s="38"/>
      <c r="F507" s="195" t="s">
        <v>662</v>
      </c>
      <c r="G507" s="38"/>
      <c r="H507" s="38"/>
      <c r="I507" s="196"/>
      <c r="J507" s="38"/>
      <c r="K507" s="38"/>
      <c r="L507" s="39"/>
      <c r="M507" s="197"/>
      <c r="N507" s="198"/>
      <c r="O507" s="77"/>
      <c r="P507" s="77"/>
      <c r="Q507" s="77"/>
      <c r="R507" s="77"/>
      <c r="S507" s="77"/>
      <c r="T507" s="78"/>
      <c r="U507" s="38"/>
      <c r="V507" s="38"/>
      <c r="W507" s="38"/>
      <c r="X507" s="38"/>
      <c r="Y507" s="38"/>
      <c r="Z507" s="38"/>
      <c r="AA507" s="38"/>
      <c r="AB507" s="38"/>
      <c r="AC507" s="38"/>
      <c r="AD507" s="38"/>
      <c r="AE507" s="38"/>
      <c r="AT507" s="19" t="s">
        <v>167</v>
      </c>
      <c r="AU507" s="19" t="s">
        <v>83</v>
      </c>
    </row>
    <row r="508" s="2" customFormat="1">
      <c r="A508" s="38"/>
      <c r="B508" s="39"/>
      <c r="C508" s="38"/>
      <c r="D508" s="194" t="s">
        <v>169</v>
      </c>
      <c r="E508" s="38"/>
      <c r="F508" s="199" t="s">
        <v>170</v>
      </c>
      <c r="G508" s="38"/>
      <c r="H508" s="38"/>
      <c r="I508" s="196"/>
      <c r="J508" s="38"/>
      <c r="K508" s="38"/>
      <c r="L508" s="39"/>
      <c r="M508" s="197"/>
      <c r="N508" s="198"/>
      <c r="O508" s="77"/>
      <c r="P508" s="77"/>
      <c r="Q508" s="77"/>
      <c r="R508" s="77"/>
      <c r="S508" s="77"/>
      <c r="T508" s="78"/>
      <c r="U508" s="38"/>
      <c r="V508" s="38"/>
      <c r="W508" s="38"/>
      <c r="X508" s="38"/>
      <c r="Y508" s="38"/>
      <c r="Z508" s="38"/>
      <c r="AA508" s="38"/>
      <c r="AB508" s="38"/>
      <c r="AC508" s="38"/>
      <c r="AD508" s="38"/>
      <c r="AE508" s="38"/>
      <c r="AT508" s="19" t="s">
        <v>169</v>
      </c>
      <c r="AU508" s="19" t="s">
        <v>83</v>
      </c>
    </row>
    <row r="509" s="14" customFormat="1">
      <c r="A509" s="14"/>
      <c r="B509" s="207"/>
      <c r="C509" s="14"/>
      <c r="D509" s="194" t="s">
        <v>171</v>
      </c>
      <c r="E509" s="208" t="s">
        <v>1</v>
      </c>
      <c r="F509" s="209" t="s">
        <v>663</v>
      </c>
      <c r="G509" s="14"/>
      <c r="H509" s="210">
        <v>1</v>
      </c>
      <c r="I509" s="211"/>
      <c r="J509" s="14"/>
      <c r="K509" s="14"/>
      <c r="L509" s="207"/>
      <c r="M509" s="212"/>
      <c r="N509" s="213"/>
      <c r="O509" s="213"/>
      <c r="P509" s="213"/>
      <c r="Q509" s="213"/>
      <c r="R509" s="213"/>
      <c r="S509" s="213"/>
      <c r="T509" s="214"/>
      <c r="U509" s="14"/>
      <c r="V509" s="14"/>
      <c r="W509" s="14"/>
      <c r="X509" s="14"/>
      <c r="Y509" s="14"/>
      <c r="Z509" s="14"/>
      <c r="AA509" s="14"/>
      <c r="AB509" s="14"/>
      <c r="AC509" s="14"/>
      <c r="AD509" s="14"/>
      <c r="AE509" s="14"/>
      <c r="AT509" s="208" t="s">
        <v>171</v>
      </c>
      <c r="AU509" s="208" t="s">
        <v>83</v>
      </c>
      <c r="AV509" s="14" t="s">
        <v>83</v>
      </c>
      <c r="AW509" s="14" t="s">
        <v>32</v>
      </c>
      <c r="AX509" s="14" t="s">
        <v>81</v>
      </c>
      <c r="AY509" s="208" t="s">
        <v>158</v>
      </c>
    </row>
    <row r="510" s="2" customFormat="1" ht="16.5" customHeight="1">
      <c r="A510" s="38"/>
      <c r="B510" s="180"/>
      <c r="C510" s="223" t="s">
        <v>664</v>
      </c>
      <c r="D510" s="223" t="s">
        <v>304</v>
      </c>
      <c r="E510" s="224" t="s">
        <v>665</v>
      </c>
      <c r="F510" s="225" t="s">
        <v>666</v>
      </c>
      <c r="G510" s="226" t="s">
        <v>342</v>
      </c>
      <c r="H510" s="227">
        <v>1</v>
      </c>
      <c r="I510" s="228"/>
      <c r="J510" s="229">
        <f>ROUND(I510*H510,2)</f>
        <v>0</v>
      </c>
      <c r="K510" s="225" t="s">
        <v>164</v>
      </c>
      <c r="L510" s="230"/>
      <c r="M510" s="231" t="s">
        <v>1</v>
      </c>
      <c r="N510" s="232" t="s">
        <v>40</v>
      </c>
      <c r="O510" s="77"/>
      <c r="P510" s="190">
        <f>O510*H510</f>
        <v>0</v>
      </c>
      <c r="Q510" s="190">
        <v>0.00022000000000000001</v>
      </c>
      <c r="R510" s="190">
        <f>Q510*H510</f>
        <v>0.00022000000000000001</v>
      </c>
      <c r="S510" s="190">
        <v>0</v>
      </c>
      <c r="T510" s="191">
        <f>S510*H510</f>
        <v>0</v>
      </c>
      <c r="U510" s="38"/>
      <c r="V510" s="38"/>
      <c r="W510" s="38"/>
      <c r="X510" s="38"/>
      <c r="Y510" s="38"/>
      <c r="Z510" s="38"/>
      <c r="AA510" s="38"/>
      <c r="AB510" s="38"/>
      <c r="AC510" s="38"/>
      <c r="AD510" s="38"/>
      <c r="AE510" s="38"/>
      <c r="AR510" s="192" t="s">
        <v>226</v>
      </c>
      <c r="AT510" s="192" t="s">
        <v>304</v>
      </c>
      <c r="AU510" s="192" t="s">
        <v>83</v>
      </c>
      <c r="AY510" s="19" t="s">
        <v>158</v>
      </c>
      <c r="BE510" s="193">
        <f>IF(N510="základní",J510,0)</f>
        <v>0</v>
      </c>
      <c r="BF510" s="193">
        <f>IF(N510="snížená",J510,0)</f>
        <v>0</v>
      </c>
      <c r="BG510" s="193">
        <f>IF(N510="zákl. přenesená",J510,0)</f>
        <v>0</v>
      </c>
      <c r="BH510" s="193">
        <f>IF(N510="sníž. přenesená",J510,0)</f>
        <v>0</v>
      </c>
      <c r="BI510" s="193">
        <f>IF(N510="nulová",J510,0)</f>
        <v>0</v>
      </c>
      <c r="BJ510" s="19" t="s">
        <v>81</v>
      </c>
      <c r="BK510" s="193">
        <f>ROUND(I510*H510,2)</f>
        <v>0</v>
      </c>
      <c r="BL510" s="19" t="s">
        <v>165</v>
      </c>
      <c r="BM510" s="192" t="s">
        <v>667</v>
      </c>
    </row>
    <row r="511" s="2" customFormat="1">
      <c r="A511" s="38"/>
      <c r="B511" s="39"/>
      <c r="C511" s="38"/>
      <c r="D511" s="194" t="s">
        <v>167</v>
      </c>
      <c r="E511" s="38"/>
      <c r="F511" s="195" t="s">
        <v>666</v>
      </c>
      <c r="G511" s="38"/>
      <c r="H511" s="38"/>
      <c r="I511" s="196"/>
      <c r="J511" s="38"/>
      <c r="K511" s="38"/>
      <c r="L511" s="39"/>
      <c r="M511" s="197"/>
      <c r="N511" s="198"/>
      <c r="O511" s="77"/>
      <c r="P511" s="77"/>
      <c r="Q511" s="77"/>
      <c r="R511" s="77"/>
      <c r="S511" s="77"/>
      <c r="T511" s="78"/>
      <c r="U511" s="38"/>
      <c r="V511" s="38"/>
      <c r="W511" s="38"/>
      <c r="X511" s="38"/>
      <c r="Y511" s="38"/>
      <c r="Z511" s="38"/>
      <c r="AA511" s="38"/>
      <c r="AB511" s="38"/>
      <c r="AC511" s="38"/>
      <c r="AD511" s="38"/>
      <c r="AE511" s="38"/>
      <c r="AT511" s="19" t="s">
        <v>167</v>
      </c>
      <c r="AU511" s="19" t="s">
        <v>83</v>
      </c>
    </row>
    <row r="512" s="2" customFormat="1" ht="24.15" customHeight="1">
      <c r="A512" s="38"/>
      <c r="B512" s="180"/>
      <c r="C512" s="181" t="s">
        <v>668</v>
      </c>
      <c r="D512" s="181" t="s">
        <v>160</v>
      </c>
      <c r="E512" s="182" t="s">
        <v>669</v>
      </c>
      <c r="F512" s="183" t="s">
        <v>670</v>
      </c>
      <c r="G512" s="184" t="s">
        <v>342</v>
      </c>
      <c r="H512" s="185">
        <v>1</v>
      </c>
      <c r="I512" s="186"/>
      <c r="J512" s="187">
        <f>ROUND(I512*H512,2)</f>
        <v>0</v>
      </c>
      <c r="K512" s="183" t="s">
        <v>164</v>
      </c>
      <c r="L512" s="39"/>
      <c r="M512" s="188" t="s">
        <v>1</v>
      </c>
      <c r="N512" s="189" t="s">
        <v>40</v>
      </c>
      <c r="O512" s="77"/>
      <c r="P512" s="190">
        <f>O512*H512</f>
        <v>0</v>
      </c>
      <c r="Q512" s="190">
        <v>0</v>
      </c>
      <c r="R512" s="190">
        <f>Q512*H512</f>
        <v>0</v>
      </c>
      <c r="S512" s="190">
        <v>0</v>
      </c>
      <c r="T512" s="191">
        <f>S512*H512</f>
        <v>0</v>
      </c>
      <c r="U512" s="38"/>
      <c r="V512" s="38"/>
      <c r="W512" s="38"/>
      <c r="X512" s="38"/>
      <c r="Y512" s="38"/>
      <c r="Z512" s="38"/>
      <c r="AA512" s="38"/>
      <c r="AB512" s="38"/>
      <c r="AC512" s="38"/>
      <c r="AD512" s="38"/>
      <c r="AE512" s="38"/>
      <c r="AR512" s="192" t="s">
        <v>165</v>
      </c>
      <c r="AT512" s="192" t="s">
        <v>160</v>
      </c>
      <c r="AU512" s="192" t="s">
        <v>83</v>
      </c>
      <c r="AY512" s="19" t="s">
        <v>158</v>
      </c>
      <c r="BE512" s="193">
        <f>IF(N512="základní",J512,0)</f>
        <v>0</v>
      </c>
      <c r="BF512" s="193">
        <f>IF(N512="snížená",J512,0)</f>
        <v>0</v>
      </c>
      <c r="BG512" s="193">
        <f>IF(N512="zákl. přenesená",J512,0)</f>
        <v>0</v>
      </c>
      <c r="BH512" s="193">
        <f>IF(N512="sníž. přenesená",J512,0)</f>
        <v>0</v>
      </c>
      <c r="BI512" s="193">
        <f>IF(N512="nulová",J512,0)</f>
        <v>0</v>
      </c>
      <c r="BJ512" s="19" t="s">
        <v>81</v>
      </c>
      <c r="BK512" s="193">
        <f>ROUND(I512*H512,2)</f>
        <v>0</v>
      </c>
      <c r="BL512" s="19" t="s">
        <v>165</v>
      </c>
      <c r="BM512" s="192" t="s">
        <v>671</v>
      </c>
    </row>
    <row r="513" s="2" customFormat="1">
      <c r="A513" s="38"/>
      <c r="B513" s="39"/>
      <c r="C513" s="38"/>
      <c r="D513" s="194" t="s">
        <v>167</v>
      </c>
      <c r="E513" s="38"/>
      <c r="F513" s="195" t="s">
        <v>672</v>
      </c>
      <c r="G513" s="38"/>
      <c r="H513" s="38"/>
      <c r="I513" s="196"/>
      <c r="J513" s="38"/>
      <c r="K513" s="38"/>
      <c r="L513" s="39"/>
      <c r="M513" s="197"/>
      <c r="N513" s="198"/>
      <c r="O513" s="77"/>
      <c r="P513" s="77"/>
      <c r="Q513" s="77"/>
      <c r="R513" s="77"/>
      <c r="S513" s="77"/>
      <c r="T513" s="78"/>
      <c r="U513" s="38"/>
      <c r="V513" s="38"/>
      <c r="W513" s="38"/>
      <c r="X513" s="38"/>
      <c r="Y513" s="38"/>
      <c r="Z513" s="38"/>
      <c r="AA513" s="38"/>
      <c r="AB513" s="38"/>
      <c r="AC513" s="38"/>
      <c r="AD513" s="38"/>
      <c r="AE513" s="38"/>
      <c r="AT513" s="19" t="s">
        <v>167</v>
      </c>
      <c r="AU513" s="19" t="s">
        <v>83</v>
      </c>
    </row>
    <row r="514" s="2" customFormat="1">
      <c r="A514" s="38"/>
      <c r="B514" s="39"/>
      <c r="C514" s="38"/>
      <c r="D514" s="194" t="s">
        <v>169</v>
      </c>
      <c r="E514" s="38"/>
      <c r="F514" s="199" t="s">
        <v>170</v>
      </c>
      <c r="G514" s="38"/>
      <c r="H514" s="38"/>
      <c r="I514" s="196"/>
      <c r="J514" s="38"/>
      <c r="K514" s="38"/>
      <c r="L514" s="39"/>
      <c r="M514" s="197"/>
      <c r="N514" s="198"/>
      <c r="O514" s="77"/>
      <c r="P514" s="77"/>
      <c r="Q514" s="77"/>
      <c r="R514" s="77"/>
      <c r="S514" s="77"/>
      <c r="T514" s="78"/>
      <c r="U514" s="38"/>
      <c r="V514" s="38"/>
      <c r="W514" s="38"/>
      <c r="X514" s="38"/>
      <c r="Y514" s="38"/>
      <c r="Z514" s="38"/>
      <c r="AA514" s="38"/>
      <c r="AB514" s="38"/>
      <c r="AC514" s="38"/>
      <c r="AD514" s="38"/>
      <c r="AE514" s="38"/>
      <c r="AT514" s="19" t="s">
        <v>169</v>
      </c>
      <c r="AU514" s="19" t="s">
        <v>83</v>
      </c>
    </row>
    <row r="515" s="14" customFormat="1">
      <c r="A515" s="14"/>
      <c r="B515" s="207"/>
      <c r="C515" s="14"/>
      <c r="D515" s="194" t="s">
        <v>171</v>
      </c>
      <c r="E515" s="208" t="s">
        <v>1</v>
      </c>
      <c r="F515" s="209" t="s">
        <v>663</v>
      </c>
      <c r="G515" s="14"/>
      <c r="H515" s="210">
        <v>1</v>
      </c>
      <c r="I515" s="211"/>
      <c r="J515" s="14"/>
      <c r="K515" s="14"/>
      <c r="L515" s="207"/>
      <c r="M515" s="212"/>
      <c r="N515" s="213"/>
      <c r="O515" s="213"/>
      <c r="P515" s="213"/>
      <c r="Q515" s="213"/>
      <c r="R515" s="213"/>
      <c r="S515" s="213"/>
      <c r="T515" s="214"/>
      <c r="U515" s="14"/>
      <c r="V515" s="14"/>
      <c r="W515" s="14"/>
      <c r="X515" s="14"/>
      <c r="Y515" s="14"/>
      <c r="Z515" s="14"/>
      <c r="AA515" s="14"/>
      <c r="AB515" s="14"/>
      <c r="AC515" s="14"/>
      <c r="AD515" s="14"/>
      <c r="AE515" s="14"/>
      <c r="AT515" s="208" t="s">
        <v>171</v>
      </c>
      <c r="AU515" s="208" t="s">
        <v>83</v>
      </c>
      <c r="AV515" s="14" t="s">
        <v>83</v>
      </c>
      <c r="AW515" s="14" t="s">
        <v>32</v>
      </c>
      <c r="AX515" s="14" t="s">
        <v>81</v>
      </c>
      <c r="AY515" s="208" t="s">
        <v>158</v>
      </c>
    </row>
    <row r="516" s="2" customFormat="1" ht="16.5" customHeight="1">
      <c r="A516" s="38"/>
      <c r="B516" s="180"/>
      <c r="C516" s="223" t="s">
        <v>673</v>
      </c>
      <c r="D516" s="223" t="s">
        <v>304</v>
      </c>
      <c r="E516" s="224" t="s">
        <v>674</v>
      </c>
      <c r="F516" s="225" t="s">
        <v>675</v>
      </c>
      <c r="G516" s="226" t="s">
        <v>342</v>
      </c>
      <c r="H516" s="227">
        <v>1</v>
      </c>
      <c r="I516" s="228"/>
      <c r="J516" s="229">
        <f>ROUND(I516*H516,2)</f>
        <v>0</v>
      </c>
      <c r="K516" s="225" t="s">
        <v>164</v>
      </c>
      <c r="L516" s="230"/>
      <c r="M516" s="231" t="s">
        <v>1</v>
      </c>
      <c r="N516" s="232" t="s">
        <v>40</v>
      </c>
      <c r="O516" s="77"/>
      <c r="P516" s="190">
        <f>O516*H516</f>
        <v>0</v>
      </c>
      <c r="Q516" s="190">
        <v>0.00019000000000000001</v>
      </c>
      <c r="R516" s="190">
        <f>Q516*H516</f>
        <v>0.00019000000000000001</v>
      </c>
      <c r="S516" s="190">
        <v>0</v>
      </c>
      <c r="T516" s="191">
        <f>S516*H516</f>
        <v>0</v>
      </c>
      <c r="U516" s="38"/>
      <c r="V516" s="38"/>
      <c r="W516" s="38"/>
      <c r="X516" s="38"/>
      <c r="Y516" s="38"/>
      <c r="Z516" s="38"/>
      <c r="AA516" s="38"/>
      <c r="AB516" s="38"/>
      <c r="AC516" s="38"/>
      <c r="AD516" s="38"/>
      <c r="AE516" s="38"/>
      <c r="AR516" s="192" t="s">
        <v>226</v>
      </c>
      <c r="AT516" s="192" t="s">
        <v>304</v>
      </c>
      <c r="AU516" s="192" t="s">
        <v>83</v>
      </c>
      <c r="AY516" s="19" t="s">
        <v>158</v>
      </c>
      <c r="BE516" s="193">
        <f>IF(N516="základní",J516,0)</f>
        <v>0</v>
      </c>
      <c r="BF516" s="193">
        <f>IF(N516="snížená",J516,0)</f>
        <v>0</v>
      </c>
      <c r="BG516" s="193">
        <f>IF(N516="zákl. přenesená",J516,0)</f>
        <v>0</v>
      </c>
      <c r="BH516" s="193">
        <f>IF(N516="sníž. přenesená",J516,0)</f>
        <v>0</v>
      </c>
      <c r="BI516" s="193">
        <f>IF(N516="nulová",J516,0)</f>
        <v>0</v>
      </c>
      <c r="BJ516" s="19" t="s">
        <v>81</v>
      </c>
      <c r="BK516" s="193">
        <f>ROUND(I516*H516,2)</f>
        <v>0</v>
      </c>
      <c r="BL516" s="19" t="s">
        <v>165</v>
      </c>
      <c r="BM516" s="192" t="s">
        <v>676</v>
      </c>
    </row>
    <row r="517" s="2" customFormat="1">
      <c r="A517" s="38"/>
      <c r="B517" s="39"/>
      <c r="C517" s="38"/>
      <c r="D517" s="194" t="s">
        <v>167</v>
      </c>
      <c r="E517" s="38"/>
      <c r="F517" s="195" t="s">
        <v>675</v>
      </c>
      <c r="G517" s="38"/>
      <c r="H517" s="38"/>
      <c r="I517" s="196"/>
      <c r="J517" s="38"/>
      <c r="K517" s="38"/>
      <c r="L517" s="39"/>
      <c r="M517" s="197"/>
      <c r="N517" s="198"/>
      <c r="O517" s="77"/>
      <c r="P517" s="77"/>
      <c r="Q517" s="77"/>
      <c r="R517" s="77"/>
      <c r="S517" s="77"/>
      <c r="T517" s="78"/>
      <c r="U517" s="38"/>
      <c r="V517" s="38"/>
      <c r="W517" s="38"/>
      <c r="X517" s="38"/>
      <c r="Y517" s="38"/>
      <c r="Z517" s="38"/>
      <c r="AA517" s="38"/>
      <c r="AB517" s="38"/>
      <c r="AC517" s="38"/>
      <c r="AD517" s="38"/>
      <c r="AE517" s="38"/>
      <c r="AT517" s="19" t="s">
        <v>167</v>
      </c>
      <c r="AU517" s="19" t="s">
        <v>83</v>
      </c>
    </row>
    <row r="518" s="2" customFormat="1" ht="21.75" customHeight="1">
      <c r="A518" s="38"/>
      <c r="B518" s="180"/>
      <c r="C518" s="223" t="s">
        <v>677</v>
      </c>
      <c r="D518" s="223" t="s">
        <v>304</v>
      </c>
      <c r="E518" s="224" t="s">
        <v>678</v>
      </c>
      <c r="F518" s="225" t="s">
        <v>679</v>
      </c>
      <c r="G518" s="226" t="s">
        <v>342</v>
      </c>
      <c r="H518" s="227">
        <v>1</v>
      </c>
      <c r="I518" s="228"/>
      <c r="J518" s="229">
        <f>ROUND(I518*H518,2)</f>
        <v>0</v>
      </c>
      <c r="K518" s="225" t="s">
        <v>164</v>
      </c>
      <c r="L518" s="230"/>
      <c r="M518" s="231" t="s">
        <v>1</v>
      </c>
      <c r="N518" s="232" t="s">
        <v>40</v>
      </c>
      <c r="O518" s="77"/>
      <c r="P518" s="190">
        <f>O518*H518</f>
        <v>0</v>
      </c>
      <c r="Q518" s="190">
        <v>0.0022000000000000001</v>
      </c>
      <c r="R518" s="190">
        <f>Q518*H518</f>
        <v>0.0022000000000000001</v>
      </c>
      <c r="S518" s="190">
        <v>0</v>
      </c>
      <c r="T518" s="191">
        <f>S518*H518</f>
        <v>0</v>
      </c>
      <c r="U518" s="38"/>
      <c r="V518" s="38"/>
      <c r="W518" s="38"/>
      <c r="X518" s="38"/>
      <c r="Y518" s="38"/>
      <c r="Z518" s="38"/>
      <c r="AA518" s="38"/>
      <c r="AB518" s="38"/>
      <c r="AC518" s="38"/>
      <c r="AD518" s="38"/>
      <c r="AE518" s="38"/>
      <c r="AR518" s="192" t="s">
        <v>226</v>
      </c>
      <c r="AT518" s="192" t="s">
        <v>304</v>
      </c>
      <c r="AU518" s="192" t="s">
        <v>83</v>
      </c>
      <c r="AY518" s="19" t="s">
        <v>158</v>
      </c>
      <c r="BE518" s="193">
        <f>IF(N518="základní",J518,0)</f>
        <v>0</v>
      </c>
      <c r="BF518" s="193">
        <f>IF(N518="snížená",J518,0)</f>
        <v>0</v>
      </c>
      <c r="BG518" s="193">
        <f>IF(N518="zákl. přenesená",J518,0)</f>
        <v>0</v>
      </c>
      <c r="BH518" s="193">
        <f>IF(N518="sníž. přenesená",J518,0)</f>
        <v>0</v>
      </c>
      <c r="BI518" s="193">
        <f>IF(N518="nulová",J518,0)</f>
        <v>0</v>
      </c>
      <c r="BJ518" s="19" t="s">
        <v>81</v>
      </c>
      <c r="BK518" s="193">
        <f>ROUND(I518*H518,2)</f>
        <v>0</v>
      </c>
      <c r="BL518" s="19" t="s">
        <v>165</v>
      </c>
      <c r="BM518" s="192" t="s">
        <v>680</v>
      </c>
    </row>
    <row r="519" s="2" customFormat="1">
      <c r="A519" s="38"/>
      <c r="B519" s="39"/>
      <c r="C519" s="38"/>
      <c r="D519" s="194" t="s">
        <v>167</v>
      </c>
      <c r="E519" s="38"/>
      <c r="F519" s="195" t="s">
        <v>679</v>
      </c>
      <c r="G519" s="38"/>
      <c r="H519" s="38"/>
      <c r="I519" s="196"/>
      <c r="J519" s="38"/>
      <c r="K519" s="38"/>
      <c r="L519" s="39"/>
      <c r="M519" s="197"/>
      <c r="N519" s="198"/>
      <c r="O519" s="77"/>
      <c r="P519" s="77"/>
      <c r="Q519" s="77"/>
      <c r="R519" s="77"/>
      <c r="S519" s="77"/>
      <c r="T519" s="78"/>
      <c r="U519" s="38"/>
      <c r="V519" s="38"/>
      <c r="W519" s="38"/>
      <c r="X519" s="38"/>
      <c r="Y519" s="38"/>
      <c r="Z519" s="38"/>
      <c r="AA519" s="38"/>
      <c r="AB519" s="38"/>
      <c r="AC519" s="38"/>
      <c r="AD519" s="38"/>
      <c r="AE519" s="38"/>
      <c r="AT519" s="19" t="s">
        <v>167</v>
      </c>
      <c r="AU519" s="19" t="s">
        <v>83</v>
      </c>
    </row>
    <row r="520" s="2" customFormat="1" ht="24.15" customHeight="1">
      <c r="A520" s="38"/>
      <c r="B520" s="180"/>
      <c r="C520" s="181" t="s">
        <v>681</v>
      </c>
      <c r="D520" s="181" t="s">
        <v>160</v>
      </c>
      <c r="E520" s="182" t="s">
        <v>682</v>
      </c>
      <c r="F520" s="183" t="s">
        <v>683</v>
      </c>
      <c r="G520" s="184" t="s">
        <v>342</v>
      </c>
      <c r="H520" s="185">
        <v>2</v>
      </c>
      <c r="I520" s="186"/>
      <c r="J520" s="187">
        <f>ROUND(I520*H520,2)</f>
        <v>0</v>
      </c>
      <c r="K520" s="183" t="s">
        <v>164</v>
      </c>
      <c r="L520" s="39"/>
      <c r="M520" s="188" t="s">
        <v>1</v>
      </c>
      <c r="N520" s="189" t="s">
        <v>40</v>
      </c>
      <c r="O520" s="77"/>
      <c r="P520" s="190">
        <f>O520*H520</f>
        <v>0</v>
      </c>
      <c r="Q520" s="190">
        <v>0</v>
      </c>
      <c r="R520" s="190">
        <f>Q520*H520</f>
        <v>0</v>
      </c>
      <c r="S520" s="190">
        <v>0</v>
      </c>
      <c r="T520" s="191">
        <f>S520*H520</f>
        <v>0</v>
      </c>
      <c r="U520" s="38"/>
      <c r="V520" s="38"/>
      <c r="W520" s="38"/>
      <c r="X520" s="38"/>
      <c r="Y520" s="38"/>
      <c r="Z520" s="38"/>
      <c r="AA520" s="38"/>
      <c r="AB520" s="38"/>
      <c r="AC520" s="38"/>
      <c r="AD520" s="38"/>
      <c r="AE520" s="38"/>
      <c r="AR520" s="192" t="s">
        <v>165</v>
      </c>
      <c r="AT520" s="192" t="s">
        <v>160</v>
      </c>
      <c r="AU520" s="192" t="s">
        <v>83</v>
      </c>
      <c r="AY520" s="19" t="s">
        <v>158</v>
      </c>
      <c r="BE520" s="193">
        <f>IF(N520="základní",J520,0)</f>
        <v>0</v>
      </c>
      <c r="BF520" s="193">
        <f>IF(N520="snížená",J520,0)</f>
        <v>0</v>
      </c>
      <c r="BG520" s="193">
        <f>IF(N520="zákl. přenesená",J520,0)</f>
        <v>0</v>
      </c>
      <c r="BH520" s="193">
        <f>IF(N520="sníž. přenesená",J520,0)</f>
        <v>0</v>
      </c>
      <c r="BI520" s="193">
        <f>IF(N520="nulová",J520,0)</f>
        <v>0</v>
      </c>
      <c r="BJ520" s="19" t="s">
        <v>81</v>
      </c>
      <c r="BK520" s="193">
        <f>ROUND(I520*H520,2)</f>
        <v>0</v>
      </c>
      <c r="BL520" s="19" t="s">
        <v>165</v>
      </c>
      <c r="BM520" s="192" t="s">
        <v>684</v>
      </c>
    </row>
    <row r="521" s="2" customFormat="1">
      <c r="A521" s="38"/>
      <c r="B521" s="39"/>
      <c r="C521" s="38"/>
      <c r="D521" s="194" t="s">
        <v>167</v>
      </c>
      <c r="E521" s="38"/>
      <c r="F521" s="195" t="s">
        <v>685</v>
      </c>
      <c r="G521" s="38"/>
      <c r="H521" s="38"/>
      <c r="I521" s="196"/>
      <c r="J521" s="38"/>
      <c r="K521" s="38"/>
      <c r="L521" s="39"/>
      <c r="M521" s="197"/>
      <c r="N521" s="198"/>
      <c r="O521" s="77"/>
      <c r="P521" s="77"/>
      <c r="Q521" s="77"/>
      <c r="R521" s="77"/>
      <c r="S521" s="77"/>
      <c r="T521" s="78"/>
      <c r="U521" s="38"/>
      <c r="V521" s="38"/>
      <c r="W521" s="38"/>
      <c r="X521" s="38"/>
      <c r="Y521" s="38"/>
      <c r="Z521" s="38"/>
      <c r="AA521" s="38"/>
      <c r="AB521" s="38"/>
      <c r="AC521" s="38"/>
      <c r="AD521" s="38"/>
      <c r="AE521" s="38"/>
      <c r="AT521" s="19" t="s">
        <v>167</v>
      </c>
      <c r="AU521" s="19" t="s">
        <v>83</v>
      </c>
    </row>
    <row r="522" s="2" customFormat="1">
      <c r="A522" s="38"/>
      <c r="B522" s="39"/>
      <c r="C522" s="38"/>
      <c r="D522" s="194" t="s">
        <v>169</v>
      </c>
      <c r="E522" s="38"/>
      <c r="F522" s="199" t="s">
        <v>170</v>
      </c>
      <c r="G522" s="38"/>
      <c r="H522" s="38"/>
      <c r="I522" s="196"/>
      <c r="J522" s="38"/>
      <c r="K522" s="38"/>
      <c r="L522" s="39"/>
      <c r="M522" s="197"/>
      <c r="N522" s="198"/>
      <c r="O522" s="77"/>
      <c r="P522" s="77"/>
      <c r="Q522" s="77"/>
      <c r="R522" s="77"/>
      <c r="S522" s="77"/>
      <c r="T522" s="78"/>
      <c r="U522" s="38"/>
      <c r="V522" s="38"/>
      <c r="W522" s="38"/>
      <c r="X522" s="38"/>
      <c r="Y522" s="38"/>
      <c r="Z522" s="38"/>
      <c r="AA522" s="38"/>
      <c r="AB522" s="38"/>
      <c r="AC522" s="38"/>
      <c r="AD522" s="38"/>
      <c r="AE522" s="38"/>
      <c r="AT522" s="19" t="s">
        <v>169</v>
      </c>
      <c r="AU522" s="19" t="s">
        <v>83</v>
      </c>
    </row>
    <row r="523" s="14" customFormat="1">
      <c r="A523" s="14"/>
      <c r="B523" s="207"/>
      <c r="C523" s="14"/>
      <c r="D523" s="194" t="s">
        <v>171</v>
      </c>
      <c r="E523" s="208" t="s">
        <v>1</v>
      </c>
      <c r="F523" s="209" t="s">
        <v>686</v>
      </c>
      <c r="G523" s="14"/>
      <c r="H523" s="210">
        <v>1</v>
      </c>
      <c r="I523" s="211"/>
      <c r="J523" s="14"/>
      <c r="K523" s="14"/>
      <c r="L523" s="207"/>
      <c r="M523" s="212"/>
      <c r="N523" s="213"/>
      <c r="O523" s="213"/>
      <c r="P523" s="213"/>
      <c r="Q523" s="213"/>
      <c r="R523" s="213"/>
      <c r="S523" s="213"/>
      <c r="T523" s="214"/>
      <c r="U523" s="14"/>
      <c r="V523" s="14"/>
      <c r="W523" s="14"/>
      <c r="X523" s="14"/>
      <c r="Y523" s="14"/>
      <c r="Z523" s="14"/>
      <c r="AA523" s="14"/>
      <c r="AB523" s="14"/>
      <c r="AC523" s="14"/>
      <c r="AD523" s="14"/>
      <c r="AE523" s="14"/>
      <c r="AT523" s="208" t="s">
        <v>171</v>
      </c>
      <c r="AU523" s="208" t="s">
        <v>83</v>
      </c>
      <c r="AV523" s="14" t="s">
        <v>83</v>
      </c>
      <c r="AW523" s="14" t="s">
        <v>32</v>
      </c>
      <c r="AX523" s="14" t="s">
        <v>75</v>
      </c>
      <c r="AY523" s="208" t="s">
        <v>158</v>
      </c>
    </row>
    <row r="524" s="14" customFormat="1">
      <c r="A524" s="14"/>
      <c r="B524" s="207"/>
      <c r="C524" s="14"/>
      <c r="D524" s="194" t="s">
        <v>171</v>
      </c>
      <c r="E524" s="208" t="s">
        <v>1</v>
      </c>
      <c r="F524" s="209" t="s">
        <v>687</v>
      </c>
      <c r="G524" s="14"/>
      <c r="H524" s="210">
        <v>1</v>
      </c>
      <c r="I524" s="211"/>
      <c r="J524" s="14"/>
      <c r="K524" s="14"/>
      <c r="L524" s="207"/>
      <c r="M524" s="212"/>
      <c r="N524" s="213"/>
      <c r="O524" s="213"/>
      <c r="P524" s="213"/>
      <c r="Q524" s="213"/>
      <c r="R524" s="213"/>
      <c r="S524" s="213"/>
      <c r="T524" s="214"/>
      <c r="U524" s="14"/>
      <c r="V524" s="14"/>
      <c r="W524" s="14"/>
      <c r="X524" s="14"/>
      <c r="Y524" s="14"/>
      <c r="Z524" s="14"/>
      <c r="AA524" s="14"/>
      <c r="AB524" s="14"/>
      <c r="AC524" s="14"/>
      <c r="AD524" s="14"/>
      <c r="AE524" s="14"/>
      <c r="AT524" s="208" t="s">
        <v>171</v>
      </c>
      <c r="AU524" s="208" t="s">
        <v>83</v>
      </c>
      <c r="AV524" s="14" t="s">
        <v>83</v>
      </c>
      <c r="AW524" s="14" t="s">
        <v>32</v>
      </c>
      <c r="AX524" s="14" t="s">
        <v>75</v>
      </c>
      <c r="AY524" s="208" t="s">
        <v>158</v>
      </c>
    </row>
    <row r="525" s="15" customFormat="1">
      <c r="A525" s="15"/>
      <c r="B525" s="215"/>
      <c r="C525" s="15"/>
      <c r="D525" s="194" t="s">
        <v>171</v>
      </c>
      <c r="E525" s="216" t="s">
        <v>1</v>
      </c>
      <c r="F525" s="217" t="s">
        <v>196</v>
      </c>
      <c r="G525" s="15"/>
      <c r="H525" s="218">
        <v>2</v>
      </c>
      <c r="I525" s="219"/>
      <c r="J525" s="15"/>
      <c r="K525" s="15"/>
      <c r="L525" s="215"/>
      <c r="M525" s="220"/>
      <c r="N525" s="221"/>
      <c r="O525" s="221"/>
      <c r="P525" s="221"/>
      <c r="Q525" s="221"/>
      <c r="R525" s="221"/>
      <c r="S525" s="221"/>
      <c r="T525" s="222"/>
      <c r="U525" s="15"/>
      <c r="V525" s="15"/>
      <c r="W525" s="15"/>
      <c r="X525" s="15"/>
      <c r="Y525" s="15"/>
      <c r="Z525" s="15"/>
      <c r="AA525" s="15"/>
      <c r="AB525" s="15"/>
      <c r="AC525" s="15"/>
      <c r="AD525" s="15"/>
      <c r="AE525" s="15"/>
      <c r="AT525" s="216" t="s">
        <v>171</v>
      </c>
      <c r="AU525" s="216" t="s">
        <v>83</v>
      </c>
      <c r="AV525" s="15" t="s">
        <v>165</v>
      </c>
      <c r="AW525" s="15" t="s">
        <v>32</v>
      </c>
      <c r="AX525" s="15" t="s">
        <v>81</v>
      </c>
      <c r="AY525" s="216" t="s">
        <v>158</v>
      </c>
    </row>
    <row r="526" s="2" customFormat="1" ht="16.5" customHeight="1">
      <c r="A526" s="38"/>
      <c r="B526" s="180"/>
      <c r="C526" s="223" t="s">
        <v>688</v>
      </c>
      <c r="D526" s="223" t="s">
        <v>304</v>
      </c>
      <c r="E526" s="224" t="s">
        <v>689</v>
      </c>
      <c r="F526" s="225" t="s">
        <v>690</v>
      </c>
      <c r="G526" s="226" t="s">
        <v>342</v>
      </c>
      <c r="H526" s="227">
        <v>2</v>
      </c>
      <c r="I526" s="228"/>
      <c r="J526" s="229">
        <f>ROUND(I526*H526,2)</f>
        <v>0</v>
      </c>
      <c r="K526" s="225" t="s">
        <v>164</v>
      </c>
      <c r="L526" s="230"/>
      <c r="M526" s="231" t="s">
        <v>1</v>
      </c>
      <c r="N526" s="232" t="s">
        <v>40</v>
      </c>
      <c r="O526" s="77"/>
      <c r="P526" s="190">
        <f>O526*H526</f>
        <v>0</v>
      </c>
      <c r="Q526" s="190">
        <v>0.00038999999999999999</v>
      </c>
      <c r="R526" s="190">
        <f>Q526*H526</f>
        <v>0.00077999999999999999</v>
      </c>
      <c r="S526" s="190">
        <v>0</v>
      </c>
      <c r="T526" s="191">
        <f>S526*H526</f>
        <v>0</v>
      </c>
      <c r="U526" s="38"/>
      <c r="V526" s="38"/>
      <c r="W526" s="38"/>
      <c r="X526" s="38"/>
      <c r="Y526" s="38"/>
      <c r="Z526" s="38"/>
      <c r="AA526" s="38"/>
      <c r="AB526" s="38"/>
      <c r="AC526" s="38"/>
      <c r="AD526" s="38"/>
      <c r="AE526" s="38"/>
      <c r="AR526" s="192" t="s">
        <v>226</v>
      </c>
      <c r="AT526" s="192" t="s">
        <v>304</v>
      </c>
      <c r="AU526" s="192" t="s">
        <v>83</v>
      </c>
      <c r="AY526" s="19" t="s">
        <v>158</v>
      </c>
      <c r="BE526" s="193">
        <f>IF(N526="základní",J526,0)</f>
        <v>0</v>
      </c>
      <c r="BF526" s="193">
        <f>IF(N526="snížená",J526,0)</f>
        <v>0</v>
      </c>
      <c r="BG526" s="193">
        <f>IF(N526="zákl. přenesená",J526,0)</f>
        <v>0</v>
      </c>
      <c r="BH526" s="193">
        <f>IF(N526="sníž. přenesená",J526,0)</f>
        <v>0</v>
      </c>
      <c r="BI526" s="193">
        <f>IF(N526="nulová",J526,0)</f>
        <v>0</v>
      </c>
      <c r="BJ526" s="19" t="s">
        <v>81</v>
      </c>
      <c r="BK526" s="193">
        <f>ROUND(I526*H526,2)</f>
        <v>0</v>
      </c>
      <c r="BL526" s="19" t="s">
        <v>165</v>
      </c>
      <c r="BM526" s="192" t="s">
        <v>691</v>
      </c>
    </row>
    <row r="527" s="2" customFormat="1">
      <c r="A527" s="38"/>
      <c r="B527" s="39"/>
      <c r="C527" s="38"/>
      <c r="D527" s="194" t="s">
        <v>167</v>
      </c>
      <c r="E527" s="38"/>
      <c r="F527" s="195" t="s">
        <v>690</v>
      </c>
      <c r="G527" s="38"/>
      <c r="H527" s="38"/>
      <c r="I527" s="196"/>
      <c r="J527" s="38"/>
      <c r="K527" s="38"/>
      <c r="L527" s="39"/>
      <c r="M527" s="197"/>
      <c r="N527" s="198"/>
      <c r="O527" s="77"/>
      <c r="P527" s="77"/>
      <c r="Q527" s="77"/>
      <c r="R527" s="77"/>
      <c r="S527" s="77"/>
      <c r="T527" s="78"/>
      <c r="U527" s="38"/>
      <c r="V527" s="38"/>
      <c r="W527" s="38"/>
      <c r="X527" s="38"/>
      <c r="Y527" s="38"/>
      <c r="Z527" s="38"/>
      <c r="AA527" s="38"/>
      <c r="AB527" s="38"/>
      <c r="AC527" s="38"/>
      <c r="AD527" s="38"/>
      <c r="AE527" s="38"/>
      <c r="AT527" s="19" t="s">
        <v>167</v>
      </c>
      <c r="AU527" s="19" t="s">
        <v>83</v>
      </c>
    </row>
    <row r="528" s="2" customFormat="1" ht="24.15" customHeight="1">
      <c r="A528" s="38"/>
      <c r="B528" s="180"/>
      <c r="C528" s="181" t="s">
        <v>692</v>
      </c>
      <c r="D528" s="181" t="s">
        <v>160</v>
      </c>
      <c r="E528" s="182" t="s">
        <v>693</v>
      </c>
      <c r="F528" s="183" t="s">
        <v>694</v>
      </c>
      <c r="G528" s="184" t="s">
        <v>342</v>
      </c>
      <c r="H528" s="185">
        <v>2</v>
      </c>
      <c r="I528" s="186"/>
      <c r="J528" s="187">
        <f>ROUND(I528*H528,2)</f>
        <v>0</v>
      </c>
      <c r="K528" s="183" t="s">
        <v>164</v>
      </c>
      <c r="L528" s="39"/>
      <c r="M528" s="188" t="s">
        <v>1</v>
      </c>
      <c r="N528" s="189" t="s">
        <v>40</v>
      </c>
      <c r="O528" s="77"/>
      <c r="P528" s="190">
        <f>O528*H528</f>
        <v>0</v>
      </c>
      <c r="Q528" s="190">
        <v>0</v>
      </c>
      <c r="R528" s="190">
        <f>Q528*H528</f>
        <v>0</v>
      </c>
      <c r="S528" s="190">
        <v>0</v>
      </c>
      <c r="T528" s="191">
        <f>S528*H528</f>
        <v>0</v>
      </c>
      <c r="U528" s="38"/>
      <c r="V528" s="38"/>
      <c r="W528" s="38"/>
      <c r="X528" s="38"/>
      <c r="Y528" s="38"/>
      <c r="Z528" s="38"/>
      <c r="AA528" s="38"/>
      <c r="AB528" s="38"/>
      <c r="AC528" s="38"/>
      <c r="AD528" s="38"/>
      <c r="AE528" s="38"/>
      <c r="AR528" s="192" t="s">
        <v>165</v>
      </c>
      <c r="AT528" s="192" t="s">
        <v>160</v>
      </c>
      <c r="AU528" s="192" t="s">
        <v>83</v>
      </c>
      <c r="AY528" s="19" t="s">
        <v>158</v>
      </c>
      <c r="BE528" s="193">
        <f>IF(N528="základní",J528,0)</f>
        <v>0</v>
      </c>
      <c r="BF528" s="193">
        <f>IF(N528="snížená",J528,0)</f>
        <v>0</v>
      </c>
      <c r="BG528" s="193">
        <f>IF(N528="zákl. přenesená",J528,0)</f>
        <v>0</v>
      </c>
      <c r="BH528" s="193">
        <f>IF(N528="sníž. přenesená",J528,0)</f>
        <v>0</v>
      </c>
      <c r="BI528" s="193">
        <f>IF(N528="nulová",J528,0)</f>
        <v>0</v>
      </c>
      <c r="BJ528" s="19" t="s">
        <v>81</v>
      </c>
      <c r="BK528" s="193">
        <f>ROUND(I528*H528,2)</f>
        <v>0</v>
      </c>
      <c r="BL528" s="19" t="s">
        <v>165</v>
      </c>
      <c r="BM528" s="192" t="s">
        <v>695</v>
      </c>
    </row>
    <row r="529" s="2" customFormat="1">
      <c r="A529" s="38"/>
      <c r="B529" s="39"/>
      <c r="C529" s="38"/>
      <c r="D529" s="194" t="s">
        <v>167</v>
      </c>
      <c r="E529" s="38"/>
      <c r="F529" s="195" t="s">
        <v>696</v>
      </c>
      <c r="G529" s="38"/>
      <c r="H529" s="38"/>
      <c r="I529" s="196"/>
      <c r="J529" s="38"/>
      <c r="K529" s="38"/>
      <c r="L529" s="39"/>
      <c r="M529" s="197"/>
      <c r="N529" s="198"/>
      <c r="O529" s="77"/>
      <c r="P529" s="77"/>
      <c r="Q529" s="77"/>
      <c r="R529" s="77"/>
      <c r="S529" s="77"/>
      <c r="T529" s="78"/>
      <c r="U529" s="38"/>
      <c r="V529" s="38"/>
      <c r="W529" s="38"/>
      <c r="X529" s="38"/>
      <c r="Y529" s="38"/>
      <c r="Z529" s="38"/>
      <c r="AA529" s="38"/>
      <c r="AB529" s="38"/>
      <c r="AC529" s="38"/>
      <c r="AD529" s="38"/>
      <c r="AE529" s="38"/>
      <c r="AT529" s="19" t="s">
        <v>167</v>
      </c>
      <c r="AU529" s="19" t="s">
        <v>83</v>
      </c>
    </row>
    <row r="530" s="2" customFormat="1">
      <c r="A530" s="38"/>
      <c r="B530" s="39"/>
      <c r="C530" s="38"/>
      <c r="D530" s="194" t="s">
        <v>169</v>
      </c>
      <c r="E530" s="38"/>
      <c r="F530" s="199" t="s">
        <v>170</v>
      </c>
      <c r="G530" s="38"/>
      <c r="H530" s="38"/>
      <c r="I530" s="196"/>
      <c r="J530" s="38"/>
      <c r="K530" s="38"/>
      <c r="L530" s="39"/>
      <c r="M530" s="197"/>
      <c r="N530" s="198"/>
      <c r="O530" s="77"/>
      <c r="P530" s="77"/>
      <c r="Q530" s="77"/>
      <c r="R530" s="77"/>
      <c r="S530" s="77"/>
      <c r="T530" s="78"/>
      <c r="U530" s="38"/>
      <c r="V530" s="38"/>
      <c r="W530" s="38"/>
      <c r="X530" s="38"/>
      <c r="Y530" s="38"/>
      <c r="Z530" s="38"/>
      <c r="AA530" s="38"/>
      <c r="AB530" s="38"/>
      <c r="AC530" s="38"/>
      <c r="AD530" s="38"/>
      <c r="AE530" s="38"/>
      <c r="AT530" s="19" t="s">
        <v>169</v>
      </c>
      <c r="AU530" s="19" t="s">
        <v>83</v>
      </c>
    </row>
    <row r="531" s="14" customFormat="1">
      <c r="A531" s="14"/>
      <c r="B531" s="207"/>
      <c r="C531" s="14"/>
      <c r="D531" s="194" t="s">
        <v>171</v>
      </c>
      <c r="E531" s="208" t="s">
        <v>1</v>
      </c>
      <c r="F531" s="209" t="s">
        <v>686</v>
      </c>
      <c r="G531" s="14"/>
      <c r="H531" s="210">
        <v>1</v>
      </c>
      <c r="I531" s="211"/>
      <c r="J531" s="14"/>
      <c r="K531" s="14"/>
      <c r="L531" s="207"/>
      <c r="M531" s="212"/>
      <c r="N531" s="213"/>
      <c r="O531" s="213"/>
      <c r="P531" s="213"/>
      <c r="Q531" s="213"/>
      <c r="R531" s="213"/>
      <c r="S531" s="213"/>
      <c r="T531" s="214"/>
      <c r="U531" s="14"/>
      <c r="V531" s="14"/>
      <c r="W531" s="14"/>
      <c r="X531" s="14"/>
      <c r="Y531" s="14"/>
      <c r="Z531" s="14"/>
      <c r="AA531" s="14"/>
      <c r="AB531" s="14"/>
      <c r="AC531" s="14"/>
      <c r="AD531" s="14"/>
      <c r="AE531" s="14"/>
      <c r="AT531" s="208" t="s">
        <v>171</v>
      </c>
      <c r="AU531" s="208" t="s">
        <v>83</v>
      </c>
      <c r="AV531" s="14" t="s">
        <v>83</v>
      </c>
      <c r="AW531" s="14" t="s">
        <v>32</v>
      </c>
      <c r="AX531" s="14" t="s">
        <v>75</v>
      </c>
      <c r="AY531" s="208" t="s">
        <v>158</v>
      </c>
    </row>
    <row r="532" s="14" customFormat="1">
      <c r="A532" s="14"/>
      <c r="B532" s="207"/>
      <c r="C532" s="14"/>
      <c r="D532" s="194" t="s">
        <v>171</v>
      </c>
      <c r="E532" s="208" t="s">
        <v>1</v>
      </c>
      <c r="F532" s="209" t="s">
        <v>687</v>
      </c>
      <c r="G532" s="14"/>
      <c r="H532" s="210">
        <v>1</v>
      </c>
      <c r="I532" s="211"/>
      <c r="J532" s="14"/>
      <c r="K532" s="14"/>
      <c r="L532" s="207"/>
      <c r="M532" s="212"/>
      <c r="N532" s="213"/>
      <c r="O532" s="213"/>
      <c r="P532" s="213"/>
      <c r="Q532" s="213"/>
      <c r="R532" s="213"/>
      <c r="S532" s="213"/>
      <c r="T532" s="214"/>
      <c r="U532" s="14"/>
      <c r="V532" s="14"/>
      <c r="W532" s="14"/>
      <c r="X532" s="14"/>
      <c r="Y532" s="14"/>
      <c r="Z532" s="14"/>
      <c r="AA532" s="14"/>
      <c r="AB532" s="14"/>
      <c r="AC532" s="14"/>
      <c r="AD532" s="14"/>
      <c r="AE532" s="14"/>
      <c r="AT532" s="208" t="s">
        <v>171</v>
      </c>
      <c r="AU532" s="208" t="s">
        <v>83</v>
      </c>
      <c r="AV532" s="14" t="s">
        <v>83</v>
      </c>
      <c r="AW532" s="14" t="s">
        <v>32</v>
      </c>
      <c r="AX532" s="14" t="s">
        <v>75</v>
      </c>
      <c r="AY532" s="208" t="s">
        <v>158</v>
      </c>
    </row>
    <row r="533" s="15" customFormat="1">
      <c r="A533" s="15"/>
      <c r="B533" s="215"/>
      <c r="C533" s="15"/>
      <c r="D533" s="194" t="s">
        <v>171</v>
      </c>
      <c r="E533" s="216" t="s">
        <v>1</v>
      </c>
      <c r="F533" s="217" t="s">
        <v>196</v>
      </c>
      <c r="G533" s="15"/>
      <c r="H533" s="218">
        <v>2</v>
      </c>
      <c r="I533" s="219"/>
      <c r="J533" s="15"/>
      <c r="K533" s="15"/>
      <c r="L533" s="215"/>
      <c r="M533" s="220"/>
      <c r="N533" s="221"/>
      <c r="O533" s="221"/>
      <c r="P533" s="221"/>
      <c r="Q533" s="221"/>
      <c r="R533" s="221"/>
      <c r="S533" s="221"/>
      <c r="T533" s="222"/>
      <c r="U533" s="15"/>
      <c r="V533" s="15"/>
      <c r="W533" s="15"/>
      <c r="X533" s="15"/>
      <c r="Y533" s="15"/>
      <c r="Z533" s="15"/>
      <c r="AA533" s="15"/>
      <c r="AB533" s="15"/>
      <c r="AC533" s="15"/>
      <c r="AD533" s="15"/>
      <c r="AE533" s="15"/>
      <c r="AT533" s="216" t="s">
        <v>171</v>
      </c>
      <c r="AU533" s="216" t="s">
        <v>83</v>
      </c>
      <c r="AV533" s="15" t="s">
        <v>165</v>
      </c>
      <c r="AW533" s="15" t="s">
        <v>32</v>
      </c>
      <c r="AX533" s="15" t="s">
        <v>81</v>
      </c>
      <c r="AY533" s="216" t="s">
        <v>158</v>
      </c>
    </row>
    <row r="534" s="2" customFormat="1" ht="16.5" customHeight="1">
      <c r="A534" s="38"/>
      <c r="B534" s="180"/>
      <c r="C534" s="223" t="s">
        <v>697</v>
      </c>
      <c r="D534" s="223" t="s">
        <v>304</v>
      </c>
      <c r="E534" s="224" t="s">
        <v>698</v>
      </c>
      <c r="F534" s="225" t="s">
        <v>699</v>
      </c>
      <c r="G534" s="226" t="s">
        <v>342</v>
      </c>
      <c r="H534" s="227">
        <v>2</v>
      </c>
      <c r="I534" s="228"/>
      <c r="J534" s="229">
        <f>ROUND(I534*H534,2)</f>
        <v>0</v>
      </c>
      <c r="K534" s="225" t="s">
        <v>164</v>
      </c>
      <c r="L534" s="230"/>
      <c r="M534" s="231" t="s">
        <v>1</v>
      </c>
      <c r="N534" s="232" t="s">
        <v>40</v>
      </c>
      <c r="O534" s="77"/>
      <c r="P534" s="190">
        <f>O534*H534</f>
        <v>0</v>
      </c>
      <c r="Q534" s="190">
        <v>0.00048000000000000001</v>
      </c>
      <c r="R534" s="190">
        <f>Q534*H534</f>
        <v>0.00096000000000000002</v>
      </c>
      <c r="S534" s="190">
        <v>0</v>
      </c>
      <c r="T534" s="191">
        <f>S534*H534</f>
        <v>0</v>
      </c>
      <c r="U534" s="38"/>
      <c r="V534" s="38"/>
      <c r="W534" s="38"/>
      <c r="X534" s="38"/>
      <c r="Y534" s="38"/>
      <c r="Z534" s="38"/>
      <c r="AA534" s="38"/>
      <c r="AB534" s="38"/>
      <c r="AC534" s="38"/>
      <c r="AD534" s="38"/>
      <c r="AE534" s="38"/>
      <c r="AR534" s="192" t="s">
        <v>226</v>
      </c>
      <c r="AT534" s="192" t="s">
        <v>304</v>
      </c>
      <c r="AU534" s="192" t="s">
        <v>83</v>
      </c>
      <c r="AY534" s="19" t="s">
        <v>158</v>
      </c>
      <c r="BE534" s="193">
        <f>IF(N534="základní",J534,0)</f>
        <v>0</v>
      </c>
      <c r="BF534" s="193">
        <f>IF(N534="snížená",J534,0)</f>
        <v>0</v>
      </c>
      <c r="BG534" s="193">
        <f>IF(N534="zákl. přenesená",J534,0)</f>
        <v>0</v>
      </c>
      <c r="BH534" s="193">
        <f>IF(N534="sníž. přenesená",J534,0)</f>
        <v>0</v>
      </c>
      <c r="BI534" s="193">
        <f>IF(N534="nulová",J534,0)</f>
        <v>0</v>
      </c>
      <c r="BJ534" s="19" t="s">
        <v>81</v>
      </c>
      <c r="BK534" s="193">
        <f>ROUND(I534*H534,2)</f>
        <v>0</v>
      </c>
      <c r="BL534" s="19" t="s">
        <v>165</v>
      </c>
      <c r="BM534" s="192" t="s">
        <v>700</v>
      </c>
    </row>
    <row r="535" s="2" customFormat="1">
      <c r="A535" s="38"/>
      <c r="B535" s="39"/>
      <c r="C535" s="38"/>
      <c r="D535" s="194" t="s">
        <v>167</v>
      </c>
      <c r="E535" s="38"/>
      <c r="F535" s="195" t="s">
        <v>699</v>
      </c>
      <c r="G535" s="38"/>
      <c r="H535" s="38"/>
      <c r="I535" s="196"/>
      <c r="J535" s="38"/>
      <c r="K535" s="38"/>
      <c r="L535" s="39"/>
      <c r="M535" s="197"/>
      <c r="N535" s="198"/>
      <c r="O535" s="77"/>
      <c r="P535" s="77"/>
      <c r="Q535" s="77"/>
      <c r="R535" s="77"/>
      <c r="S535" s="77"/>
      <c r="T535" s="78"/>
      <c r="U535" s="38"/>
      <c r="V535" s="38"/>
      <c r="W535" s="38"/>
      <c r="X535" s="38"/>
      <c r="Y535" s="38"/>
      <c r="Z535" s="38"/>
      <c r="AA535" s="38"/>
      <c r="AB535" s="38"/>
      <c r="AC535" s="38"/>
      <c r="AD535" s="38"/>
      <c r="AE535" s="38"/>
      <c r="AT535" s="19" t="s">
        <v>167</v>
      </c>
      <c r="AU535" s="19" t="s">
        <v>83</v>
      </c>
    </row>
    <row r="536" s="2" customFormat="1" ht="21.75" customHeight="1">
      <c r="A536" s="38"/>
      <c r="B536" s="180"/>
      <c r="C536" s="223" t="s">
        <v>701</v>
      </c>
      <c r="D536" s="223" t="s">
        <v>304</v>
      </c>
      <c r="E536" s="224" t="s">
        <v>702</v>
      </c>
      <c r="F536" s="225" t="s">
        <v>703</v>
      </c>
      <c r="G536" s="226" t="s">
        <v>342</v>
      </c>
      <c r="H536" s="227">
        <v>2</v>
      </c>
      <c r="I536" s="228"/>
      <c r="J536" s="229">
        <f>ROUND(I536*H536,2)</f>
        <v>0</v>
      </c>
      <c r="K536" s="225" t="s">
        <v>164</v>
      </c>
      <c r="L536" s="230"/>
      <c r="M536" s="231" t="s">
        <v>1</v>
      </c>
      <c r="N536" s="232" t="s">
        <v>40</v>
      </c>
      <c r="O536" s="77"/>
      <c r="P536" s="190">
        <f>O536*H536</f>
        <v>0</v>
      </c>
      <c r="Q536" s="190">
        <v>0.0035999999999999999</v>
      </c>
      <c r="R536" s="190">
        <f>Q536*H536</f>
        <v>0.0071999999999999998</v>
      </c>
      <c r="S536" s="190">
        <v>0</v>
      </c>
      <c r="T536" s="191">
        <f>S536*H536</f>
        <v>0</v>
      </c>
      <c r="U536" s="38"/>
      <c r="V536" s="38"/>
      <c r="W536" s="38"/>
      <c r="X536" s="38"/>
      <c r="Y536" s="38"/>
      <c r="Z536" s="38"/>
      <c r="AA536" s="38"/>
      <c r="AB536" s="38"/>
      <c r="AC536" s="38"/>
      <c r="AD536" s="38"/>
      <c r="AE536" s="38"/>
      <c r="AR536" s="192" t="s">
        <v>226</v>
      </c>
      <c r="AT536" s="192" t="s">
        <v>304</v>
      </c>
      <c r="AU536" s="192" t="s">
        <v>83</v>
      </c>
      <c r="AY536" s="19" t="s">
        <v>158</v>
      </c>
      <c r="BE536" s="193">
        <f>IF(N536="základní",J536,0)</f>
        <v>0</v>
      </c>
      <c r="BF536" s="193">
        <f>IF(N536="snížená",J536,0)</f>
        <v>0</v>
      </c>
      <c r="BG536" s="193">
        <f>IF(N536="zákl. přenesená",J536,0)</f>
        <v>0</v>
      </c>
      <c r="BH536" s="193">
        <f>IF(N536="sníž. přenesená",J536,0)</f>
        <v>0</v>
      </c>
      <c r="BI536" s="193">
        <f>IF(N536="nulová",J536,0)</f>
        <v>0</v>
      </c>
      <c r="BJ536" s="19" t="s">
        <v>81</v>
      </c>
      <c r="BK536" s="193">
        <f>ROUND(I536*H536,2)</f>
        <v>0</v>
      </c>
      <c r="BL536" s="19" t="s">
        <v>165</v>
      </c>
      <c r="BM536" s="192" t="s">
        <v>704</v>
      </c>
    </row>
    <row r="537" s="2" customFormat="1">
      <c r="A537" s="38"/>
      <c r="B537" s="39"/>
      <c r="C537" s="38"/>
      <c r="D537" s="194" t="s">
        <v>167</v>
      </c>
      <c r="E537" s="38"/>
      <c r="F537" s="195" t="s">
        <v>703</v>
      </c>
      <c r="G537" s="38"/>
      <c r="H537" s="38"/>
      <c r="I537" s="196"/>
      <c r="J537" s="38"/>
      <c r="K537" s="38"/>
      <c r="L537" s="39"/>
      <c r="M537" s="197"/>
      <c r="N537" s="198"/>
      <c r="O537" s="77"/>
      <c r="P537" s="77"/>
      <c r="Q537" s="77"/>
      <c r="R537" s="77"/>
      <c r="S537" s="77"/>
      <c r="T537" s="78"/>
      <c r="U537" s="38"/>
      <c r="V537" s="38"/>
      <c r="W537" s="38"/>
      <c r="X537" s="38"/>
      <c r="Y537" s="38"/>
      <c r="Z537" s="38"/>
      <c r="AA537" s="38"/>
      <c r="AB537" s="38"/>
      <c r="AC537" s="38"/>
      <c r="AD537" s="38"/>
      <c r="AE537" s="38"/>
      <c r="AT537" s="19" t="s">
        <v>167</v>
      </c>
      <c r="AU537" s="19" t="s">
        <v>83</v>
      </c>
    </row>
    <row r="538" s="2" customFormat="1" ht="33" customHeight="1">
      <c r="A538" s="38"/>
      <c r="B538" s="180"/>
      <c r="C538" s="181" t="s">
        <v>705</v>
      </c>
      <c r="D538" s="181" t="s">
        <v>160</v>
      </c>
      <c r="E538" s="182" t="s">
        <v>706</v>
      </c>
      <c r="F538" s="183" t="s">
        <v>707</v>
      </c>
      <c r="G538" s="184" t="s">
        <v>342</v>
      </c>
      <c r="H538" s="185">
        <v>1</v>
      </c>
      <c r="I538" s="186"/>
      <c r="J538" s="187">
        <f>ROUND(I538*H538,2)</f>
        <v>0</v>
      </c>
      <c r="K538" s="183" t="s">
        <v>164</v>
      </c>
      <c r="L538" s="39"/>
      <c r="M538" s="188" t="s">
        <v>1</v>
      </c>
      <c r="N538" s="189" t="s">
        <v>40</v>
      </c>
      <c r="O538" s="77"/>
      <c r="P538" s="190">
        <f>O538*H538</f>
        <v>0</v>
      </c>
      <c r="Q538" s="190">
        <v>0</v>
      </c>
      <c r="R538" s="190">
        <f>Q538*H538</f>
        <v>0</v>
      </c>
      <c r="S538" s="190">
        <v>0</v>
      </c>
      <c r="T538" s="191">
        <f>S538*H538</f>
        <v>0</v>
      </c>
      <c r="U538" s="38"/>
      <c r="V538" s="38"/>
      <c r="W538" s="38"/>
      <c r="X538" s="38"/>
      <c r="Y538" s="38"/>
      <c r="Z538" s="38"/>
      <c r="AA538" s="38"/>
      <c r="AB538" s="38"/>
      <c r="AC538" s="38"/>
      <c r="AD538" s="38"/>
      <c r="AE538" s="38"/>
      <c r="AR538" s="192" t="s">
        <v>165</v>
      </c>
      <c r="AT538" s="192" t="s">
        <v>160</v>
      </c>
      <c r="AU538" s="192" t="s">
        <v>83</v>
      </c>
      <c r="AY538" s="19" t="s">
        <v>158</v>
      </c>
      <c r="BE538" s="193">
        <f>IF(N538="základní",J538,0)</f>
        <v>0</v>
      </c>
      <c r="BF538" s="193">
        <f>IF(N538="snížená",J538,0)</f>
        <v>0</v>
      </c>
      <c r="BG538" s="193">
        <f>IF(N538="zákl. přenesená",J538,0)</f>
        <v>0</v>
      </c>
      <c r="BH538" s="193">
        <f>IF(N538="sníž. přenesená",J538,0)</f>
        <v>0</v>
      </c>
      <c r="BI538" s="193">
        <f>IF(N538="nulová",J538,0)</f>
        <v>0</v>
      </c>
      <c r="BJ538" s="19" t="s">
        <v>81</v>
      </c>
      <c r="BK538" s="193">
        <f>ROUND(I538*H538,2)</f>
        <v>0</v>
      </c>
      <c r="BL538" s="19" t="s">
        <v>165</v>
      </c>
      <c r="BM538" s="192" t="s">
        <v>708</v>
      </c>
    </row>
    <row r="539" s="2" customFormat="1">
      <c r="A539" s="38"/>
      <c r="B539" s="39"/>
      <c r="C539" s="38"/>
      <c r="D539" s="194" t="s">
        <v>167</v>
      </c>
      <c r="E539" s="38"/>
      <c r="F539" s="195" t="s">
        <v>709</v>
      </c>
      <c r="G539" s="38"/>
      <c r="H539" s="38"/>
      <c r="I539" s="196"/>
      <c r="J539" s="38"/>
      <c r="K539" s="38"/>
      <c r="L539" s="39"/>
      <c r="M539" s="197"/>
      <c r="N539" s="198"/>
      <c r="O539" s="77"/>
      <c r="P539" s="77"/>
      <c r="Q539" s="77"/>
      <c r="R539" s="77"/>
      <c r="S539" s="77"/>
      <c r="T539" s="78"/>
      <c r="U539" s="38"/>
      <c r="V539" s="38"/>
      <c r="W539" s="38"/>
      <c r="X539" s="38"/>
      <c r="Y539" s="38"/>
      <c r="Z539" s="38"/>
      <c r="AA539" s="38"/>
      <c r="AB539" s="38"/>
      <c r="AC539" s="38"/>
      <c r="AD539" s="38"/>
      <c r="AE539" s="38"/>
      <c r="AT539" s="19" t="s">
        <v>167</v>
      </c>
      <c r="AU539" s="19" t="s">
        <v>83</v>
      </c>
    </row>
    <row r="540" s="2" customFormat="1">
      <c r="A540" s="38"/>
      <c r="B540" s="39"/>
      <c r="C540" s="38"/>
      <c r="D540" s="194" t="s">
        <v>169</v>
      </c>
      <c r="E540" s="38"/>
      <c r="F540" s="199" t="s">
        <v>277</v>
      </c>
      <c r="G540" s="38"/>
      <c r="H540" s="38"/>
      <c r="I540" s="196"/>
      <c r="J540" s="38"/>
      <c r="K540" s="38"/>
      <c r="L540" s="39"/>
      <c r="M540" s="197"/>
      <c r="N540" s="198"/>
      <c r="O540" s="77"/>
      <c r="P540" s="77"/>
      <c r="Q540" s="77"/>
      <c r="R540" s="77"/>
      <c r="S540" s="77"/>
      <c r="T540" s="78"/>
      <c r="U540" s="38"/>
      <c r="V540" s="38"/>
      <c r="W540" s="38"/>
      <c r="X540" s="38"/>
      <c r="Y540" s="38"/>
      <c r="Z540" s="38"/>
      <c r="AA540" s="38"/>
      <c r="AB540" s="38"/>
      <c r="AC540" s="38"/>
      <c r="AD540" s="38"/>
      <c r="AE540" s="38"/>
      <c r="AT540" s="19" t="s">
        <v>169</v>
      </c>
      <c r="AU540" s="19" t="s">
        <v>83</v>
      </c>
    </row>
    <row r="541" s="14" customFormat="1">
      <c r="A541" s="14"/>
      <c r="B541" s="207"/>
      <c r="C541" s="14"/>
      <c r="D541" s="194" t="s">
        <v>171</v>
      </c>
      <c r="E541" s="208" t="s">
        <v>1</v>
      </c>
      <c r="F541" s="209" t="s">
        <v>710</v>
      </c>
      <c r="G541" s="14"/>
      <c r="H541" s="210">
        <v>1</v>
      </c>
      <c r="I541" s="211"/>
      <c r="J541" s="14"/>
      <c r="K541" s="14"/>
      <c r="L541" s="207"/>
      <c r="M541" s="212"/>
      <c r="N541" s="213"/>
      <c r="O541" s="213"/>
      <c r="P541" s="213"/>
      <c r="Q541" s="213"/>
      <c r="R541" s="213"/>
      <c r="S541" s="213"/>
      <c r="T541" s="214"/>
      <c r="U541" s="14"/>
      <c r="V541" s="14"/>
      <c r="W541" s="14"/>
      <c r="X541" s="14"/>
      <c r="Y541" s="14"/>
      <c r="Z541" s="14"/>
      <c r="AA541" s="14"/>
      <c r="AB541" s="14"/>
      <c r="AC541" s="14"/>
      <c r="AD541" s="14"/>
      <c r="AE541" s="14"/>
      <c r="AT541" s="208" t="s">
        <v>171</v>
      </c>
      <c r="AU541" s="208" t="s">
        <v>83</v>
      </c>
      <c r="AV541" s="14" t="s">
        <v>83</v>
      </c>
      <c r="AW541" s="14" t="s">
        <v>32</v>
      </c>
      <c r="AX541" s="14" t="s">
        <v>81</v>
      </c>
      <c r="AY541" s="208" t="s">
        <v>158</v>
      </c>
    </row>
    <row r="542" s="2" customFormat="1" ht="24.15" customHeight="1">
      <c r="A542" s="38"/>
      <c r="B542" s="180"/>
      <c r="C542" s="223" t="s">
        <v>711</v>
      </c>
      <c r="D542" s="223" t="s">
        <v>304</v>
      </c>
      <c r="E542" s="224" t="s">
        <v>712</v>
      </c>
      <c r="F542" s="225" t="s">
        <v>713</v>
      </c>
      <c r="G542" s="226" t="s">
        <v>364</v>
      </c>
      <c r="H542" s="227">
        <v>1</v>
      </c>
      <c r="I542" s="228"/>
      <c r="J542" s="229">
        <f>ROUND(I542*H542,2)</f>
        <v>0</v>
      </c>
      <c r="K542" s="225" t="s">
        <v>1</v>
      </c>
      <c r="L542" s="230"/>
      <c r="M542" s="231" t="s">
        <v>1</v>
      </c>
      <c r="N542" s="232" t="s">
        <v>40</v>
      </c>
      <c r="O542" s="77"/>
      <c r="P542" s="190">
        <f>O542*H542</f>
        <v>0</v>
      </c>
      <c r="Q542" s="190">
        <v>0</v>
      </c>
      <c r="R542" s="190">
        <f>Q542*H542</f>
        <v>0</v>
      </c>
      <c r="S542" s="190">
        <v>0</v>
      </c>
      <c r="T542" s="191">
        <f>S542*H542</f>
        <v>0</v>
      </c>
      <c r="U542" s="38"/>
      <c r="V542" s="38"/>
      <c r="W542" s="38"/>
      <c r="X542" s="38"/>
      <c r="Y542" s="38"/>
      <c r="Z542" s="38"/>
      <c r="AA542" s="38"/>
      <c r="AB542" s="38"/>
      <c r="AC542" s="38"/>
      <c r="AD542" s="38"/>
      <c r="AE542" s="38"/>
      <c r="AR542" s="192" t="s">
        <v>226</v>
      </c>
      <c r="AT542" s="192" t="s">
        <v>304</v>
      </c>
      <c r="AU542" s="192" t="s">
        <v>83</v>
      </c>
      <c r="AY542" s="19" t="s">
        <v>158</v>
      </c>
      <c r="BE542" s="193">
        <f>IF(N542="základní",J542,0)</f>
        <v>0</v>
      </c>
      <c r="BF542" s="193">
        <f>IF(N542="snížená",J542,0)</f>
        <v>0</v>
      </c>
      <c r="BG542" s="193">
        <f>IF(N542="zákl. přenesená",J542,0)</f>
        <v>0</v>
      </c>
      <c r="BH542" s="193">
        <f>IF(N542="sníž. přenesená",J542,0)</f>
        <v>0</v>
      </c>
      <c r="BI542" s="193">
        <f>IF(N542="nulová",J542,0)</f>
        <v>0</v>
      </c>
      <c r="BJ542" s="19" t="s">
        <v>81</v>
      </c>
      <c r="BK542" s="193">
        <f>ROUND(I542*H542,2)</f>
        <v>0</v>
      </c>
      <c r="BL542" s="19" t="s">
        <v>165</v>
      </c>
      <c r="BM542" s="192" t="s">
        <v>714</v>
      </c>
    </row>
    <row r="543" s="2" customFormat="1">
      <c r="A543" s="38"/>
      <c r="B543" s="39"/>
      <c r="C543" s="38"/>
      <c r="D543" s="194" t="s">
        <v>167</v>
      </c>
      <c r="E543" s="38"/>
      <c r="F543" s="195" t="s">
        <v>715</v>
      </c>
      <c r="G543" s="38"/>
      <c r="H543" s="38"/>
      <c r="I543" s="196"/>
      <c r="J543" s="38"/>
      <c r="K543" s="38"/>
      <c r="L543" s="39"/>
      <c r="M543" s="197"/>
      <c r="N543" s="198"/>
      <c r="O543" s="77"/>
      <c r="P543" s="77"/>
      <c r="Q543" s="77"/>
      <c r="R543" s="77"/>
      <c r="S543" s="77"/>
      <c r="T543" s="78"/>
      <c r="U543" s="38"/>
      <c r="V543" s="38"/>
      <c r="W543" s="38"/>
      <c r="X543" s="38"/>
      <c r="Y543" s="38"/>
      <c r="Z543" s="38"/>
      <c r="AA543" s="38"/>
      <c r="AB543" s="38"/>
      <c r="AC543" s="38"/>
      <c r="AD543" s="38"/>
      <c r="AE543" s="38"/>
      <c r="AT543" s="19" t="s">
        <v>167</v>
      </c>
      <c r="AU543" s="19" t="s">
        <v>83</v>
      </c>
    </row>
    <row r="544" s="2" customFormat="1" ht="24.15" customHeight="1">
      <c r="A544" s="38"/>
      <c r="B544" s="180"/>
      <c r="C544" s="181" t="s">
        <v>716</v>
      </c>
      <c r="D544" s="181" t="s">
        <v>160</v>
      </c>
      <c r="E544" s="182" t="s">
        <v>717</v>
      </c>
      <c r="F544" s="183" t="s">
        <v>718</v>
      </c>
      <c r="G544" s="184" t="s">
        <v>184</v>
      </c>
      <c r="H544" s="185">
        <v>13.4</v>
      </c>
      <c r="I544" s="186"/>
      <c r="J544" s="187">
        <f>ROUND(I544*H544,2)</f>
        <v>0</v>
      </c>
      <c r="K544" s="183" t="s">
        <v>164</v>
      </c>
      <c r="L544" s="39"/>
      <c r="M544" s="188" t="s">
        <v>1</v>
      </c>
      <c r="N544" s="189" t="s">
        <v>40</v>
      </c>
      <c r="O544" s="77"/>
      <c r="P544" s="190">
        <f>O544*H544</f>
        <v>0</v>
      </c>
      <c r="Q544" s="190">
        <v>0</v>
      </c>
      <c r="R544" s="190">
        <f>Q544*H544</f>
        <v>0</v>
      </c>
      <c r="S544" s="190">
        <v>0</v>
      </c>
      <c r="T544" s="191">
        <f>S544*H544</f>
        <v>0</v>
      </c>
      <c r="U544" s="38"/>
      <c r="V544" s="38"/>
      <c r="W544" s="38"/>
      <c r="X544" s="38"/>
      <c r="Y544" s="38"/>
      <c r="Z544" s="38"/>
      <c r="AA544" s="38"/>
      <c r="AB544" s="38"/>
      <c r="AC544" s="38"/>
      <c r="AD544" s="38"/>
      <c r="AE544" s="38"/>
      <c r="AR544" s="192" t="s">
        <v>165</v>
      </c>
      <c r="AT544" s="192" t="s">
        <v>160</v>
      </c>
      <c r="AU544" s="192" t="s">
        <v>83</v>
      </c>
      <c r="AY544" s="19" t="s">
        <v>158</v>
      </c>
      <c r="BE544" s="193">
        <f>IF(N544="základní",J544,0)</f>
        <v>0</v>
      </c>
      <c r="BF544" s="193">
        <f>IF(N544="snížená",J544,0)</f>
        <v>0</v>
      </c>
      <c r="BG544" s="193">
        <f>IF(N544="zákl. přenesená",J544,0)</f>
        <v>0</v>
      </c>
      <c r="BH544" s="193">
        <f>IF(N544="sníž. přenesená",J544,0)</f>
        <v>0</v>
      </c>
      <c r="BI544" s="193">
        <f>IF(N544="nulová",J544,0)</f>
        <v>0</v>
      </c>
      <c r="BJ544" s="19" t="s">
        <v>81</v>
      </c>
      <c r="BK544" s="193">
        <f>ROUND(I544*H544,2)</f>
        <v>0</v>
      </c>
      <c r="BL544" s="19" t="s">
        <v>165</v>
      </c>
      <c r="BM544" s="192" t="s">
        <v>719</v>
      </c>
    </row>
    <row r="545" s="2" customFormat="1">
      <c r="A545" s="38"/>
      <c r="B545" s="39"/>
      <c r="C545" s="38"/>
      <c r="D545" s="194" t="s">
        <v>167</v>
      </c>
      <c r="E545" s="38"/>
      <c r="F545" s="195" t="s">
        <v>718</v>
      </c>
      <c r="G545" s="38"/>
      <c r="H545" s="38"/>
      <c r="I545" s="196"/>
      <c r="J545" s="38"/>
      <c r="K545" s="38"/>
      <c r="L545" s="39"/>
      <c r="M545" s="197"/>
      <c r="N545" s="198"/>
      <c r="O545" s="77"/>
      <c r="P545" s="77"/>
      <c r="Q545" s="77"/>
      <c r="R545" s="77"/>
      <c r="S545" s="77"/>
      <c r="T545" s="78"/>
      <c r="U545" s="38"/>
      <c r="V545" s="38"/>
      <c r="W545" s="38"/>
      <c r="X545" s="38"/>
      <c r="Y545" s="38"/>
      <c r="Z545" s="38"/>
      <c r="AA545" s="38"/>
      <c r="AB545" s="38"/>
      <c r="AC545" s="38"/>
      <c r="AD545" s="38"/>
      <c r="AE545" s="38"/>
      <c r="AT545" s="19" t="s">
        <v>167</v>
      </c>
      <c r="AU545" s="19" t="s">
        <v>83</v>
      </c>
    </row>
    <row r="546" s="14" customFormat="1">
      <c r="A546" s="14"/>
      <c r="B546" s="207"/>
      <c r="C546" s="14"/>
      <c r="D546" s="194" t="s">
        <v>171</v>
      </c>
      <c r="E546" s="208" t="s">
        <v>1</v>
      </c>
      <c r="F546" s="209" t="s">
        <v>720</v>
      </c>
      <c r="G546" s="14"/>
      <c r="H546" s="210">
        <v>4.2000000000000002</v>
      </c>
      <c r="I546" s="211"/>
      <c r="J546" s="14"/>
      <c r="K546" s="14"/>
      <c r="L546" s="207"/>
      <c r="M546" s="212"/>
      <c r="N546" s="213"/>
      <c r="O546" s="213"/>
      <c r="P546" s="213"/>
      <c r="Q546" s="213"/>
      <c r="R546" s="213"/>
      <c r="S546" s="213"/>
      <c r="T546" s="214"/>
      <c r="U546" s="14"/>
      <c r="V546" s="14"/>
      <c r="W546" s="14"/>
      <c r="X546" s="14"/>
      <c r="Y546" s="14"/>
      <c r="Z546" s="14"/>
      <c r="AA546" s="14"/>
      <c r="AB546" s="14"/>
      <c r="AC546" s="14"/>
      <c r="AD546" s="14"/>
      <c r="AE546" s="14"/>
      <c r="AT546" s="208" t="s">
        <v>171</v>
      </c>
      <c r="AU546" s="208" t="s">
        <v>83</v>
      </c>
      <c r="AV546" s="14" t="s">
        <v>83</v>
      </c>
      <c r="AW546" s="14" t="s">
        <v>32</v>
      </c>
      <c r="AX546" s="14" t="s">
        <v>75</v>
      </c>
      <c r="AY546" s="208" t="s">
        <v>158</v>
      </c>
    </row>
    <row r="547" s="14" customFormat="1">
      <c r="A547" s="14"/>
      <c r="B547" s="207"/>
      <c r="C547" s="14"/>
      <c r="D547" s="194" t="s">
        <v>171</v>
      </c>
      <c r="E547" s="208" t="s">
        <v>1</v>
      </c>
      <c r="F547" s="209" t="s">
        <v>721</v>
      </c>
      <c r="G547" s="14"/>
      <c r="H547" s="210">
        <v>9.1999999999999993</v>
      </c>
      <c r="I547" s="211"/>
      <c r="J547" s="14"/>
      <c r="K547" s="14"/>
      <c r="L547" s="207"/>
      <c r="M547" s="212"/>
      <c r="N547" s="213"/>
      <c r="O547" s="213"/>
      <c r="P547" s="213"/>
      <c r="Q547" s="213"/>
      <c r="R547" s="213"/>
      <c r="S547" s="213"/>
      <c r="T547" s="214"/>
      <c r="U547" s="14"/>
      <c r="V547" s="14"/>
      <c r="W547" s="14"/>
      <c r="X547" s="14"/>
      <c r="Y547" s="14"/>
      <c r="Z547" s="14"/>
      <c r="AA547" s="14"/>
      <c r="AB547" s="14"/>
      <c r="AC547" s="14"/>
      <c r="AD547" s="14"/>
      <c r="AE547" s="14"/>
      <c r="AT547" s="208" t="s">
        <v>171</v>
      </c>
      <c r="AU547" s="208" t="s">
        <v>83</v>
      </c>
      <c r="AV547" s="14" t="s">
        <v>83</v>
      </c>
      <c r="AW547" s="14" t="s">
        <v>32</v>
      </c>
      <c r="AX547" s="14" t="s">
        <v>75</v>
      </c>
      <c r="AY547" s="208" t="s">
        <v>158</v>
      </c>
    </row>
    <row r="548" s="15" customFormat="1">
      <c r="A548" s="15"/>
      <c r="B548" s="215"/>
      <c r="C548" s="15"/>
      <c r="D548" s="194" t="s">
        <v>171</v>
      </c>
      <c r="E548" s="216" t="s">
        <v>1</v>
      </c>
      <c r="F548" s="217" t="s">
        <v>196</v>
      </c>
      <c r="G548" s="15"/>
      <c r="H548" s="218">
        <v>13.399999999999999</v>
      </c>
      <c r="I548" s="219"/>
      <c r="J548" s="15"/>
      <c r="K548" s="15"/>
      <c r="L548" s="215"/>
      <c r="M548" s="220"/>
      <c r="N548" s="221"/>
      <c r="O548" s="221"/>
      <c r="P548" s="221"/>
      <c r="Q548" s="221"/>
      <c r="R548" s="221"/>
      <c r="S548" s="221"/>
      <c r="T548" s="222"/>
      <c r="U548" s="15"/>
      <c r="V548" s="15"/>
      <c r="W548" s="15"/>
      <c r="X548" s="15"/>
      <c r="Y548" s="15"/>
      <c r="Z548" s="15"/>
      <c r="AA548" s="15"/>
      <c r="AB548" s="15"/>
      <c r="AC548" s="15"/>
      <c r="AD548" s="15"/>
      <c r="AE548" s="15"/>
      <c r="AT548" s="216" t="s">
        <v>171</v>
      </c>
      <c r="AU548" s="216" t="s">
        <v>83</v>
      </c>
      <c r="AV548" s="15" t="s">
        <v>165</v>
      </c>
      <c r="AW548" s="15" t="s">
        <v>32</v>
      </c>
      <c r="AX548" s="15" t="s">
        <v>81</v>
      </c>
      <c r="AY548" s="216" t="s">
        <v>158</v>
      </c>
    </row>
    <row r="549" s="2" customFormat="1" ht="16.5" customHeight="1">
      <c r="A549" s="38"/>
      <c r="B549" s="180"/>
      <c r="C549" s="181" t="s">
        <v>722</v>
      </c>
      <c r="D549" s="181" t="s">
        <v>160</v>
      </c>
      <c r="E549" s="182" t="s">
        <v>723</v>
      </c>
      <c r="F549" s="183" t="s">
        <v>724</v>
      </c>
      <c r="G549" s="184" t="s">
        <v>184</v>
      </c>
      <c r="H549" s="185">
        <v>13.4</v>
      </c>
      <c r="I549" s="186"/>
      <c r="J549" s="187">
        <f>ROUND(I549*H549,2)</f>
        <v>0</v>
      </c>
      <c r="K549" s="183" t="s">
        <v>164</v>
      </c>
      <c r="L549" s="39"/>
      <c r="M549" s="188" t="s">
        <v>1</v>
      </c>
      <c r="N549" s="189" t="s">
        <v>40</v>
      </c>
      <c r="O549" s="77"/>
      <c r="P549" s="190">
        <f>O549*H549</f>
        <v>0</v>
      </c>
      <c r="Q549" s="190">
        <v>0</v>
      </c>
      <c r="R549" s="190">
        <f>Q549*H549</f>
        <v>0</v>
      </c>
      <c r="S549" s="190">
        <v>0</v>
      </c>
      <c r="T549" s="191">
        <f>S549*H549</f>
        <v>0</v>
      </c>
      <c r="U549" s="38"/>
      <c r="V549" s="38"/>
      <c r="W549" s="38"/>
      <c r="X549" s="38"/>
      <c r="Y549" s="38"/>
      <c r="Z549" s="38"/>
      <c r="AA549" s="38"/>
      <c r="AB549" s="38"/>
      <c r="AC549" s="38"/>
      <c r="AD549" s="38"/>
      <c r="AE549" s="38"/>
      <c r="AR549" s="192" t="s">
        <v>165</v>
      </c>
      <c r="AT549" s="192" t="s">
        <v>160</v>
      </c>
      <c r="AU549" s="192" t="s">
        <v>83</v>
      </c>
      <c r="AY549" s="19" t="s">
        <v>158</v>
      </c>
      <c r="BE549" s="193">
        <f>IF(N549="základní",J549,0)</f>
        <v>0</v>
      </c>
      <c r="BF549" s="193">
        <f>IF(N549="snížená",J549,0)</f>
        <v>0</v>
      </c>
      <c r="BG549" s="193">
        <f>IF(N549="zákl. přenesená",J549,0)</f>
        <v>0</v>
      </c>
      <c r="BH549" s="193">
        <f>IF(N549="sníž. přenesená",J549,0)</f>
        <v>0</v>
      </c>
      <c r="BI549" s="193">
        <f>IF(N549="nulová",J549,0)</f>
        <v>0</v>
      </c>
      <c r="BJ549" s="19" t="s">
        <v>81</v>
      </c>
      <c r="BK549" s="193">
        <f>ROUND(I549*H549,2)</f>
        <v>0</v>
      </c>
      <c r="BL549" s="19" t="s">
        <v>165</v>
      </c>
      <c r="BM549" s="192" t="s">
        <v>725</v>
      </c>
    </row>
    <row r="550" s="2" customFormat="1">
      <c r="A550" s="38"/>
      <c r="B550" s="39"/>
      <c r="C550" s="38"/>
      <c r="D550" s="194" t="s">
        <v>167</v>
      </c>
      <c r="E550" s="38"/>
      <c r="F550" s="195" t="s">
        <v>726</v>
      </c>
      <c r="G550" s="38"/>
      <c r="H550" s="38"/>
      <c r="I550" s="196"/>
      <c r="J550" s="38"/>
      <c r="K550" s="38"/>
      <c r="L550" s="39"/>
      <c r="M550" s="197"/>
      <c r="N550" s="198"/>
      <c r="O550" s="77"/>
      <c r="P550" s="77"/>
      <c r="Q550" s="77"/>
      <c r="R550" s="77"/>
      <c r="S550" s="77"/>
      <c r="T550" s="78"/>
      <c r="U550" s="38"/>
      <c r="V550" s="38"/>
      <c r="W550" s="38"/>
      <c r="X550" s="38"/>
      <c r="Y550" s="38"/>
      <c r="Z550" s="38"/>
      <c r="AA550" s="38"/>
      <c r="AB550" s="38"/>
      <c r="AC550" s="38"/>
      <c r="AD550" s="38"/>
      <c r="AE550" s="38"/>
      <c r="AT550" s="19" t="s">
        <v>167</v>
      </c>
      <c r="AU550" s="19" t="s">
        <v>83</v>
      </c>
    </row>
    <row r="551" s="2" customFormat="1" ht="16.5" customHeight="1">
      <c r="A551" s="38"/>
      <c r="B551" s="180"/>
      <c r="C551" s="181" t="s">
        <v>727</v>
      </c>
      <c r="D551" s="181" t="s">
        <v>160</v>
      </c>
      <c r="E551" s="182" t="s">
        <v>728</v>
      </c>
      <c r="F551" s="183" t="s">
        <v>729</v>
      </c>
      <c r="G551" s="184" t="s">
        <v>184</v>
      </c>
      <c r="H551" s="185">
        <v>4</v>
      </c>
      <c r="I551" s="186"/>
      <c r="J551" s="187">
        <f>ROUND(I551*H551,2)</f>
        <v>0</v>
      </c>
      <c r="K551" s="183" t="s">
        <v>164</v>
      </c>
      <c r="L551" s="39"/>
      <c r="M551" s="188" t="s">
        <v>1</v>
      </c>
      <c r="N551" s="189" t="s">
        <v>40</v>
      </c>
      <c r="O551" s="77"/>
      <c r="P551" s="190">
        <f>O551*H551</f>
        <v>0</v>
      </c>
      <c r="Q551" s="190">
        <v>0</v>
      </c>
      <c r="R551" s="190">
        <f>Q551*H551</f>
        <v>0</v>
      </c>
      <c r="S551" s="190">
        <v>0</v>
      </c>
      <c r="T551" s="191">
        <f>S551*H551</f>
        <v>0</v>
      </c>
      <c r="U551" s="38"/>
      <c r="V551" s="38"/>
      <c r="W551" s="38"/>
      <c r="X551" s="38"/>
      <c r="Y551" s="38"/>
      <c r="Z551" s="38"/>
      <c r="AA551" s="38"/>
      <c r="AB551" s="38"/>
      <c r="AC551" s="38"/>
      <c r="AD551" s="38"/>
      <c r="AE551" s="38"/>
      <c r="AR551" s="192" t="s">
        <v>165</v>
      </c>
      <c r="AT551" s="192" t="s">
        <v>160</v>
      </c>
      <c r="AU551" s="192" t="s">
        <v>83</v>
      </c>
      <c r="AY551" s="19" t="s">
        <v>158</v>
      </c>
      <c r="BE551" s="193">
        <f>IF(N551="základní",J551,0)</f>
        <v>0</v>
      </c>
      <c r="BF551" s="193">
        <f>IF(N551="snížená",J551,0)</f>
        <v>0</v>
      </c>
      <c r="BG551" s="193">
        <f>IF(N551="zákl. přenesená",J551,0)</f>
        <v>0</v>
      </c>
      <c r="BH551" s="193">
        <f>IF(N551="sníž. přenesená",J551,0)</f>
        <v>0</v>
      </c>
      <c r="BI551" s="193">
        <f>IF(N551="nulová",J551,0)</f>
        <v>0</v>
      </c>
      <c r="BJ551" s="19" t="s">
        <v>81</v>
      </c>
      <c r="BK551" s="193">
        <f>ROUND(I551*H551,2)</f>
        <v>0</v>
      </c>
      <c r="BL551" s="19" t="s">
        <v>165</v>
      </c>
      <c r="BM551" s="192" t="s">
        <v>730</v>
      </c>
    </row>
    <row r="552" s="2" customFormat="1">
      <c r="A552" s="38"/>
      <c r="B552" s="39"/>
      <c r="C552" s="38"/>
      <c r="D552" s="194" t="s">
        <v>167</v>
      </c>
      <c r="E552" s="38"/>
      <c r="F552" s="195" t="s">
        <v>731</v>
      </c>
      <c r="G552" s="38"/>
      <c r="H552" s="38"/>
      <c r="I552" s="196"/>
      <c r="J552" s="38"/>
      <c r="K552" s="38"/>
      <c r="L552" s="39"/>
      <c r="M552" s="197"/>
      <c r="N552" s="198"/>
      <c r="O552" s="77"/>
      <c r="P552" s="77"/>
      <c r="Q552" s="77"/>
      <c r="R552" s="77"/>
      <c r="S552" s="77"/>
      <c r="T552" s="78"/>
      <c r="U552" s="38"/>
      <c r="V552" s="38"/>
      <c r="W552" s="38"/>
      <c r="X552" s="38"/>
      <c r="Y552" s="38"/>
      <c r="Z552" s="38"/>
      <c r="AA552" s="38"/>
      <c r="AB552" s="38"/>
      <c r="AC552" s="38"/>
      <c r="AD552" s="38"/>
      <c r="AE552" s="38"/>
      <c r="AT552" s="19" t="s">
        <v>167</v>
      </c>
      <c r="AU552" s="19" t="s">
        <v>83</v>
      </c>
    </row>
    <row r="553" s="14" customFormat="1">
      <c r="A553" s="14"/>
      <c r="B553" s="207"/>
      <c r="C553" s="14"/>
      <c r="D553" s="194" t="s">
        <v>171</v>
      </c>
      <c r="E553" s="208" t="s">
        <v>1</v>
      </c>
      <c r="F553" s="209" t="s">
        <v>732</v>
      </c>
      <c r="G553" s="14"/>
      <c r="H553" s="210">
        <v>4</v>
      </c>
      <c r="I553" s="211"/>
      <c r="J553" s="14"/>
      <c r="K553" s="14"/>
      <c r="L553" s="207"/>
      <c r="M553" s="212"/>
      <c r="N553" s="213"/>
      <c r="O553" s="213"/>
      <c r="P553" s="213"/>
      <c r="Q553" s="213"/>
      <c r="R553" s="213"/>
      <c r="S553" s="213"/>
      <c r="T553" s="214"/>
      <c r="U553" s="14"/>
      <c r="V553" s="14"/>
      <c r="W553" s="14"/>
      <c r="X553" s="14"/>
      <c r="Y553" s="14"/>
      <c r="Z553" s="14"/>
      <c r="AA553" s="14"/>
      <c r="AB553" s="14"/>
      <c r="AC553" s="14"/>
      <c r="AD553" s="14"/>
      <c r="AE553" s="14"/>
      <c r="AT553" s="208" t="s">
        <v>171</v>
      </c>
      <c r="AU553" s="208" t="s">
        <v>83</v>
      </c>
      <c r="AV553" s="14" t="s">
        <v>83</v>
      </c>
      <c r="AW553" s="14" t="s">
        <v>32</v>
      </c>
      <c r="AX553" s="14" t="s">
        <v>81</v>
      </c>
      <c r="AY553" s="208" t="s">
        <v>158</v>
      </c>
    </row>
    <row r="554" s="2" customFormat="1" ht="24.15" customHeight="1">
      <c r="A554" s="38"/>
      <c r="B554" s="180"/>
      <c r="C554" s="181" t="s">
        <v>733</v>
      </c>
      <c r="D554" s="181" t="s">
        <v>160</v>
      </c>
      <c r="E554" s="182" t="s">
        <v>734</v>
      </c>
      <c r="F554" s="183" t="s">
        <v>735</v>
      </c>
      <c r="G554" s="184" t="s">
        <v>184</v>
      </c>
      <c r="H554" s="185">
        <v>3</v>
      </c>
      <c r="I554" s="186"/>
      <c r="J554" s="187">
        <f>ROUND(I554*H554,2)</f>
        <v>0</v>
      </c>
      <c r="K554" s="183" t="s">
        <v>1</v>
      </c>
      <c r="L554" s="39"/>
      <c r="M554" s="188" t="s">
        <v>1</v>
      </c>
      <c r="N554" s="189" t="s">
        <v>40</v>
      </c>
      <c r="O554" s="77"/>
      <c r="P554" s="190">
        <f>O554*H554</f>
        <v>0</v>
      </c>
      <c r="Q554" s="190">
        <v>0</v>
      </c>
      <c r="R554" s="190">
        <f>Q554*H554</f>
        <v>0</v>
      </c>
      <c r="S554" s="190">
        <v>0</v>
      </c>
      <c r="T554" s="191">
        <f>S554*H554</f>
        <v>0</v>
      </c>
      <c r="U554" s="38"/>
      <c r="V554" s="38"/>
      <c r="W554" s="38"/>
      <c r="X554" s="38"/>
      <c r="Y554" s="38"/>
      <c r="Z554" s="38"/>
      <c r="AA554" s="38"/>
      <c r="AB554" s="38"/>
      <c r="AC554" s="38"/>
      <c r="AD554" s="38"/>
      <c r="AE554" s="38"/>
      <c r="AR554" s="192" t="s">
        <v>165</v>
      </c>
      <c r="AT554" s="192" t="s">
        <v>160</v>
      </c>
      <c r="AU554" s="192" t="s">
        <v>83</v>
      </c>
      <c r="AY554" s="19" t="s">
        <v>158</v>
      </c>
      <c r="BE554" s="193">
        <f>IF(N554="základní",J554,0)</f>
        <v>0</v>
      </c>
      <c r="BF554" s="193">
        <f>IF(N554="snížená",J554,0)</f>
        <v>0</v>
      </c>
      <c r="BG554" s="193">
        <f>IF(N554="zákl. přenesená",J554,0)</f>
        <v>0</v>
      </c>
      <c r="BH554" s="193">
        <f>IF(N554="sníž. přenesená",J554,0)</f>
        <v>0</v>
      </c>
      <c r="BI554" s="193">
        <f>IF(N554="nulová",J554,0)</f>
        <v>0</v>
      </c>
      <c r="BJ554" s="19" t="s">
        <v>81</v>
      </c>
      <c r="BK554" s="193">
        <f>ROUND(I554*H554,2)</f>
        <v>0</v>
      </c>
      <c r="BL554" s="19" t="s">
        <v>165</v>
      </c>
      <c r="BM554" s="192" t="s">
        <v>736</v>
      </c>
    </row>
    <row r="555" s="2" customFormat="1">
      <c r="A555" s="38"/>
      <c r="B555" s="39"/>
      <c r="C555" s="38"/>
      <c r="D555" s="194" t="s">
        <v>167</v>
      </c>
      <c r="E555" s="38"/>
      <c r="F555" s="195" t="s">
        <v>735</v>
      </c>
      <c r="G555" s="38"/>
      <c r="H555" s="38"/>
      <c r="I555" s="196"/>
      <c r="J555" s="38"/>
      <c r="K555" s="38"/>
      <c r="L555" s="39"/>
      <c r="M555" s="197"/>
      <c r="N555" s="198"/>
      <c r="O555" s="77"/>
      <c r="P555" s="77"/>
      <c r="Q555" s="77"/>
      <c r="R555" s="77"/>
      <c r="S555" s="77"/>
      <c r="T555" s="78"/>
      <c r="U555" s="38"/>
      <c r="V555" s="38"/>
      <c r="W555" s="38"/>
      <c r="X555" s="38"/>
      <c r="Y555" s="38"/>
      <c r="Z555" s="38"/>
      <c r="AA555" s="38"/>
      <c r="AB555" s="38"/>
      <c r="AC555" s="38"/>
      <c r="AD555" s="38"/>
      <c r="AE555" s="38"/>
      <c r="AT555" s="19" t="s">
        <v>167</v>
      </c>
      <c r="AU555" s="19" t="s">
        <v>83</v>
      </c>
    </row>
    <row r="556" s="2" customFormat="1" ht="24.15" customHeight="1">
      <c r="A556" s="38"/>
      <c r="B556" s="180"/>
      <c r="C556" s="181" t="s">
        <v>737</v>
      </c>
      <c r="D556" s="181" t="s">
        <v>160</v>
      </c>
      <c r="E556" s="182" t="s">
        <v>738</v>
      </c>
      <c r="F556" s="183" t="s">
        <v>739</v>
      </c>
      <c r="G556" s="184" t="s">
        <v>184</v>
      </c>
      <c r="H556" s="185">
        <v>3</v>
      </c>
      <c r="I556" s="186"/>
      <c r="J556" s="187">
        <f>ROUND(I556*H556,2)</f>
        <v>0</v>
      </c>
      <c r="K556" s="183" t="s">
        <v>1</v>
      </c>
      <c r="L556" s="39"/>
      <c r="M556" s="188" t="s">
        <v>1</v>
      </c>
      <c r="N556" s="189" t="s">
        <v>40</v>
      </c>
      <c r="O556" s="77"/>
      <c r="P556" s="190">
        <f>O556*H556</f>
        <v>0</v>
      </c>
      <c r="Q556" s="190">
        <v>0.097589999999999996</v>
      </c>
      <c r="R556" s="190">
        <f>Q556*H556</f>
        <v>0.29276999999999997</v>
      </c>
      <c r="S556" s="190">
        <v>0</v>
      </c>
      <c r="T556" s="191">
        <f>S556*H556</f>
        <v>0</v>
      </c>
      <c r="U556" s="38"/>
      <c r="V556" s="38"/>
      <c r="W556" s="38"/>
      <c r="X556" s="38"/>
      <c r="Y556" s="38"/>
      <c r="Z556" s="38"/>
      <c r="AA556" s="38"/>
      <c r="AB556" s="38"/>
      <c r="AC556" s="38"/>
      <c r="AD556" s="38"/>
      <c r="AE556" s="38"/>
      <c r="AR556" s="192" t="s">
        <v>165</v>
      </c>
      <c r="AT556" s="192" t="s">
        <v>160</v>
      </c>
      <c r="AU556" s="192" t="s">
        <v>83</v>
      </c>
      <c r="AY556" s="19" t="s">
        <v>158</v>
      </c>
      <c r="BE556" s="193">
        <f>IF(N556="základní",J556,0)</f>
        <v>0</v>
      </c>
      <c r="BF556" s="193">
        <f>IF(N556="snížená",J556,0)</f>
        <v>0</v>
      </c>
      <c r="BG556" s="193">
        <f>IF(N556="zákl. přenesená",J556,0)</f>
        <v>0</v>
      </c>
      <c r="BH556" s="193">
        <f>IF(N556="sníž. přenesená",J556,0)</f>
        <v>0</v>
      </c>
      <c r="BI556" s="193">
        <f>IF(N556="nulová",J556,0)</f>
        <v>0</v>
      </c>
      <c r="BJ556" s="19" t="s">
        <v>81</v>
      </c>
      <c r="BK556" s="193">
        <f>ROUND(I556*H556,2)</f>
        <v>0</v>
      </c>
      <c r="BL556" s="19" t="s">
        <v>165</v>
      </c>
      <c r="BM556" s="192" t="s">
        <v>740</v>
      </c>
    </row>
    <row r="557" s="2" customFormat="1">
      <c r="A557" s="38"/>
      <c r="B557" s="39"/>
      <c r="C557" s="38"/>
      <c r="D557" s="194" t="s">
        <v>167</v>
      </c>
      <c r="E557" s="38"/>
      <c r="F557" s="195" t="s">
        <v>741</v>
      </c>
      <c r="G557" s="38"/>
      <c r="H557" s="38"/>
      <c r="I557" s="196"/>
      <c r="J557" s="38"/>
      <c r="K557" s="38"/>
      <c r="L557" s="39"/>
      <c r="M557" s="197"/>
      <c r="N557" s="198"/>
      <c r="O557" s="77"/>
      <c r="P557" s="77"/>
      <c r="Q557" s="77"/>
      <c r="R557" s="77"/>
      <c r="S557" s="77"/>
      <c r="T557" s="78"/>
      <c r="U557" s="38"/>
      <c r="V557" s="38"/>
      <c r="W557" s="38"/>
      <c r="X557" s="38"/>
      <c r="Y557" s="38"/>
      <c r="Z557" s="38"/>
      <c r="AA557" s="38"/>
      <c r="AB557" s="38"/>
      <c r="AC557" s="38"/>
      <c r="AD557" s="38"/>
      <c r="AE557" s="38"/>
      <c r="AT557" s="19" t="s">
        <v>167</v>
      </c>
      <c r="AU557" s="19" t="s">
        <v>83</v>
      </c>
    </row>
    <row r="558" s="2" customFormat="1">
      <c r="A558" s="38"/>
      <c r="B558" s="39"/>
      <c r="C558" s="38"/>
      <c r="D558" s="194" t="s">
        <v>169</v>
      </c>
      <c r="E558" s="38"/>
      <c r="F558" s="199" t="s">
        <v>277</v>
      </c>
      <c r="G558" s="38"/>
      <c r="H558" s="38"/>
      <c r="I558" s="196"/>
      <c r="J558" s="38"/>
      <c r="K558" s="38"/>
      <c r="L558" s="39"/>
      <c r="M558" s="197"/>
      <c r="N558" s="198"/>
      <c r="O558" s="77"/>
      <c r="P558" s="77"/>
      <c r="Q558" s="77"/>
      <c r="R558" s="77"/>
      <c r="S558" s="77"/>
      <c r="T558" s="78"/>
      <c r="U558" s="38"/>
      <c r="V558" s="38"/>
      <c r="W558" s="38"/>
      <c r="X558" s="38"/>
      <c r="Y558" s="38"/>
      <c r="Z558" s="38"/>
      <c r="AA558" s="38"/>
      <c r="AB558" s="38"/>
      <c r="AC558" s="38"/>
      <c r="AD558" s="38"/>
      <c r="AE558" s="38"/>
      <c r="AT558" s="19" t="s">
        <v>169</v>
      </c>
      <c r="AU558" s="19" t="s">
        <v>83</v>
      </c>
    </row>
    <row r="559" s="14" customFormat="1">
      <c r="A559" s="14"/>
      <c r="B559" s="207"/>
      <c r="C559" s="14"/>
      <c r="D559" s="194" t="s">
        <v>171</v>
      </c>
      <c r="E559" s="208" t="s">
        <v>1</v>
      </c>
      <c r="F559" s="209" t="s">
        <v>742</v>
      </c>
      <c r="G559" s="14"/>
      <c r="H559" s="210">
        <v>3</v>
      </c>
      <c r="I559" s="211"/>
      <c r="J559" s="14"/>
      <c r="K559" s="14"/>
      <c r="L559" s="207"/>
      <c r="M559" s="212"/>
      <c r="N559" s="213"/>
      <c r="O559" s="213"/>
      <c r="P559" s="213"/>
      <c r="Q559" s="213"/>
      <c r="R559" s="213"/>
      <c r="S559" s="213"/>
      <c r="T559" s="214"/>
      <c r="U559" s="14"/>
      <c r="V559" s="14"/>
      <c r="W559" s="14"/>
      <c r="X559" s="14"/>
      <c r="Y559" s="14"/>
      <c r="Z559" s="14"/>
      <c r="AA559" s="14"/>
      <c r="AB559" s="14"/>
      <c r="AC559" s="14"/>
      <c r="AD559" s="14"/>
      <c r="AE559" s="14"/>
      <c r="AT559" s="208" t="s">
        <v>171</v>
      </c>
      <c r="AU559" s="208" t="s">
        <v>83</v>
      </c>
      <c r="AV559" s="14" t="s">
        <v>83</v>
      </c>
      <c r="AW559" s="14" t="s">
        <v>32</v>
      </c>
      <c r="AX559" s="14" t="s">
        <v>81</v>
      </c>
      <c r="AY559" s="208" t="s">
        <v>158</v>
      </c>
    </row>
    <row r="560" s="2" customFormat="1" ht="24.15" customHeight="1">
      <c r="A560" s="38"/>
      <c r="B560" s="180"/>
      <c r="C560" s="181" t="s">
        <v>743</v>
      </c>
      <c r="D560" s="181" t="s">
        <v>160</v>
      </c>
      <c r="E560" s="182" t="s">
        <v>744</v>
      </c>
      <c r="F560" s="183" t="s">
        <v>745</v>
      </c>
      <c r="G560" s="184" t="s">
        <v>184</v>
      </c>
      <c r="H560" s="185">
        <v>3</v>
      </c>
      <c r="I560" s="186"/>
      <c r="J560" s="187">
        <f>ROUND(I560*H560,2)</f>
        <v>0</v>
      </c>
      <c r="K560" s="183" t="s">
        <v>1</v>
      </c>
      <c r="L560" s="39"/>
      <c r="M560" s="188" t="s">
        <v>1</v>
      </c>
      <c r="N560" s="189" t="s">
        <v>40</v>
      </c>
      <c r="O560" s="77"/>
      <c r="P560" s="190">
        <f>O560*H560</f>
        <v>0</v>
      </c>
      <c r="Q560" s="190">
        <v>0</v>
      </c>
      <c r="R560" s="190">
        <f>Q560*H560</f>
        <v>0</v>
      </c>
      <c r="S560" s="190">
        <v>0</v>
      </c>
      <c r="T560" s="191">
        <f>S560*H560</f>
        <v>0</v>
      </c>
      <c r="U560" s="38"/>
      <c r="V560" s="38"/>
      <c r="W560" s="38"/>
      <c r="X560" s="38"/>
      <c r="Y560" s="38"/>
      <c r="Z560" s="38"/>
      <c r="AA560" s="38"/>
      <c r="AB560" s="38"/>
      <c r="AC560" s="38"/>
      <c r="AD560" s="38"/>
      <c r="AE560" s="38"/>
      <c r="AR560" s="192" t="s">
        <v>165</v>
      </c>
      <c r="AT560" s="192" t="s">
        <v>160</v>
      </c>
      <c r="AU560" s="192" t="s">
        <v>83</v>
      </c>
      <c r="AY560" s="19" t="s">
        <v>158</v>
      </c>
      <c r="BE560" s="193">
        <f>IF(N560="základní",J560,0)</f>
        <v>0</v>
      </c>
      <c r="BF560" s="193">
        <f>IF(N560="snížená",J560,0)</f>
        <v>0</v>
      </c>
      <c r="BG560" s="193">
        <f>IF(N560="zákl. přenesená",J560,0)</f>
        <v>0</v>
      </c>
      <c r="BH560" s="193">
        <f>IF(N560="sníž. přenesená",J560,0)</f>
        <v>0</v>
      </c>
      <c r="BI560" s="193">
        <f>IF(N560="nulová",J560,0)</f>
        <v>0</v>
      </c>
      <c r="BJ560" s="19" t="s">
        <v>81</v>
      </c>
      <c r="BK560" s="193">
        <f>ROUND(I560*H560,2)</f>
        <v>0</v>
      </c>
      <c r="BL560" s="19" t="s">
        <v>165</v>
      </c>
      <c r="BM560" s="192" t="s">
        <v>746</v>
      </c>
    </row>
    <row r="561" s="2" customFormat="1">
      <c r="A561" s="38"/>
      <c r="B561" s="39"/>
      <c r="C561" s="38"/>
      <c r="D561" s="194" t="s">
        <v>167</v>
      </c>
      <c r="E561" s="38"/>
      <c r="F561" s="195" t="s">
        <v>747</v>
      </c>
      <c r="G561" s="38"/>
      <c r="H561" s="38"/>
      <c r="I561" s="196"/>
      <c r="J561" s="38"/>
      <c r="K561" s="38"/>
      <c r="L561" s="39"/>
      <c r="M561" s="197"/>
      <c r="N561" s="198"/>
      <c r="O561" s="77"/>
      <c r="P561" s="77"/>
      <c r="Q561" s="77"/>
      <c r="R561" s="77"/>
      <c r="S561" s="77"/>
      <c r="T561" s="78"/>
      <c r="U561" s="38"/>
      <c r="V561" s="38"/>
      <c r="W561" s="38"/>
      <c r="X561" s="38"/>
      <c r="Y561" s="38"/>
      <c r="Z561" s="38"/>
      <c r="AA561" s="38"/>
      <c r="AB561" s="38"/>
      <c r="AC561" s="38"/>
      <c r="AD561" s="38"/>
      <c r="AE561" s="38"/>
      <c r="AT561" s="19" t="s">
        <v>167</v>
      </c>
      <c r="AU561" s="19" t="s">
        <v>83</v>
      </c>
    </row>
    <row r="562" s="2" customFormat="1">
      <c r="A562" s="38"/>
      <c r="B562" s="39"/>
      <c r="C562" s="38"/>
      <c r="D562" s="194" t="s">
        <v>169</v>
      </c>
      <c r="E562" s="38"/>
      <c r="F562" s="199" t="s">
        <v>748</v>
      </c>
      <c r="G562" s="38"/>
      <c r="H562" s="38"/>
      <c r="I562" s="196"/>
      <c r="J562" s="38"/>
      <c r="K562" s="38"/>
      <c r="L562" s="39"/>
      <c r="M562" s="197"/>
      <c r="N562" s="198"/>
      <c r="O562" s="77"/>
      <c r="P562" s="77"/>
      <c r="Q562" s="77"/>
      <c r="R562" s="77"/>
      <c r="S562" s="77"/>
      <c r="T562" s="78"/>
      <c r="U562" s="38"/>
      <c r="V562" s="38"/>
      <c r="W562" s="38"/>
      <c r="X562" s="38"/>
      <c r="Y562" s="38"/>
      <c r="Z562" s="38"/>
      <c r="AA562" s="38"/>
      <c r="AB562" s="38"/>
      <c r="AC562" s="38"/>
      <c r="AD562" s="38"/>
      <c r="AE562" s="38"/>
      <c r="AT562" s="19" t="s">
        <v>169</v>
      </c>
      <c r="AU562" s="19" t="s">
        <v>83</v>
      </c>
    </row>
    <row r="563" s="2" customFormat="1" ht="24.15" customHeight="1">
      <c r="A563" s="38"/>
      <c r="B563" s="180"/>
      <c r="C563" s="181" t="s">
        <v>749</v>
      </c>
      <c r="D563" s="181" t="s">
        <v>160</v>
      </c>
      <c r="E563" s="182" t="s">
        <v>750</v>
      </c>
      <c r="F563" s="183" t="s">
        <v>751</v>
      </c>
      <c r="G563" s="184" t="s">
        <v>184</v>
      </c>
      <c r="H563" s="185">
        <v>11.220000000000001</v>
      </c>
      <c r="I563" s="186"/>
      <c r="J563" s="187">
        <f>ROUND(I563*H563,2)</f>
        <v>0</v>
      </c>
      <c r="K563" s="183" t="s">
        <v>164</v>
      </c>
      <c r="L563" s="39"/>
      <c r="M563" s="188" t="s">
        <v>1</v>
      </c>
      <c r="N563" s="189" t="s">
        <v>40</v>
      </c>
      <c r="O563" s="77"/>
      <c r="P563" s="190">
        <f>O563*H563</f>
        <v>0</v>
      </c>
      <c r="Q563" s="190">
        <v>0.00019000000000000001</v>
      </c>
      <c r="R563" s="190">
        <f>Q563*H563</f>
        <v>0.0021318000000000001</v>
      </c>
      <c r="S563" s="190">
        <v>0</v>
      </c>
      <c r="T563" s="191">
        <f>S563*H563</f>
        <v>0</v>
      </c>
      <c r="U563" s="38"/>
      <c r="V563" s="38"/>
      <c r="W563" s="38"/>
      <c r="X563" s="38"/>
      <c r="Y563" s="38"/>
      <c r="Z563" s="38"/>
      <c r="AA563" s="38"/>
      <c r="AB563" s="38"/>
      <c r="AC563" s="38"/>
      <c r="AD563" s="38"/>
      <c r="AE563" s="38"/>
      <c r="AR563" s="192" t="s">
        <v>165</v>
      </c>
      <c r="AT563" s="192" t="s">
        <v>160</v>
      </c>
      <c r="AU563" s="192" t="s">
        <v>83</v>
      </c>
      <c r="AY563" s="19" t="s">
        <v>158</v>
      </c>
      <c r="BE563" s="193">
        <f>IF(N563="základní",J563,0)</f>
        <v>0</v>
      </c>
      <c r="BF563" s="193">
        <f>IF(N563="snížená",J563,0)</f>
        <v>0</v>
      </c>
      <c r="BG563" s="193">
        <f>IF(N563="zákl. přenesená",J563,0)</f>
        <v>0</v>
      </c>
      <c r="BH563" s="193">
        <f>IF(N563="sníž. přenesená",J563,0)</f>
        <v>0</v>
      </c>
      <c r="BI563" s="193">
        <f>IF(N563="nulová",J563,0)</f>
        <v>0</v>
      </c>
      <c r="BJ563" s="19" t="s">
        <v>81</v>
      </c>
      <c r="BK563" s="193">
        <f>ROUND(I563*H563,2)</f>
        <v>0</v>
      </c>
      <c r="BL563" s="19" t="s">
        <v>165</v>
      </c>
      <c r="BM563" s="192" t="s">
        <v>752</v>
      </c>
    </row>
    <row r="564" s="2" customFormat="1">
      <c r="A564" s="38"/>
      <c r="B564" s="39"/>
      <c r="C564" s="38"/>
      <c r="D564" s="194" t="s">
        <v>167</v>
      </c>
      <c r="E564" s="38"/>
      <c r="F564" s="195" t="s">
        <v>753</v>
      </c>
      <c r="G564" s="38"/>
      <c r="H564" s="38"/>
      <c r="I564" s="196"/>
      <c r="J564" s="38"/>
      <c r="K564" s="38"/>
      <c r="L564" s="39"/>
      <c r="M564" s="197"/>
      <c r="N564" s="198"/>
      <c r="O564" s="77"/>
      <c r="P564" s="77"/>
      <c r="Q564" s="77"/>
      <c r="R564" s="77"/>
      <c r="S564" s="77"/>
      <c r="T564" s="78"/>
      <c r="U564" s="38"/>
      <c r="V564" s="38"/>
      <c r="W564" s="38"/>
      <c r="X564" s="38"/>
      <c r="Y564" s="38"/>
      <c r="Z564" s="38"/>
      <c r="AA564" s="38"/>
      <c r="AB564" s="38"/>
      <c r="AC564" s="38"/>
      <c r="AD564" s="38"/>
      <c r="AE564" s="38"/>
      <c r="AT564" s="19" t="s">
        <v>167</v>
      </c>
      <c r="AU564" s="19" t="s">
        <v>83</v>
      </c>
    </row>
    <row r="565" s="2" customFormat="1">
      <c r="A565" s="38"/>
      <c r="B565" s="39"/>
      <c r="C565" s="38"/>
      <c r="D565" s="194" t="s">
        <v>169</v>
      </c>
      <c r="E565" s="38"/>
      <c r="F565" s="199" t="s">
        <v>170</v>
      </c>
      <c r="G565" s="38"/>
      <c r="H565" s="38"/>
      <c r="I565" s="196"/>
      <c r="J565" s="38"/>
      <c r="K565" s="38"/>
      <c r="L565" s="39"/>
      <c r="M565" s="197"/>
      <c r="N565" s="198"/>
      <c r="O565" s="77"/>
      <c r="P565" s="77"/>
      <c r="Q565" s="77"/>
      <c r="R565" s="77"/>
      <c r="S565" s="77"/>
      <c r="T565" s="78"/>
      <c r="U565" s="38"/>
      <c r="V565" s="38"/>
      <c r="W565" s="38"/>
      <c r="X565" s="38"/>
      <c r="Y565" s="38"/>
      <c r="Z565" s="38"/>
      <c r="AA565" s="38"/>
      <c r="AB565" s="38"/>
      <c r="AC565" s="38"/>
      <c r="AD565" s="38"/>
      <c r="AE565" s="38"/>
      <c r="AT565" s="19" t="s">
        <v>169</v>
      </c>
      <c r="AU565" s="19" t="s">
        <v>83</v>
      </c>
    </row>
    <row r="566" s="13" customFormat="1">
      <c r="A566" s="13"/>
      <c r="B566" s="200"/>
      <c r="C566" s="13"/>
      <c r="D566" s="194" t="s">
        <v>171</v>
      </c>
      <c r="E566" s="201" t="s">
        <v>1</v>
      </c>
      <c r="F566" s="202" t="s">
        <v>203</v>
      </c>
      <c r="G566" s="13"/>
      <c r="H566" s="201" t="s">
        <v>1</v>
      </c>
      <c r="I566" s="203"/>
      <c r="J566" s="13"/>
      <c r="K566" s="13"/>
      <c r="L566" s="200"/>
      <c r="M566" s="204"/>
      <c r="N566" s="205"/>
      <c r="O566" s="205"/>
      <c r="P566" s="205"/>
      <c r="Q566" s="205"/>
      <c r="R566" s="205"/>
      <c r="S566" s="205"/>
      <c r="T566" s="206"/>
      <c r="U566" s="13"/>
      <c r="V566" s="13"/>
      <c r="W566" s="13"/>
      <c r="X566" s="13"/>
      <c r="Y566" s="13"/>
      <c r="Z566" s="13"/>
      <c r="AA566" s="13"/>
      <c r="AB566" s="13"/>
      <c r="AC566" s="13"/>
      <c r="AD566" s="13"/>
      <c r="AE566" s="13"/>
      <c r="AT566" s="201" t="s">
        <v>171</v>
      </c>
      <c r="AU566" s="201" t="s">
        <v>83</v>
      </c>
      <c r="AV566" s="13" t="s">
        <v>81</v>
      </c>
      <c r="AW566" s="13" t="s">
        <v>32</v>
      </c>
      <c r="AX566" s="13" t="s">
        <v>75</v>
      </c>
      <c r="AY566" s="201" t="s">
        <v>158</v>
      </c>
    </row>
    <row r="567" s="14" customFormat="1">
      <c r="A567" s="14"/>
      <c r="B567" s="207"/>
      <c r="C567" s="14"/>
      <c r="D567" s="194" t="s">
        <v>171</v>
      </c>
      <c r="E567" s="208" t="s">
        <v>1</v>
      </c>
      <c r="F567" s="209" t="s">
        <v>754</v>
      </c>
      <c r="G567" s="14"/>
      <c r="H567" s="210">
        <v>3.8500000000000001</v>
      </c>
      <c r="I567" s="211"/>
      <c r="J567" s="14"/>
      <c r="K567" s="14"/>
      <c r="L567" s="207"/>
      <c r="M567" s="212"/>
      <c r="N567" s="213"/>
      <c r="O567" s="213"/>
      <c r="P567" s="213"/>
      <c r="Q567" s="213"/>
      <c r="R567" s="213"/>
      <c r="S567" s="213"/>
      <c r="T567" s="214"/>
      <c r="U567" s="14"/>
      <c r="V567" s="14"/>
      <c r="W567" s="14"/>
      <c r="X567" s="14"/>
      <c r="Y567" s="14"/>
      <c r="Z567" s="14"/>
      <c r="AA567" s="14"/>
      <c r="AB567" s="14"/>
      <c r="AC567" s="14"/>
      <c r="AD567" s="14"/>
      <c r="AE567" s="14"/>
      <c r="AT567" s="208" t="s">
        <v>171</v>
      </c>
      <c r="AU567" s="208" t="s">
        <v>83</v>
      </c>
      <c r="AV567" s="14" t="s">
        <v>83</v>
      </c>
      <c r="AW567" s="14" t="s">
        <v>32</v>
      </c>
      <c r="AX567" s="14" t="s">
        <v>75</v>
      </c>
      <c r="AY567" s="208" t="s">
        <v>158</v>
      </c>
    </row>
    <row r="568" s="14" customFormat="1">
      <c r="A568" s="14"/>
      <c r="B568" s="207"/>
      <c r="C568" s="14"/>
      <c r="D568" s="194" t="s">
        <v>171</v>
      </c>
      <c r="E568" s="208" t="s">
        <v>1</v>
      </c>
      <c r="F568" s="209" t="s">
        <v>755</v>
      </c>
      <c r="G568" s="14"/>
      <c r="H568" s="210">
        <v>4.0700000000000003</v>
      </c>
      <c r="I568" s="211"/>
      <c r="J568" s="14"/>
      <c r="K568" s="14"/>
      <c r="L568" s="207"/>
      <c r="M568" s="212"/>
      <c r="N568" s="213"/>
      <c r="O568" s="213"/>
      <c r="P568" s="213"/>
      <c r="Q568" s="213"/>
      <c r="R568" s="213"/>
      <c r="S568" s="213"/>
      <c r="T568" s="214"/>
      <c r="U568" s="14"/>
      <c r="V568" s="14"/>
      <c r="W568" s="14"/>
      <c r="X568" s="14"/>
      <c r="Y568" s="14"/>
      <c r="Z568" s="14"/>
      <c r="AA568" s="14"/>
      <c r="AB568" s="14"/>
      <c r="AC568" s="14"/>
      <c r="AD568" s="14"/>
      <c r="AE568" s="14"/>
      <c r="AT568" s="208" t="s">
        <v>171</v>
      </c>
      <c r="AU568" s="208" t="s">
        <v>83</v>
      </c>
      <c r="AV568" s="14" t="s">
        <v>83</v>
      </c>
      <c r="AW568" s="14" t="s">
        <v>32</v>
      </c>
      <c r="AX568" s="14" t="s">
        <v>75</v>
      </c>
      <c r="AY568" s="208" t="s">
        <v>158</v>
      </c>
    </row>
    <row r="569" s="14" customFormat="1">
      <c r="A569" s="14"/>
      <c r="B569" s="207"/>
      <c r="C569" s="14"/>
      <c r="D569" s="194" t="s">
        <v>171</v>
      </c>
      <c r="E569" s="208" t="s">
        <v>1</v>
      </c>
      <c r="F569" s="209" t="s">
        <v>756</v>
      </c>
      <c r="G569" s="14"/>
      <c r="H569" s="210">
        <v>3.2999999999999998</v>
      </c>
      <c r="I569" s="211"/>
      <c r="J569" s="14"/>
      <c r="K569" s="14"/>
      <c r="L569" s="207"/>
      <c r="M569" s="212"/>
      <c r="N569" s="213"/>
      <c r="O569" s="213"/>
      <c r="P569" s="213"/>
      <c r="Q569" s="213"/>
      <c r="R569" s="213"/>
      <c r="S569" s="213"/>
      <c r="T569" s="214"/>
      <c r="U569" s="14"/>
      <c r="V569" s="14"/>
      <c r="W569" s="14"/>
      <c r="X569" s="14"/>
      <c r="Y569" s="14"/>
      <c r="Z569" s="14"/>
      <c r="AA569" s="14"/>
      <c r="AB569" s="14"/>
      <c r="AC569" s="14"/>
      <c r="AD569" s="14"/>
      <c r="AE569" s="14"/>
      <c r="AT569" s="208" t="s">
        <v>171</v>
      </c>
      <c r="AU569" s="208" t="s">
        <v>83</v>
      </c>
      <c r="AV569" s="14" t="s">
        <v>83</v>
      </c>
      <c r="AW569" s="14" t="s">
        <v>32</v>
      </c>
      <c r="AX569" s="14" t="s">
        <v>75</v>
      </c>
      <c r="AY569" s="208" t="s">
        <v>158</v>
      </c>
    </row>
    <row r="570" s="15" customFormat="1">
      <c r="A570" s="15"/>
      <c r="B570" s="215"/>
      <c r="C570" s="15"/>
      <c r="D570" s="194" t="s">
        <v>171</v>
      </c>
      <c r="E570" s="216" t="s">
        <v>1</v>
      </c>
      <c r="F570" s="217" t="s">
        <v>196</v>
      </c>
      <c r="G570" s="15"/>
      <c r="H570" s="218">
        <v>11.219999999999999</v>
      </c>
      <c r="I570" s="219"/>
      <c r="J570" s="15"/>
      <c r="K570" s="15"/>
      <c r="L570" s="215"/>
      <c r="M570" s="220"/>
      <c r="N570" s="221"/>
      <c r="O570" s="221"/>
      <c r="P570" s="221"/>
      <c r="Q570" s="221"/>
      <c r="R570" s="221"/>
      <c r="S570" s="221"/>
      <c r="T570" s="222"/>
      <c r="U570" s="15"/>
      <c r="V570" s="15"/>
      <c r="W570" s="15"/>
      <c r="X570" s="15"/>
      <c r="Y570" s="15"/>
      <c r="Z570" s="15"/>
      <c r="AA570" s="15"/>
      <c r="AB570" s="15"/>
      <c r="AC570" s="15"/>
      <c r="AD570" s="15"/>
      <c r="AE570" s="15"/>
      <c r="AT570" s="216" t="s">
        <v>171</v>
      </c>
      <c r="AU570" s="216" t="s">
        <v>83</v>
      </c>
      <c r="AV570" s="15" t="s">
        <v>165</v>
      </c>
      <c r="AW570" s="15" t="s">
        <v>32</v>
      </c>
      <c r="AX570" s="15" t="s">
        <v>81</v>
      </c>
      <c r="AY570" s="216" t="s">
        <v>158</v>
      </c>
    </row>
    <row r="571" s="2" customFormat="1" ht="24.15" customHeight="1">
      <c r="A571" s="38"/>
      <c r="B571" s="180"/>
      <c r="C571" s="181" t="s">
        <v>757</v>
      </c>
      <c r="D571" s="181" t="s">
        <v>160</v>
      </c>
      <c r="E571" s="182" t="s">
        <v>758</v>
      </c>
      <c r="F571" s="183" t="s">
        <v>759</v>
      </c>
      <c r="G571" s="184" t="s">
        <v>184</v>
      </c>
      <c r="H571" s="185">
        <v>10.199999999999999</v>
      </c>
      <c r="I571" s="186"/>
      <c r="J571" s="187">
        <f>ROUND(I571*H571,2)</f>
        <v>0</v>
      </c>
      <c r="K571" s="183" t="s">
        <v>164</v>
      </c>
      <c r="L571" s="39"/>
      <c r="M571" s="188" t="s">
        <v>1</v>
      </c>
      <c r="N571" s="189" t="s">
        <v>40</v>
      </c>
      <c r="O571" s="77"/>
      <c r="P571" s="190">
        <f>O571*H571</f>
        <v>0</v>
      </c>
      <c r="Q571" s="190">
        <v>9.0000000000000006E-05</v>
      </c>
      <c r="R571" s="190">
        <f>Q571*H571</f>
        <v>0.00091799999999999998</v>
      </c>
      <c r="S571" s="190">
        <v>0</v>
      </c>
      <c r="T571" s="191">
        <f>S571*H571</f>
        <v>0</v>
      </c>
      <c r="U571" s="38"/>
      <c r="V571" s="38"/>
      <c r="W571" s="38"/>
      <c r="X571" s="38"/>
      <c r="Y571" s="38"/>
      <c r="Z571" s="38"/>
      <c r="AA571" s="38"/>
      <c r="AB571" s="38"/>
      <c r="AC571" s="38"/>
      <c r="AD571" s="38"/>
      <c r="AE571" s="38"/>
      <c r="AR571" s="192" t="s">
        <v>165</v>
      </c>
      <c r="AT571" s="192" t="s">
        <v>160</v>
      </c>
      <c r="AU571" s="192" t="s">
        <v>83</v>
      </c>
      <c r="AY571" s="19" t="s">
        <v>158</v>
      </c>
      <c r="BE571" s="193">
        <f>IF(N571="základní",J571,0)</f>
        <v>0</v>
      </c>
      <c r="BF571" s="193">
        <f>IF(N571="snížená",J571,0)</f>
        <v>0</v>
      </c>
      <c r="BG571" s="193">
        <f>IF(N571="zákl. přenesená",J571,0)</f>
        <v>0</v>
      </c>
      <c r="BH571" s="193">
        <f>IF(N571="sníž. přenesená",J571,0)</f>
        <v>0</v>
      </c>
      <c r="BI571" s="193">
        <f>IF(N571="nulová",J571,0)</f>
        <v>0</v>
      </c>
      <c r="BJ571" s="19" t="s">
        <v>81</v>
      </c>
      <c r="BK571" s="193">
        <f>ROUND(I571*H571,2)</f>
        <v>0</v>
      </c>
      <c r="BL571" s="19" t="s">
        <v>165</v>
      </c>
      <c r="BM571" s="192" t="s">
        <v>760</v>
      </c>
    </row>
    <row r="572" s="2" customFormat="1">
      <c r="A572" s="38"/>
      <c r="B572" s="39"/>
      <c r="C572" s="38"/>
      <c r="D572" s="194" t="s">
        <v>167</v>
      </c>
      <c r="E572" s="38"/>
      <c r="F572" s="195" t="s">
        <v>761</v>
      </c>
      <c r="G572" s="38"/>
      <c r="H572" s="38"/>
      <c r="I572" s="196"/>
      <c r="J572" s="38"/>
      <c r="K572" s="38"/>
      <c r="L572" s="39"/>
      <c r="M572" s="197"/>
      <c r="N572" s="198"/>
      <c r="O572" s="77"/>
      <c r="P572" s="77"/>
      <c r="Q572" s="77"/>
      <c r="R572" s="77"/>
      <c r="S572" s="77"/>
      <c r="T572" s="78"/>
      <c r="U572" s="38"/>
      <c r="V572" s="38"/>
      <c r="W572" s="38"/>
      <c r="X572" s="38"/>
      <c r="Y572" s="38"/>
      <c r="Z572" s="38"/>
      <c r="AA572" s="38"/>
      <c r="AB572" s="38"/>
      <c r="AC572" s="38"/>
      <c r="AD572" s="38"/>
      <c r="AE572" s="38"/>
      <c r="AT572" s="19" t="s">
        <v>167</v>
      </c>
      <c r="AU572" s="19" t="s">
        <v>83</v>
      </c>
    </row>
    <row r="573" s="2" customFormat="1">
      <c r="A573" s="38"/>
      <c r="B573" s="39"/>
      <c r="C573" s="38"/>
      <c r="D573" s="194" t="s">
        <v>169</v>
      </c>
      <c r="E573" s="38"/>
      <c r="F573" s="199" t="s">
        <v>170</v>
      </c>
      <c r="G573" s="38"/>
      <c r="H573" s="38"/>
      <c r="I573" s="196"/>
      <c r="J573" s="38"/>
      <c r="K573" s="38"/>
      <c r="L573" s="39"/>
      <c r="M573" s="197"/>
      <c r="N573" s="198"/>
      <c r="O573" s="77"/>
      <c r="P573" s="77"/>
      <c r="Q573" s="77"/>
      <c r="R573" s="77"/>
      <c r="S573" s="77"/>
      <c r="T573" s="78"/>
      <c r="U573" s="38"/>
      <c r="V573" s="38"/>
      <c r="W573" s="38"/>
      <c r="X573" s="38"/>
      <c r="Y573" s="38"/>
      <c r="Z573" s="38"/>
      <c r="AA573" s="38"/>
      <c r="AB573" s="38"/>
      <c r="AC573" s="38"/>
      <c r="AD573" s="38"/>
      <c r="AE573" s="38"/>
      <c r="AT573" s="19" t="s">
        <v>169</v>
      </c>
      <c r="AU573" s="19" t="s">
        <v>83</v>
      </c>
    </row>
    <row r="574" s="13" customFormat="1">
      <c r="A574" s="13"/>
      <c r="B574" s="200"/>
      <c r="C574" s="13"/>
      <c r="D574" s="194" t="s">
        <v>171</v>
      </c>
      <c r="E574" s="201" t="s">
        <v>1</v>
      </c>
      <c r="F574" s="202" t="s">
        <v>203</v>
      </c>
      <c r="G574" s="13"/>
      <c r="H574" s="201" t="s">
        <v>1</v>
      </c>
      <c r="I574" s="203"/>
      <c r="J574" s="13"/>
      <c r="K574" s="13"/>
      <c r="L574" s="200"/>
      <c r="M574" s="204"/>
      <c r="N574" s="205"/>
      <c r="O574" s="205"/>
      <c r="P574" s="205"/>
      <c r="Q574" s="205"/>
      <c r="R574" s="205"/>
      <c r="S574" s="205"/>
      <c r="T574" s="206"/>
      <c r="U574" s="13"/>
      <c r="V574" s="13"/>
      <c r="W574" s="13"/>
      <c r="X574" s="13"/>
      <c r="Y574" s="13"/>
      <c r="Z574" s="13"/>
      <c r="AA574" s="13"/>
      <c r="AB574" s="13"/>
      <c r="AC574" s="13"/>
      <c r="AD574" s="13"/>
      <c r="AE574" s="13"/>
      <c r="AT574" s="201" t="s">
        <v>171</v>
      </c>
      <c r="AU574" s="201" t="s">
        <v>83</v>
      </c>
      <c r="AV574" s="13" t="s">
        <v>81</v>
      </c>
      <c r="AW574" s="13" t="s">
        <v>32</v>
      </c>
      <c r="AX574" s="13" t="s">
        <v>75</v>
      </c>
      <c r="AY574" s="201" t="s">
        <v>158</v>
      </c>
    </row>
    <row r="575" s="14" customFormat="1">
      <c r="A575" s="14"/>
      <c r="B575" s="207"/>
      <c r="C575" s="14"/>
      <c r="D575" s="194" t="s">
        <v>171</v>
      </c>
      <c r="E575" s="208" t="s">
        <v>1</v>
      </c>
      <c r="F575" s="209" t="s">
        <v>762</v>
      </c>
      <c r="G575" s="14"/>
      <c r="H575" s="210">
        <v>3.5</v>
      </c>
      <c r="I575" s="211"/>
      <c r="J575" s="14"/>
      <c r="K575" s="14"/>
      <c r="L575" s="207"/>
      <c r="M575" s="212"/>
      <c r="N575" s="213"/>
      <c r="O575" s="213"/>
      <c r="P575" s="213"/>
      <c r="Q575" s="213"/>
      <c r="R575" s="213"/>
      <c r="S575" s="213"/>
      <c r="T575" s="214"/>
      <c r="U575" s="14"/>
      <c r="V575" s="14"/>
      <c r="W575" s="14"/>
      <c r="X575" s="14"/>
      <c r="Y575" s="14"/>
      <c r="Z575" s="14"/>
      <c r="AA575" s="14"/>
      <c r="AB575" s="14"/>
      <c r="AC575" s="14"/>
      <c r="AD575" s="14"/>
      <c r="AE575" s="14"/>
      <c r="AT575" s="208" t="s">
        <v>171</v>
      </c>
      <c r="AU575" s="208" t="s">
        <v>83</v>
      </c>
      <c r="AV575" s="14" t="s">
        <v>83</v>
      </c>
      <c r="AW575" s="14" t="s">
        <v>32</v>
      </c>
      <c r="AX575" s="14" t="s">
        <v>75</v>
      </c>
      <c r="AY575" s="208" t="s">
        <v>158</v>
      </c>
    </row>
    <row r="576" s="14" customFormat="1">
      <c r="A576" s="14"/>
      <c r="B576" s="207"/>
      <c r="C576" s="14"/>
      <c r="D576" s="194" t="s">
        <v>171</v>
      </c>
      <c r="E576" s="208" t="s">
        <v>1</v>
      </c>
      <c r="F576" s="209" t="s">
        <v>763</v>
      </c>
      <c r="G576" s="14"/>
      <c r="H576" s="210">
        <v>3.7000000000000002</v>
      </c>
      <c r="I576" s="211"/>
      <c r="J576" s="14"/>
      <c r="K576" s="14"/>
      <c r="L576" s="207"/>
      <c r="M576" s="212"/>
      <c r="N576" s="213"/>
      <c r="O576" s="213"/>
      <c r="P576" s="213"/>
      <c r="Q576" s="213"/>
      <c r="R576" s="213"/>
      <c r="S576" s="213"/>
      <c r="T576" s="214"/>
      <c r="U576" s="14"/>
      <c r="V576" s="14"/>
      <c r="W576" s="14"/>
      <c r="X576" s="14"/>
      <c r="Y576" s="14"/>
      <c r="Z576" s="14"/>
      <c r="AA576" s="14"/>
      <c r="AB576" s="14"/>
      <c r="AC576" s="14"/>
      <c r="AD576" s="14"/>
      <c r="AE576" s="14"/>
      <c r="AT576" s="208" t="s">
        <v>171</v>
      </c>
      <c r="AU576" s="208" t="s">
        <v>83</v>
      </c>
      <c r="AV576" s="14" t="s">
        <v>83</v>
      </c>
      <c r="AW576" s="14" t="s">
        <v>32</v>
      </c>
      <c r="AX576" s="14" t="s">
        <v>75</v>
      </c>
      <c r="AY576" s="208" t="s">
        <v>158</v>
      </c>
    </row>
    <row r="577" s="14" customFormat="1">
      <c r="A577" s="14"/>
      <c r="B577" s="207"/>
      <c r="C577" s="14"/>
      <c r="D577" s="194" t="s">
        <v>171</v>
      </c>
      <c r="E577" s="208" t="s">
        <v>1</v>
      </c>
      <c r="F577" s="209" t="s">
        <v>764</v>
      </c>
      <c r="G577" s="14"/>
      <c r="H577" s="210">
        <v>3</v>
      </c>
      <c r="I577" s="211"/>
      <c r="J577" s="14"/>
      <c r="K577" s="14"/>
      <c r="L577" s="207"/>
      <c r="M577" s="212"/>
      <c r="N577" s="213"/>
      <c r="O577" s="213"/>
      <c r="P577" s="213"/>
      <c r="Q577" s="213"/>
      <c r="R577" s="213"/>
      <c r="S577" s="213"/>
      <c r="T577" s="214"/>
      <c r="U577" s="14"/>
      <c r="V577" s="14"/>
      <c r="W577" s="14"/>
      <c r="X577" s="14"/>
      <c r="Y577" s="14"/>
      <c r="Z577" s="14"/>
      <c r="AA577" s="14"/>
      <c r="AB577" s="14"/>
      <c r="AC577" s="14"/>
      <c r="AD577" s="14"/>
      <c r="AE577" s="14"/>
      <c r="AT577" s="208" t="s">
        <v>171</v>
      </c>
      <c r="AU577" s="208" t="s">
        <v>83</v>
      </c>
      <c r="AV577" s="14" t="s">
        <v>83</v>
      </c>
      <c r="AW577" s="14" t="s">
        <v>32</v>
      </c>
      <c r="AX577" s="14" t="s">
        <v>75</v>
      </c>
      <c r="AY577" s="208" t="s">
        <v>158</v>
      </c>
    </row>
    <row r="578" s="15" customFormat="1">
      <c r="A578" s="15"/>
      <c r="B578" s="215"/>
      <c r="C578" s="15"/>
      <c r="D578" s="194" t="s">
        <v>171</v>
      </c>
      <c r="E578" s="216" t="s">
        <v>1</v>
      </c>
      <c r="F578" s="217" t="s">
        <v>196</v>
      </c>
      <c r="G578" s="15"/>
      <c r="H578" s="218">
        <v>10.199999999999999</v>
      </c>
      <c r="I578" s="219"/>
      <c r="J578" s="15"/>
      <c r="K578" s="15"/>
      <c r="L578" s="215"/>
      <c r="M578" s="220"/>
      <c r="N578" s="221"/>
      <c r="O578" s="221"/>
      <c r="P578" s="221"/>
      <c r="Q578" s="221"/>
      <c r="R578" s="221"/>
      <c r="S578" s="221"/>
      <c r="T578" s="222"/>
      <c r="U578" s="15"/>
      <c r="V578" s="15"/>
      <c r="W578" s="15"/>
      <c r="X578" s="15"/>
      <c r="Y578" s="15"/>
      <c r="Z578" s="15"/>
      <c r="AA578" s="15"/>
      <c r="AB578" s="15"/>
      <c r="AC578" s="15"/>
      <c r="AD578" s="15"/>
      <c r="AE578" s="15"/>
      <c r="AT578" s="216" t="s">
        <v>171</v>
      </c>
      <c r="AU578" s="216" t="s">
        <v>83</v>
      </c>
      <c r="AV578" s="15" t="s">
        <v>165</v>
      </c>
      <c r="AW578" s="15" t="s">
        <v>32</v>
      </c>
      <c r="AX578" s="15" t="s">
        <v>81</v>
      </c>
      <c r="AY578" s="216" t="s">
        <v>158</v>
      </c>
    </row>
    <row r="579" s="12" customFormat="1" ht="22.8" customHeight="1">
      <c r="A579" s="12"/>
      <c r="B579" s="167"/>
      <c r="C579" s="12"/>
      <c r="D579" s="168" t="s">
        <v>74</v>
      </c>
      <c r="E579" s="178" t="s">
        <v>765</v>
      </c>
      <c r="F579" s="178" t="s">
        <v>766</v>
      </c>
      <c r="G579" s="12"/>
      <c r="H579" s="12"/>
      <c r="I579" s="170"/>
      <c r="J579" s="179">
        <f>BK579</f>
        <v>0</v>
      </c>
      <c r="K579" s="12"/>
      <c r="L579" s="167"/>
      <c r="M579" s="172"/>
      <c r="N579" s="173"/>
      <c r="O579" s="173"/>
      <c r="P579" s="174">
        <f>SUM(P580:P693)</f>
        <v>0</v>
      </c>
      <c r="Q579" s="173"/>
      <c r="R579" s="174">
        <f>SUM(R580:R693)</f>
        <v>0.10948854999999999</v>
      </c>
      <c r="S579" s="173"/>
      <c r="T579" s="175">
        <f>SUM(T580:T693)</f>
        <v>0</v>
      </c>
      <c r="U579" s="12"/>
      <c r="V579" s="12"/>
      <c r="W579" s="12"/>
      <c r="X579" s="12"/>
      <c r="Y579" s="12"/>
      <c r="Z579" s="12"/>
      <c r="AA579" s="12"/>
      <c r="AB579" s="12"/>
      <c r="AC579" s="12"/>
      <c r="AD579" s="12"/>
      <c r="AE579" s="12"/>
      <c r="AR579" s="168" t="s">
        <v>81</v>
      </c>
      <c r="AT579" s="176" t="s">
        <v>74</v>
      </c>
      <c r="AU579" s="176" t="s">
        <v>81</v>
      </c>
      <c r="AY579" s="168" t="s">
        <v>158</v>
      </c>
      <c r="BK579" s="177">
        <f>SUM(BK580:BK693)</f>
        <v>0</v>
      </c>
    </row>
    <row r="580" s="2" customFormat="1" ht="33" customHeight="1">
      <c r="A580" s="38"/>
      <c r="B580" s="180"/>
      <c r="C580" s="181" t="s">
        <v>767</v>
      </c>
      <c r="D580" s="181" t="s">
        <v>160</v>
      </c>
      <c r="E580" s="182" t="s">
        <v>612</v>
      </c>
      <c r="F580" s="183" t="s">
        <v>613</v>
      </c>
      <c r="G580" s="184" t="s">
        <v>342</v>
      </c>
      <c r="H580" s="185">
        <v>3</v>
      </c>
      <c r="I580" s="186"/>
      <c r="J580" s="187">
        <f>ROUND(I580*H580,2)</f>
        <v>0</v>
      </c>
      <c r="K580" s="183" t="s">
        <v>164</v>
      </c>
      <c r="L580" s="39"/>
      <c r="M580" s="188" t="s">
        <v>1</v>
      </c>
      <c r="N580" s="189" t="s">
        <v>40</v>
      </c>
      <c r="O580" s="77"/>
      <c r="P580" s="190">
        <f>O580*H580</f>
        <v>0</v>
      </c>
      <c r="Q580" s="190">
        <v>0</v>
      </c>
      <c r="R580" s="190">
        <f>Q580*H580</f>
        <v>0</v>
      </c>
      <c r="S580" s="190">
        <v>0</v>
      </c>
      <c r="T580" s="191">
        <f>S580*H580</f>
        <v>0</v>
      </c>
      <c r="U580" s="38"/>
      <c r="V580" s="38"/>
      <c r="W580" s="38"/>
      <c r="X580" s="38"/>
      <c r="Y580" s="38"/>
      <c r="Z580" s="38"/>
      <c r="AA580" s="38"/>
      <c r="AB580" s="38"/>
      <c r="AC580" s="38"/>
      <c r="AD580" s="38"/>
      <c r="AE580" s="38"/>
      <c r="AR580" s="192" t="s">
        <v>165</v>
      </c>
      <c r="AT580" s="192" t="s">
        <v>160</v>
      </c>
      <c r="AU580" s="192" t="s">
        <v>83</v>
      </c>
      <c r="AY580" s="19" t="s">
        <v>158</v>
      </c>
      <c r="BE580" s="193">
        <f>IF(N580="základní",J580,0)</f>
        <v>0</v>
      </c>
      <c r="BF580" s="193">
        <f>IF(N580="snížená",J580,0)</f>
        <v>0</v>
      </c>
      <c r="BG580" s="193">
        <f>IF(N580="zákl. přenesená",J580,0)</f>
        <v>0</v>
      </c>
      <c r="BH580" s="193">
        <f>IF(N580="sníž. přenesená",J580,0)</f>
        <v>0</v>
      </c>
      <c r="BI580" s="193">
        <f>IF(N580="nulová",J580,0)</f>
        <v>0</v>
      </c>
      <c r="BJ580" s="19" t="s">
        <v>81</v>
      </c>
      <c r="BK580" s="193">
        <f>ROUND(I580*H580,2)</f>
        <v>0</v>
      </c>
      <c r="BL580" s="19" t="s">
        <v>165</v>
      </c>
      <c r="BM580" s="192" t="s">
        <v>768</v>
      </c>
    </row>
    <row r="581" s="2" customFormat="1">
      <c r="A581" s="38"/>
      <c r="B581" s="39"/>
      <c r="C581" s="38"/>
      <c r="D581" s="194" t="s">
        <v>167</v>
      </c>
      <c r="E581" s="38"/>
      <c r="F581" s="195" t="s">
        <v>615</v>
      </c>
      <c r="G581" s="38"/>
      <c r="H581" s="38"/>
      <c r="I581" s="196"/>
      <c r="J581" s="38"/>
      <c r="K581" s="38"/>
      <c r="L581" s="39"/>
      <c r="M581" s="197"/>
      <c r="N581" s="198"/>
      <c r="O581" s="77"/>
      <c r="P581" s="77"/>
      <c r="Q581" s="77"/>
      <c r="R581" s="77"/>
      <c r="S581" s="77"/>
      <c r="T581" s="78"/>
      <c r="U581" s="38"/>
      <c r="V581" s="38"/>
      <c r="W581" s="38"/>
      <c r="X581" s="38"/>
      <c r="Y581" s="38"/>
      <c r="Z581" s="38"/>
      <c r="AA581" s="38"/>
      <c r="AB581" s="38"/>
      <c r="AC581" s="38"/>
      <c r="AD581" s="38"/>
      <c r="AE581" s="38"/>
      <c r="AT581" s="19" t="s">
        <v>167</v>
      </c>
      <c r="AU581" s="19" t="s">
        <v>83</v>
      </c>
    </row>
    <row r="582" s="2" customFormat="1">
      <c r="A582" s="38"/>
      <c r="B582" s="39"/>
      <c r="C582" s="38"/>
      <c r="D582" s="194" t="s">
        <v>169</v>
      </c>
      <c r="E582" s="38"/>
      <c r="F582" s="199" t="s">
        <v>769</v>
      </c>
      <c r="G582" s="38"/>
      <c r="H582" s="38"/>
      <c r="I582" s="196"/>
      <c r="J582" s="38"/>
      <c r="K582" s="38"/>
      <c r="L582" s="39"/>
      <c r="M582" s="197"/>
      <c r="N582" s="198"/>
      <c r="O582" s="77"/>
      <c r="P582" s="77"/>
      <c r="Q582" s="77"/>
      <c r="R582" s="77"/>
      <c r="S582" s="77"/>
      <c r="T582" s="78"/>
      <c r="U582" s="38"/>
      <c r="V582" s="38"/>
      <c r="W582" s="38"/>
      <c r="X582" s="38"/>
      <c r="Y582" s="38"/>
      <c r="Z582" s="38"/>
      <c r="AA582" s="38"/>
      <c r="AB582" s="38"/>
      <c r="AC582" s="38"/>
      <c r="AD582" s="38"/>
      <c r="AE582" s="38"/>
      <c r="AT582" s="19" t="s">
        <v>169</v>
      </c>
      <c r="AU582" s="19" t="s">
        <v>83</v>
      </c>
    </row>
    <row r="583" s="14" customFormat="1">
      <c r="A583" s="14"/>
      <c r="B583" s="207"/>
      <c r="C583" s="14"/>
      <c r="D583" s="194" t="s">
        <v>171</v>
      </c>
      <c r="E583" s="208" t="s">
        <v>1</v>
      </c>
      <c r="F583" s="209" t="s">
        <v>770</v>
      </c>
      <c r="G583" s="14"/>
      <c r="H583" s="210">
        <v>3</v>
      </c>
      <c r="I583" s="211"/>
      <c r="J583" s="14"/>
      <c r="K583" s="14"/>
      <c r="L583" s="207"/>
      <c r="M583" s="212"/>
      <c r="N583" s="213"/>
      <c r="O583" s="213"/>
      <c r="P583" s="213"/>
      <c r="Q583" s="213"/>
      <c r="R583" s="213"/>
      <c r="S583" s="213"/>
      <c r="T583" s="214"/>
      <c r="U583" s="14"/>
      <c r="V583" s="14"/>
      <c r="W583" s="14"/>
      <c r="X583" s="14"/>
      <c r="Y583" s="14"/>
      <c r="Z583" s="14"/>
      <c r="AA583" s="14"/>
      <c r="AB583" s="14"/>
      <c r="AC583" s="14"/>
      <c r="AD583" s="14"/>
      <c r="AE583" s="14"/>
      <c r="AT583" s="208" t="s">
        <v>171</v>
      </c>
      <c r="AU583" s="208" t="s">
        <v>83</v>
      </c>
      <c r="AV583" s="14" t="s">
        <v>83</v>
      </c>
      <c r="AW583" s="14" t="s">
        <v>32</v>
      </c>
      <c r="AX583" s="14" t="s">
        <v>81</v>
      </c>
      <c r="AY583" s="208" t="s">
        <v>158</v>
      </c>
    </row>
    <row r="584" s="2" customFormat="1" ht="24.15" customHeight="1">
      <c r="A584" s="38"/>
      <c r="B584" s="180"/>
      <c r="C584" s="223" t="s">
        <v>771</v>
      </c>
      <c r="D584" s="223" t="s">
        <v>304</v>
      </c>
      <c r="E584" s="224" t="s">
        <v>618</v>
      </c>
      <c r="F584" s="225" t="s">
        <v>619</v>
      </c>
      <c r="G584" s="226" t="s">
        <v>342</v>
      </c>
      <c r="H584" s="227">
        <v>1</v>
      </c>
      <c r="I584" s="228"/>
      <c r="J584" s="229">
        <f>ROUND(I584*H584,2)</f>
        <v>0</v>
      </c>
      <c r="K584" s="225" t="s">
        <v>1</v>
      </c>
      <c r="L584" s="230"/>
      <c r="M584" s="231" t="s">
        <v>1</v>
      </c>
      <c r="N584" s="232" t="s">
        <v>40</v>
      </c>
      <c r="O584" s="77"/>
      <c r="P584" s="190">
        <f>O584*H584</f>
        <v>0</v>
      </c>
      <c r="Q584" s="190">
        <v>0.016799999999999999</v>
      </c>
      <c r="R584" s="190">
        <f>Q584*H584</f>
        <v>0.016799999999999999</v>
      </c>
      <c r="S584" s="190">
        <v>0</v>
      </c>
      <c r="T584" s="191">
        <f>S584*H584</f>
        <v>0</v>
      </c>
      <c r="U584" s="38"/>
      <c r="V584" s="38"/>
      <c r="W584" s="38"/>
      <c r="X584" s="38"/>
      <c r="Y584" s="38"/>
      <c r="Z584" s="38"/>
      <c r="AA584" s="38"/>
      <c r="AB584" s="38"/>
      <c r="AC584" s="38"/>
      <c r="AD584" s="38"/>
      <c r="AE584" s="38"/>
      <c r="AR584" s="192" t="s">
        <v>226</v>
      </c>
      <c r="AT584" s="192" t="s">
        <v>304</v>
      </c>
      <c r="AU584" s="192" t="s">
        <v>83</v>
      </c>
      <c r="AY584" s="19" t="s">
        <v>158</v>
      </c>
      <c r="BE584" s="193">
        <f>IF(N584="základní",J584,0)</f>
        <v>0</v>
      </c>
      <c r="BF584" s="193">
        <f>IF(N584="snížená",J584,0)</f>
        <v>0</v>
      </c>
      <c r="BG584" s="193">
        <f>IF(N584="zákl. přenesená",J584,0)</f>
        <v>0</v>
      </c>
      <c r="BH584" s="193">
        <f>IF(N584="sníž. přenesená",J584,0)</f>
        <v>0</v>
      </c>
      <c r="BI584" s="193">
        <f>IF(N584="nulová",J584,0)</f>
        <v>0</v>
      </c>
      <c r="BJ584" s="19" t="s">
        <v>81</v>
      </c>
      <c r="BK584" s="193">
        <f>ROUND(I584*H584,2)</f>
        <v>0</v>
      </c>
      <c r="BL584" s="19" t="s">
        <v>165</v>
      </c>
      <c r="BM584" s="192" t="s">
        <v>772</v>
      </c>
    </row>
    <row r="585" s="2" customFormat="1">
      <c r="A585" s="38"/>
      <c r="B585" s="39"/>
      <c r="C585" s="38"/>
      <c r="D585" s="194" t="s">
        <v>167</v>
      </c>
      <c r="E585" s="38"/>
      <c r="F585" s="195" t="s">
        <v>621</v>
      </c>
      <c r="G585" s="38"/>
      <c r="H585" s="38"/>
      <c r="I585" s="196"/>
      <c r="J585" s="38"/>
      <c r="K585" s="38"/>
      <c r="L585" s="39"/>
      <c r="M585" s="197"/>
      <c r="N585" s="198"/>
      <c r="O585" s="77"/>
      <c r="P585" s="77"/>
      <c r="Q585" s="77"/>
      <c r="R585" s="77"/>
      <c r="S585" s="77"/>
      <c r="T585" s="78"/>
      <c r="U585" s="38"/>
      <c r="V585" s="38"/>
      <c r="W585" s="38"/>
      <c r="X585" s="38"/>
      <c r="Y585" s="38"/>
      <c r="Z585" s="38"/>
      <c r="AA585" s="38"/>
      <c r="AB585" s="38"/>
      <c r="AC585" s="38"/>
      <c r="AD585" s="38"/>
      <c r="AE585" s="38"/>
      <c r="AT585" s="19" t="s">
        <v>167</v>
      </c>
      <c r="AU585" s="19" t="s">
        <v>83</v>
      </c>
    </row>
    <row r="586" s="2" customFormat="1" ht="24.15" customHeight="1">
      <c r="A586" s="38"/>
      <c r="B586" s="180"/>
      <c r="C586" s="223" t="s">
        <v>773</v>
      </c>
      <c r="D586" s="223" t="s">
        <v>304</v>
      </c>
      <c r="E586" s="224" t="s">
        <v>622</v>
      </c>
      <c r="F586" s="225" t="s">
        <v>621</v>
      </c>
      <c r="G586" s="226" t="s">
        <v>342</v>
      </c>
      <c r="H586" s="227">
        <v>2</v>
      </c>
      <c r="I586" s="228"/>
      <c r="J586" s="229">
        <f>ROUND(I586*H586,2)</f>
        <v>0</v>
      </c>
      <c r="K586" s="225" t="s">
        <v>1</v>
      </c>
      <c r="L586" s="230"/>
      <c r="M586" s="231" t="s">
        <v>1</v>
      </c>
      <c r="N586" s="232" t="s">
        <v>40</v>
      </c>
      <c r="O586" s="77"/>
      <c r="P586" s="190">
        <f>O586*H586</f>
        <v>0</v>
      </c>
      <c r="Q586" s="190">
        <v>0.016799999999999999</v>
      </c>
      <c r="R586" s="190">
        <f>Q586*H586</f>
        <v>0.033599999999999998</v>
      </c>
      <c r="S586" s="190">
        <v>0</v>
      </c>
      <c r="T586" s="191">
        <f>S586*H586</f>
        <v>0</v>
      </c>
      <c r="U586" s="38"/>
      <c r="V586" s="38"/>
      <c r="W586" s="38"/>
      <c r="X586" s="38"/>
      <c r="Y586" s="38"/>
      <c r="Z586" s="38"/>
      <c r="AA586" s="38"/>
      <c r="AB586" s="38"/>
      <c r="AC586" s="38"/>
      <c r="AD586" s="38"/>
      <c r="AE586" s="38"/>
      <c r="AR586" s="192" t="s">
        <v>226</v>
      </c>
      <c r="AT586" s="192" t="s">
        <v>304</v>
      </c>
      <c r="AU586" s="192" t="s">
        <v>83</v>
      </c>
      <c r="AY586" s="19" t="s">
        <v>158</v>
      </c>
      <c r="BE586" s="193">
        <f>IF(N586="základní",J586,0)</f>
        <v>0</v>
      </c>
      <c r="BF586" s="193">
        <f>IF(N586="snížená",J586,0)</f>
        <v>0</v>
      </c>
      <c r="BG586" s="193">
        <f>IF(N586="zákl. přenesená",J586,0)</f>
        <v>0</v>
      </c>
      <c r="BH586" s="193">
        <f>IF(N586="sníž. přenesená",J586,0)</f>
        <v>0</v>
      </c>
      <c r="BI586" s="193">
        <f>IF(N586="nulová",J586,0)</f>
        <v>0</v>
      </c>
      <c r="BJ586" s="19" t="s">
        <v>81</v>
      </c>
      <c r="BK586" s="193">
        <f>ROUND(I586*H586,2)</f>
        <v>0</v>
      </c>
      <c r="BL586" s="19" t="s">
        <v>165</v>
      </c>
      <c r="BM586" s="192" t="s">
        <v>774</v>
      </c>
    </row>
    <row r="587" s="2" customFormat="1">
      <c r="A587" s="38"/>
      <c r="B587" s="39"/>
      <c r="C587" s="38"/>
      <c r="D587" s="194" t="s">
        <v>167</v>
      </c>
      <c r="E587" s="38"/>
      <c r="F587" s="195" t="s">
        <v>621</v>
      </c>
      <c r="G587" s="38"/>
      <c r="H587" s="38"/>
      <c r="I587" s="196"/>
      <c r="J587" s="38"/>
      <c r="K587" s="38"/>
      <c r="L587" s="39"/>
      <c r="M587" s="197"/>
      <c r="N587" s="198"/>
      <c r="O587" s="77"/>
      <c r="P587" s="77"/>
      <c r="Q587" s="77"/>
      <c r="R587" s="77"/>
      <c r="S587" s="77"/>
      <c r="T587" s="78"/>
      <c r="U587" s="38"/>
      <c r="V587" s="38"/>
      <c r="W587" s="38"/>
      <c r="X587" s="38"/>
      <c r="Y587" s="38"/>
      <c r="Z587" s="38"/>
      <c r="AA587" s="38"/>
      <c r="AB587" s="38"/>
      <c r="AC587" s="38"/>
      <c r="AD587" s="38"/>
      <c r="AE587" s="38"/>
      <c r="AT587" s="19" t="s">
        <v>167</v>
      </c>
      <c r="AU587" s="19" t="s">
        <v>83</v>
      </c>
    </row>
    <row r="588" s="2" customFormat="1" ht="24.15" customHeight="1">
      <c r="A588" s="38"/>
      <c r="B588" s="180"/>
      <c r="C588" s="181" t="s">
        <v>775</v>
      </c>
      <c r="D588" s="181" t="s">
        <v>160</v>
      </c>
      <c r="E588" s="182" t="s">
        <v>625</v>
      </c>
      <c r="F588" s="183" t="s">
        <v>626</v>
      </c>
      <c r="G588" s="184" t="s">
        <v>184</v>
      </c>
      <c r="H588" s="185">
        <v>13.82</v>
      </c>
      <c r="I588" s="186"/>
      <c r="J588" s="187">
        <f>ROUND(I588*H588,2)</f>
        <v>0</v>
      </c>
      <c r="K588" s="183" t="s">
        <v>164</v>
      </c>
      <c r="L588" s="39"/>
      <c r="M588" s="188" t="s">
        <v>1</v>
      </c>
      <c r="N588" s="189" t="s">
        <v>40</v>
      </c>
      <c r="O588" s="77"/>
      <c r="P588" s="190">
        <f>O588*H588</f>
        <v>0</v>
      </c>
      <c r="Q588" s="190">
        <v>0</v>
      </c>
      <c r="R588" s="190">
        <f>Q588*H588</f>
        <v>0</v>
      </c>
      <c r="S588" s="190">
        <v>0</v>
      </c>
      <c r="T588" s="191">
        <f>S588*H588</f>
        <v>0</v>
      </c>
      <c r="U588" s="38"/>
      <c r="V588" s="38"/>
      <c r="W588" s="38"/>
      <c r="X588" s="38"/>
      <c r="Y588" s="38"/>
      <c r="Z588" s="38"/>
      <c r="AA588" s="38"/>
      <c r="AB588" s="38"/>
      <c r="AC588" s="38"/>
      <c r="AD588" s="38"/>
      <c r="AE588" s="38"/>
      <c r="AR588" s="192" t="s">
        <v>165</v>
      </c>
      <c r="AT588" s="192" t="s">
        <v>160</v>
      </c>
      <c r="AU588" s="192" t="s">
        <v>83</v>
      </c>
      <c r="AY588" s="19" t="s">
        <v>158</v>
      </c>
      <c r="BE588" s="193">
        <f>IF(N588="základní",J588,0)</f>
        <v>0</v>
      </c>
      <c r="BF588" s="193">
        <f>IF(N588="snížená",J588,0)</f>
        <v>0</v>
      </c>
      <c r="BG588" s="193">
        <f>IF(N588="zákl. přenesená",J588,0)</f>
        <v>0</v>
      </c>
      <c r="BH588" s="193">
        <f>IF(N588="sníž. přenesená",J588,0)</f>
        <v>0</v>
      </c>
      <c r="BI588" s="193">
        <f>IF(N588="nulová",J588,0)</f>
        <v>0</v>
      </c>
      <c r="BJ588" s="19" t="s">
        <v>81</v>
      </c>
      <c r="BK588" s="193">
        <f>ROUND(I588*H588,2)</f>
        <v>0</v>
      </c>
      <c r="BL588" s="19" t="s">
        <v>165</v>
      </c>
      <c r="BM588" s="192" t="s">
        <v>776</v>
      </c>
    </row>
    <row r="589" s="2" customFormat="1">
      <c r="A589" s="38"/>
      <c r="B589" s="39"/>
      <c r="C589" s="38"/>
      <c r="D589" s="194" t="s">
        <v>167</v>
      </c>
      <c r="E589" s="38"/>
      <c r="F589" s="195" t="s">
        <v>628</v>
      </c>
      <c r="G589" s="38"/>
      <c r="H589" s="38"/>
      <c r="I589" s="196"/>
      <c r="J589" s="38"/>
      <c r="K589" s="38"/>
      <c r="L589" s="39"/>
      <c r="M589" s="197"/>
      <c r="N589" s="198"/>
      <c r="O589" s="77"/>
      <c r="P589" s="77"/>
      <c r="Q589" s="77"/>
      <c r="R589" s="77"/>
      <c r="S589" s="77"/>
      <c r="T589" s="78"/>
      <c r="U589" s="38"/>
      <c r="V589" s="38"/>
      <c r="W589" s="38"/>
      <c r="X589" s="38"/>
      <c r="Y589" s="38"/>
      <c r="Z589" s="38"/>
      <c r="AA589" s="38"/>
      <c r="AB589" s="38"/>
      <c r="AC589" s="38"/>
      <c r="AD589" s="38"/>
      <c r="AE589" s="38"/>
      <c r="AT589" s="19" t="s">
        <v>167</v>
      </c>
      <c r="AU589" s="19" t="s">
        <v>83</v>
      </c>
    </row>
    <row r="590" s="2" customFormat="1">
      <c r="A590" s="38"/>
      <c r="B590" s="39"/>
      <c r="C590" s="38"/>
      <c r="D590" s="194" t="s">
        <v>169</v>
      </c>
      <c r="E590" s="38"/>
      <c r="F590" s="199" t="s">
        <v>769</v>
      </c>
      <c r="G590" s="38"/>
      <c r="H590" s="38"/>
      <c r="I590" s="196"/>
      <c r="J590" s="38"/>
      <c r="K590" s="38"/>
      <c r="L590" s="39"/>
      <c r="M590" s="197"/>
      <c r="N590" s="198"/>
      <c r="O590" s="77"/>
      <c r="P590" s="77"/>
      <c r="Q590" s="77"/>
      <c r="R590" s="77"/>
      <c r="S590" s="77"/>
      <c r="T590" s="78"/>
      <c r="U590" s="38"/>
      <c r="V590" s="38"/>
      <c r="W590" s="38"/>
      <c r="X590" s="38"/>
      <c r="Y590" s="38"/>
      <c r="Z590" s="38"/>
      <c r="AA590" s="38"/>
      <c r="AB590" s="38"/>
      <c r="AC590" s="38"/>
      <c r="AD590" s="38"/>
      <c r="AE590" s="38"/>
      <c r="AT590" s="19" t="s">
        <v>169</v>
      </c>
      <c r="AU590" s="19" t="s">
        <v>83</v>
      </c>
    </row>
    <row r="591" s="14" customFormat="1">
      <c r="A591" s="14"/>
      <c r="B591" s="207"/>
      <c r="C591" s="14"/>
      <c r="D591" s="194" t="s">
        <v>171</v>
      </c>
      <c r="E591" s="208" t="s">
        <v>1</v>
      </c>
      <c r="F591" s="209" t="s">
        <v>777</v>
      </c>
      <c r="G591" s="14"/>
      <c r="H591" s="210">
        <v>13.82</v>
      </c>
      <c r="I591" s="211"/>
      <c r="J591" s="14"/>
      <c r="K591" s="14"/>
      <c r="L591" s="207"/>
      <c r="M591" s="212"/>
      <c r="N591" s="213"/>
      <c r="O591" s="213"/>
      <c r="P591" s="213"/>
      <c r="Q591" s="213"/>
      <c r="R591" s="213"/>
      <c r="S591" s="213"/>
      <c r="T591" s="214"/>
      <c r="U591" s="14"/>
      <c r="V591" s="14"/>
      <c r="W591" s="14"/>
      <c r="X591" s="14"/>
      <c r="Y591" s="14"/>
      <c r="Z591" s="14"/>
      <c r="AA591" s="14"/>
      <c r="AB591" s="14"/>
      <c r="AC591" s="14"/>
      <c r="AD591" s="14"/>
      <c r="AE591" s="14"/>
      <c r="AT591" s="208" t="s">
        <v>171</v>
      </c>
      <c r="AU591" s="208" t="s">
        <v>83</v>
      </c>
      <c r="AV591" s="14" t="s">
        <v>83</v>
      </c>
      <c r="AW591" s="14" t="s">
        <v>32</v>
      </c>
      <c r="AX591" s="14" t="s">
        <v>81</v>
      </c>
      <c r="AY591" s="208" t="s">
        <v>158</v>
      </c>
    </row>
    <row r="592" s="2" customFormat="1" ht="24.15" customHeight="1">
      <c r="A592" s="38"/>
      <c r="B592" s="180"/>
      <c r="C592" s="223" t="s">
        <v>778</v>
      </c>
      <c r="D592" s="223" t="s">
        <v>304</v>
      </c>
      <c r="E592" s="224" t="s">
        <v>631</v>
      </c>
      <c r="F592" s="225" t="s">
        <v>632</v>
      </c>
      <c r="G592" s="226" t="s">
        <v>184</v>
      </c>
      <c r="H592" s="227">
        <v>14.510999999999999</v>
      </c>
      <c r="I592" s="228"/>
      <c r="J592" s="229">
        <f>ROUND(I592*H592,2)</f>
        <v>0</v>
      </c>
      <c r="K592" s="225" t="s">
        <v>164</v>
      </c>
      <c r="L592" s="230"/>
      <c r="M592" s="231" t="s">
        <v>1</v>
      </c>
      <c r="N592" s="232" t="s">
        <v>40</v>
      </c>
      <c r="O592" s="77"/>
      <c r="P592" s="190">
        <f>O592*H592</f>
        <v>0</v>
      </c>
      <c r="Q592" s="190">
        <v>0.0010499999999999999</v>
      </c>
      <c r="R592" s="190">
        <f>Q592*H592</f>
        <v>0.015236549999999998</v>
      </c>
      <c r="S592" s="190">
        <v>0</v>
      </c>
      <c r="T592" s="191">
        <f>S592*H592</f>
        <v>0</v>
      </c>
      <c r="U592" s="38"/>
      <c r="V592" s="38"/>
      <c r="W592" s="38"/>
      <c r="X592" s="38"/>
      <c r="Y592" s="38"/>
      <c r="Z592" s="38"/>
      <c r="AA592" s="38"/>
      <c r="AB592" s="38"/>
      <c r="AC592" s="38"/>
      <c r="AD592" s="38"/>
      <c r="AE592" s="38"/>
      <c r="AR592" s="192" t="s">
        <v>226</v>
      </c>
      <c r="AT592" s="192" t="s">
        <v>304</v>
      </c>
      <c r="AU592" s="192" t="s">
        <v>83</v>
      </c>
      <c r="AY592" s="19" t="s">
        <v>158</v>
      </c>
      <c r="BE592" s="193">
        <f>IF(N592="základní",J592,0)</f>
        <v>0</v>
      </c>
      <c r="BF592" s="193">
        <f>IF(N592="snížená",J592,0)</f>
        <v>0</v>
      </c>
      <c r="BG592" s="193">
        <f>IF(N592="zákl. přenesená",J592,0)</f>
        <v>0</v>
      </c>
      <c r="BH592" s="193">
        <f>IF(N592="sníž. přenesená",J592,0)</f>
        <v>0</v>
      </c>
      <c r="BI592" s="193">
        <f>IF(N592="nulová",J592,0)</f>
        <v>0</v>
      </c>
      <c r="BJ592" s="19" t="s">
        <v>81</v>
      </c>
      <c r="BK592" s="193">
        <f>ROUND(I592*H592,2)</f>
        <v>0</v>
      </c>
      <c r="BL592" s="19" t="s">
        <v>165</v>
      </c>
      <c r="BM592" s="192" t="s">
        <v>779</v>
      </c>
    </row>
    <row r="593" s="2" customFormat="1">
      <c r="A593" s="38"/>
      <c r="B593" s="39"/>
      <c r="C593" s="38"/>
      <c r="D593" s="194" t="s">
        <v>167</v>
      </c>
      <c r="E593" s="38"/>
      <c r="F593" s="195" t="s">
        <v>632</v>
      </c>
      <c r="G593" s="38"/>
      <c r="H593" s="38"/>
      <c r="I593" s="196"/>
      <c r="J593" s="38"/>
      <c r="K593" s="38"/>
      <c r="L593" s="39"/>
      <c r="M593" s="197"/>
      <c r="N593" s="198"/>
      <c r="O593" s="77"/>
      <c r="P593" s="77"/>
      <c r="Q593" s="77"/>
      <c r="R593" s="77"/>
      <c r="S593" s="77"/>
      <c r="T593" s="78"/>
      <c r="U593" s="38"/>
      <c r="V593" s="38"/>
      <c r="W593" s="38"/>
      <c r="X593" s="38"/>
      <c r="Y593" s="38"/>
      <c r="Z593" s="38"/>
      <c r="AA593" s="38"/>
      <c r="AB593" s="38"/>
      <c r="AC593" s="38"/>
      <c r="AD593" s="38"/>
      <c r="AE593" s="38"/>
      <c r="AT593" s="19" t="s">
        <v>167</v>
      </c>
      <c r="AU593" s="19" t="s">
        <v>83</v>
      </c>
    </row>
    <row r="594" s="14" customFormat="1">
      <c r="A594" s="14"/>
      <c r="B594" s="207"/>
      <c r="C594" s="14"/>
      <c r="D594" s="194" t="s">
        <v>171</v>
      </c>
      <c r="E594" s="14"/>
      <c r="F594" s="209" t="s">
        <v>780</v>
      </c>
      <c r="G594" s="14"/>
      <c r="H594" s="210">
        <v>14.510999999999999</v>
      </c>
      <c r="I594" s="211"/>
      <c r="J594" s="14"/>
      <c r="K594" s="14"/>
      <c r="L594" s="207"/>
      <c r="M594" s="212"/>
      <c r="N594" s="213"/>
      <c r="O594" s="213"/>
      <c r="P594" s="213"/>
      <c r="Q594" s="213"/>
      <c r="R594" s="213"/>
      <c r="S594" s="213"/>
      <c r="T594" s="214"/>
      <c r="U594" s="14"/>
      <c r="V594" s="14"/>
      <c r="W594" s="14"/>
      <c r="X594" s="14"/>
      <c r="Y594" s="14"/>
      <c r="Z594" s="14"/>
      <c r="AA594" s="14"/>
      <c r="AB594" s="14"/>
      <c r="AC594" s="14"/>
      <c r="AD594" s="14"/>
      <c r="AE594" s="14"/>
      <c r="AT594" s="208" t="s">
        <v>171</v>
      </c>
      <c r="AU594" s="208" t="s">
        <v>83</v>
      </c>
      <c r="AV594" s="14" t="s">
        <v>83</v>
      </c>
      <c r="AW594" s="14" t="s">
        <v>3</v>
      </c>
      <c r="AX594" s="14" t="s">
        <v>81</v>
      </c>
      <c r="AY594" s="208" t="s">
        <v>158</v>
      </c>
    </row>
    <row r="595" s="2" customFormat="1" ht="24.15" customHeight="1">
      <c r="A595" s="38"/>
      <c r="B595" s="180"/>
      <c r="C595" s="181" t="s">
        <v>781</v>
      </c>
      <c r="D595" s="181" t="s">
        <v>160</v>
      </c>
      <c r="E595" s="182" t="s">
        <v>636</v>
      </c>
      <c r="F595" s="183" t="s">
        <v>637</v>
      </c>
      <c r="G595" s="184" t="s">
        <v>184</v>
      </c>
      <c r="H595" s="185">
        <v>1</v>
      </c>
      <c r="I595" s="186"/>
      <c r="J595" s="187">
        <f>ROUND(I595*H595,2)</f>
        <v>0</v>
      </c>
      <c r="K595" s="183" t="s">
        <v>164</v>
      </c>
      <c r="L595" s="39"/>
      <c r="M595" s="188" t="s">
        <v>1</v>
      </c>
      <c r="N595" s="189" t="s">
        <v>40</v>
      </c>
      <c r="O595" s="77"/>
      <c r="P595" s="190">
        <f>O595*H595</f>
        <v>0</v>
      </c>
      <c r="Q595" s="190">
        <v>0</v>
      </c>
      <c r="R595" s="190">
        <f>Q595*H595</f>
        <v>0</v>
      </c>
      <c r="S595" s="190">
        <v>0</v>
      </c>
      <c r="T595" s="191">
        <f>S595*H595</f>
        <v>0</v>
      </c>
      <c r="U595" s="38"/>
      <c r="V595" s="38"/>
      <c r="W595" s="38"/>
      <c r="X595" s="38"/>
      <c r="Y595" s="38"/>
      <c r="Z595" s="38"/>
      <c r="AA595" s="38"/>
      <c r="AB595" s="38"/>
      <c r="AC595" s="38"/>
      <c r="AD595" s="38"/>
      <c r="AE595" s="38"/>
      <c r="AR595" s="192" t="s">
        <v>165</v>
      </c>
      <c r="AT595" s="192" t="s">
        <v>160</v>
      </c>
      <c r="AU595" s="192" t="s">
        <v>83</v>
      </c>
      <c r="AY595" s="19" t="s">
        <v>158</v>
      </c>
      <c r="BE595" s="193">
        <f>IF(N595="základní",J595,0)</f>
        <v>0</v>
      </c>
      <c r="BF595" s="193">
        <f>IF(N595="snížená",J595,0)</f>
        <v>0</v>
      </c>
      <c r="BG595" s="193">
        <f>IF(N595="zákl. přenesená",J595,0)</f>
        <v>0</v>
      </c>
      <c r="BH595" s="193">
        <f>IF(N595="sníž. přenesená",J595,0)</f>
        <v>0</v>
      </c>
      <c r="BI595" s="193">
        <f>IF(N595="nulová",J595,0)</f>
        <v>0</v>
      </c>
      <c r="BJ595" s="19" t="s">
        <v>81</v>
      </c>
      <c r="BK595" s="193">
        <f>ROUND(I595*H595,2)</f>
        <v>0</v>
      </c>
      <c r="BL595" s="19" t="s">
        <v>165</v>
      </c>
      <c r="BM595" s="192" t="s">
        <v>782</v>
      </c>
    </row>
    <row r="596" s="2" customFormat="1">
      <c r="A596" s="38"/>
      <c r="B596" s="39"/>
      <c r="C596" s="38"/>
      <c r="D596" s="194" t="s">
        <v>167</v>
      </c>
      <c r="E596" s="38"/>
      <c r="F596" s="195" t="s">
        <v>639</v>
      </c>
      <c r="G596" s="38"/>
      <c r="H596" s="38"/>
      <c r="I596" s="196"/>
      <c r="J596" s="38"/>
      <c r="K596" s="38"/>
      <c r="L596" s="39"/>
      <c r="M596" s="197"/>
      <c r="N596" s="198"/>
      <c r="O596" s="77"/>
      <c r="P596" s="77"/>
      <c r="Q596" s="77"/>
      <c r="R596" s="77"/>
      <c r="S596" s="77"/>
      <c r="T596" s="78"/>
      <c r="U596" s="38"/>
      <c r="V596" s="38"/>
      <c r="W596" s="38"/>
      <c r="X596" s="38"/>
      <c r="Y596" s="38"/>
      <c r="Z596" s="38"/>
      <c r="AA596" s="38"/>
      <c r="AB596" s="38"/>
      <c r="AC596" s="38"/>
      <c r="AD596" s="38"/>
      <c r="AE596" s="38"/>
      <c r="AT596" s="19" t="s">
        <v>167</v>
      </c>
      <c r="AU596" s="19" t="s">
        <v>83</v>
      </c>
    </row>
    <row r="597" s="2" customFormat="1">
      <c r="A597" s="38"/>
      <c r="B597" s="39"/>
      <c r="C597" s="38"/>
      <c r="D597" s="194" t="s">
        <v>169</v>
      </c>
      <c r="E597" s="38"/>
      <c r="F597" s="199" t="s">
        <v>769</v>
      </c>
      <c r="G597" s="38"/>
      <c r="H597" s="38"/>
      <c r="I597" s="196"/>
      <c r="J597" s="38"/>
      <c r="K597" s="38"/>
      <c r="L597" s="39"/>
      <c r="M597" s="197"/>
      <c r="N597" s="198"/>
      <c r="O597" s="77"/>
      <c r="P597" s="77"/>
      <c r="Q597" s="77"/>
      <c r="R597" s="77"/>
      <c r="S597" s="77"/>
      <c r="T597" s="78"/>
      <c r="U597" s="38"/>
      <c r="V597" s="38"/>
      <c r="W597" s="38"/>
      <c r="X597" s="38"/>
      <c r="Y597" s="38"/>
      <c r="Z597" s="38"/>
      <c r="AA597" s="38"/>
      <c r="AB597" s="38"/>
      <c r="AC597" s="38"/>
      <c r="AD597" s="38"/>
      <c r="AE597" s="38"/>
      <c r="AT597" s="19" t="s">
        <v>169</v>
      </c>
      <c r="AU597" s="19" t="s">
        <v>83</v>
      </c>
    </row>
    <row r="598" s="14" customFormat="1">
      <c r="A598" s="14"/>
      <c r="B598" s="207"/>
      <c r="C598" s="14"/>
      <c r="D598" s="194" t="s">
        <v>171</v>
      </c>
      <c r="E598" s="208" t="s">
        <v>1</v>
      </c>
      <c r="F598" s="209" t="s">
        <v>81</v>
      </c>
      <c r="G598" s="14"/>
      <c r="H598" s="210">
        <v>1</v>
      </c>
      <c r="I598" s="211"/>
      <c r="J598" s="14"/>
      <c r="K598" s="14"/>
      <c r="L598" s="207"/>
      <c r="M598" s="212"/>
      <c r="N598" s="213"/>
      <c r="O598" s="213"/>
      <c r="P598" s="213"/>
      <c r="Q598" s="213"/>
      <c r="R598" s="213"/>
      <c r="S598" s="213"/>
      <c r="T598" s="214"/>
      <c r="U598" s="14"/>
      <c r="V598" s="14"/>
      <c r="W598" s="14"/>
      <c r="X598" s="14"/>
      <c r="Y598" s="14"/>
      <c r="Z598" s="14"/>
      <c r="AA598" s="14"/>
      <c r="AB598" s="14"/>
      <c r="AC598" s="14"/>
      <c r="AD598" s="14"/>
      <c r="AE598" s="14"/>
      <c r="AT598" s="208" t="s">
        <v>171</v>
      </c>
      <c r="AU598" s="208" t="s">
        <v>83</v>
      </c>
      <c r="AV598" s="14" t="s">
        <v>83</v>
      </c>
      <c r="AW598" s="14" t="s">
        <v>32</v>
      </c>
      <c r="AX598" s="14" t="s">
        <v>81</v>
      </c>
      <c r="AY598" s="208" t="s">
        <v>158</v>
      </c>
    </row>
    <row r="599" s="2" customFormat="1" ht="24.15" customHeight="1">
      <c r="A599" s="38"/>
      <c r="B599" s="180"/>
      <c r="C599" s="223" t="s">
        <v>783</v>
      </c>
      <c r="D599" s="223" t="s">
        <v>304</v>
      </c>
      <c r="E599" s="224" t="s">
        <v>643</v>
      </c>
      <c r="F599" s="225" t="s">
        <v>644</v>
      </c>
      <c r="G599" s="226" t="s">
        <v>184</v>
      </c>
      <c r="H599" s="227">
        <v>1</v>
      </c>
      <c r="I599" s="228"/>
      <c r="J599" s="229">
        <f>ROUND(I599*H599,2)</f>
        <v>0</v>
      </c>
      <c r="K599" s="225" t="s">
        <v>164</v>
      </c>
      <c r="L599" s="230"/>
      <c r="M599" s="231" t="s">
        <v>1</v>
      </c>
      <c r="N599" s="232" t="s">
        <v>40</v>
      </c>
      <c r="O599" s="77"/>
      <c r="P599" s="190">
        <f>O599*H599</f>
        <v>0</v>
      </c>
      <c r="Q599" s="190">
        <v>0.00214</v>
      </c>
      <c r="R599" s="190">
        <f>Q599*H599</f>
        <v>0.00214</v>
      </c>
      <c r="S599" s="190">
        <v>0</v>
      </c>
      <c r="T599" s="191">
        <f>S599*H599</f>
        <v>0</v>
      </c>
      <c r="U599" s="38"/>
      <c r="V599" s="38"/>
      <c r="W599" s="38"/>
      <c r="X599" s="38"/>
      <c r="Y599" s="38"/>
      <c r="Z599" s="38"/>
      <c r="AA599" s="38"/>
      <c r="AB599" s="38"/>
      <c r="AC599" s="38"/>
      <c r="AD599" s="38"/>
      <c r="AE599" s="38"/>
      <c r="AR599" s="192" t="s">
        <v>226</v>
      </c>
      <c r="AT599" s="192" t="s">
        <v>304</v>
      </c>
      <c r="AU599" s="192" t="s">
        <v>83</v>
      </c>
      <c r="AY599" s="19" t="s">
        <v>158</v>
      </c>
      <c r="BE599" s="193">
        <f>IF(N599="základní",J599,0)</f>
        <v>0</v>
      </c>
      <c r="BF599" s="193">
        <f>IF(N599="snížená",J599,0)</f>
        <v>0</v>
      </c>
      <c r="BG599" s="193">
        <f>IF(N599="zákl. přenesená",J599,0)</f>
        <v>0</v>
      </c>
      <c r="BH599" s="193">
        <f>IF(N599="sníž. přenesená",J599,0)</f>
        <v>0</v>
      </c>
      <c r="BI599" s="193">
        <f>IF(N599="nulová",J599,0)</f>
        <v>0</v>
      </c>
      <c r="BJ599" s="19" t="s">
        <v>81</v>
      </c>
      <c r="BK599" s="193">
        <f>ROUND(I599*H599,2)</f>
        <v>0</v>
      </c>
      <c r="BL599" s="19" t="s">
        <v>165</v>
      </c>
      <c r="BM599" s="192" t="s">
        <v>784</v>
      </c>
    </row>
    <row r="600" s="2" customFormat="1">
      <c r="A600" s="38"/>
      <c r="B600" s="39"/>
      <c r="C600" s="38"/>
      <c r="D600" s="194" t="s">
        <v>167</v>
      </c>
      <c r="E600" s="38"/>
      <c r="F600" s="195" t="s">
        <v>644</v>
      </c>
      <c r="G600" s="38"/>
      <c r="H600" s="38"/>
      <c r="I600" s="196"/>
      <c r="J600" s="38"/>
      <c r="K600" s="38"/>
      <c r="L600" s="39"/>
      <c r="M600" s="197"/>
      <c r="N600" s="198"/>
      <c r="O600" s="77"/>
      <c r="P600" s="77"/>
      <c r="Q600" s="77"/>
      <c r="R600" s="77"/>
      <c r="S600" s="77"/>
      <c r="T600" s="78"/>
      <c r="U600" s="38"/>
      <c r="V600" s="38"/>
      <c r="W600" s="38"/>
      <c r="X600" s="38"/>
      <c r="Y600" s="38"/>
      <c r="Z600" s="38"/>
      <c r="AA600" s="38"/>
      <c r="AB600" s="38"/>
      <c r="AC600" s="38"/>
      <c r="AD600" s="38"/>
      <c r="AE600" s="38"/>
      <c r="AT600" s="19" t="s">
        <v>167</v>
      </c>
      <c r="AU600" s="19" t="s">
        <v>83</v>
      </c>
    </row>
    <row r="601" s="14" customFormat="1">
      <c r="A601" s="14"/>
      <c r="B601" s="207"/>
      <c r="C601" s="14"/>
      <c r="D601" s="194" t="s">
        <v>171</v>
      </c>
      <c r="E601" s="14"/>
      <c r="F601" s="209" t="s">
        <v>785</v>
      </c>
      <c r="G601" s="14"/>
      <c r="H601" s="210">
        <v>1</v>
      </c>
      <c r="I601" s="211"/>
      <c r="J601" s="14"/>
      <c r="K601" s="14"/>
      <c r="L601" s="207"/>
      <c r="M601" s="212"/>
      <c r="N601" s="213"/>
      <c r="O601" s="213"/>
      <c r="P601" s="213"/>
      <c r="Q601" s="213"/>
      <c r="R601" s="213"/>
      <c r="S601" s="213"/>
      <c r="T601" s="214"/>
      <c r="U601" s="14"/>
      <c r="V601" s="14"/>
      <c r="W601" s="14"/>
      <c r="X601" s="14"/>
      <c r="Y601" s="14"/>
      <c r="Z601" s="14"/>
      <c r="AA601" s="14"/>
      <c r="AB601" s="14"/>
      <c r="AC601" s="14"/>
      <c r="AD601" s="14"/>
      <c r="AE601" s="14"/>
      <c r="AT601" s="208" t="s">
        <v>171</v>
      </c>
      <c r="AU601" s="208" t="s">
        <v>83</v>
      </c>
      <c r="AV601" s="14" t="s">
        <v>83</v>
      </c>
      <c r="AW601" s="14" t="s">
        <v>3</v>
      </c>
      <c r="AX601" s="14" t="s">
        <v>81</v>
      </c>
      <c r="AY601" s="208" t="s">
        <v>158</v>
      </c>
    </row>
    <row r="602" s="2" customFormat="1" ht="24.15" customHeight="1">
      <c r="A602" s="38"/>
      <c r="B602" s="180"/>
      <c r="C602" s="181" t="s">
        <v>786</v>
      </c>
      <c r="D602" s="181" t="s">
        <v>160</v>
      </c>
      <c r="E602" s="182" t="s">
        <v>659</v>
      </c>
      <c r="F602" s="183" t="s">
        <v>660</v>
      </c>
      <c r="G602" s="184" t="s">
        <v>342</v>
      </c>
      <c r="H602" s="185">
        <v>8</v>
      </c>
      <c r="I602" s="186"/>
      <c r="J602" s="187">
        <f>ROUND(I602*H602,2)</f>
        <v>0</v>
      </c>
      <c r="K602" s="183" t="s">
        <v>164</v>
      </c>
      <c r="L602" s="39"/>
      <c r="M602" s="188" t="s">
        <v>1</v>
      </c>
      <c r="N602" s="189" t="s">
        <v>40</v>
      </c>
      <c r="O602" s="77"/>
      <c r="P602" s="190">
        <f>O602*H602</f>
        <v>0</v>
      </c>
      <c r="Q602" s="190">
        <v>0</v>
      </c>
      <c r="R602" s="190">
        <f>Q602*H602</f>
        <v>0</v>
      </c>
      <c r="S602" s="190">
        <v>0</v>
      </c>
      <c r="T602" s="191">
        <f>S602*H602</f>
        <v>0</v>
      </c>
      <c r="U602" s="38"/>
      <c r="V602" s="38"/>
      <c r="W602" s="38"/>
      <c r="X602" s="38"/>
      <c r="Y602" s="38"/>
      <c r="Z602" s="38"/>
      <c r="AA602" s="38"/>
      <c r="AB602" s="38"/>
      <c r="AC602" s="38"/>
      <c r="AD602" s="38"/>
      <c r="AE602" s="38"/>
      <c r="AR602" s="192" t="s">
        <v>165</v>
      </c>
      <c r="AT602" s="192" t="s">
        <v>160</v>
      </c>
      <c r="AU602" s="192" t="s">
        <v>83</v>
      </c>
      <c r="AY602" s="19" t="s">
        <v>158</v>
      </c>
      <c r="BE602" s="193">
        <f>IF(N602="základní",J602,0)</f>
        <v>0</v>
      </c>
      <c r="BF602" s="193">
        <f>IF(N602="snížená",J602,0)</f>
        <v>0</v>
      </c>
      <c r="BG602" s="193">
        <f>IF(N602="zákl. přenesená",J602,0)</f>
        <v>0</v>
      </c>
      <c r="BH602" s="193">
        <f>IF(N602="sníž. přenesená",J602,0)</f>
        <v>0</v>
      </c>
      <c r="BI602" s="193">
        <f>IF(N602="nulová",J602,0)</f>
        <v>0</v>
      </c>
      <c r="BJ602" s="19" t="s">
        <v>81</v>
      </c>
      <c r="BK602" s="193">
        <f>ROUND(I602*H602,2)</f>
        <v>0</v>
      </c>
      <c r="BL602" s="19" t="s">
        <v>165</v>
      </c>
      <c r="BM602" s="192" t="s">
        <v>787</v>
      </c>
    </row>
    <row r="603" s="2" customFormat="1">
      <c r="A603" s="38"/>
      <c r="B603" s="39"/>
      <c r="C603" s="38"/>
      <c r="D603" s="194" t="s">
        <v>167</v>
      </c>
      <c r="E603" s="38"/>
      <c r="F603" s="195" t="s">
        <v>662</v>
      </c>
      <c r="G603" s="38"/>
      <c r="H603" s="38"/>
      <c r="I603" s="196"/>
      <c r="J603" s="38"/>
      <c r="K603" s="38"/>
      <c r="L603" s="39"/>
      <c r="M603" s="197"/>
      <c r="N603" s="198"/>
      <c r="O603" s="77"/>
      <c r="P603" s="77"/>
      <c r="Q603" s="77"/>
      <c r="R603" s="77"/>
      <c r="S603" s="77"/>
      <c r="T603" s="78"/>
      <c r="U603" s="38"/>
      <c r="V603" s="38"/>
      <c r="W603" s="38"/>
      <c r="X603" s="38"/>
      <c r="Y603" s="38"/>
      <c r="Z603" s="38"/>
      <c r="AA603" s="38"/>
      <c r="AB603" s="38"/>
      <c r="AC603" s="38"/>
      <c r="AD603" s="38"/>
      <c r="AE603" s="38"/>
      <c r="AT603" s="19" t="s">
        <v>167</v>
      </c>
      <c r="AU603" s="19" t="s">
        <v>83</v>
      </c>
    </row>
    <row r="604" s="2" customFormat="1">
      <c r="A604" s="38"/>
      <c r="B604" s="39"/>
      <c r="C604" s="38"/>
      <c r="D604" s="194" t="s">
        <v>169</v>
      </c>
      <c r="E604" s="38"/>
      <c r="F604" s="199" t="s">
        <v>769</v>
      </c>
      <c r="G604" s="38"/>
      <c r="H604" s="38"/>
      <c r="I604" s="196"/>
      <c r="J604" s="38"/>
      <c r="K604" s="38"/>
      <c r="L604" s="39"/>
      <c r="M604" s="197"/>
      <c r="N604" s="198"/>
      <c r="O604" s="77"/>
      <c r="P604" s="77"/>
      <c r="Q604" s="77"/>
      <c r="R604" s="77"/>
      <c r="S604" s="77"/>
      <c r="T604" s="78"/>
      <c r="U604" s="38"/>
      <c r="V604" s="38"/>
      <c r="W604" s="38"/>
      <c r="X604" s="38"/>
      <c r="Y604" s="38"/>
      <c r="Z604" s="38"/>
      <c r="AA604" s="38"/>
      <c r="AB604" s="38"/>
      <c r="AC604" s="38"/>
      <c r="AD604" s="38"/>
      <c r="AE604" s="38"/>
      <c r="AT604" s="19" t="s">
        <v>169</v>
      </c>
      <c r="AU604" s="19" t="s">
        <v>83</v>
      </c>
    </row>
    <row r="605" s="14" customFormat="1">
      <c r="A605" s="14"/>
      <c r="B605" s="207"/>
      <c r="C605" s="14"/>
      <c r="D605" s="194" t="s">
        <v>171</v>
      </c>
      <c r="E605" s="208" t="s">
        <v>1</v>
      </c>
      <c r="F605" s="209" t="s">
        <v>226</v>
      </c>
      <c r="G605" s="14"/>
      <c r="H605" s="210">
        <v>8</v>
      </c>
      <c r="I605" s="211"/>
      <c r="J605" s="14"/>
      <c r="K605" s="14"/>
      <c r="L605" s="207"/>
      <c r="M605" s="212"/>
      <c r="N605" s="213"/>
      <c r="O605" s="213"/>
      <c r="P605" s="213"/>
      <c r="Q605" s="213"/>
      <c r="R605" s="213"/>
      <c r="S605" s="213"/>
      <c r="T605" s="214"/>
      <c r="U605" s="14"/>
      <c r="V605" s="14"/>
      <c r="W605" s="14"/>
      <c r="X605" s="14"/>
      <c r="Y605" s="14"/>
      <c r="Z605" s="14"/>
      <c r="AA605" s="14"/>
      <c r="AB605" s="14"/>
      <c r="AC605" s="14"/>
      <c r="AD605" s="14"/>
      <c r="AE605" s="14"/>
      <c r="AT605" s="208" t="s">
        <v>171</v>
      </c>
      <c r="AU605" s="208" t="s">
        <v>83</v>
      </c>
      <c r="AV605" s="14" t="s">
        <v>83</v>
      </c>
      <c r="AW605" s="14" t="s">
        <v>32</v>
      </c>
      <c r="AX605" s="14" t="s">
        <v>81</v>
      </c>
      <c r="AY605" s="208" t="s">
        <v>158</v>
      </c>
    </row>
    <row r="606" s="2" customFormat="1" ht="16.5" customHeight="1">
      <c r="A606" s="38"/>
      <c r="B606" s="180"/>
      <c r="C606" s="223" t="s">
        <v>788</v>
      </c>
      <c r="D606" s="223" t="s">
        <v>304</v>
      </c>
      <c r="E606" s="224" t="s">
        <v>665</v>
      </c>
      <c r="F606" s="225" t="s">
        <v>666</v>
      </c>
      <c r="G606" s="226" t="s">
        <v>342</v>
      </c>
      <c r="H606" s="227">
        <v>8</v>
      </c>
      <c r="I606" s="228"/>
      <c r="J606" s="229">
        <f>ROUND(I606*H606,2)</f>
        <v>0</v>
      </c>
      <c r="K606" s="225" t="s">
        <v>164</v>
      </c>
      <c r="L606" s="230"/>
      <c r="M606" s="231" t="s">
        <v>1</v>
      </c>
      <c r="N606" s="232" t="s">
        <v>40</v>
      </c>
      <c r="O606" s="77"/>
      <c r="P606" s="190">
        <f>O606*H606</f>
        <v>0</v>
      </c>
      <c r="Q606" s="190">
        <v>0.00022000000000000001</v>
      </c>
      <c r="R606" s="190">
        <f>Q606*H606</f>
        <v>0.0017600000000000001</v>
      </c>
      <c r="S606" s="190">
        <v>0</v>
      </c>
      <c r="T606" s="191">
        <f>S606*H606</f>
        <v>0</v>
      </c>
      <c r="U606" s="38"/>
      <c r="V606" s="38"/>
      <c r="W606" s="38"/>
      <c r="X606" s="38"/>
      <c r="Y606" s="38"/>
      <c r="Z606" s="38"/>
      <c r="AA606" s="38"/>
      <c r="AB606" s="38"/>
      <c r="AC606" s="38"/>
      <c r="AD606" s="38"/>
      <c r="AE606" s="38"/>
      <c r="AR606" s="192" t="s">
        <v>226</v>
      </c>
      <c r="AT606" s="192" t="s">
        <v>304</v>
      </c>
      <c r="AU606" s="192" t="s">
        <v>83</v>
      </c>
      <c r="AY606" s="19" t="s">
        <v>158</v>
      </c>
      <c r="BE606" s="193">
        <f>IF(N606="základní",J606,0)</f>
        <v>0</v>
      </c>
      <c r="BF606" s="193">
        <f>IF(N606="snížená",J606,0)</f>
        <v>0</v>
      </c>
      <c r="BG606" s="193">
        <f>IF(N606="zákl. přenesená",J606,0)</f>
        <v>0</v>
      </c>
      <c r="BH606" s="193">
        <f>IF(N606="sníž. přenesená",J606,0)</f>
        <v>0</v>
      </c>
      <c r="BI606" s="193">
        <f>IF(N606="nulová",J606,0)</f>
        <v>0</v>
      </c>
      <c r="BJ606" s="19" t="s">
        <v>81</v>
      </c>
      <c r="BK606" s="193">
        <f>ROUND(I606*H606,2)</f>
        <v>0</v>
      </c>
      <c r="BL606" s="19" t="s">
        <v>165</v>
      </c>
      <c r="BM606" s="192" t="s">
        <v>789</v>
      </c>
    </row>
    <row r="607" s="2" customFormat="1">
      <c r="A607" s="38"/>
      <c r="B607" s="39"/>
      <c r="C607" s="38"/>
      <c r="D607" s="194" t="s">
        <v>167</v>
      </c>
      <c r="E607" s="38"/>
      <c r="F607" s="195" t="s">
        <v>666</v>
      </c>
      <c r="G607" s="38"/>
      <c r="H607" s="38"/>
      <c r="I607" s="196"/>
      <c r="J607" s="38"/>
      <c r="K607" s="38"/>
      <c r="L607" s="39"/>
      <c r="M607" s="197"/>
      <c r="N607" s="198"/>
      <c r="O607" s="77"/>
      <c r="P607" s="77"/>
      <c r="Q607" s="77"/>
      <c r="R607" s="77"/>
      <c r="S607" s="77"/>
      <c r="T607" s="78"/>
      <c r="U607" s="38"/>
      <c r="V607" s="38"/>
      <c r="W607" s="38"/>
      <c r="X607" s="38"/>
      <c r="Y607" s="38"/>
      <c r="Z607" s="38"/>
      <c r="AA607" s="38"/>
      <c r="AB607" s="38"/>
      <c r="AC607" s="38"/>
      <c r="AD607" s="38"/>
      <c r="AE607" s="38"/>
      <c r="AT607" s="19" t="s">
        <v>167</v>
      </c>
      <c r="AU607" s="19" t="s">
        <v>83</v>
      </c>
    </row>
    <row r="608" s="2" customFormat="1" ht="24.15" customHeight="1">
      <c r="A608" s="38"/>
      <c r="B608" s="180"/>
      <c r="C608" s="181" t="s">
        <v>790</v>
      </c>
      <c r="D608" s="181" t="s">
        <v>160</v>
      </c>
      <c r="E608" s="182" t="s">
        <v>669</v>
      </c>
      <c r="F608" s="183" t="s">
        <v>670</v>
      </c>
      <c r="G608" s="184" t="s">
        <v>342</v>
      </c>
      <c r="H608" s="185">
        <v>4</v>
      </c>
      <c r="I608" s="186"/>
      <c r="J608" s="187">
        <f>ROUND(I608*H608,2)</f>
        <v>0</v>
      </c>
      <c r="K608" s="183" t="s">
        <v>164</v>
      </c>
      <c r="L608" s="39"/>
      <c r="M608" s="188" t="s">
        <v>1</v>
      </c>
      <c r="N608" s="189" t="s">
        <v>40</v>
      </c>
      <c r="O608" s="77"/>
      <c r="P608" s="190">
        <f>O608*H608</f>
        <v>0</v>
      </c>
      <c r="Q608" s="190">
        <v>0</v>
      </c>
      <c r="R608" s="190">
        <f>Q608*H608</f>
        <v>0</v>
      </c>
      <c r="S608" s="190">
        <v>0</v>
      </c>
      <c r="T608" s="191">
        <f>S608*H608</f>
        <v>0</v>
      </c>
      <c r="U608" s="38"/>
      <c r="V608" s="38"/>
      <c r="W608" s="38"/>
      <c r="X608" s="38"/>
      <c r="Y608" s="38"/>
      <c r="Z608" s="38"/>
      <c r="AA608" s="38"/>
      <c r="AB608" s="38"/>
      <c r="AC608" s="38"/>
      <c r="AD608" s="38"/>
      <c r="AE608" s="38"/>
      <c r="AR608" s="192" t="s">
        <v>165</v>
      </c>
      <c r="AT608" s="192" t="s">
        <v>160</v>
      </c>
      <c r="AU608" s="192" t="s">
        <v>83</v>
      </c>
      <c r="AY608" s="19" t="s">
        <v>158</v>
      </c>
      <c r="BE608" s="193">
        <f>IF(N608="základní",J608,0)</f>
        <v>0</v>
      </c>
      <c r="BF608" s="193">
        <f>IF(N608="snížená",J608,0)</f>
        <v>0</v>
      </c>
      <c r="BG608" s="193">
        <f>IF(N608="zákl. přenesená",J608,0)</f>
        <v>0</v>
      </c>
      <c r="BH608" s="193">
        <f>IF(N608="sníž. přenesená",J608,0)</f>
        <v>0</v>
      </c>
      <c r="BI608" s="193">
        <f>IF(N608="nulová",J608,0)</f>
        <v>0</v>
      </c>
      <c r="BJ608" s="19" t="s">
        <v>81</v>
      </c>
      <c r="BK608" s="193">
        <f>ROUND(I608*H608,2)</f>
        <v>0</v>
      </c>
      <c r="BL608" s="19" t="s">
        <v>165</v>
      </c>
      <c r="BM608" s="192" t="s">
        <v>791</v>
      </c>
    </row>
    <row r="609" s="2" customFormat="1">
      <c r="A609" s="38"/>
      <c r="B609" s="39"/>
      <c r="C609" s="38"/>
      <c r="D609" s="194" t="s">
        <v>167</v>
      </c>
      <c r="E609" s="38"/>
      <c r="F609" s="195" t="s">
        <v>672</v>
      </c>
      <c r="G609" s="38"/>
      <c r="H609" s="38"/>
      <c r="I609" s="196"/>
      <c r="J609" s="38"/>
      <c r="K609" s="38"/>
      <c r="L609" s="39"/>
      <c r="M609" s="197"/>
      <c r="N609" s="198"/>
      <c r="O609" s="77"/>
      <c r="P609" s="77"/>
      <c r="Q609" s="77"/>
      <c r="R609" s="77"/>
      <c r="S609" s="77"/>
      <c r="T609" s="78"/>
      <c r="U609" s="38"/>
      <c r="V609" s="38"/>
      <c r="W609" s="38"/>
      <c r="X609" s="38"/>
      <c r="Y609" s="38"/>
      <c r="Z609" s="38"/>
      <c r="AA609" s="38"/>
      <c r="AB609" s="38"/>
      <c r="AC609" s="38"/>
      <c r="AD609" s="38"/>
      <c r="AE609" s="38"/>
      <c r="AT609" s="19" t="s">
        <v>167</v>
      </c>
      <c r="AU609" s="19" t="s">
        <v>83</v>
      </c>
    </row>
    <row r="610" s="2" customFormat="1">
      <c r="A610" s="38"/>
      <c r="B610" s="39"/>
      <c r="C610" s="38"/>
      <c r="D610" s="194" t="s">
        <v>169</v>
      </c>
      <c r="E610" s="38"/>
      <c r="F610" s="199" t="s">
        <v>769</v>
      </c>
      <c r="G610" s="38"/>
      <c r="H610" s="38"/>
      <c r="I610" s="196"/>
      <c r="J610" s="38"/>
      <c r="K610" s="38"/>
      <c r="L610" s="39"/>
      <c r="M610" s="197"/>
      <c r="N610" s="198"/>
      <c r="O610" s="77"/>
      <c r="P610" s="77"/>
      <c r="Q610" s="77"/>
      <c r="R610" s="77"/>
      <c r="S610" s="77"/>
      <c r="T610" s="78"/>
      <c r="U610" s="38"/>
      <c r="V610" s="38"/>
      <c r="W610" s="38"/>
      <c r="X610" s="38"/>
      <c r="Y610" s="38"/>
      <c r="Z610" s="38"/>
      <c r="AA610" s="38"/>
      <c r="AB610" s="38"/>
      <c r="AC610" s="38"/>
      <c r="AD610" s="38"/>
      <c r="AE610" s="38"/>
      <c r="AT610" s="19" t="s">
        <v>169</v>
      </c>
      <c r="AU610" s="19" t="s">
        <v>83</v>
      </c>
    </row>
    <row r="611" s="14" customFormat="1">
      <c r="A611" s="14"/>
      <c r="B611" s="207"/>
      <c r="C611" s="14"/>
      <c r="D611" s="194" t="s">
        <v>171</v>
      </c>
      <c r="E611" s="208" t="s">
        <v>1</v>
      </c>
      <c r="F611" s="209" t="s">
        <v>165</v>
      </c>
      <c r="G611" s="14"/>
      <c r="H611" s="210">
        <v>4</v>
      </c>
      <c r="I611" s="211"/>
      <c r="J611" s="14"/>
      <c r="K611" s="14"/>
      <c r="L611" s="207"/>
      <c r="M611" s="212"/>
      <c r="N611" s="213"/>
      <c r="O611" s="213"/>
      <c r="P611" s="213"/>
      <c r="Q611" s="213"/>
      <c r="R611" s="213"/>
      <c r="S611" s="213"/>
      <c r="T611" s="214"/>
      <c r="U611" s="14"/>
      <c r="V611" s="14"/>
      <c r="W611" s="14"/>
      <c r="X611" s="14"/>
      <c r="Y611" s="14"/>
      <c r="Z611" s="14"/>
      <c r="AA611" s="14"/>
      <c r="AB611" s="14"/>
      <c r="AC611" s="14"/>
      <c r="AD611" s="14"/>
      <c r="AE611" s="14"/>
      <c r="AT611" s="208" t="s">
        <v>171</v>
      </c>
      <c r="AU611" s="208" t="s">
        <v>83</v>
      </c>
      <c r="AV611" s="14" t="s">
        <v>83</v>
      </c>
      <c r="AW611" s="14" t="s">
        <v>32</v>
      </c>
      <c r="AX611" s="14" t="s">
        <v>81</v>
      </c>
      <c r="AY611" s="208" t="s">
        <v>158</v>
      </c>
    </row>
    <row r="612" s="2" customFormat="1" ht="16.5" customHeight="1">
      <c r="A612" s="38"/>
      <c r="B612" s="180"/>
      <c r="C612" s="223" t="s">
        <v>792</v>
      </c>
      <c r="D612" s="223" t="s">
        <v>304</v>
      </c>
      <c r="E612" s="224" t="s">
        <v>793</v>
      </c>
      <c r="F612" s="225" t="s">
        <v>794</v>
      </c>
      <c r="G612" s="226" t="s">
        <v>342</v>
      </c>
      <c r="H612" s="227">
        <v>4</v>
      </c>
      <c r="I612" s="228"/>
      <c r="J612" s="229">
        <f>ROUND(I612*H612,2)</f>
        <v>0</v>
      </c>
      <c r="K612" s="225" t="s">
        <v>164</v>
      </c>
      <c r="L612" s="230"/>
      <c r="M612" s="231" t="s">
        <v>1</v>
      </c>
      <c r="N612" s="232" t="s">
        <v>40</v>
      </c>
      <c r="O612" s="77"/>
      <c r="P612" s="190">
        <f>O612*H612</f>
        <v>0</v>
      </c>
      <c r="Q612" s="190">
        <v>0.00029</v>
      </c>
      <c r="R612" s="190">
        <f>Q612*H612</f>
        <v>0.00116</v>
      </c>
      <c r="S612" s="190">
        <v>0</v>
      </c>
      <c r="T612" s="191">
        <f>S612*H612</f>
        <v>0</v>
      </c>
      <c r="U612" s="38"/>
      <c r="V612" s="38"/>
      <c r="W612" s="38"/>
      <c r="X612" s="38"/>
      <c r="Y612" s="38"/>
      <c r="Z612" s="38"/>
      <c r="AA612" s="38"/>
      <c r="AB612" s="38"/>
      <c r="AC612" s="38"/>
      <c r="AD612" s="38"/>
      <c r="AE612" s="38"/>
      <c r="AR612" s="192" t="s">
        <v>226</v>
      </c>
      <c r="AT612" s="192" t="s">
        <v>304</v>
      </c>
      <c r="AU612" s="192" t="s">
        <v>83</v>
      </c>
      <c r="AY612" s="19" t="s">
        <v>158</v>
      </c>
      <c r="BE612" s="193">
        <f>IF(N612="základní",J612,0)</f>
        <v>0</v>
      </c>
      <c r="BF612" s="193">
        <f>IF(N612="snížená",J612,0)</f>
        <v>0</v>
      </c>
      <c r="BG612" s="193">
        <f>IF(N612="zákl. přenesená",J612,0)</f>
        <v>0</v>
      </c>
      <c r="BH612" s="193">
        <f>IF(N612="sníž. přenesená",J612,0)</f>
        <v>0</v>
      </c>
      <c r="BI612" s="193">
        <f>IF(N612="nulová",J612,0)</f>
        <v>0</v>
      </c>
      <c r="BJ612" s="19" t="s">
        <v>81</v>
      </c>
      <c r="BK612" s="193">
        <f>ROUND(I612*H612,2)</f>
        <v>0</v>
      </c>
      <c r="BL612" s="19" t="s">
        <v>165</v>
      </c>
      <c r="BM612" s="192" t="s">
        <v>795</v>
      </c>
    </row>
    <row r="613" s="2" customFormat="1">
      <c r="A613" s="38"/>
      <c r="B613" s="39"/>
      <c r="C613" s="38"/>
      <c r="D613" s="194" t="s">
        <v>167</v>
      </c>
      <c r="E613" s="38"/>
      <c r="F613" s="195" t="s">
        <v>794</v>
      </c>
      <c r="G613" s="38"/>
      <c r="H613" s="38"/>
      <c r="I613" s="196"/>
      <c r="J613" s="38"/>
      <c r="K613" s="38"/>
      <c r="L613" s="39"/>
      <c r="M613" s="197"/>
      <c r="N613" s="198"/>
      <c r="O613" s="77"/>
      <c r="P613" s="77"/>
      <c r="Q613" s="77"/>
      <c r="R613" s="77"/>
      <c r="S613" s="77"/>
      <c r="T613" s="78"/>
      <c r="U613" s="38"/>
      <c r="V613" s="38"/>
      <c r="W613" s="38"/>
      <c r="X613" s="38"/>
      <c r="Y613" s="38"/>
      <c r="Z613" s="38"/>
      <c r="AA613" s="38"/>
      <c r="AB613" s="38"/>
      <c r="AC613" s="38"/>
      <c r="AD613" s="38"/>
      <c r="AE613" s="38"/>
      <c r="AT613" s="19" t="s">
        <v>167</v>
      </c>
      <c r="AU613" s="19" t="s">
        <v>83</v>
      </c>
    </row>
    <row r="614" s="2" customFormat="1" ht="24.15" customHeight="1">
      <c r="A614" s="38"/>
      <c r="B614" s="180"/>
      <c r="C614" s="181" t="s">
        <v>796</v>
      </c>
      <c r="D614" s="181" t="s">
        <v>160</v>
      </c>
      <c r="E614" s="182" t="s">
        <v>797</v>
      </c>
      <c r="F614" s="183" t="s">
        <v>798</v>
      </c>
      <c r="G614" s="184" t="s">
        <v>342</v>
      </c>
      <c r="H614" s="185">
        <v>3</v>
      </c>
      <c r="I614" s="186"/>
      <c r="J614" s="187">
        <f>ROUND(I614*H614,2)</f>
        <v>0</v>
      </c>
      <c r="K614" s="183" t="s">
        <v>164</v>
      </c>
      <c r="L614" s="39"/>
      <c r="M614" s="188" t="s">
        <v>1</v>
      </c>
      <c r="N614" s="189" t="s">
        <v>40</v>
      </c>
      <c r="O614" s="77"/>
      <c r="P614" s="190">
        <f>O614*H614</f>
        <v>0</v>
      </c>
      <c r="Q614" s="190">
        <v>0</v>
      </c>
      <c r="R614" s="190">
        <f>Q614*H614</f>
        <v>0</v>
      </c>
      <c r="S614" s="190">
        <v>0</v>
      </c>
      <c r="T614" s="191">
        <f>S614*H614</f>
        <v>0</v>
      </c>
      <c r="U614" s="38"/>
      <c r="V614" s="38"/>
      <c r="W614" s="38"/>
      <c r="X614" s="38"/>
      <c r="Y614" s="38"/>
      <c r="Z614" s="38"/>
      <c r="AA614" s="38"/>
      <c r="AB614" s="38"/>
      <c r="AC614" s="38"/>
      <c r="AD614" s="38"/>
      <c r="AE614" s="38"/>
      <c r="AR614" s="192" t="s">
        <v>165</v>
      </c>
      <c r="AT614" s="192" t="s">
        <v>160</v>
      </c>
      <c r="AU614" s="192" t="s">
        <v>83</v>
      </c>
      <c r="AY614" s="19" t="s">
        <v>158</v>
      </c>
      <c r="BE614" s="193">
        <f>IF(N614="základní",J614,0)</f>
        <v>0</v>
      </c>
      <c r="BF614" s="193">
        <f>IF(N614="snížená",J614,0)</f>
        <v>0</v>
      </c>
      <c r="BG614" s="193">
        <f>IF(N614="zákl. přenesená",J614,0)</f>
        <v>0</v>
      </c>
      <c r="BH614" s="193">
        <f>IF(N614="sníž. přenesená",J614,0)</f>
        <v>0</v>
      </c>
      <c r="BI614" s="193">
        <f>IF(N614="nulová",J614,0)</f>
        <v>0</v>
      </c>
      <c r="BJ614" s="19" t="s">
        <v>81</v>
      </c>
      <c r="BK614" s="193">
        <f>ROUND(I614*H614,2)</f>
        <v>0</v>
      </c>
      <c r="BL614" s="19" t="s">
        <v>165</v>
      </c>
      <c r="BM614" s="192" t="s">
        <v>799</v>
      </c>
    </row>
    <row r="615" s="2" customFormat="1">
      <c r="A615" s="38"/>
      <c r="B615" s="39"/>
      <c r="C615" s="38"/>
      <c r="D615" s="194" t="s">
        <v>167</v>
      </c>
      <c r="E615" s="38"/>
      <c r="F615" s="195" t="s">
        <v>800</v>
      </c>
      <c r="G615" s="38"/>
      <c r="H615" s="38"/>
      <c r="I615" s="196"/>
      <c r="J615" s="38"/>
      <c r="K615" s="38"/>
      <c r="L615" s="39"/>
      <c r="M615" s="197"/>
      <c r="N615" s="198"/>
      <c r="O615" s="77"/>
      <c r="P615" s="77"/>
      <c r="Q615" s="77"/>
      <c r="R615" s="77"/>
      <c r="S615" s="77"/>
      <c r="T615" s="78"/>
      <c r="U615" s="38"/>
      <c r="V615" s="38"/>
      <c r="W615" s="38"/>
      <c r="X615" s="38"/>
      <c r="Y615" s="38"/>
      <c r="Z615" s="38"/>
      <c r="AA615" s="38"/>
      <c r="AB615" s="38"/>
      <c r="AC615" s="38"/>
      <c r="AD615" s="38"/>
      <c r="AE615" s="38"/>
      <c r="AT615" s="19" t="s">
        <v>167</v>
      </c>
      <c r="AU615" s="19" t="s">
        <v>83</v>
      </c>
    </row>
    <row r="616" s="2" customFormat="1">
      <c r="A616" s="38"/>
      <c r="B616" s="39"/>
      <c r="C616" s="38"/>
      <c r="D616" s="194" t="s">
        <v>169</v>
      </c>
      <c r="E616" s="38"/>
      <c r="F616" s="199" t="s">
        <v>769</v>
      </c>
      <c r="G616" s="38"/>
      <c r="H616" s="38"/>
      <c r="I616" s="196"/>
      <c r="J616" s="38"/>
      <c r="K616" s="38"/>
      <c r="L616" s="39"/>
      <c r="M616" s="197"/>
      <c r="N616" s="198"/>
      <c r="O616" s="77"/>
      <c r="P616" s="77"/>
      <c r="Q616" s="77"/>
      <c r="R616" s="77"/>
      <c r="S616" s="77"/>
      <c r="T616" s="78"/>
      <c r="U616" s="38"/>
      <c r="V616" s="38"/>
      <c r="W616" s="38"/>
      <c r="X616" s="38"/>
      <c r="Y616" s="38"/>
      <c r="Z616" s="38"/>
      <c r="AA616" s="38"/>
      <c r="AB616" s="38"/>
      <c r="AC616" s="38"/>
      <c r="AD616" s="38"/>
      <c r="AE616" s="38"/>
      <c r="AT616" s="19" t="s">
        <v>169</v>
      </c>
      <c r="AU616" s="19" t="s">
        <v>83</v>
      </c>
    </row>
    <row r="617" s="14" customFormat="1">
      <c r="A617" s="14"/>
      <c r="B617" s="207"/>
      <c r="C617" s="14"/>
      <c r="D617" s="194" t="s">
        <v>171</v>
      </c>
      <c r="E617" s="208" t="s">
        <v>1</v>
      </c>
      <c r="F617" s="209" t="s">
        <v>91</v>
      </c>
      <c r="G617" s="14"/>
      <c r="H617" s="210">
        <v>3</v>
      </c>
      <c r="I617" s="211"/>
      <c r="J617" s="14"/>
      <c r="K617" s="14"/>
      <c r="L617" s="207"/>
      <c r="M617" s="212"/>
      <c r="N617" s="213"/>
      <c r="O617" s="213"/>
      <c r="P617" s="213"/>
      <c r="Q617" s="213"/>
      <c r="R617" s="213"/>
      <c r="S617" s="213"/>
      <c r="T617" s="214"/>
      <c r="U617" s="14"/>
      <c r="V617" s="14"/>
      <c r="W617" s="14"/>
      <c r="X617" s="14"/>
      <c r="Y617" s="14"/>
      <c r="Z617" s="14"/>
      <c r="AA617" s="14"/>
      <c r="AB617" s="14"/>
      <c r="AC617" s="14"/>
      <c r="AD617" s="14"/>
      <c r="AE617" s="14"/>
      <c r="AT617" s="208" t="s">
        <v>171</v>
      </c>
      <c r="AU617" s="208" t="s">
        <v>83</v>
      </c>
      <c r="AV617" s="14" t="s">
        <v>83</v>
      </c>
      <c r="AW617" s="14" t="s">
        <v>32</v>
      </c>
      <c r="AX617" s="14" t="s">
        <v>81</v>
      </c>
      <c r="AY617" s="208" t="s">
        <v>158</v>
      </c>
    </row>
    <row r="618" s="2" customFormat="1" ht="16.5" customHeight="1">
      <c r="A618" s="38"/>
      <c r="B618" s="180"/>
      <c r="C618" s="223" t="s">
        <v>801</v>
      </c>
      <c r="D618" s="223" t="s">
        <v>304</v>
      </c>
      <c r="E618" s="224" t="s">
        <v>802</v>
      </c>
      <c r="F618" s="225" t="s">
        <v>803</v>
      </c>
      <c r="G618" s="226" t="s">
        <v>342</v>
      </c>
      <c r="H618" s="227">
        <v>3</v>
      </c>
      <c r="I618" s="228"/>
      <c r="J618" s="229">
        <f>ROUND(I618*H618,2)</f>
        <v>0</v>
      </c>
      <c r="K618" s="225" t="s">
        <v>1</v>
      </c>
      <c r="L618" s="230"/>
      <c r="M618" s="231" t="s">
        <v>1</v>
      </c>
      <c r="N618" s="232" t="s">
        <v>40</v>
      </c>
      <c r="O618" s="77"/>
      <c r="P618" s="190">
        <f>O618*H618</f>
        <v>0</v>
      </c>
      <c r="Q618" s="190">
        <v>0.00076999999999999996</v>
      </c>
      <c r="R618" s="190">
        <f>Q618*H618</f>
        <v>0.00231</v>
      </c>
      <c r="S618" s="190">
        <v>0</v>
      </c>
      <c r="T618" s="191">
        <f>S618*H618</f>
        <v>0</v>
      </c>
      <c r="U618" s="38"/>
      <c r="V618" s="38"/>
      <c r="W618" s="38"/>
      <c r="X618" s="38"/>
      <c r="Y618" s="38"/>
      <c r="Z618" s="38"/>
      <c r="AA618" s="38"/>
      <c r="AB618" s="38"/>
      <c r="AC618" s="38"/>
      <c r="AD618" s="38"/>
      <c r="AE618" s="38"/>
      <c r="AR618" s="192" t="s">
        <v>226</v>
      </c>
      <c r="AT618" s="192" t="s">
        <v>304</v>
      </c>
      <c r="AU618" s="192" t="s">
        <v>83</v>
      </c>
      <c r="AY618" s="19" t="s">
        <v>158</v>
      </c>
      <c r="BE618" s="193">
        <f>IF(N618="základní",J618,0)</f>
        <v>0</v>
      </c>
      <c r="BF618" s="193">
        <f>IF(N618="snížená",J618,0)</f>
        <v>0</v>
      </c>
      <c r="BG618" s="193">
        <f>IF(N618="zákl. přenesená",J618,0)</f>
        <v>0</v>
      </c>
      <c r="BH618" s="193">
        <f>IF(N618="sníž. přenesená",J618,0)</f>
        <v>0</v>
      </c>
      <c r="BI618" s="193">
        <f>IF(N618="nulová",J618,0)</f>
        <v>0</v>
      </c>
      <c r="BJ618" s="19" t="s">
        <v>81</v>
      </c>
      <c r="BK618" s="193">
        <f>ROUND(I618*H618,2)</f>
        <v>0</v>
      </c>
      <c r="BL618" s="19" t="s">
        <v>165</v>
      </c>
      <c r="BM618" s="192" t="s">
        <v>804</v>
      </c>
    </row>
    <row r="619" s="2" customFormat="1">
      <c r="A619" s="38"/>
      <c r="B619" s="39"/>
      <c r="C619" s="38"/>
      <c r="D619" s="194" t="s">
        <v>167</v>
      </c>
      <c r="E619" s="38"/>
      <c r="F619" s="195" t="s">
        <v>803</v>
      </c>
      <c r="G619" s="38"/>
      <c r="H619" s="38"/>
      <c r="I619" s="196"/>
      <c r="J619" s="38"/>
      <c r="K619" s="38"/>
      <c r="L619" s="39"/>
      <c r="M619" s="197"/>
      <c r="N619" s="198"/>
      <c r="O619" s="77"/>
      <c r="P619" s="77"/>
      <c r="Q619" s="77"/>
      <c r="R619" s="77"/>
      <c r="S619" s="77"/>
      <c r="T619" s="78"/>
      <c r="U619" s="38"/>
      <c r="V619" s="38"/>
      <c r="W619" s="38"/>
      <c r="X619" s="38"/>
      <c r="Y619" s="38"/>
      <c r="Z619" s="38"/>
      <c r="AA619" s="38"/>
      <c r="AB619" s="38"/>
      <c r="AC619" s="38"/>
      <c r="AD619" s="38"/>
      <c r="AE619" s="38"/>
      <c r="AT619" s="19" t="s">
        <v>167</v>
      </c>
      <c r="AU619" s="19" t="s">
        <v>83</v>
      </c>
    </row>
    <row r="620" s="2" customFormat="1" ht="24.15" customHeight="1">
      <c r="A620" s="38"/>
      <c r="B620" s="180"/>
      <c r="C620" s="181" t="s">
        <v>805</v>
      </c>
      <c r="D620" s="181" t="s">
        <v>160</v>
      </c>
      <c r="E620" s="182" t="s">
        <v>682</v>
      </c>
      <c r="F620" s="183" t="s">
        <v>683</v>
      </c>
      <c r="G620" s="184" t="s">
        <v>342</v>
      </c>
      <c r="H620" s="185">
        <v>2</v>
      </c>
      <c r="I620" s="186"/>
      <c r="J620" s="187">
        <f>ROUND(I620*H620,2)</f>
        <v>0</v>
      </c>
      <c r="K620" s="183" t="s">
        <v>164</v>
      </c>
      <c r="L620" s="39"/>
      <c r="M620" s="188" t="s">
        <v>1</v>
      </c>
      <c r="N620" s="189" t="s">
        <v>40</v>
      </c>
      <c r="O620" s="77"/>
      <c r="P620" s="190">
        <f>O620*H620</f>
        <v>0</v>
      </c>
      <c r="Q620" s="190">
        <v>0</v>
      </c>
      <c r="R620" s="190">
        <f>Q620*H620</f>
        <v>0</v>
      </c>
      <c r="S620" s="190">
        <v>0</v>
      </c>
      <c r="T620" s="191">
        <f>S620*H620</f>
        <v>0</v>
      </c>
      <c r="U620" s="38"/>
      <c r="V620" s="38"/>
      <c r="W620" s="38"/>
      <c r="X620" s="38"/>
      <c r="Y620" s="38"/>
      <c r="Z620" s="38"/>
      <c r="AA620" s="38"/>
      <c r="AB620" s="38"/>
      <c r="AC620" s="38"/>
      <c r="AD620" s="38"/>
      <c r="AE620" s="38"/>
      <c r="AR620" s="192" t="s">
        <v>165</v>
      </c>
      <c r="AT620" s="192" t="s">
        <v>160</v>
      </c>
      <c r="AU620" s="192" t="s">
        <v>83</v>
      </c>
      <c r="AY620" s="19" t="s">
        <v>158</v>
      </c>
      <c r="BE620" s="193">
        <f>IF(N620="základní",J620,0)</f>
        <v>0</v>
      </c>
      <c r="BF620" s="193">
        <f>IF(N620="snížená",J620,0)</f>
        <v>0</v>
      </c>
      <c r="BG620" s="193">
        <f>IF(N620="zákl. přenesená",J620,0)</f>
        <v>0</v>
      </c>
      <c r="BH620" s="193">
        <f>IF(N620="sníž. přenesená",J620,0)</f>
        <v>0</v>
      </c>
      <c r="BI620" s="193">
        <f>IF(N620="nulová",J620,0)</f>
        <v>0</v>
      </c>
      <c r="BJ620" s="19" t="s">
        <v>81</v>
      </c>
      <c r="BK620" s="193">
        <f>ROUND(I620*H620,2)</f>
        <v>0</v>
      </c>
      <c r="BL620" s="19" t="s">
        <v>165</v>
      </c>
      <c r="BM620" s="192" t="s">
        <v>806</v>
      </c>
    </row>
    <row r="621" s="2" customFormat="1">
      <c r="A621" s="38"/>
      <c r="B621" s="39"/>
      <c r="C621" s="38"/>
      <c r="D621" s="194" t="s">
        <v>167</v>
      </c>
      <c r="E621" s="38"/>
      <c r="F621" s="195" t="s">
        <v>685</v>
      </c>
      <c r="G621" s="38"/>
      <c r="H621" s="38"/>
      <c r="I621" s="196"/>
      <c r="J621" s="38"/>
      <c r="K621" s="38"/>
      <c r="L621" s="39"/>
      <c r="M621" s="197"/>
      <c r="N621" s="198"/>
      <c r="O621" s="77"/>
      <c r="P621" s="77"/>
      <c r="Q621" s="77"/>
      <c r="R621" s="77"/>
      <c r="S621" s="77"/>
      <c r="T621" s="78"/>
      <c r="U621" s="38"/>
      <c r="V621" s="38"/>
      <c r="W621" s="38"/>
      <c r="X621" s="38"/>
      <c r="Y621" s="38"/>
      <c r="Z621" s="38"/>
      <c r="AA621" s="38"/>
      <c r="AB621" s="38"/>
      <c r="AC621" s="38"/>
      <c r="AD621" s="38"/>
      <c r="AE621" s="38"/>
      <c r="AT621" s="19" t="s">
        <v>167</v>
      </c>
      <c r="AU621" s="19" t="s">
        <v>83</v>
      </c>
    </row>
    <row r="622" s="2" customFormat="1">
      <c r="A622" s="38"/>
      <c r="B622" s="39"/>
      <c r="C622" s="38"/>
      <c r="D622" s="194" t="s">
        <v>169</v>
      </c>
      <c r="E622" s="38"/>
      <c r="F622" s="199" t="s">
        <v>769</v>
      </c>
      <c r="G622" s="38"/>
      <c r="H622" s="38"/>
      <c r="I622" s="196"/>
      <c r="J622" s="38"/>
      <c r="K622" s="38"/>
      <c r="L622" s="39"/>
      <c r="M622" s="197"/>
      <c r="N622" s="198"/>
      <c r="O622" s="77"/>
      <c r="P622" s="77"/>
      <c r="Q622" s="77"/>
      <c r="R622" s="77"/>
      <c r="S622" s="77"/>
      <c r="T622" s="78"/>
      <c r="U622" s="38"/>
      <c r="V622" s="38"/>
      <c r="W622" s="38"/>
      <c r="X622" s="38"/>
      <c r="Y622" s="38"/>
      <c r="Z622" s="38"/>
      <c r="AA622" s="38"/>
      <c r="AB622" s="38"/>
      <c r="AC622" s="38"/>
      <c r="AD622" s="38"/>
      <c r="AE622" s="38"/>
      <c r="AT622" s="19" t="s">
        <v>169</v>
      </c>
      <c r="AU622" s="19" t="s">
        <v>83</v>
      </c>
    </row>
    <row r="623" s="14" customFormat="1">
      <c r="A623" s="14"/>
      <c r="B623" s="207"/>
      <c r="C623" s="14"/>
      <c r="D623" s="194" t="s">
        <v>171</v>
      </c>
      <c r="E623" s="208" t="s">
        <v>1</v>
      </c>
      <c r="F623" s="209" t="s">
        <v>83</v>
      </c>
      <c r="G623" s="14"/>
      <c r="H623" s="210">
        <v>2</v>
      </c>
      <c r="I623" s="211"/>
      <c r="J623" s="14"/>
      <c r="K623" s="14"/>
      <c r="L623" s="207"/>
      <c r="M623" s="212"/>
      <c r="N623" s="213"/>
      <c r="O623" s="213"/>
      <c r="P623" s="213"/>
      <c r="Q623" s="213"/>
      <c r="R623" s="213"/>
      <c r="S623" s="213"/>
      <c r="T623" s="214"/>
      <c r="U623" s="14"/>
      <c r="V623" s="14"/>
      <c r="W623" s="14"/>
      <c r="X623" s="14"/>
      <c r="Y623" s="14"/>
      <c r="Z623" s="14"/>
      <c r="AA623" s="14"/>
      <c r="AB623" s="14"/>
      <c r="AC623" s="14"/>
      <c r="AD623" s="14"/>
      <c r="AE623" s="14"/>
      <c r="AT623" s="208" t="s">
        <v>171</v>
      </c>
      <c r="AU623" s="208" t="s">
        <v>83</v>
      </c>
      <c r="AV623" s="14" t="s">
        <v>83</v>
      </c>
      <c r="AW623" s="14" t="s">
        <v>32</v>
      </c>
      <c r="AX623" s="14" t="s">
        <v>81</v>
      </c>
      <c r="AY623" s="208" t="s">
        <v>158</v>
      </c>
    </row>
    <row r="624" s="2" customFormat="1" ht="16.5" customHeight="1">
      <c r="A624" s="38"/>
      <c r="B624" s="180"/>
      <c r="C624" s="223" t="s">
        <v>807</v>
      </c>
      <c r="D624" s="223" t="s">
        <v>304</v>
      </c>
      <c r="E624" s="224" t="s">
        <v>808</v>
      </c>
      <c r="F624" s="225" t="s">
        <v>809</v>
      </c>
      <c r="G624" s="226" t="s">
        <v>342</v>
      </c>
      <c r="H624" s="227">
        <v>2</v>
      </c>
      <c r="I624" s="228"/>
      <c r="J624" s="229">
        <f>ROUND(I624*H624,2)</f>
        <v>0</v>
      </c>
      <c r="K624" s="225" t="s">
        <v>164</v>
      </c>
      <c r="L624" s="230"/>
      <c r="M624" s="231" t="s">
        <v>1</v>
      </c>
      <c r="N624" s="232" t="s">
        <v>40</v>
      </c>
      <c r="O624" s="77"/>
      <c r="P624" s="190">
        <f>O624*H624</f>
        <v>0</v>
      </c>
      <c r="Q624" s="190">
        <v>0.00042999999999999999</v>
      </c>
      <c r="R624" s="190">
        <f>Q624*H624</f>
        <v>0.00085999999999999998</v>
      </c>
      <c r="S624" s="190">
        <v>0</v>
      </c>
      <c r="T624" s="191">
        <f>S624*H624</f>
        <v>0</v>
      </c>
      <c r="U624" s="38"/>
      <c r="V624" s="38"/>
      <c r="W624" s="38"/>
      <c r="X624" s="38"/>
      <c r="Y624" s="38"/>
      <c r="Z624" s="38"/>
      <c r="AA624" s="38"/>
      <c r="AB624" s="38"/>
      <c r="AC624" s="38"/>
      <c r="AD624" s="38"/>
      <c r="AE624" s="38"/>
      <c r="AR624" s="192" t="s">
        <v>226</v>
      </c>
      <c r="AT624" s="192" t="s">
        <v>304</v>
      </c>
      <c r="AU624" s="192" t="s">
        <v>83</v>
      </c>
      <c r="AY624" s="19" t="s">
        <v>158</v>
      </c>
      <c r="BE624" s="193">
        <f>IF(N624="základní",J624,0)</f>
        <v>0</v>
      </c>
      <c r="BF624" s="193">
        <f>IF(N624="snížená",J624,0)</f>
        <v>0</v>
      </c>
      <c r="BG624" s="193">
        <f>IF(N624="zákl. přenesená",J624,0)</f>
        <v>0</v>
      </c>
      <c r="BH624" s="193">
        <f>IF(N624="sníž. přenesená",J624,0)</f>
        <v>0</v>
      </c>
      <c r="BI624" s="193">
        <f>IF(N624="nulová",J624,0)</f>
        <v>0</v>
      </c>
      <c r="BJ624" s="19" t="s">
        <v>81</v>
      </c>
      <c r="BK624" s="193">
        <f>ROUND(I624*H624,2)</f>
        <v>0</v>
      </c>
      <c r="BL624" s="19" t="s">
        <v>165</v>
      </c>
      <c r="BM624" s="192" t="s">
        <v>810</v>
      </c>
    </row>
    <row r="625" s="2" customFormat="1">
      <c r="A625" s="38"/>
      <c r="B625" s="39"/>
      <c r="C625" s="38"/>
      <c r="D625" s="194" t="s">
        <v>167</v>
      </c>
      <c r="E625" s="38"/>
      <c r="F625" s="195" t="s">
        <v>809</v>
      </c>
      <c r="G625" s="38"/>
      <c r="H625" s="38"/>
      <c r="I625" s="196"/>
      <c r="J625" s="38"/>
      <c r="K625" s="38"/>
      <c r="L625" s="39"/>
      <c r="M625" s="197"/>
      <c r="N625" s="198"/>
      <c r="O625" s="77"/>
      <c r="P625" s="77"/>
      <c r="Q625" s="77"/>
      <c r="R625" s="77"/>
      <c r="S625" s="77"/>
      <c r="T625" s="78"/>
      <c r="U625" s="38"/>
      <c r="V625" s="38"/>
      <c r="W625" s="38"/>
      <c r="X625" s="38"/>
      <c r="Y625" s="38"/>
      <c r="Z625" s="38"/>
      <c r="AA625" s="38"/>
      <c r="AB625" s="38"/>
      <c r="AC625" s="38"/>
      <c r="AD625" s="38"/>
      <c r="AE625" s="38"/>
      <c r="AT625" s="19" t="s">
        <v>167</v>
      </c>
      <c r="AU625" s="19" t="s">
        <v>83</v>
      </c>
    </row>
    <row r="626" s="2" customFormat="1" ht="21.75" customHeight="1">
      <c r="A626" s="38"/>
      <c r="B626" s="180"/>
      <c r="C626" s="181" t="s">
        <v>811</v>
      </c>
      <c r="D626" s="181" t="s">
        <v>160</v>
      </c>
      <c r="E626" s="182" t="s">
        <v>812</v>
      </c>
      <c r="F626" s="183" t="s">
        <v>813</v>
      </c>
      <c r="G626" s="184" t="s">
        <v>342</v>
      </c>
      <c r="H626" s="185">
        <v>3</v>
      </c>
      <c r="I626" s="186"/>
      <c r="J626" s="187">
        <f>ROUND(I626*H626,2)</f>
        <v>0</v>
      </c>
      <c r="K626" s="183" t="s">
        <v>164</v>
      </c>
      <c r="L626" s="39"/>
      <c r="M626" s="188" t="s">
        <v>1</v>
      </c>
      <c r="N626" s="189" t="s">
        <v>40</v>
      </c>
      <c r="O626" s="77"/>
      <c r="P626" s="190">
        <f>O626*H626</f>
        <v>0</v>
      </c>
      <c r="Q626" s="190">
        <v>0.00021000000000000001</v>
      </c>
      <c r="R626" s="190">
        <f>Q626*H626</f>
        <v>0.00063000000000000003</v>
      </c>
      <c r="S626" s="190">
        <v>0</v>
      </c>
      <c r="T626" s="191">
        <f>S626*H626</f>
        <v>0</v>
      </c>
      <c r="U626" s="38"/>
      <c r="V626" s="38"/>
      <c r="W626" s="38"/>
      <c r="X626" s="38"/>
      <c r="Y626" s="38"/>
      <c r="Z626" s="38"/>
      <c r="AA626" s="38"/>
      <c r="AB626" s="38"/>
      <c r="AC626" s="38"/>
      <c r="AD626" s="38"/>
      <c r="AE626" s="38"/>
      <c r="AR626" s="192" t="s">
        <v>165</v>
      </c>
      <c r="AT626" s="192" t="s">
        <v>160</v>
      </c>
      <c r="AU626" s="192" t="s">
        <v>83</v>
      </c>
      <c r="AY626" s="19" t="s">
        <v>158</v>
      </c>
      <c r="BE626" s="193">
        <f>IF(N626="základní",J626,0)</f>
        <v>0</v>
      </c>
      <c r="BF626" s="193">
        <f>IF(N626="snížená",J626,0)</f>
        <v>0</v>
      </c>
      <c r="BG626" s="193">
        <f>IF(N626="zákl. přenesená",J626,0)</f>
        <v>0</v>
      </c>
      <c r="BH626" s="193">
        <f>IF(N626="sníž. přenesená",J626,0)</f>
        <v>0</v>
      </c>
      <c r="BI626" s="193">
        <f>IF(N626="nulová",J626,0)</f>
        <v>0</v>
      </c>
      <c r="BJ626" s="19" t="s">
        <v>81</v>
      </c>
      <c r="BK626" s="193">
        <f>ROUND(I626*H626,2)</f>
        <v>0</v>
      </c>
      <c r="BL626" s="19" t="s">
        <v>165</v>
      </c>
      <c r="BM626" s="192" t="s">
        <v>814</v>
      </c>
    </row>
    <row r="627" s="2" customFormat="1">
      <c r="A627" s="38"/>
      <c r="B627" s="39"/>
      <c r="C627" s="38"/>
      <c r="D627" s="194" t="s">
        <v>167</v>
      </c>
      <c r="E627" s="38"/>
      <c r="F627" s="195" t="s">
        <v>815</v>
      </c>
      <c r="G627" s="38"/>
      <c r="H627" s="38"/>
      <c r="I627" s="196"/>
      <c r="J627" s="38"/>
      <c r="K627" s="38"/>
      <c r="L627" s="39"/>
      <c r="M627" s="197"/>
      <c r="N627" s="198"/>
      <c r="O627" s="77"/>
      <c r="P627" s="77"/>
      <c r="Q627" s="77"/>
      <c r="R627" s="77"/>
      <c r="S627" s="77"/>
      <c r="T627" s="78"/>
      <c r="U627" s="38"/>
      <c r="V627" s="38"/>
      <c r="W627" s="38"/>
      <c r="X627" s="38"/>
      <c r="Y627" s="38"/>
      <c r="Z627" s="38"/>
      <c r="AA627" s="38"/>
      <c r="AB627" s="38"/>
      <c r="AC627" s="38"/>
      <c r="AD627" s="38"/>
      <c r="AE627" s="38"/>
      <c r="AT627" s="19" t="s">
        <v>167</v>
      </c>
      <c r="AU627" s="19" t="s">
        <v>83</v>
      </c>
    </row>
    <row r="628" s="2" customFormat="1">
      <c r="A628" s="38"/>
      <c r="B628" s="39"/>
      <c r="C628" s="38"/>
      <c r="D628" s="194" t="s">
        <v>169</v>
      </c>
      <c r="E628" s="38"/>
      <c r="F628" s="199" t="s">
        <v>769</v>
      </c>
      <c r="G628" s="38"/>
      <c r="H628" s="38"/>
      <c r="I628" s="196"/>
      <c r="J628" s="38"/>
      <c r="K628" s="38"/>
      <c r="L628" s="39"/>
      <c r="M628" s="197"/>
      <c r="N628" s="198"/>
      <c r="O628" s="77"/>
      <c r="P628" s="77"/>
      <c r="Q628" s="77"/>
      <c r="R628" s="77"/>
      <c r="S628" s="77"/>
      <c r="T628" s="78"/>
      <c r="U628" s="38"/>
      <c r="V628" s="38"/>
      <c r="W628" s="38"/>
      <c r="X628" s="38"/>
      <c r="Y628" s="38"/>
      <c r="Z628" s="38"/>
      <c r="AA628" s="38"/>
      <c r="AB628" s="38"/>
      <c r="AC628" s="38"/>
      <c r="AD628" s="38"/>
      <c r="AE628" s="38"/>
      <c r="AT628" s="19" t="s">
        <v>169</v>
      </c>
      <c r="AU628" s="19" t="s">
        <v>83</v>
      </c>
    </row>
    <row r="629" s="14" customFormat="1">
      <c r="A629" s="14"/>
      <c r="B629" s="207"/>
      <c r="C629" s="14"/>
      <c r="D629" s="194" t="s">
        <v>171</v>
      </c>
      <c r="E629" s="208" t="s">
        <v>1</v>
      </c>
      <c r="F629" s="209" t="s">
        <v>91</v>
      </c>
      <c r="G629" s="14"/>
      <c r="H629" s="210">
        <v>3</v>
      </c>
      <c r="I629" s="211"/>
      <c r="J629" s="14"/>
      <c r="K629" s="14"/>
      <c r="L629" s="207"/>
      <c r="M629" s="212"/>
      <c r="N629" s="213"/>
      <c r="O629" s="213"/>
      <c r="P629" s="213"/>
      <c r="Q629" s="213"/>
      <c r="R629" s="213"/>
      <c r="S629" s="213"/>
      <c r="T629" s="214"/>
      <c r="U629" s="14"/>
      <c r="V629" s="14"/>
      <c r="W629" s="14"/>
      <c r="X629" s="14"/>
      <c r="Y629" s="14"/>
      <c r="Z629" s="14"/>
      <c r="AA629" s="14"/>
      <c r="AB629" s="14"/>
      <c r="AC629" s="14"/>
      <c r="AD629" s="14"/>
      <c r="AE629" s="14"/>
      <c r="AT629" s="208" t="s">
        <v>171</v>
      </c>
      <c r="AU629" s="208" t="s">
        <v>83</v>
      </c>
      <c r="AV629" s="14" t="s">
        <v>83</v>
      </c>
      <c r="AW629" s="14" t="s">
        <v>32</v>
      </c>
      <c r="AX629" s="14" t="s">
        <v>81</v>
      </c>
      <c r="AY629" s="208" t="s">
        <v>158</v>
      </c>
    </row>
    <row r="630" s="2" customFormat="1" ht="21.75" customHeight="1">
      <c r="A630" s="38"/>
      <c r="B630" s="180"/>
      <c r="C630" s="181" t="s">
        <v>816</v>
      </c>
      <c r="D630" s="181" t="s">
        <v>160</v>
      </c>
      <c r="E630" s="182" t="s">
        <v>817</v>
      </c>
      <c r="F630" s="183" t="s">
        <v>818</v>
      </c>
      <c r="G630" s="184" t="s">
        <v>342</v>
      </c>
      <c r="H630" s="185">
        <v>1</v>
      </c>
      <c r="I630" s="186"/>
      <c r="J630" s="187">
        <f>ROUND(I630*H630,2)</f>
        <v>0</v>
      </c>
      <c r="K630" s="183" t="s">
        <v>164</v>
      </c>
      <c r="L630" s="39"/>
      <c r="M630" s="188" t="s">
        <v>1</v>
      </c>
      <c r="N630" s="189" t="s">
        <v>40</v>
      </c>
      <c r="O630" s="77"/>
      <c r="P630" s="190">
        <f>O630*H630</f>
        <v>0</v>
      </c>
      <c r="Q630" s="190">
        <v>0.0016800000000000001</v>
      </c>
      <c r="R630" s="190">
        <f>Q630*H630</f>
        <v>0.0016800000000000001</v>
      </c>
      <c r="S630" s="190">
        <v>0</v>
      </c>
      <c r="T630" s="191">
        <f>S630*H630</f>
        <v>0</v>
      </c>
      <c r="U630" s="38"/>
      <c r="V630" s="38"/>
      <c r="W630" s="38"/>
      <c r="X630" s="38"/>
      <c r="Y630" s="38"/>
      <c r="Z630" s="38"/>
      <c r="AA630" s="38"/>
      <c r="AB630" s="38"/>
      <c r="AC630" s="38"/>
      <c r="AD630" s="38"/>
      <c r="AE630" s="38"/>
      <c r="AR630" s="192" t="s">
        <v>165</v>
      </c>
      <c r="AT630" s="192" t="s">
        <v>160</v>
      </c>
      <c r="AU630" s="192" t="s">
        <v>83</v>
      </c>
      <c r="AY630" s="19" t="s">
        <v>158</v>
      </c>
      <c r="BE630" s="193">
        <f>IF(N630="základní",J630,0)</f>
        <v>0</v>
      </c>
      <c r="BF630" s="193">
        <f>IF(N630="snížená",J630,0)</f>
        <v>0</v>
      </c>
      <c r="BG630" s="193">
        <f>IF(N630="zákl. přenesená",J630,0)</f>
        <v>0</v>
      </c>
      <c r="BH630" s="193">
        <f>IF(N630="sníž. přenesená",J630,0)</f>
        <v>0</v>
      </c>
      <c r="BI630" s="193">
        <f>IF(N630="nulová",J630,0)</f>
        <v>0</v>
      </c>
      <c r="BJ630" s="19" t="s">
        <v>81</v>
      </c>
      <c r="BK630" s="193">
        <f>ROUND(I630*H630,2)</f>
        <v>0</v>
      </c>
      <c r="BL630" s="19" t="s">
        <v>165</v>
      </c>
      <c r="BM630" s="192" t="s">
        <v>819</v>
      </c>
    </row>
    <row r="631" s="2" customFormat="1">
      <c r="A631" s="38"/>
      <c r="B631" s="39"/>
      <c r="C631" s="38"/>
      <c r="D631" s="194" t="s">
        <v>167</v>
      </c>
      <c r="E631" s="38"/>
      <c r="F631" s="195" t="s">
        <v>820</v>
      </c>
      <c r="G631" s="38"/>
      <c r="H631" s="38"/>
      <c r="I631" s="196"/>
      <c r="J631" s="38"/>
      <c r="K631" s="38"/>
      <c r="L631" s="39"/>
      <c r="M631" s="197"/>
      <c r="N631" s="198"/>
      <c r="O631" s="77"/>
      <c r="P631" s="77"/>
      <c r="Q631" s="77"/>
      <c r="R631" s="77"/>
      <c r="S631" s="77"/>
      <c r="T631" s="78"/>
      <c r="U631" s="38"/>
      <c r="V631" s="38"/>
      <c r="W631" s="38"/>
      <c r="X631" s="38"/>
      <c r="Y631" s="38"/>
      <c r="Z631" s="38"/>
      <c r="AA631" s="38"/>
      <c r="AB631" s="38"/>
      <c r="AC631" s="38"/>
      <c r="AD631" s="38"/>
      <c r="AE631" s="38"/>
      <c r="AT631" s="19" t="s">
        <v>167</v>
      </c>
      <c r="AU631" s="19" t="s">
        <v>83</v>
      </c>
    </row>
    <row r="632" s="2" customFormat="1">
      <c r="A632" s="38"/>
      <c r="B632" s="39"/>
      <c r="C632" s="38"/>
      <c r="D632" s="194" t="s">
        <v>169</v>
      </c>
      <c r="E632" s="38"/>
      <c r="F632" s="199" t="s">
        <v>769</v>
      </c>
      <c r="G632" s="38"/>
      <c r="H632" s="38"/>
      <c r="I632" s="196"/>
      <c r="J632" s="38"/>
      <c r="K632" s="38"/>
      <c r="L632" s="39"/>
      <c r="M632" s="197"/>
      <c r="N632" s="198"/>
      <c r="O632" s="77"/>
      <c r="P632" s="77"/>
      <c r="Q632" s="77"/>
      <c r="R632" s="77"/>
      <c r="S632" s="77"/>
      <c r="T632" s="78"/>
      <c r="U632" s="38"/>
      <c r="V632" s="38"/>
      <c r="W632" s="38"/>
      <c r="X632" s="38"/>
      <c r="Y632" s="38"/>
      <c r="Z632" s="38"/>
      <c r="AA632" s="38"/>
      <c r="AB632" s="38"/>
      <c r="AC632" s="38"/>
      <c r="AD632" s="38"/>
      <c r="AE632" s="38"/>
      <c r="AT632" s="19" t="s">
        <v>169</v>
      </c>
      <c r="AU632" s="19" t="s">
        <v>83</v>
      </c>
    </row>
    <row r="633" s="14" customFormat="1">
      <c r="A633" s="14"/>
      <c r="B633" s="207"/>
      <c r="C633" s="14"/>
      <c r="D633" s="194" t="s">
        <v>171</v>
      </c>
      <c r="E633" s="208" t="s">
        <v>1</v>
      </c>
      <c r="F633" s="209" t="s">
        <v>81</v>
      </c>
      <c r="G633" s="14"/>
      <c r="H633" s="210">
        <v>1</v>
      </c>
      <c r="I633" s="211"/>
      <c r="J633" s="14"/>
      <c r="K633" s="14"/>
      <c r="L633" s="207"/>
      <c r="M633" s="212"/>
      <c r="N633" s="213"/>
      <c r="O633" s="213"/>
      <c r="P633" s="213"/>
      <c r="Q633" s="213"/>
      <c r="R633" s="213"/>
      <c r="S633" s="213"/>
      <c r="T633" s="214"/>
      <c r="U633" s="14"/>
      <c r="V633" s="14"/>
      <c r="W633" s="14"/>
      <c r="X633" s="14"/>
      <c r="Y633" s="14"/>
      <c r="Z633" s="14"/>
      <c r="AA633" s="14"/>
      <c r="AB633" s="14"/>
      <c r="AC633" s="14"/>
      <c r="AD633" s="14"/>
      <c r="AE633" s="14"/>
      <c r="AT633" s="208" t="s">
        <v>171</v>
      </c>
      <c r="AU633" s="208" t="s">
        <v>83</v>
      </c>
      <c r="AV633" s="14" t="s">
        <v>83</v>
      </c>
      <c r="AW633" s="14" t="s">
        <v>32</v>
      </c>
      <c r="AX633" s="14" t="s">
        <v>81</v>
      </c>
      <c r="AY633" s="208" t="s">
        <v>158</v>
      </c>
    </row>
    <row r="634" s="2" customFormat="1" ht="24.15" customHeight="1">
      <c r="A634" s="38"/>
      <c r="B634" s="180"/>
      <c r="C634" s="181" t="s">
        <v>821</v>
      </c>
      <c r="D634" s="181" t="s">
        <v>160</v>
      </c>
      <c r="E634" s="182" t="s">
        <v>822</v>
      </c>
      <c r="F634" s="183" t="s">
        <v>823</v>
      </c>
      <c r="G634" s="184" t="s">
        <v>342</v>
      </c>
      <c r="H634" s="185">
        <v>4</v>
      </c>
      <c r="I634" s="186"/>
      <c r="J634" s="187">
        <f>ROUND(I634*H634,2)</f>
        <v>0</v>
      </c>
      <c r="K634" s="183" t="s">
        <v>1</v>
      </c>
      <c r="L634" s="39"/>
      <c r="M634" s="188" t="s">
        <v>1</v>
      </c>
      <c r="N634" s="189" t="s">
        <v>40</v>
      </c>
      <c r="O634" s="77"/>
      <c r="P634" s="190">
        <f>O634*H634</f>
        <v>0</v>
      </c>
      <c r="Q634" s="190">
        <v>0.00076000000000000004</v>
      </c>
      <c r="R634" s="190">
        <f>Q634*H634</f>
        <v>0.0030400000000000002</v>
      </c>
      <c r="S634" s="190">
        <v>0</v>
      </c>
      <c r="T634" s="191">
        <f>S634*H634</f>
        <v>0</v>
      </c>
      <c r="U634" s="38"/>
      <c r="V634" s="38"/>
      <c r="W634" s="38"/>
      <c r="X634" s="38"/>
      <c r="Y634" s="38"/>
      <c r="Z634" s="38"/>
      <c r="AA634" s="38"/>
      <c r="AB634" s="38"/>
      <c r="AC634" s="38"/>
      <c r="AD634" s="38"/>
      <c r="AE634" s="38"/>
      <c r="AR634" s="192" t="s">
        <v>165</v>
      </c>
      <c r="AT634" s="192" t="s">
        <v>160</v>
      </c>
      <c r="AU634" s="192" t="s">
        <v>83</v>
      </c>
      <c r="AY634" s="19" t="s">
        <v>158</v>
      </c>
      <c r="BE634" s="193">
        <f>IF(N634="základní",J634,0)</f>
        <v>0</v>
      </c>
      <c r="BF634" s="193">
        <f>IF(N634="snížená",J634,0)</f>
        <v>0</v>
      </c>
      <c r="BG634" s="193">
        <f>IF(N634="zákl. přenesená",J634,0)</f>
        <v>0</v>
      </c>
      <c r="BH634" s="193">
        <f>IF(N634="sníž. přenesená",J634,0)</f>
        <v>0</v>
      </c>
      <c r="BI634" s="193">
        <f>IF(N634="nulová",J634,0)</f>
        <v>0</v>
      </c>
      <c r="BJ634" s="19" t="s">
        <v>81</v>
      </c>
      <c r="BK634" s="193">
        <f>ROUND(I634*H634,2)</f>
        <v>0</v>
      </c>
      <c r="BL634" s="19" t="s">
        <v>165</v>
      </c>
      <c r="BM634" s="192" t="s">
        <v>824</v>
      </c>
    </row>
    <row r="635" s="2" customFormat="1">
      <c r="A635" s="38"/>
      <c r="B635" s="39"/>
      <c r="C635" s="38"/>
      <c r="D635" s="194" t="s">
        <v>167</v>
      </c>
      <c r="E635" s="38"/>
      <c r="F635" s="195" t="s">
        <v>825</v>
      </c>
      <c r="G635" s="38"/>
      <c r="H635" s="38"/>
      <c r="I635" s="196"/>
      <c r="J635" s="38"/>
      <c r="K635" s="38"/>
      <c r="L635" s="39"/>
      <c r="M635" s="197"/>
      <c r="N635" s="198"/>
      <c r="O635" s="77"/>
      <c r="P635" s="77"/>
      <c r="Q635" s="77"/>
      <c r="R635" s="77"/>
      <c r="S635" s="77"/>
      <c r="T635" s="78"/>
      <c r="U635" s="38"/>
      <c r="V635" s="38"/>
      <c r="W635" s="38"/>
      <c r="X635" s="38"/>
      <c r="Y635" s="38"/>
      <c r="Z635" s="38"/>
      <c r="AA635" s="38"/>
      <c r="AB635" s="38"/>
      <c r="AC635" s="38"/>
      <c r="AD635" s="38"/>
      <c r="AE635" s="38"/>
      <c r="AT635" s="19" t="s">
        <v>167</v>
      </c>
      <c r="AU635" s="19" t="s">
        <v>83</v>
      </c>
    </row>
    <row r="636" s="2" customFormat="1">
      <c r="A636" s="38"/>
      <c r="B636" s="39"/>
      <c r="C636" s="38"/>
      <c r="D636" s="194" t="s">
        <v>169</v>
      </c>
      <c r="E636" s="38"/>
      <c r="F636" s="199" t="s">
        <v>769</v>
      </c>
      <c r="G636" s="38"/>
      <c r="H636" s="38"/>
      <c r="I636" s="196"/>
      <c r="J636" s="38"/>
      <c r="K636" s="38"/>
      <c r="L636" s="39"/>
      <c r="M636" s="197"/>
      <c r="N636" s="198"/>
      <c r="O636" s="77"/>
      <c r="P636" s="77"/>
      <c r="Q636" s="77"/>
      <c r="R636" s="77"/>
      <c r="S636" s="77"/>
      <c r="T636" s="78"/>
      <c r="U636" s="38"/>
      <c r="V636" s="38"/>
      <c r="W636" s="38"/>
      <c r="X636" s="38"/>
      <c r="Y636" s="38"/>
      <c r="Z636" s="38"/>
      <c r="AA636" s="38"/>
      <c r="AB636" s="38"/>
      <c r="AC636" s="38"/>
      <c r="AD636" s="38"/>
      <c r="AE636" s="38"/>
      <c r="AT636" s="19" t="s">
        <v>169</v>
      </c>
      <c r="AU636" s="19" t="s">
        <v>83</v>
      </c>
    </row>
    <row r="637" s="14" customFormat="1">
      <c r="A637" s="14"/>
      <c r="B637" s="207"/>
      <c r="C637" s="14"/>
      <c r="D637" s="194" t="s">
        <v>171</v>
      </c>
      <c r="E637" s="208" t="s">
        <v>1</v>
      </c>
      <c r="F637" s="209" t="s">
        <v>165</v>
      </c>
      <c r="G637" s="14"/>
      <c r="H637" s="210">
        <v>4</v>
      </c>
      <c r="I637" s="211"/>
      <c r="J637" s="14"/>
      <c r="K637" s="14"/>
      <c r="L637" s="207"/>
      <c r="M637" s="212"/>
      <c r="N637" s="213"/>
      <c r="O637" s="213"/>
      <c r="P637" s="213"/>
      <c r="Q637" s="213"/>
      <c r="R637" s="213"/>
      <c r="S637" s="213"/>
      <c r="T637" s="214"/>
      <c r="U637" s="14"/>
      <c r="V637" s="14"/>
      <c r="W637" s="14"/>
      <c r="X637" s="14"/>
      <c r="Y637" s="14"/>
      <c r="Z637" s="14"/>
      <c r="AA637" s="14"/>
      <c r="AB637" s="14"/>
      <c r="AC637" s="14"/>
      <c r="AD637" s="14"/>
      <c r="AE637" s="14"/>
      <c r="AT637" s="208" t="s">
        <v>171</v>
      </c>
      <c r="AU637" s="208" t="s">
        <v>83</v>
      </c>
      <c r="AV637" s="14" t="s">
        <v>83</v>
      </c>
      <c r="AW637" s="14" t="s">
        <v>32</v>
      </c>
      <c r="AX637" s="14" t="s">
        <v>81</v>
      </c>
      <c r="AY637" s="208" t="s">
        <v>158</v>
      </c>
    </row>
    <row r="638" s="2" customFormat="1" ht="21.75" customHeight="1">
      <c r="A638" s="38"/>
      <c r="B638" s="180"/>
      <c r="C638" s="181" t="s">
        <v>826</v>
      </c>
      <c r="D638" s="181" t="s">
        <v>160</v>
      </c>
      <c r="E638" s="182" t="s">
        <v>827</v>
      </c>
      <c r="F638" s="183" t="s">
        <v>828</v>
      </c>
      <c r="G638" s="184" t="s">
        <v>342</v>
      </c>
      <c r="H638" s="185">
        <v>12</v>
      </c>
      <c r="I638" s="186"/>
      <c r="J638" s="187">
        <f>ROUND(I638*H638,2)</f>
        <v>0</v>
      </c>
      <c r="K638" s="183" t="s">
        <v>164</v>
      </c>
      <c r="L638" s="39"/>
      <c r="M638" s="188" t="s">
        <v>1</v>
      </c>
      <c r="N638" s="189" t="s">
        <v>40</v>
      </c>
      <c r="O638" s="77"/>
      <c r="P638" s="190">
        <f>O638*H638</f>
        <v>0</v>
      </c>
      <c r="Q638" s="190">
        <v>2.0000000000000002E-05</v>
      </c>
      <c r="R638" s="190">
        <f>Q638*H638</f>
        <v>0.00024000000000000003</v>
      </c>
      <c r="S638" s="190">
        <v>0</v>
      </c>
      <c r="T638" s="191">
        <f>S638*H638</f>
        <v>0</v>
      </c>
      <c r="U638" s="38"/>
      <c r="V638" s="38"/>
      <c r="W638" s="38"/>
      <c r="X638" s="38"/>
      <c r="Y638" s="38"/>
      <c r="Z638" s="38"/>
      <c r="AA638" s="38"/>
      <c r="AB638" s="38"/>
      <c r="AC638" s="38"/>
      <c r="AD638" s="38"/>
      <c r="AE638" s="38"/>
      <c r="AR638" s="192" t="s">
        <v>165</v>
      </c>
      <c r="AT638" s="192" t="s">
        <v>160</v>
      </c>
      <c r="AU638" s="192" t="s">
        <v>83</v>
      </c>
      <c r="AY638" s="19" t="s">
        <v>158</v>
      </c>
      <c r="BE638" s="193">
        <f>IF(N638="základní",J638,0)</f>
        <v>0</v>
      </c>
      <c r="BF638" s="193">
        <f>IF(N638="snížená",J638,0)</f>
        <v>0</v>
      </c>
      <c r="BG638" s="193">
        <f>IF(N638="zákl. přenesená",J638,0)</f>
        <v>0</v>
      </c>
      <c r="BH638" s="193">
        <f>IF(N638="sníž. přenesená",J638,0)</f>
        <v>0</v>
      </c>
      <c r="BI638" s="193">
        <f>IF(N638="nulová",J638,0)</f>
        <v>0</v>
      </c>
      <c r="BJ638" s="19" t="s">
        <v>81</v>
      </c>
      <c r="BK638" s="193">
        <f>ROUND(I638*H638,2)</f>
        <v>0</v>
      </c>
      <c r="BL638" s="19" t="s">
        <v>165</v>
      </c>
      <c r="BM638" s="192" t="s">
        <v>829</v>
      </c>
    </row>
    <row r="639" s="2" customFormat="1">
      <c r="A639" s="38"/>
      <c r="B639" s="39"/>
      <c r="C639" s="38"/>
      <c r="D639" s="194" t="s">
        <v>167</v>
      </c>
      <c r="E639" s="38"/>
      <c r="F639" s="195" t="s">
        <v>830</v>
      </c>
      <c r="G639" s="38"/>
      <c r="H639" s="38"/>
      <c r="I639" s="196"/>
      <c r="J639" s="38"/>
      <c r="K639" s="38"/>
      <c r="L639" s="39"/>
      <c r="M639" s="197"/>
      <c r="N639" s="198"/>
      <c r="O639" s="77"/>
      <c r="P639" s="77"/>
      <c r="Q639" s="77"/>
      <c r="R639" s="77"/>
      <c r="S639" s="77"/>
      <c r="T639" s="78"/>
      <c r="U639" s="38"/>
      <c r="V639" s="38"/>
      <c r="W639" s="38"/>
      <c r="X639" s="38"/>
      <c r="Y639" s="38"/>
      <c r="Z639" s="38"/>
      <c r="AA639" s="38"/>
      <c r="AB639" s="38"/>
      <c r="AC639" s="38"/>
      <c r="AD639" s="38"/>
      <c r="AE639" s="38"/>
      <c r="AT639" s="19" t="s">
        <v>167</v>
      </c>
      <c r="AU639" s="19" t="s">
        <v>83</v>
      </c>
    </row>
    <row r="640" s="2" customFormat="1">
      <c r="A640" s="38"/>
      <c r="B640" s="39"/>
      <c r="C640" s="38"/>
      <c r="D640" s="194" t="s">
        <v>169</v>
      </c>
      <c r="E640" s="38"/>
      <c r="F640" s="199" t="s">
        <v>769</v>
      </c>
      <c r="G640" s="38"/>
      <c r="H640" s="38"/>
      <c r="I640" s="196"/>
      <c r="J640" s="38"/>
      <c r="K640" s="38"/>
      <c r="L640" s="39"/>
      <c r="M640" s="197"/>
      <c r="N640" s="198"/>
      <c r="O640" s="77"/>
      <c r="P640" s="77"/>
      <c r="Q640" s="77"/>
      <c r="R640" s="77"/>
      <c r="S640" s="77"/>
      <c r="T640" s="78"/>
      <c r="U640" s="38"/>
      <c r="V640" s="38"/>
      <c r="W640" s="38"/>
      <c r="X640" s="38"/>
      <c r="Y640" s="38"/>
      <c r="Z640" s="38"/>
      <c r="AA640" s="38"/>
      <c r="AB640" s="38"/>
      <c r="AC640" s="38"/>
      <c r="AD640" s="38"/>
      <c r="AE640" s="38"/>
      <c r="AT640" s="19" t="s">
        <v>169</v>
      </c>
      <c r="AU640" s="19" t="s">
        <v>83</v>
      </c>
    </row>
    <row r="641" s="14" customFormat="1">
      <c r="A641" s="14"/>
      <c r="B641" s="207"/>
      <c r="C641" s="14"/>
      <c r="D641" s="194" t="s">
        <v>171</v>
      </c>
      <c r="E641" s="208" t="s">
        <v>1</v>
      </c>
      <c r="F641" s="209" t="s">
        <v>831</v>
      </c>
      <c r="G641" s="14"/>
      <c r="H641" s="210">
        <v>12</v>
      </c>
      <c r="I641" s="211"/>
      <c r="J641" s="14"/>
      <c r="K641" s="14"/>
      <c r="L641" s="207"/>
      <c r="M641" s="212"/>
      <c r="N641" s="213"/>
      <c r="O641" s="213"/>
      <c r="P641" s="213"/>
      <c r="Q641" s="213"/>
      <c r="R641" s="213"/>
      <c r="S641" s="213"/>
      <c r="T641" s="214"/>
      <c r="U641" s="14"/>
      <c r="V641" s="14"/>
      <c r="W641" s="14"/>
      <c r="X641" s="14"/>
      <c r="Y641" s="14"/>
      <c r="Z641" s="14"/>
      <c r="AA641" s="14"/>
      <c r="AB641" s="14"/>
      <c r="AC641" s="14"/>
      <c r="AD641" s="14"/>
      <c r="AE641" s="14"/>
      <c r="AT641" s="208" t="s">
        <v>171</v>
      </c>
      <c r="AU641" s="208" t="s">
        <v>83</v>
      </c>
      <c r="AV641" s="14" t="s">
        <v>83</v>
      </c>
      <c r="AW641" s="14" t="s">
        <v>32</v>
      </c>
      <c r="AX641" s="14" t="s">
        <v>81</v>
      </c>
      <c r="AY641" s="208" t="s">
        <v>158</v>
      </c>
    </row>
    <row r="642" s="2" customFormat="1" ht="16.5" customHeight="1">
      <c r="A642" s="38"/>
      <c r="B642" s="180"/>
      <c r="C642" s="223" t="s">
        <v>832</v>
      </c>
      <c r="D642" s="223" t="s">
        <v>304</v>
      </c>
      <c r="E642" s="224" t="s">
        <v>833</v>
      </c>
      <c r="F642" s="225" t="s">
        <v>834</v>
      </c>
      <c r="G642" s="226" t="s">
        <v>342</v>
      </c>
      <c r="H642" s="227">
        <v>4</v>
      </c>
      <c r="I642" s="228"/>
      <c r="J642" s="229">
        <f>ROUND(I642*H642,2)</f>
        <v>0</v>
      </c>
      <c r="K642" s="225" t="s">
        <v>1</v>
      </c>
      <c r="L642" s="230"/>
      <c r="M642" s="231" t="s">
        <v>1</v>
      </c>
      <c r="N642" s="232" t="s">
        <v>40</v>
      </c>
      <c r="O642" s="77"/>
      <c r="P642" s="190">
        <f>O642*H642</f>
        <v>0</v>
      </c>
      <c r="Q642" s="190">
        <v>0.0020799999999999998</v>
      </c>
      <c r="R642" s="190">
        <f>Q642*H642</f>
        <v>0.0083199999999999993</v>
      </c>
      <c r="S642" s="190">
        <v>0</v>
      </c>
      <c r="T642" s="191">
        <f>S642*H642</f>
        <v>0</v>
      </c>
      <c r="U642" s="38"/>
      <c r="V642" s="38"/>
      <c r="W642" s="38"/>
      <c r="X642" s="38"/>
      <c r="Y642" s="38"/>
      <c r="Z642" s="38"/>
      <c r="AA642" s="38"/>
      <c r="AB642" s="38"/>
      <c r="AC642" s="38"/>
      <c r="AD642" s="38"/>
      <c r="AE642" s="38"/>
      <c r="AR642" s="192" t="s">
        <v>226</v>
      </c>
      <c r="AT642" s="192" t="s">
        <v>304</v>
      </c>
      <c r="AU642" s="192" t="s">
        <v>83</v>
      </c>
      <c r="AY642" s="19" t="s">
        <v>158</v>
      </c>
      <c r="BE642" s="193">
        <f>IF(N642="základní",J642,0)</f>
        <v>0</v>
      </c>
      <c r="BF642" s="193">
        <f>IF(N642="snížená",J642,0)</f>
        <v>0</v>
      </c>
      <c r="BG642" s="193">
        <f>IF(N642="zákl. přenesená",J642,0)</f>
        <v>0</v>
      </c>
      <c r="BH642" s="193">
        <f>IF(N642="sníž. přenesená",J642,0)</f>
        <v>0</v>
      </c>
      <c r="BI642" s="193">
        <f>IF(N642="nulová",J642,0)</f>
        <v>0</v>
      </c>
      <c r="BJ642" s="19" t="s">
        <v>81</v>
      </c>
      <c r="BK642" s="193">
        <f>ROUND(I642*H642,2)</f>
        <v>0</v>
      </c>
      <c r="BL642" s="19" t="s">
        <v>165</v>
      </c>
      <c r="BM642" s="192" t="s">
        <v>835</v>
      </c>
    </row>
    <row r="643" s="2" customFormat="1">
      <c r="A643" s="38"/>
      <c r="B643" s="39"/>
      <c r="C643" s="38"/>
      <c r="D643" s="194" t="s">
        <v>167</v>
      </c>
      <c r="E643" s="38"/>
      <c r="F643" s="195" t="s">
        <v>834</v>
      </c>
      <c r="G643" s="38"/>
      <c r="H643" s="38"/>
      <c r="I643" s="196"/>
      <c r="J643" s="38"/>
      <c r="K643" s="38"/>
      <c r="L643" s="39"/>
      <c r="M643" s="197"/>
      <c r="N643" s="198"/>
      <c r="O643" s="77"/>
      <c r="P643" s="77"/>
      <c r="Q643" s="77"/>
      <c r="R643" s="77"/>
      <c r="S643" s="77"/>
      <c r="T643" s="78"/>
      <c r="U643" s="38"/>
      <c r="V643" s="38"/>
      <c r="W643" s="38"/>
      <c r="X643" s="38"/>
      <c r="Y643" s="38"/>
      <c r="Z643" s="38"/>
      <c r="AA643" s="38"/>
      <c r="AB643" s="38"/>
      <c r="AC643" s="38"/>
      <c r="AD643" s="38"/>
      <c r="AE643" s="38"/>
      <c r="AT643" s="19" t="s">
        <v>167</v>
      </c>
      <c r="AU643" s="19" t="s">
        <v>83</v>
      </c>
    </row>
    <row r="644" s="2" customFormat="1" ht="16.5" customHeight="1">
      <c r="A644" s="38"/>
      <c r="B644" s="180"/>
      <c r="C644" s="223" t="s">
        <v>836</v>
      </c>
      <c r="D644" s="223" t="s">
        <v>304</v>
      </c>
      <c r="E644" s="224" t="s">
        <v>837</v>
      </c>
      <c r="F644" s="225" t="s">
        <v>838</v>
      </c>
      <c r="G644" s="226" t="s">
        <v>342</v>
      </c>
      <c r="H644" s="227">
        <v>3</v>
      </c>
      <c r="I644" s="228"/>
      <c r="J644" s="229">
        <f>ROUND(I644*H644,2)</f>
        <v>0</v>
      </c>
      <c r="K644" s="225" t="s">
        <v>1</v>
      </c>
      <c r="L644" s="230"/>
      <c r="M644" s="231" t="s">
        <v>1</v>
      </c>
      <c r="N644" s="232" t="s">
        <v>40</v>
      </c>
      <c r="O644" s="77"/>
      <c r="P644" s="190">
        <f>O644*H644</f>
        <v>0</v>
      </c>
      <c r="Q644" s="190">
        <v>0.0020799999999999998</v>
      </c>
      <c r="R644" s="190">
        <f>Q644*H644</f>
        <v>0.006239999999999999</v>
      </c>
      <c r="S644" s="190">
        <v>0</v>
      </c>
      <c r="T644" s="191">
        <f>S644*H644</f>
        <v>0</v>
      </c>
      <c r="U644" s="38"/>
      <c r="V644" s="38"/>
      <c r="W644" s="38"/>
      <c r="X644" s="38"/>
      <c r="Y644" s="38"/>
      <c r="Z644" s="38"/>
      <c r="AA644" s="38"/>
      <c r="AB644" s="38"/>
      <c r="AC644" s="38"/>
      <c r="AD644" s="38"/>
      <c r="AE644" s="38"/>
      <c r="AR644" s="192" t="s">
        <v>226</v>
      </c>
      <c r="AT644" s="192" t="s">
        <v>304</v>
      </c>
      <c r="AU644" s="192" t="s">
        <v>83</v>
      </c>
      <c r="AY644" s="19" t="s">
        <v>158</v>
      </c>
      <c r="BE644" s="193">
        <f>IF(N644="základní",J644,0)</f>
        <v>0</v>
      </c>
      <c r="BF644" s="193">
        <f>IF(N644="snížená",J644,0)</f>
        <v>0</v>
      </c>
      <c r="BG644" s="193">
        <f>IF(N644="zákl. přenesená",J644,0)</f>
        <v>0</v>
      </c>
      <c r="BH644" s="193">
        <f>IF(N644="sníž. přenesená",J644,0)</f>
        <v>0</v>
      </c>
      <c r="BI644" s="193">
        <f>IF(N644="nulová",J644,0)</f>
        <v>0</v>
      </c>
      <c r="BJ644" s="19" t="s">
        <v>81</v>
      </c>
      <c r="BK644" s="193">
        <f>ROUND(I644*H644,2)</f>
        <v>0</v>
      </c>
      <c r="BL644" s="19" t="s">
        <v>165</v>
      </c>
      <c r="BM644" s="192" t="s">
        <v>839</v>
      </c>
    </row>
    <row r="645" s="2" customFormat="1">
      <c r="A645" s="38"/>
      <c r="B645" s="39"/>
      <c r="C645" s="38"/>
      <c r="D645" s="194" t="s">
        <v>167</v>
      </c>
      <c r="E645" s="38"/>
      <c r="F645" s="195" t="s">
        <v>838</v>
      </c>
      <c r="G645" s="38"/>
      <c r="H645" s="38"/>
      <c r="I645" s="196"/>
      <c r="J645" s="38"/>
      <c r="K645" s="38"/>
      <c r="L645" s="39"/>
      <c r="M645" s="197"/>
      <c r="N645" s="198"/>
      <c r="O645" s="77"/>
      <c r="P645" s="77"/>
      <c r="Q645" s="77"/>
      <c r="R645" s="77"/>
      <c r="S645" s="77"/>
      <c r="T645" s="78"/>
      <c r="U645" s="38"/>
      <c r="V645" s="38"/>
      <c r="W645" s="38"/>
      <c r="X645" s="38"/>
      <c r="Y645" s="38"/>
      <c r="Z645" s="38"/>
      <c r="AA645" s="38"/>
      <c r="AB645" s="38"/>
      <c r="AC645" s="38"/>
      <c r="AD645" s="38"/>
      <c r="AE645" s="38"/>
      <c r="AT645" s="19" t="s">
        <v>167</v>
      </c>
      <c r="AU645" s="19" t="s">
        <v>83</v>
      </c>
    </row>
    <row r="646" s="2" customFormat="1" ht="16.5" customHeight="1">
      <c r="A646" s="38"/>
      <c r="B646" s="180"/>
      <c r="C646" s="223" t="s">
        <v>840</v>
      </c>
      <c r="D646" s="223" t="s">
        <v>304</v>
      </c>
      <c r="E646" s="224" t="s">
        <v>841</v>
      </c>
      <c r="F646" s="225" t="s">
        <v>842</v>
      </c>
      <c r="G646" s="226" t="s">
        <v>342</v>
      </c>
      <c r="H646" s="227">
        <v>3</v>
      </c>
      <c r="I646" s="228"/>
      <c r="J646" s="229">
        <f>ROUND(I646*H646,2)</f>
        <v>0</v>
      </c>
      <c r="K646" s="225" t="s">
        <v>1</v>
      </c>
      <c r="L646" s="230"/>
      <c r="M646" s="231" t="s">
        <v>1</v>
      </c>
      <c r="N646" s="232" t="s">
        <v>40</v>
      </c>
      <c r="O646" s="77"/>
      <c r="P646" s="190">
        <f>O646*H646</f>
        <v>0</v>
      </c>
      <c r="Q646" s="190">
        <v>0.0020799999999999998</v>
      </c>
      <c r="R646" s="190">
        <f>Q646*H646</f>
        <v>0.006239999999999999</v>
      </c>
      <c r="S646" s="190">
        <v>0</v>
      </c>
      <c r="T646" s="191">
        <f>S646*H646</f>
        <v>0</v>
      </c>
      <c r="U646" s="38"/>
      <c r="V646" s="38"/>
      <c r="W646" s="38"/>
      <c r="X646" s="38"/>
      <c r="Y646" s="38"/>
      <c r="Z646" s="38"/>
      <c r="AA646" s="38"/>
      <c r="AB646" s="38"/>
      <c r="AC646" s="38"/>
      <c r="AD646" s="38"/>
      <c r="AE646" s="38"/>
      <c r="AR646" s="192" t="s">
        <v>226</v>
      </c>
      <c r="AT646" s="192" t="s">
        <v>304</v>
      </c>
      <c r="AU646" s="192" t="s">
        <v>83</v>
      </c>
      <c r="AY646" s="19" t="s">
        <v>158</v>
      </c>
      <c r="BE646" s="193">
        <f>IF(N646="základní",J646,0)</f>
        <v>0</v>
      </c>
      <c r="BF646" s="193">
        <f>IF(N646="snížená",J646,0)</f>
        <v>0</v>
      </c>
      <c r="BG646" s="193">
        <f>IF(N646="zákl. přenesená",J646,0)</f>
        <v>0</v>
      </c>
      <c r="BH646" s="193">
        <f>IF(N646="sníž. přenesená",J646,0)</f>
        <v>0</v>
      </c>
      <c r="BI646" s="193">
        <f>IF(N646="nulová",J646,0)</f>
        <v>0</v>
      </c>
      <c r="BJ646" s="19" t="s">
        <v>81</v>
      </c>
      <c r="BK646" s="193">
        <f>ROUND(I646*H646,2)</f>
        <v>0</v>
      </c>
      <c r="BL646" s="19" t="s">
        <v>165</v>
      </c>
      <c r="BM646" s="192" t="s">
        <v>843</v>
      </c>
    </row>
    <row r="647" s="2" customFormat="1">
      <c r="A647" s="38"/>
      <c r="B647" s="39"/>
      <c r="C647" s="38"/>
      <c r="D647" s="194" t="s">
        <v>167</v>
      </c>
      <c r="E647" s="38"/>
      <c r="F647" s="195" t="s">
        <v>842</v>
      </c>
      <c r="G647" s="38"/>
      <c r="H647" s="38"/>
      <c r="I647" s="196"/>
      <c r="J647" s="38"/>
      <c r="K647" s="38"/>
      <c r="L647" s="39"/>
      <c r="M647" s="197"/>
      <c r="N647" s="198"/>
      <c r="O647" s="77"/>
      <c r="P647" s="77"/>
      <c r="Q647" s="77"/>
      <c r="R647" s="77"/>
      <c r="S647" s="77"/>
      <c r="T647" s="78"/>
      <c r="U647" s="38"/>
      <c r="V647" s="38"/>
      <c r="W647" s="38"/>
      <c r="X647" s="38"/>
      <c r="Y647" s="38"/>
      <c r="Z647" s="38"/>
      <c r="AA647" s="38"/>
      <c r="AB647" s="38"/>
      <c r="AC647" s="38"/>
      <c r="AD647" s="38"/>
      <c r="AE647" s="38"/>
      <c r="AT647" s="19" t="s">
        <v>167</v>
      </c>
      <c r="AU647" s="19" t="s">
        <v>83</v>
      </c>
    </row>
    <row r="648" s="2" customFormat="1" ht="24.15" customHeight="1">
      <c r="A648" s="38"/>
      <c r="B648" s="180"/>
      <c r="C648" s="223" t="s">
        <v>844</v>
      </c>
      <c r="D648" s="223" t="s">
        <v>304</v>
      </c>
      <c r="E648" s="224" t="s">
        <v>845</v>
      </c>
      <c r="F648" s="225" t="s">
        <v>846</v>
      </c>
      <c r="G648" s="226" t="s">
        <v>342</v>
      </c>
      <c r="H648" s="227">
        <v>1</v>
      </c>
      <c r="I648" s="228"/>
      <c r="J648" s="229">
        <f>ROUND(I648*H648,2)</f>
        <v>0</v>
      </c>
      <c r="K648" s="225" t="s">
        <v>1</v>
      </c>
      <c r="L648" s="230"/>
      <c r="M648" s="231" t="s">
        <v>1</v>
      </c>
      <c r="N648" s="232" t="s">
        <v>40</v>
      </c>
      <c r="O648" s="77"/>
      <c r="P648" s="190">
        <f>O648*H648</f>
        <v>0</v>
      </c>
      <c r="Q648" s="190">
        <v>0.0020799999999999998</v>
      </c>
      <c r="R648" s="190">
        <f>Q648*H648</f>
        <v>0.0020799999999999998</v>
      </c>
      <c r="S648" s="190">
        <v>0</v>
      </c>
      <c r="T648" s="191">
        <f>S648*H648</f>
        <v>0</v>
      </c>
      <c r="U648" s="38"/>
      <c r="V648" s="38"/>
      <c r="W648" s="38"/>
      <c r="X648" s="38"/>
      <c r="Y648" s="38"/>
      <c r="Z648" s="38"/>
      <c r="AA648" s="38"/>
      <c r="AB648" s="38"/>
      <c r="AC648" s="38"/>
      <c r="AD648" s="38"/>
      <c r="AE648" s="38"/>
      <c r="AR648" s="192" t="s">
        <v>226</v>
      </c>
      <c r="AT648" s="192" t="s">
        <v>304</v>
      </c>
      <c r="AU648" s="192" t="s">
        <v>83</v>
      </c>
      <c r="AY648" s="19" t="s">
        <v>158</v>
      </c>
      <c r="BE648" s="193">
        <f>IF(N648="základní",J648,0)</f>
        <v>0</v>
      </c>
      <c r="BF648" s="193">
        <f>IF(N648="snížená",J648,0)</f>
        <v>0</v>
      </c>
      <c r="BG648" s="193">
        <f>IF(N648="zákl. přenesená",J648,0)</f>
        <v>0</v>
      </c>
      <c r="BH648" s="193">
        <f>IF(N648="sníž. přenesená",J648,0)</f>
        <v>0</v>
      </c>
      <c r="BI648" s="193">
        <f>IF(N648="nulová",J648,0)</f>
        <v>0</v>
      </c>
      <c r="BJ648" s="19" t="s">
        <v>81</v>
      </c>
      <c r="BK648" s="193">
        <f>ROUND(I648*H648,2)</f>
        <v>0</v>
      </c>
      <c r="BL648" s="19" t="s">
        <v>165</v>
      </c>
      <c r="BM648" s="192" t="s">
        <v>847</v>
      </c>
    </row>
    <row r="649" s="2" customFormat="1">
      <c r="A649" s="38"/>
      <c r="B649" s="39"/>
      <c r="C649" s="38"/>
      <c r="D649" s="194" t="s">
        <v>167</v>
      </c>
      <c r="E649" s="38"/>
      <c r="F649" s="195" t="s">
        <v>846</v>
      </c>
      <c r="G649" s="38"/>
      <c r="H649" s="38"/>
      <c r="I649" s="196"/>
      <c r="J649" s="38"/>
      <c r="K649" s="38"/>
      <c r="L649" s="39"/>
      <c r="M649" s="197"/>
      <c r="N649" s="198"/>
      <c r="O649" s="77"/>
      <c r="P649" s="77"/>
      <c r="Q649" s="77"/>
      <c r="R649" s="77"/>
      <c r="S649" s="77"/>
      <c r="T649" s="78"/>
      <c r="U649" s="38"/>
      <c r="V649" s="38"/>
      <c r="W649" s="38"/>
      <c r="X649" s="38"/>
      <c r="Y649" s="38"/>
      <c r="Z649" s="38"/>
      <c r="AA649" s="38"/>
      <c r="AB649" s="38"/>
      <c r="AC649" s="38"/>
      <c r="AD649" s="38"/>
      <c r="AE649" s="38"/>
      <c r="AT649" s="19" t="s">
        <v>167</v>
      </c>
      <c r="AU649" s="19" t="s">
        <v>83</v>
      </c>
    </row>
    <row r="650" s="2" customFormat="1" ht="16.5" customHeight="1">
      <c r="A650" s="38"/>
      <c r="B650" s="180"/>
      <c r="C650" s="223" t="s">
        <v>848</v>
      </c>
      <c r="D650" s="223" t="s">
        <v>304</v>
      </c>
      <c r="E650" s="224" t="s">
        <v>849</v>
      </c>
      <c r="F650" s="225" t="s">
        <v>850</v>
      </c>
      <c r="G650" s="226" t="s">
        <v>342</v>
      </c>
      <c r="H650" s="227">
        <v>1</v>
      </c>
      <c r="I650" s="228"/>
      <c r="J650" s="229">
        <f>ROUND(I650*H650,2)</f>
        <v>0</v>
      </c>
      <c r="K650" s="225" t="s">
        <v>1</v>
      </c>
      <c r="L650" s="230"/>
      <c r="M650" s="231" t="s">
        <v>1</v>
      </c>
      <c r="N650" s="232" t="s">
        <v>40</v>
      </c>
      <c r="O650" s="77"/>
      <c r="P650" s="190">
        <f>O650*H650</f>
        <v>0</v>
      </c>
      <c r="Q650" s="190">
        <v>0.0020799999999999998</v>
      </c>
      <c r="R650" s="190">
        <f>Q650*H650</f>
        <v>0.0020799999999999998</v>
      </c>
      <c r="S650" s="190">
        <v>0</v>
      </c>
      <c r="T650" s="191">
        <f>S650*H650</f>
        <v>0</v>
      </c>
      <c r="U650" s="38"/>
      <c r="V650" s="38"/>
      <c r="W650" s="38"/>
      <c r="X650" s="38"/>
      <c r="Y650" s="38"/>
      <c r="Z650" s="38"/>
      <c r="AA650" s="38"/>
      <c r="AB650" s="38"/>
      <c r="AC650" s="38"/>
      <c r="AD650" s="38"/>
      <c r="AE650" s="38"/>
      <c r="AR650" s="192" t="s">
        <v>226</v>
      </c>
      <c r="AT650" s="192" t="s">
        <v>304</v>
      </c>
      <c r="AU650" s="192" t="s">
        <v>83</v>
      </c>
      <c r="AY650" s="19" t="s">
        <v>158</v>
      </c>
      <c r="BE650" s="193">
        <f>IF(N650="základní",J650,0)</f>
        <v>0</v>
      </c>
      <c r="BF650" s="193">
        <f>IF(N650="snížená",J650,0)</f>
        <v>0</v>
      </c>
      <c r="BG650" s="193">
        <f>IF(N650="zákl. přenesená",J650,0)</f>
        <v>0</v>
      </c>
      <c r="BH650" s="193">
        <f>IF(N650="sníž. přenesená",J650,0)</f>
        <v>0</v>
      </c>
      <c r="BI650" s="193">
        <f>IF(N650="nulová",J650,0)</f>
        <v>0</v>
      </c>
      <c r="BJ650" s="19" t="s">
        <v>81</v>
      </c>
      <c r="BK650" s="193">
        <f>ROUND(I650*H650,2)</f>
        <v>0</v>
      </c>
      <c r="BL650" s="19" t="s">
        <v>165</v>
      </c>
      <c r="BM650" s="192" t="s">
        <v>851</v>
      </c>
    </row>
    <row r="651" s="2" customFormat="1">
      <c r="A651" s="38"/>
      <c r="B651" s="39"/>
      <c r="C651" s="38"/>
      <c r="D651" s="194" t="s">
        <v>167</v>
      </c>
      <c r="E651" s="38"/>
      <c r="F651" s="195" t="s">
        <v>850</v>
      </c>
      <c r="G651" s="38"/>
      <c r="H651" s="38"/>
      <c r="I651" s="196"/>
      <c r="J651" s="38"/>
      <c r="K651" s="38"/>
      <c r="L651" s="39"/>
      <c r="M651" s="197"/>
      <c r="N651" s="198"/>
      <c r="O651" s="77"/>
      <c r="P651" s="77"/>
      <c r="Q651" s="77"/>
      <c r="R651" s="77"/>
      <c r="S651" s="77"/>
      <c r="T651" s="78"/>
      <c r="U651" s="38"/>
      <c r="V651" s="38"/>
      <c r="W651" s="38"/>
      <c r="X651" s="38"/>
      <c r="Y651" s="38"/>
      <c r="Z651" s="38"/>
      <c r="AA651" s="38"/>
      <c r="AB651" s="38"/>
      <c r="AC651" s="38"/>
      <c r="AD651" s="38"/>
      <c r="AE651" s="38"/>
      <c r="AT651" s="19" t="s">
        <v>167</v>
      </c>
      <c r="AU651" s="19" t="s">
        <v>83</v>
      </c>
    </row>
    <row r="652" s="2" customFormat="1" ht="16.5" customHeight="1">
      <c r="A652" s="38"/>
      <c r="B652" s="180"/>
      <c r="C652" s="181" t="s">
        <v>852</v>
      </c>
      <c r="D652" s="181" t="s">
        <v>160</v>
      </c>
      <c r="E652" s="182" t="s">
        <v>853</v>
      </c>
      <c r="F652" s="183" t="s">
        <v>854</v>
      </c>
      <c r="G652" s="184" t="s">
        <v>364</v>
      </c>
      <c r="H652" s="185">
        <v>3</v>
      </c>
      <c r="I652" s="186"/>
      <c r="J652" s="187">
        <f>ROUND(I652*H652,2)</f>
        <v>0</v>
      </c>
      <c r="K652" s="183" t="s">
        <v>1</v>
      </c>
      <c r="L652" s="39"/>
      <c r="M652" s="188" t="s">
        <v>1</v>
      </c>
      <c r="N652" s="189" t="s">
        <v>40</v>
      </c>
      <c r="O652" s="77"/>
      <c r="P652" s="190">
        <f>O652*H652</f>
        <v>0</v>
      </c>
      <c r="Q652" s="190">
        <v>0</v>
      </c>
      <c r="R652" s="190">
        <f>Q652*H652</f>
        <v>0</v>
      </c>
      <c r="S652" s="190">
        <v>0</v>
      </c>
      <c r="T652" s="191">
        <f>S652*H652</f>
        <v>0</v>
      </c>
      <c r="U652" s="38"/>
      <c r="V652" s="38"/>
      <c r="W652" s="38"/>
      <c r="X652" s="38"/>
      <c r="Y652" s="38"/>
      <c r="Z652" s="38"/>
      <c r="AA652" s="38"/>
      <c r="AB652" s="38"/>
      <c r="AC652" s="38"/>
      <c r="AD652" s="38"/>
      <c r="AE652" s="38"/>
      <c r="AR652" s="192" t="s">
        <v>165</v>
      </c>
      <c r="AT652" s="192" t="s">
        <v>160</v>
      </c>
      <c r="AU652" s="192" t="s">
        <v>83</v>
      </c>
      <c r="AY652" s="19" t="s">
        <v>158</v>
      </c>
      <c r="BE652" s="193">
        <f>IF(N652="základní",J652,0)</f>
        <v>0</v>
      </c>
      <c r="BF652" s="193">
        <f>IF(N652="snížená",J652,0)</f>
        <v>0</v>
      </c>
      <c r="BG652" s="193">
        <f>IF(N652="zákl. přenesená",J652,0)</f>
        <v>0</v>
      </c>
      <c r="BH652" s="193">
        <f>IF(N652="sníž. přenesená",J652,0)</f>
        <v>0</v>
      </c>
      <c r="BI652" s="193">
        <f>IF(N652="nulová",J652,0)</f>
        <v>0</v>
      </c>
      <c r="BJ652" s="19" t="s">
        <v>81</v>
      </c>
      <c r="BK652" s="193">
        <f>ROUND(I652*H652,2)</f>
        <v>0</v>
      </c>
      <c r="BL652" s="19" t="s">
        <v>165</v>
      </c>
      <c r="BM652" s="192" t="s">
        <v>855</v>
      </c>
    </row>
    <row r="653" s="2" customFormat="1">
      <c r="A653" s="38"/>
      <c r="B653" s="39"/>
      <c r="C653" s="38"/>
      <c r="D653" s="194" t="s">
        <v>167</v>
      </c>
      <c r="E653" s="38"/>
      <c r="F653" s="195" t="s">
        <v>854</v>
      </c>
      <c r="G653" s="38"/>
      <c r="H653" s="38"/>
      <c r="I653" s="196"/>
      <c r="J653" s="38"/>
      <c r="K653" s="38"/>
      <c r="L653" s="39"/>
      <c r="M653" s="197"/>
      <c r="N653" s="198"/>
      <c r="O653" s="77"/>
      <c r="P653" s="77"/>
      <c r="Q653" s="77"/>
      <c r="R653" s="77"/>
      <c r="S653" s="77"/>
      <c r="T653" s="78"/>
      <c r="U653" s="38"/>
      <c r="V653" s="38"/>
      <c r="W653" s="38"/>
      <c r="X653" s="38"/>
      <c r="Y653" s="38"/>
      <c r="Z653" s="38"/>
      <c r="AA653" s="38"/>
      <c r="AB653" s="38"/>
      <c r="AC653" s="38"/>
      <c r="AD653" s="38"/>
      <c r="AE653" s="38"/>
      <c r="AT653" s="19" t="s">
        <v>167</v>
      </c>
      <c r="AU653" s="19" t="s">
        <v>83</v>
      </c>
    </row>
    <row r="654" s="2" customFormat="1">
      <c r="A654" s="38"/>
      <c r="B654" s="39"/>
      <c r="C654" s="38"/>
      <c r="D654" s="194" t="s">
        <v>169</v>
      </c>
      <c r="E654" s="38"/>
      <c r="F654" s="199" t="s">
        <v>769</v>
      </c>
      <c r="G654" s="38"/>
      <c r="H654" s="38"/>
      <c r="I654" s="196"/>
      <c r="J654" s="38"/>
      <c r="K654" s="38"/>
      <c r="L654" s="39"/>
      <c r="M654" s="197"/>
      <c r="N654" s="198"/>
      <c r="O654" s="77"/>
      <c r="P654" s="77"/>
      <c r="Q654" s="77"/>
      <c r="R654" s="77"/>
      <c r="S654" s="77"/>
      <c r="T654" s="78"/>
      <c r="U654" s="38"/>
      <c r="V654" s="38"/>
      <c r="W654" s="38"/>
      <c r="X654" s="38"/>
      <c r="Y654" s="38"/>
      <c r="Z654" s="38"/>
      <c r="AA654" s="38"/>
      <c r="AB654" s="38"/>
      <c r="AC654" s="38"/>
      <c r="AD654" s="38"/>
      <c r="AE654" s="38"/>
      <c r="AT654" s="19" t="s">
        <v>169</v>
      </c>
      <c r="AU654" s="19" t="s">
        <v>83</v>
      </c>
    </row>
    <row r="655" s="14" customFormat="1">
      <c r="A655" s="14"/>
      <c r="B655" s="207"/>
      <c r="C655" s="14"/>
      <c r="D655" s="194" t="s">
        <v>171</v>
      </c>
      <c r="E655" s="208" t="s">
        <v>1</v>
      </c>
      <c r="F655" s="209" t="s">
        <v>91</v>
      </c>
      <c r="G655" s="14"/>
      <c r="H655" s="210">
        <v>3</v>
      </c>
      <c r="I655" s="211"/>
      <c r="J655" s="14"/>
      <c r="K655" s="14"/>
      <c r="L655" s="207"/>
      <c r="M655" s="212"/>
      <c r="N655" s="213"/>
      <c r="O655" s="213"/>
      <c r="P655" s="213"/>
      <c r="Q655" s="213"/>
      <c r="R655" s="213"/>
      <c r="S655" s="213"/>
      <c r="T655" s="214"/>
      <c r="U655" s="14"/>
      <c r="V655" s="14"/>
      <c r="W655" s="14"/>
      <c r="X655" s="14"/>
      <c r="Y655" s="14"/>
      <c r="Z655" s="14"/>
      <c r="AA655" s="14"/>
      <c r="AB655" s="14"/>
      <c r="AC655" s="14"/>
      <c r="AD655" s="14"/>
      <c r="AE655" s="14"/>
      <c r="AT655" s="208" t="s">
        <v>171</v>
      </c>
      <c r="AU655" s="208" t="s">
        <v>83</v>
      </c>
      <c r="AV655" s="14" t="s">
        <v>83</v>
      </c>
      <c r="AW655" s="14" t="s">
        <v>32</v>
      </c>
      <c r="AX655" s="14" t="s">
        <v>81</v>
      </c>
      <c r="AY655" s="208" t="s">
        <v>158</v>
      </c>
    </row>
    <row r="656" s="2" customFormat="1" ht="24.15" customHeight="1">
      <c r="A656" s="38"/>
      <c r="B656" s="180"/>
      <c r="C656" s="181" t="s">
        <v>856</v>
      </c>
      <c r="D656" s="181" t="s">
        <v>160</v>
      </c>
      <c r="E656" s="182" t="s">
        <v>857</v>
      </c>
      <c r="F656" s="183" t="s">
        <v>858</v>
      </c>
      <c r="G656" s="184" t="s">
        <v>364</v>
      </c>
      <c r="H656" s="185">
        <v>1</v>
      </c>
      <c r="I656" s="186"/>
      <c r="J656" s="187">
        <f>ROUND(I656*H656,2)</f>
        <v>0</v>
      </c>
      <c r="K656" s="183" t="s">
        <v>1</v>
      </c>
      <c r="L656" s="39"/>
      <c r="M656" s="188" t="s">
        <v>1</v>
      </c>
      <c r="N656" s="189" t="s">
        <v>40</v>
      </c>
      <c r="O656" s="77"/>
      <c r="P656" s="190">
        <f>O656*H656</f>
        <v>0</v>
      </c>
      <c r="Q656" s="190">
        <v>0</v>
      </c>
      <c r="R656" s="190">
        <f>Q656*H656</f>
        <v>0</v>
      </c>
      <c r="S656" s="190">
        <v>0</v>
      </c>
      <c r="T656" s="191">
        <f>S656*H656</f>
        <v>0</v>
      </c>
      <c r="U656" s="38"/>
      <c r="V656" s="38"/>
      <c r="W656" s="38"/>
      <c r="X656" s="38"/>
      <c r="Y656" s="38"/>
      <c r="Z656" s="38"/>
      <c r="AA656" s="38"/>
      <c r="AB656" s="38"/>
      <c r="AC656" s="38"/>
      <c r="AD656" s="38"/>
      <c r="AE656" s="38"/>
      <c r="AR656" s="192" t="s">
        <v>165</v>
      </c>
      <c r="AT656" s="192" t="s">
        <v>160</v>
      </c>
      <c r="AU656" s="192" t="s">
        <v>83</v>
      </c>
      <c r="AY656" s="19" t="s">
        <v>158</v>
      </c>
      <c r="BE656" s="193">
        <f>IF(N656="základní",J656,0)</f>
        <v>0</v>
      </c>
      <c r="BF656" s="193">
        <f>IF(N656="snížená",J656,0)</f>
        <v>0</v>
      </c>
      <c r="BG656" s="193">
        <f>IF(N656="zákl. přenesená",J656,0)</f>
        <v>0</v>
      </c>
      <c r="BH656" s="193">
        <f>IF(N656="sníž. přenesená",J656,0)</f>
        <v>0</v>
      </c>
      <c r="BI656" s="193">
        <f>IF(N656="nulová",J656,0)</f>
        <v>0</v>
      </c>
      <c r="BJ656" s="19" t="s">
        <v>81</v>
      </c>
      <c r="BK656" s="193">
        <f>ROUND(I656*H656,2)</f>
        <v>0</v>
      </c>
      <c r="BL656" s="19" t="s">
        <v>165</v>
      </c>
      <c r="BM656" s="192" t="s">
        <v>859</v>
      </c>
    </row>
    <row r="657" s="2" customFormat="1">
      <c r="A657" s="38"/>
      <c r="B657" s="39"/>
      <c r="C657" s="38"/>
      <c r="D657" s="194" t="s">
        <v>167</v>
      </c>
      <c r="E657" s="38"/>
      <c r="F657" s="195" t="s">
        <v>858</v>
      </c>
      <c r="G657" s="38"/>
      <c r="H657" s="38"/>
      <c r="I657" s="196"/>
      <c r="J657" s="38"/>
      <c r="K657" s="38"/>
      <c r="L657" s="39"/>
      <c r="M657" s="197"/>
      <c r="N657" s="198"/>
      <c r="O657" s="77"/>
      <c r="P657" s="77"/>
      <c r="Q657" s="77"/>
      <c r="R657" s="77"/>
      <c r="S657" s="77"/>
      <c r="T657" s="78"/>
      <c r="U657" s="38"/>
      <c r="V657" s="38"/>
      <c r="W657" s="38"/>
      <c r="X657" s="38"/>
      <c r="Y657" s="38"/>
      <c r="Z657" s="38"/>
      <c r="AA657" s="38"/>
      <c r="AB657" s="38"/>
      <c r="AC657" s="38"/>
      <c r="AD657" s="38"/>
      <c r="AE657" s="38"/>
      <c r="AT657" s="19" t="s">
        <v>167</v>
      </c>
      <c r="AU657" s="19" t="s">
        <v>83</v>
      </c>
    </row>
    <row r="658" s="2" customFormat="1">
      <c r="A658" s="38"/>
      <c r="B658" s="39"/>
      <c r="C658" s="38"/>
      <c r="D658" s="194" t="s">
        <v>169</v>
      </c>
      <c r="E658" s="38"/>
      <c r="F658" s="199" t="s">
        <v>769</v>
      </c>
      <c r="G658" s="38"/>
      <c r="H658" s="38"/>
      <c r="I658" s="196"/>
      <c r="J658" s="38"/>
      <c r="K658" s="38"/>
      <c r="L658" s="39"/>
      <c r="M658" s="197"/>
      <c r="N658" s="198"/>
      <c r="O658" s="77"/>
      <c r="P658" s="77"/>
      <c r="Q658" s="77"/>
      <c r="R658" s="77"/>
      <c r="S658" s="77"/>
      <c r="T658" s="78"/>
      <c r="U658" s="38"/>
      <c r="V658" s="38"/>
      <c r="W658" s="38"/>
      <c r="X658" s="38"/>
      <c r="Y658" s="38"/>
      <c r="Z658" s="38"/>
      <c r="AA658" s="38"/>
      <c r="AB658" s="38"/>
      <c r="AC658" s="38"/>
      <c r="AD658" s="38"/>
      <c r="AE658" s="38"/>
      <c r="AT658" s="19" t="s">
        <v>169</v>
      </c>
      <c r="AU658" s="19" t="s">
        <v>83</v>
      </c>
    </row>
    <row r="659" s="14" customFormat="1">
      <c r="A659" s="14"/>
      <c r="B659" s="207"/>
      <c r="C659" s="14"/>
      <c r="D659" s="194" t="s">
        <v>171</v>
      </c>
      <c r="E659" s="208" t="s">
        <v>1</v>
      </c>
      <c r="F659" s="209" t="s">
        <v>81</v>
      </c>
      <c r="G659" s="14"/>
      <c r="H659" s="210">
        <v>1</v>
      </c>
      <c r="I659" s="211"/>
      <c r="J659" s="14"/>
      <c r="K659" s="14"/>
      <c r="L659" s="207"/>
      <c r="M659" s="212"/>
      <c r="N659" s="213"/>
      <c r="O659" s="213"/>
      <c r="P659" s="213"/>
      <c r="Q659" s="213"/>
      <c r="R659" s="213"/>
      <c r="S659" s="213"/>
      <c r="T659" s="214"/>
      <c r="U659" s="14"/>
      <c r="V659" s="14"/>
      <c r="W659" s="14"/>
      <c r="X659" s="14"/>
      <c r="Y659" s="14"/>
      <c r="Z659" s="14"/>
      <c r="AA659" s="14"/>
      <c r="AB659" s="14"/>
      <c r="AC659" s="14"/>
      <c r="AD659" s="14"/>
      <c r="AE659" s="14"/>
      <c r="AT659" s="208" t="s">
        <v>171</v>
      </c>
      <c r="AU659" s="208" t="s">
        <v>83</v>
      </c>
      <c r="AV659" s="14" t="s">
        <v>83</v>
      </c>
      <c r="AW659" s="14" t="s">
        <v>32</v>
      </c>
      <c r="AX659" s="14" t="s">
        <v>81</v>
      </c>
      <c r="AY659" s="208" t="s">
        <v>158</v>
      </c>
    </row>
    <row r="660" s="2" customFormat="1" ht="24.15" customHeight="1">
      <c r="A660" s="38"/>
      <c r="B660" s="180"/>
      <c r="C660" s="181" t="s">
        <v>860</v>
      </c>
      <c r="D660" s="181" t="s">
        <v>160</v>
      </c>
      <c r="E660" s="182" t="s">
        <v>861</v>
      </c>
      <c r="F660" s="183" t="s">
        <v>862</v>
      </c>
      <c r="G660" s="184" t="s">
        <v>364</v>
      </c>
      <c r="H660" s="185">
        <v>1</v>
      </c>
      <c r="I660" s="186"/>
      <c r="J660" s="187">
        <f>ROUND(I660*H660,2)</f>
        <v>0</v>
      </c>
      <c r="K660" s="183" t="s">
        <v>1</v>
      </c>
      <c r="L660" s="39"/>
      <c r="M660" s="188" t="s">
        <v>1</v>
      </c>
      <c r="N660" s="189" t="s">
        <v>40</v>
      </c>
      <c r="O660" s="77"/>
      <c r="P660" s="190">
        <f>O660*H660</f>
        <v>0</v>
      </c>
      <c r="Q660" s="190">
        <v>0</v>
      </c>
      <c r="R660" s="190">
        <f>Q660*H660</f>
        <v>0</v>
      </c>
      <c r="S660" s="190">
        <v>0</v>
      </c>
      <c r="T660" s="191">
        <f>S660*H660</f>
        <v>0</v>
      </c>
      <c r="U660" s="38"/>
      <c r="V660" s="38"/>
      <c r="W660" s="38"/>
      <c r="X660" s="38"/>
      <c r="Y660" s="38"/>
      <c r="Z660" s="38"/>
      <c r="AA660" s="38"/>
      <c r="AB660" s="38"/>
      <c r="AC660" s="38"/>
      <c r="AD660" s="38"/>
      <c r="AE660" s="38"/>
      <c r="AR660" s="192" t="s">
        <v>165</v>
      </c>
      <c r="AT660" s="192" t="s">
        <v>160</v>
      </c>
      <c r="AU660" s="192" t="s">
        <v>83</v>
      </c>
      <c r="AY660" s="19" t="s">
        <v>158</v>
      </c>
      <c r="BE660" s="193">
        <f>IF(N660="základní",J660,0)</f>
        <v>0</v>
      </c>
      <c r="BF660" s="193">
        <f>IF(N660="snížená",J660,0)</f>
        <v>0</v>
      </c>
      <c r="BG660" s="193">
        <f>IF(N660="zákl. přenesená",J660,0)</f>
        <v>0</v>
      </c>
      <c r="BH660" s="193">
        <f>IF(N660="sníž. přenesená",J660,0)</f>
        <v>0</v>
      </c>
      <c r="BI660" s="193">
        <f>IF(N660="nulová",J660,0)</f>
        <v>0</v>
      </c>
      <c r="BJ660" s="19" t="s">
        <v>81</v>
      </c>
      <c r="BK660" s="193">
        <f>ROUND(I660*H660,2)</f>
        <v>0</v>
      </c>
      <c r="BL660" s="19" t="s">
        <v>165</v>
      </c>
      <c r="BM660" s="192" t="s">
        <v>863</v>
      </c>
    </row>
    <row r="661" s="2" customFormat="1">
      <c r="A661" s="38"/>
      <c r="B661" s="39"/>
      <c r="C661" s="38"/>
      <c r="D661" s="194" t="s">
        <v>167</v>
      </c>
      <c r="E661" s="38"/>
      <c r="F661" s="195" t="s">
        <v>862</v>
      </c>
      <c r="G661" s="38"/>
      <c r="H661" s="38"/>
      <c r="I661" s="196"/>
      <c r="J661" s="38"/>
      <c r="K661" s="38"/>
      <c r="L661" s="39"/>
      <c r="M661" s="197"/>
      <c r="N661" s="198"/>
      <c r="O661" s="77"/>
      <c r="P661" s="77"/>
      <c r="Q661" s="77"/>
      <c r="R661" s="77"/>
      <c r="S661" s="77"/>
      <c r="T661" s="78"/>
      <c r="U661" s="38"/>
      <c r="V661" s="38"/>
      <c r="W661" s="38"/>
      <c r="X661" s="38"/>
      <c r="Y661" s="38"/>
      <c r="Z661" s="38"/>
      <c r="AA661" s="38"/>
      <c r="AB661" s="38"/>
      <c r="AC661" s="38"/>
      <c r="AD661" s="38"/>
      <c r="AE661" s="38"/>
      <c r="AT661" s="19" t="s">
        <v>167</v>
      </c>
      <c r="AU661" s="19" t="s">
        <v>83</v>
      </c>
    </row>
    <row r="662" s="2" customFormat="1">
      <c r="A662" s="38"/>
      <c r="B662" s="39"/>
      <c r="C662" s="38"/>
      <c r="D662" s="194" t="s">
        <v>169</v>
      </c>
      <c r="E662" s="38"/>
      <c r="F662" s="199" t="s">
        <v>769</v>
      </c>
      <c r="G662" s="38"/>
      <c r="H662" s="38"/>
      <c r="I662" s="196"/>
      <c r="J662" s="38"/>
      <c r="K662" s="38"/>
      <c r="L662" s="39"/>
      <c r="M662" s="197"/>
      <c r="N662" s="198"/>
      <c r="O662" s="77"/>
      <c r="P662" s="77"/>
      <c r="Q662" s="77"/>
      <c r="R662" s="77"/>
      <c r="S662" s="77"/>
      <c r="T662" s="78"/>
      <c r="U662" s="38"/>
      <c r="V662" s="38"/>
      <c r="W662" s="38"/>
      <c r="X662" s="38"/>
      <c r="Y662" s="38"/>
      <c r="Z662" s="38"/>
      <c r="AA662" s="38"/>
      <c r="AB662" s="38"/>
      <c r="AC662" s="38"/>
      <c r="AD662" s="38"/>
      <c r="AE662" s="38"/>
      <c r="AT662" s="19" t="s">
        <v>169</v>
      </c>
      <c r="AU662" s="19" t="s">
        <v>83</v>
      </c>
    </row>
    <row r="663" s="14" customFormat="1">
      <c r="A663" s="14"/>
      <c r="B663" s="207"/>
      <c r="C663" s="14"/>
      <c r="D663" s="194" t="s">
        <v>171</v>
      </c>
      <c r="E663" s="208" t="s">
        <v>1</v>
      </c>
      <c r="F663" s="209" t="s">
        <v>81</v>
      </c>
      <c r="G663" s="14"/>
      <c r="H663" s="210">
        <v>1</v>
      </c>
      <c r="I663" s="211"/>
      <c r="J663" s="14"/>
      <c r="K663" s="14"/>
      <c r="L663" s="207"/>
      <c r="M663" s="212"/>
      <c r="N663" s="213"/>
      <c r="O663" s="213"/>
      <c r="P663" s="213"/>
      <c r="Q663" s="213"/>
      <c r="R663" s="213"/>
      <c r="S663" s="213"/>
      <c r="T663" s="214"/>
      <c r="U663" s="14"/>
      <c r="V663" s="14"/>
      <c r="W663" s="14"/>
      <c r="X663" s="14"/>
      <c r="Y663" s="14"/>
      <c r="Z663" s="14"/>
      <c r="AA663" s="14"/>
      <c r="AB663" s="14"/>
      <c r="AC663" s="14"/>
      <c r="AD663" s="14"/>
      <c r="AE663" s="14"/>
      <c r="AT663" s="208" t="s">
        <v>171</v>
      </c>
      <c r="AU663" s="208" t="s">
        <v>83</v>
      </c>
      <c r="AV663" s="14" t="s">
        <v>83</v>
      </c>
      <c r="AW663" s="14" t="s">
        <v>32</v>
      </c>
      <c r="AX663" s="14" t="s">
        <v>81</v>
      </c>
      <c r="AY663" s="208" t="s">
        <v>158</v>
      </c>
    </row>
    <row r="664" s="2" customFormat="1" ht="44.25" customHeight="1">
      <c r="A664" s="38"/>
      <c r="B664" s="180"/>
      <c r="C664" s="181" t="s">
        <v>864</v>
      </c>
      <c r="D664" s="181" t="s">
        <v>160</v>
      </c>
      <c r="E664" s="182" t="s">
        <v>865</v>
      </c>
      <c r="F664" s="183" t="s">
        <v>866</v>
      </c>
      <c r="G664" s="184" t="s">
        <v>364</v>
      </c>
      <c r="H664" s="185">
        <v>1</v>
      </c>
      <c r="I664" s="186"/>
      <c r="J664" s="187">
        <f>ROUND(I664*H664,2)</f>
        <v>0</v>
      </c>
      <c r="K664" s="183" t="s">
        <v>1</v>
      </c>
      <c r="L664" s="39"/>
      <c r="M664" s="188" t="s">
        <v>1</v>
      </c>
      <c r="N664" s="189" t="s">
        <v>40</v>
      </c>
      <c r="O664" s="77"/>
      <c r="P664" s="190">
        <f>O664*H664</f>
        <v>0</v>
      </c>
      <c r="Q664" s="190">
        <v>0</v>
      </c>
      <c r="R664" s="190">
        <f>Q664*H664</f>
        <v>0</v>
      </c>
      <c r="S664" s="190">
        <v>0</v>
      </c>
      <c r="T664" s="191">
        <f>S664*H664</f>
        <v>0</v>
      </c>
      <c r="U664" s="38"/>
      <c r="V664" s="38"/>
      <c r="W664" s="38"/>
      <c r="X664" s="38"/>
      <c r="Y664" s="38"/>
      <c r="Z664" s="38"/>
      <c r="AA664" s="38"/>
      <c r="AB664" s="38"/>
      <c r="AC664" s="38"/>
      <c r="AD664" s="38"/>
      <c r="AE664" s="38"/>
      <c r="AR664" s="192" t="s">
        <v>165</v>
      </c>
      <c r="AT664" s="192" t="s">
        <v>160</v>
      </c>
      <c r="AU664" s="192" t="s">
        <v>83</v>
      </c>
      <c r="AY664" s="19" t="s">
        <v>158</v>
      </c>
      <c r="BE664" s="193">
        <f>IF(N664="základní",J664,0)</f>
        <v>0</v>
      </c>
      <c r="BF664" s="193">
        <f>IF(N664="snížená",J664,0)</f>
        <v>0</v>
      </c>
      <c r="BG664" s="193">
        <f>IF(N664="zákl. přenesená",J664,0)</f>
        <v>0</v>
      </c>
      <c r="BH664" s="193">
        <f>IF(N664="sníž. přenesená",J664,0)</f>
        <v>0</v>
      </c>
      <c r="BI664" s="193">
        <f>IF(N664="nulová",J664,0)</f>
        <v>0</v>
      </c>
      <c r="BJ664" s="19" t="s">
        <v>81</v>
      </c>
      <c r="BK664" s="193">
        <f>ROUND(I664*H664,2)</f>
        <v>0</v>
      </c>
      <c r="BL664" s="19" t="s">
        <v>165</v>
      </c>
      <c r="BM664" s="192" t="s">
        <v>867</v>
      </c>
    </row>
    <row r="665" s="2" customFormat="1">
      <c r="A665" s="38"/>
      <c r="B665" s="39"/>
      <c r="C665" s="38"/>
      <c r="D665" s="194" t="s">
        <v>167</v>
      </c>
      <c r="E665" s="38"/>
      <c r="F665" s="195" t="s">
        <v>866</v>
      </c>
      <c r="G665" s="38"/>
      <c r="H665" s="38"/>
      <c r="I665" s="196"/>
      <c r="J665" s="38"/>
      <c r="K665" s="38"/>
      <c r="L665" s="39"/>
      <c r="M665" s="197"/>
      <c r="N665" s="198"/>
      <c r="O665" s="77"/>
      <c r="P665" s="77"/>
      <c r="Q665" s="77"/>
      <c r="R665" s="77"/>
      <c r="S665" s="77"/>
      <c r="T665" s="78"/>
      <c r="U665" s="38"/>
      <c r="V665" s="38"/>
      <c r="W665" s="38"/>
      <c r="X665" s="38"/>
      <c r="Y665" s="38"/>
      <c r="Z665" s="38"/>
      <c r="AA665" s="38"/>
      <c r="AB665" s="38"/>
      <c r="AC665" s="38"/>
      <c r="AD665" s="38"/>
      <c r="AE665" s="38"/>
      <c r="AT665" s="19" t="s">
        <v>167</v>
      </c>
      <c r="AU665" s="19" t="s">
        <v>83</v>
      </c>
    </row>
    <row r="666" s="2" customFormat="1">
      <c r="A666" s="38"/>
      <c r="B666" s="39"/>
      <c r="C666" s="38"/>
      <c r="D666" s="194" t="s">
        <v>169</v>
      </c>
      <c r="E666" s="38"/>
      <c r="F666" s="199" t="s">
        <v>769</v>
      </c>
      <c r="G666" s="38"/>
      <c r="H666" s="38"/>
      <c r="I666" s="196"/>
      <c r="J666" s="38"/>
      <c r="K666" s="38"/>
      <c r="L666" s="39"/>
      <c r="M666" s="197"/>
      <c r="N666" s="198"/>
      <c r="O666" s="77"/>
      <c r="P666" s="77"/>
      <c r="Q666" s="77"/>
      <c r="R666" s="77"/>
      <c r="S666" s="77"/>
      <c r="T666" s="78"/>
      <c r="U666" s="38"/>
      <c r="V666" s="38"/>
      <c r="W666" s="38"/>
      <c r="X666" s="38"/>
      <c r="Y666" s="38"/>
      <c r="Z666" s="38"/>
      <c r="AA666" s="38"/>
      <c r="AB666" s="38"/>
      <c r="AC666" s="38"/>
      <c r="AD666" s="38"/>
      <c r="AE666" s="38"/>
      <c r="AT666" s="19" t="s">
        <v>169</v>
      </c>
      <c r="AU666" s="19" t="s">
        <v>83</v>
      </c>
    </row>
    <row r="667" s="14" customFormat="1">
      <c r="A667" s="14"/>
      <c r="B667" s="207"/>
      <c r="C667" s="14"/>
      <c r="D667" s="194" t="s">
        <v>171</v>
      </c>
      <c r="E667" s="208" t="s">
        <v>1</v>
      </c>
      <c r="F667" s="209" t="s">
        <v>81</v>
      </c>
      <c r="G667" s="14"/>
      <c r="H667" s="210">
        <v>1</v>
      </c>
      <c r="I667" s="211"/>
      <c r="J667" s="14"/>
      <c r="K667" s="14"/>
      <c r="L667" s="207"/>
      <c r="M667" s="212"/>
      <c r="N667" s="213"/>
      <c r="O667" s="213"/>
      <c r="P667" s="213"/>
      <c r="Q667" s="213"/>
      <c r="R667" s="213"/>
      <c r="S667" s="213"/>
      <c r="T667" s="214"/>
      <c r="U667" s="14"/>
      <c r="V667" s="14"/>
      <c r="W667" s="14"/>
      <c r="X667" s="14"/>
      <c r="Y667" s="14"/>
      <c r="Z667" s="14"/>
      <c r="AA667" s="14"/>
      <c r="AB667" s="14"/>
      <c r="AC667" s="14"/>
      <c r="AD667" s="14"/>
      <c r="AE667" s="14"/>
      <c r="AT667" s="208" t="s">
        <v>171</v>
      </c>
      <c r="AU667" s="208" t="s">
        <v>83</v>
      </c>
      <c r="AV667" s="14" t="s">
        <v>83</v>
      </c>
      <c r="AW667" s="14" t="s">
        <v>32</v>
      </c>
      <c r="AX667" s="14" t="s">
        <v>81</v>
      </c>
      <c r="AY667" s="208" t="s">
        <v>158</v>
      </c>
    </row>
    <row r="668" s="2" customFormat="1" ht="37.8" customHeight="1">
      <c r="A668" s="38"/>
      <c r="B668" s="180"/>
      <c r="C668" s="181" t="s">
        <v>868</v>
      </c>
      <c r="D668" s="181" t="s">
        <v>160</v>
      </c>
      <c r="E668" s="182" t="s">
        <v>869</v>
      </c>
      <c r="F668" s="183" t="s">
        <v>870</v>
      </c>
      <c r="G668" s="184" t="s">
        <v>364</v>
      </c>
      <c r="H668" s="185">
        <v>3</v>
      </c>
      <c r="I668" s="186"/>
      <c r="J668" s="187">
        <f>ROUND(I668*H668,2)</f>
        <v>0</v>
      </c>
      <c r="K668" s="183" t="s">
        <v>1</v>
      </c>
      <c r="L668" s="39"/>
      <c r="M668" s="188" t="s">
        <v>1</v>
      </c>
      <c r="N668" s="189" t="s">
        <v>40</v>
      </c>
      <c r="O668" s="77"/>
      <c r="P668" s="190">
        <f>O668*H668</f>
        <v>0</v>
      </c>
      <c r="Q668" s="190">
        <v>0</v>
      </c>
      <c r="R668" s="190">
        <f>Q668*H668</f>
        <v>0</v>
      </c>
      <c r="S668" s="190">
        <v>0</v>
      </c>
      <c r="T668" s="191">
        <f>S668*H668</f>
        <v>0</v>
      </c>
      <c r="U668" s="38"/>
      <c r="V668" s="38"/>
      <c r="W668" s="38"/>
      <c r="X668" s="38"/>
      <c r="Y668" s="38"/>
      <c r="Z668" s="38"/>
      <c r="AA668" s="38"/>
      <c r="AB668" s="38"/>
      <c r="AC668" s="38"/>
      <c r="AD668" s="38"/>
      <c r="AE668" s="38"/>
      <c r="AR668" s="192" t="s">
        <v>165</v>
      </c>
      <c r="AT668" s="192" t="s">
        <v>160</v>
      </c>
      <c r="AU668" s="192" t="s">
        <v>83</v>
      </c>
      <c r="AY668" s="19" t="s">
        <v>158</v>
      </c>
      <c r="BE668" s="193">
        <f>IF(N668="základní",J668,0)</f>
        <v>0</v>
      </c>
      <c r="BF668" s="193">
        <f>IF(N668="snížená",J668,0)</f>
        <v>0</v>
      </c>
      <c r="BG668" s="193">
        <f>IF(N668="zákl. přenesená",J668,0)</f>
        <v>0</v>
      </c>
      <c r="BH668" s="193">
        <f>IF(N668="sníž. přenesená",J668,0)</f>
        <v>0</v>
      </c>
      <c r="BI668" s="193">
        <f>IF(N668="nulová",J668,0)</f>
        <v>0</v>
      </c>
      <c r="BJ668" s="19" t="s">
        <v>81</v>
      </c>
      <c r="BK668" s="193">
        <f>ROUND(I668*H668,2)</f>
        <v>0</v>
      </c>
      <c r="BL668" s="19" t="s">
        <v>165</v>
      </c>
      <c r="BM668" s="192" t="s">
        <v>871</v>
      </c>
    </row>
    <row r="669" s="2" customFormat="1">
      <c r="A669" s="38"/>
      <c r="B669" s="39"/>
      <c r="C669" s="38"/>
      <c r="D669" s="194" t="s">
        <v>167</v>
      </c>
      <c r="E669" s="38"/>
      <c r="F669" s="195" t="s">
        <v>870</v>
      </c>
      <c r="G669" s="38"/>
      <c r="H669" s="38"/>
      <c r="I669" s="196"/>
      <c r="J669" s="38"/>
      <c r="K669" s="38"/>
      <c r="L669" s="39"/>
      <c r="M669" s="197"/>
      <c r="N669" s="198"/>
      <c r="O669" s="77"/>
      <c r="P669" s="77"/>
      <c r="Q669" s="77"/>
      <c r="R669" s="77"/>
      <c r="S669" s="77"/>
      <c r="T669" s="78"/>
      <c r="U669" s="38"/>
      <c r="V669" s="38"/>
      <c r="W669" s="38"/>
      <c r="X669" s="38"/>
      <c r="Y669" s="38"/>
      <c r="Z669" s="38"/>
      <c r="AA669" s="38"/>
      <c r="AB669" s="38"/>
      <c r="AC669" s="38"/>
      <c r="AD669" s="38"/>
      <c r="AE669" s="38"/>
      <c r="AT669" s="19" t="s">
        <v>167</v>
      </c>
      <c r="AU669" s="19" t="s">
        <v>83</v>
      </c>
    </row>
    <row r="670" s="2" customFormat="1">
      <c r="A670" s="38"/>
      <c r="B670" s="39"/>
      <c r="C670" s="38"/>
      <c r="D670" s="194" t="s">
        <v>169</v>
      </c>
      <c r="E670" s="38"/>
      <c r="F670" s="199" t="s">
        <v>769</v>
      </c>
      <c r="G670" s="38"/>
      <c r="H670" s="38"/>
      <c r="I670" s="196"/>
      <c r="J670" s="38"/>
      <c r="K670" s="38"/>
      <c r="L670" s="39"/>
      <c r="M670" s="197"/>
      <c r="N670" s="198"/>
      <c r="O670" s="77"/>
      <c r="P670" s="77"/>
      <c r="Q670" s="77"/>
      <c r="R670" s="77"/>
      <c r="S670" s="77"/>
      <c r="T670" s="78"/>
      <c r="U670" s="38"/>
      <c r="V670" s="38"/>
      <c r="W670" s="38"/>
      <c r="X670" s="38"/>
      <c r="Y670" s="38"/>
      <c r="Z670" s="38"/>
      <c r="AA670" s="38"/>
      <c r="AB670" s="38"/>
      <c r="AC670" s="38"/>
      <c r="AD670" s="38"/>
      <c r="AE670" s="38"/>
      <c r="AT670" s="19" t="s">
        <v>169</v>
      </c>
      <c r="AU670" s="19" t="s">
        <v>83</v>
      </c>
    </row>
    <row r="671" s="14" customFormat="1">
      <c r="A671" s="14"/>
      <c r="B671" s="207"/>
      <c r="C671" s="14"/>
      <c r="D671" s="194" t="s">
        <v>171</v>
      </c>
      <c r="E671" s="208" t="s">
        <v>1</v>
      </c>
      <c r="F671" s="209" t="s">
        <v>91</v>
      </c>
      <c r="G671" s="14"/>
      <c r="H671" s="210">
        <v>3</v>
      </c>
      <c r="I671" s="211"/>
      <c r="J671" s="14"/>
      <c r="K671" s="14"/>
      <c r="L671" s="207"/>
      <c r="M671" s="212"/>
      <c r="N671" s="213"/>
      <c r="O671" s="213"/>
      <c r="P671" s="213"/>
      <c r="Q671" s="213"/>
      <c r="R671" s="213"/>
      <c r="S671" s="213"/>
      <c r="T671" s="214"/>
      <c r="U671" s="14"/>
      <c r="V671" s="14"/>
      <c r="W671" s="14"/>
      <c r="X671" s="14"/>
      <c r="Y671" s="14"/>
      <c r="Z671" s="14"/>
      <c r="AA671" s="14"/>
      <c r="AB671" s="14"/>
      <c r="AC671" s="14"/>
      <c r="AD671" s="14"/>
      <c r="AE671" s="14"/>
      <c r="AT671" s="208" t="s">
        <v>171</v>
      </c>
      <c r="AU671" s="208" t="s">
        <v>83</v>
      </c>
      <c r="AV671" s="14" t="s">
        <v>83</v>
      </c>
      <c r="AW671" s="14" t="s">
        <v>32</v>
      </c>
      <c r="AX671" s="14" t="s">
        <v>81</v>
      </c>
      <c r="AY671" s="208" t="s">
        <v>158</v>
      </c>
    </row>
    <row r="672" s="2" customFormat="1" ht="24.15" customHeight="1">
      <c r="A672" s="38"/>
      <c r="B672" s="180"/>
      <c r="C672" s="181" t="s">
        <v>872</v>
      </c>
      <c r="D672" s="181" t="s">
        <v>160</v>
      </c>
      <c r="E672" s="182" t="s">
        <v>873</v>
      </c>
      <c r="F672" s="183" t="s">
        <v>874</v>
      </c>
      <c r="G672" s="184" t="s">
        <v>364</v>
      </c>
      <c r="H672" s="185">
        <v>2</v>
      </c>
      <c r="I672" s="186"/>
      <c r="J672" s="187">
        <f>ROUND(I672*H672,2)</f>
        <v>0</v>
      </c>
      <c r="K672" s="183" t="s">
        <v>1</v>
      </c>
      <c r="L672" s="39"/>
      <c r="M672" s="188" t="s">
        <v>1</v>
      </c>
      <c r="N672" s="189" t="s">
        <v>40</v>
      </c>
      <c r="O672" s="77"/>
      <c r="P672" s="190">
        <f>O672*H672</f>
        <v>0</v>
      </c>
      <c r="Q672" s="190">
        <v>0</v>
      </c>
      <c r="R672" s="190">
        <f>Q672*H672</f>
        <v>0</v>
      </c>
      <c r="S672" s="190">
        <v>0</v>
      </c>
      <c r="T672" s="191">
        <f>S672*H672</f>
        <v>0</v>
      </c>
      <c r="U672" s="38"/>
      <c r="V672" s="38"/>
      <c r="W672" s="38"/>
      <c r="X672" s="38"/>
      <c r="Y672" s="38"/>
      <c r="Z672" s="38"/>
      <c r="AA672" s="38"/>
      <c r="AB672" s="38"/>
      <c r="AC672" s="38"/>
      <c r="AD672" s="38"/>
      <c r="AE672" s="38"/>
      <c r="AR672" s="192" t="s">
        <v>165</v>
      </c>
      <c r="AT672" s="192" t="s">
        <v>160</v>
      </c>
      <c r="AU672" s="192" t="s">
        <v>83</v>
      </c>
      <c r="AY672" s="19" t="s">
        <v>158</v>
      </c>
      <c r="BE672" s="193">
        <f>IF(N672="základní",J672,0)</f>
        <v>0</v>
      </c>
      <c r="BF672" s="193">
        <f>IF(N672="snížená",J672,0)</f>
        <v>0</v>
      </c>
      <c r="BG672" s="193">
        <f>IF(N672="zákl. přenesená",J672,0)</f>
        <v>0</v>
      </c>
      <c r="BH672" s="193">
        <f>IF(N672="sníž. přenesená",J672,0)</f>
        <v>0</v>
      </c>
      <c r="BI672" s="193">
        <f>IF(N672="nulová",J672,0)</f>
        <v>0</v>
      </c>
      <c r="BJ672" s="19" t="s">
        <v>81</v>
      </c>
      <c r="BK672" s="193">
        <f>ROUND(I672*H672,2)</f>
        <v>0</v>
      </c>
      <c r="BL672" s="19" t="s">
        <v>165</v>
      </c>
      <c r="BM672" s="192" t="s">
        <v>875</v>
      </c>
    </row>
    <row r="673" s="2" customFormat="1">
      <c r="A673" s="38"/>
      <c r="B673" s="39"/>
      <c r="C673" s="38"/>
      <c r="D673" s="194" t="s">
        <v>167</v>
      </c>
      <c r="E673" s="38"/>
      <c r="F673" s="195" t="s">
        <v>874</v>
      </c>
      <c r="G673" s="38"/>
      <c r="H673" s="38"/>
      <c r="I673" s="196"/>
      <c r="J673" s="38"/>
      <c r="K673" s="38"/>
      <c r="L673" s="39"/>
      <c r="M673" s="197"/>
      <c r="N673" s="198"/>
      <c r="O673" s="77"/>
      <c r="P673" s="77"/>
      <c r="Q673" s="77"/>
      <c r="R673" s="77"/>
      <c r="S673" s="77"/>
      <c r="T673" s="78"/>
      <c r="U673" s="38"/>
      <c r="V673" s="38"/>
      <c r="W673" s="38"/>
      <c r="X673" s="38"/>
      <c r="Y673" s="38"/>
      <c r="Z673" s="38"/>
      <c r="AA673" s="38"/>
      <c r="AB673" s="38"/>
      <c r="AC673" s="38"/>
      <c r="AD673" s="38"/>
      <c r="AE673" s="38"/>
      <c r="AT673" s="19" t="s">
        <v>167</v>
      </c>
      <c r="AU673" s="19" t="s">
        <v>83</v>
      </c>
    </row>
    <row r="674" s="2" customFormat="1">
      <c r="A674" s="38"/>
      <c r="B674" s="39"/>
      <c r="C674" s="38"/>
      <c r="D674" s="194" t="s">
        <v>169</v>
      </c>
      <c r="E674" s="38"/>
      <c r="F674" s="199" t="s">
        <v>769</v>
      </c>
      <c r="G674" s="38"/>
      <c r="H674" s="38"/>
      <c r="I674" s="196"/>
      <c r="J674" s="38"/>
      <c r="K674" s="38"/>
      <c r="L674" s="39"/>
      <c r="M674" s="197"/>
      <c r="N674" s="198"/>
      <c r="O674" s="77"/>
      <c r="P674" s="77"/>
      <c r="Q674" s="77"/>
      <c r="R674" s="77"/>
      <c r="S674" s="77"/>
      <c r="T674" s="78"/>
      <c r="U674" s="38"/>
      <c r="V674" s="38"/>
      <c r="W674" s="38"/>
      <c r="X674" s="38"/>
      <c r="Y674" s="38"/>
      <c r="Z674" s="38"/>
      <c r="AA674" s="38"/>
      <c r="AB674" s="38"/>
      <c r="AC674" s="38"/>
      <c r="AD674" s="38"/>
      <c r="AE674" s="38"/>
      <c r="AT674" s="19" t="s">
        <v>169</v>
      </c>
      <c r="AU674" s="19" t="s">
        <v>83</v>
      </c>
    </row>
    <row r="675" s="14" customFormat="1">
      <c r="A675" s="14"/>
      <c r="B675" s="207"/>
      <c r="C675" s="14"/>
      <c r="D675" s="194" t="s">
        <v>171</v>
      </c>
      <c r="E675" s="208" t="s">
        <v>1</v>
      </c>
      <c r="F675" s="209" t="s">
        <v>83</v>
      </c>
      <c r="G675" s="14"/>
      <c r="H675" s="210">
        <v>2</v>
      </c>
      <c r="I675" s="211"/>
      <c r="J675" s="14"/>
      <c r="K675" s="14"/>
      <c r="L675" s="207"/>
      <c r="M675" s="212"/>
      <c r="N675" s="213"/>
      <c r="O675" s="213"/>
      <c r="P675" s="213"/>
      <c r="Q675" s="213"/>
      <c r="R675" s="213"/>
      <c r="S675" s="213"/>
      <c r="T675" s="214"/>
      <c r="U675" s="14"/>
      <c r="V675" s="14"/>
      <c r="W675" s="14"/>
      <c r="X675" s="14"/>
      <c r="Y675" s="14"/>
      <c r="Z675" s="14"/>
      <c r="AA675" s="14"/>
      <c r="AB675" s="14"/>
      <c r="AC675" s="14"/>
      <c r="AD675" s="14"/>
      <c r="AE675" s="14"/>
      <c r="AT675" s="208" t="s">
        <v>171</v>
      </c>
      <c r="AU675" s="208" t="s">
        <v>83</v>
      </c>
      <c r="AV675" s="14" t="s">
        <v>83</v>
      </c>
      <c r="AW675" s="14" t="s">
        <v>32</v>
      </c>
      <c r="AX675" s="14" t="s">
        <v>81</v>
      </c>
      <c r="AY675" s="208" t="s">
        <v>158</v>
      </c>
    </row>
    <row r="676" s="2" customFormat="1" ht="44.25" customHeight="1">
      <c r="A676" s="38"/>
      <c r="B676" s="180"/>
      <c r="C676" s="181" t="s">
        <v>876</v>
      </c>
      <c r="D676" s="181" t="s">
        <v>160</v>
      </c>
      <c r="E676" s="182" t="s">
        <v>877</v>
      </c>
      <c r="F676" s="183" t="s">
        <v>878</v>
      </c>
      <c r="G676" s="184" t="s">
        <v>364</v>
      </c>
      <c r="H676" s="185">
        <v>1</v>
      </c>
      <c r="I676" s="186"/>
      <c r="J676" s="187">
        <f>ROUND(I676*H676,2)</f>
        <v>0</v>
      </c>
      <c r="K676" s="183" t="s">
        <v>1</v>
      </c>
      <c r="L676" s="39"/>
      <c r="M676" s="188" t="s">
        <v>1</v>
      </c>
      <c r="N676" s="189" t="s">
        <v>40</v>
      </c>
      <c r="O676" s="77"/>
      <c r="P676" s="190">
        <f>O676*H676</f>
        <v>0</v>
      </c>
      <c r="Q676" s="190">
        <v>0</v>
      </c>
      <c r="R676" s="190">
        <f>Q676*H676</f>
        <v>0</v>
      </c>
      <c r="S676" s="190">
        <v>0</v>
      </c>
      <c r="T676" s="191">
        <f>S676*H676</f>
        <v>0</v>
      </c>
      <c r="U676" s="38"/>
      <c r="V676" s="38"/>
      <c r="W676" s="38"/>
      <c r="X676" s="38"/>
      <c r="Y676" s="38"/>
      <c r="Z676" s="38"/>
      <c r="AA676" s="38"/>
      <c r="AB676" s="38"/>
      <c r="AC676" s="38"/>
      <c r="AD676" s="38"/>
      <c r="AE676" s="38"/>
      <c r="AR676" s="192" t="s">
        <v>165</v>
      </c>
      <c r="AT676" s="192" t="s">
        <v>160</v>
      </c>
      <c r="AU676" s="192" t="s">
        <v>83</v>
      </c>
      <c r="AY676" s="19" t="s">
        <v>158</v>
      </c>
      <c r="BE676" s="193">
        <f>IF(N676="základní",J676,0)</f>
        <v>0</v>
      </c>
      <c r="BF676" s="193">
        <f>IF(N676="snížená",J676,0)</f>
        <v>0</v>
      </c>
      <c r="BG676" s="193">
        <f>IF(N676="zákl. přenesená",J676,0)</f>
        <v>0</v>
      </c>
      <c r="BH676" s="193">
        <f>IF(N676="sníž. přenesená",J676,0)</f>
        <v>0</v>
      </c>
      <c r="BI676" s="193">
        <f>IF(N676="nulová",J676,0)</f>
        <v>0</v>
      </c>
      <c r="BJ676" s="19" t="s">
        <v>81</v>
      </c>
      <c r="BK676" s="193">
        <f>ROUND(I676*H676,2)</f>
        <v>0</v>
      </c>
      <c r="BL676" s="19" t="s">
        <v>165</v>
      </c>
      <c r="BM676" s="192" t="s">
        <v>879</v>
      </c>
    </row>
    <row r="677" s="2" customFormat="1">
      <c r="A677" s="38"/>
      <c r="B677" s="39"/>
      <c r="C677" s="38"/>
      <c r="D677" s="194" t="s">
        <v>167</v>
      </c>
      <c r="E677" s="38"/>
      <c r="F677" s="195" t="s">
        <v>878</v>
      </c>
      <c r="G677" s="38"/>
      <c r="H677" s="38"/>
      <c r="I677" s="196"/>
      <c r="J677" s="38"/>
      <c r="K677" s="38"/>
      <c r="L677" s="39"/>
      <c r="M677" s="197"/>
      <c r="N677" s="198"/>
      <c r="O677" s="77"/>
      <c r="P677" s="77"/>
      <c r="Q677" s="77"/>
      <c r="R677" s="77"/>
      <c r="S677" s="77"/>
      <c r="T677" s="78"/>
      <c r="U677" s="38"/>
      <c r="V677" s="38"/>
      <c r="W677" s="38"/>
      <c r="X677" s="38"/>
      <c r="Y677" s="38"/>
      <c r="Z677" s="38"/>
      <c r="AA677" s="38"/>
      <c r="AB677" s="38"/>
      <c r="AC677" s="38"/>
      <c r="AD677" s="38"/>
      <c r="AE677" s="38"/>
      <c r="AT677" s="19" t="s">
        <v>167</v>
      </c>
      <c r="AU677" s="19" t="s">
        <v>83</v>
      </c>
    </row>
    <row r="678" s="2" customFormat="1">
      <c r="A678" s="38"/>
      <c r="B678" s="39"/>
      <c r="C678" s="38"/>
      <c r="D678" s="194" t="s">
        <v>169</v>
      </c>
      <c r="E678" s="38"/>
      <c r="F678" s="199" t="s">
        <v>769</v>
      </c>
      <c r="G678" s="38"/>
      <c r="H678" s="38"/>
      <c r="I678" s="196"/>
      <c r="J678" s="38"/>
      <c r="K678" s="38"/>
      <c r="L678" s="39"/>
      <c r="M678" s="197"/>
      <c r="N678" s="198"/>
      <c r="O678" s="77"/>
      <c r="P678" s="77"/>
      <c r="Q678" s="77"/>
      <c r="R678" s="77"/>
      <c r="S678" s="77"/>
      <c r="T678" s="78"/>
      <c r="U678" s="38"/>
      <c r="V678" s="38"/>
      <c r="W678" s="38"/>
      <c r="X678" s="38"/>
      <c r="Y678" s="38"/>
      <c r="Z678" s="38"/>
      <c r="AA678" s="38"/>
      <c r="AB678" s="38"/>
      <c r="AC678" s="38"/>
      <c r="AD678" s="38"/>
      <c r="AE678" s="38"/>
      <c r="AT678" s="19" t="s">
        <v>169</v>
      </c>
      <c r="AU678" s="19" t="s">
        <v>83</v>
      </c>
    </row>
    <row r="679" s="14" customFormat="1">
      <c r="A679" s="14"/>
      <c r="B679" s="207"/>
      <c r="C679" s="14"/>
      <c r="D679" s="194" t="s">
        <v>171</v>
      </c>
      <c r="E679" s="208" t="s">
        <v>1</v>
      </c>
      <c r="F679" s="209" t="s">
        <v>81</v>
      </c>
      <c r="G679" s="14"/>
      <c r="H679" s="210">
        <v>1</v>
      </c>
      <c r="I679" s="211"/>
      <c r="J679" s="14"/>
      <c r="K679" s="14"/>
      <c r="L679" s="207"/>
      <c r="M679" s="212"/>
      <c r="N679" s="213"/>
      <c r="O679" s="213"/>
      <c r="P679" s="213"/>
      <c r="Q679" s="213"/>
      <c r="R679" s="213"/>
      <c r="S679" s="213"/>
      <c r="T679" s="214"/>
      <c r="U679" s="14"/>
      <c r="V679" s="14"/>
      <c r="W679" s="14"/>
      <c r="X679" s="14"/>
      <c r="Y679" s="14"/>
      <c r="Z679" s="14"/>
      <c r="AA679" s="14"/>
      <c r="AB679" s="14"/>
      <c r="AC679" s="14"/>
      <c r="AD679" s="14"/>
      <c r="AE679" s="14"/>
      <c r="AT679" s="208" t="s">
        <v>171</v>
      </c>
      <c r="AU679" s="208" t="s">
        <v>83</v>
      </c>
      <c r="AV679" s="14" t="s">
        <v>83</v>
      </c>
      <c r="AW679" s="14" t="s">
        <v>32</v>
      </c>
      <c r="AX679" s="14" t="s">
        <v>81</v>
      </c>
      <c r="AY679" s="208" t="s">
        <v>158</v>
      </c>
    </row>
    <row r="680" s="2" customFormat="1" ht="24.15" customHeight="1">
      <c r="A680" s="38"/>
      <c r="B680" s="180"/>
      <c r="C680" s="181" t="s">
        <v>880</v>
      </c>
      <c r="D680" s="181" t="s">
        <v>160</v>
      </c>
      <c r="E680" s="182" t="s">
        <v>881</v>
      </c>
      <c r="F680" s="183" t="s">
        <v>882</v>
      </c>
      <c r="G680" s="184" t="s">
        <v>184</v>
      </c>
      <c r="H680" s="185">
        <v>1</v>
      </c>
      <c r="I680" s="186"/>
      <c r="J680" s="187">
        <f>ROUND(I680*H680,2)</f>
        <v>0</v>
      </c>
      <c r="K680" s="183" t="s">
        <v>1</v>
      </c>
      <c r="L680" s="39"/>
      <c r="M680" s="188" t="s">
        <v>1</v>
      </c>
      <c r="N680" s="189" t="s">
        <v>40</v>
      </c>
      <c r="O680" s="77"/>
      <c r="P680" s="190">
        <f>O680*H680</f>
        <v>0</v>
      </c>
      <c r="Q680" s="190">
        <v>0.0025999999999999999</v>
      </c>
      <c r="R680" s="190">
        <f>Q680*H680</f>
        <v>0.0025999999999999999</v>
      </c>
      <c r="S680" s="190">
        <v>0</v>
      </c>
      <c r="T680" s="191">
        <f>S680*H680</f>
        <v>0</v>
      </c>
      <c r="U680" s="38"/>
      <c r="V680" s="38"/>
      <c r="W680" s="38"/>
      <c r="X680" s="38"/>
      <c r="Y680" s="38"/>
      <c r="Z680" s="38"/>
      <c r="AA680" s="38"/>
      <c r="AB680" s="38"/>
      <c r="AC680" s="38"/>
      <c r="AD680" s="38"/>
      <c r="AE680" s="38"/>
      <c r="AR680" s="192" t="s">
        <v>165</v>
      </c>
      <c r="AT680" s="192" t="s">
        <v>160</v>
      </c>
      <c r="AU680" s="192" t="s">
        <v>83</v>
      </c>
      <c r="AY680" s="19" t="s">
        <v>158</v>
      </c>
      <c r="BE680" s="193">
        <f>IF(N680="základní",J680,0)</f>
        <v>0</v>
      </c>
      <c r="BF680" s="193">
        <f>IF(N680="snížená",J680,0)</f>
        <v>0</v>
      </c>
      <c r="BG680" s="193">
        <f>IF(N680="zákl. přenesená",J680,0)</f>
        <v>0</v>
      </c>
      <c r="BH680" s="193">
        <f>IF(N680="sníž. přenesená",J680,0)</f>
        <v>0</v>
      </c>
      <c r="BI680" s="193">
        <f>IF(N680="nulová",J680,0)</f>
        <v>0</v>
      </c>
      <c r="BJ680" s="19" t="s">
        <v>81</v>
      </c>
      <c r="BK680" s="193">
        <f>ROUND(I680*H680,2)</f>
        <v>0</v>
      </c>
      <c r="BL680" s="19" t="s">
        <v>165</v>
      </c>
      <c r="BM680" s="192" t="s">
        <v>883</v>
      </c>
    </row>
    <row r="681" s="2" customFormat="1">
      <c r="A681" s="38"/>
      <c r="B681" s="39"/>
      <c r="C681" s="38"/>
      <c r="D681" s="194" t="s">
        <v>167</v>
      </c>
      <c r="E681" s="38"/>
      <c r="F681" s="195" t="s">
        <v>884</v>
      </c>
      <c r="G681" s="38"/>
      <c r="H681" s="38"/>
      <c r="I681" s="196"/>
      <c r="J681" s="38"/>
      <c r="K681" s="38"/>
      <c r="L681" s="39"/>
      <c r="M681" s="197"/>
      <c r="N681" s="198"/>
      <c r="O681" s="77"/>
      <c r="P681" s="77"/>
      <c r="Q681" s="77"/>
      <c r="R681" s="77"/>
      <c r="S681" s="77"/>
      <c r="T681" s="78"/>
      <c r="U681" s="38"/>
      <c r="V681" s="38"/>
      <c r="W681" s="38"/>
      <c r="X681" s="38"/>
      <c r="Y681" s="38"/>
      <c r="Z681" s="38"/>
      <c r="AA681" s="38"/>
      <c r="AB681" s="38"/>
      <c r="AC681" s="38"/>
      <c r="AD681" s="38"/>
      <c r="AE681" s="38"/>
      <c r="AT681" s="19" t="s">
        <v>167</v>
      </c>
      <c r="AU681" s="19" t="s">
        <v>83</v>
      </c>
    </row>
    <row r="682" s="2" customFormat="1">
      <c r="A682" s="38"/>
      <c r="B682" s="39"/>
      <c r="C682" s="38"/>
      <c r="D682" s="194" t="s">
        <v>169</v>
      </c>
      <c r="E682" s="38"/>
      <c r="F682" s="199" t="s">
        <v>769</v>
      </c>
      <c r="G682" s="38"/>
      <c r="H682" s="38"/>
      <c r="I682" s="196"/>
      <c r="J682" s="38"/>
      <c r="K682" s="38"/>
      <c r="L682" s="39"/>
      <c r="M682" s="197"/>
      <c r="N682" s="198"/>
      <c r="O682" s="77"/>
      <c r="P682" s="77"/>
      <c r="Q682" s="77"/>
      <c r="R682" s="77"/>
      <c r="S682" s="77"/>
      <c r="T682" s="78"/>
      <c r="U682" s="38"/>
      <c r="V682" s="38"/>
      <c r="W682" s="38"/>
      <c r="X682" s="38"/>
      <c r="Y682" s="38"/>
      <c r="Z682" s="38"/>
      <c r="AA682" s="38"/>
      <c r="AB682" s="38"/>
      <c r="AC682" s="38"/>
      <c r="AD682" s="38"/>
      <c r="AE682" s="38"/>
      <c r="AT682" s="19" t="s">
        <v>169</v>
      </c>
      <c r="AU682" s="19" t="s">
        <v>83</v>
      </c>
    </row>
    <row r="683" s="14" customFormat="1">
      <c r="A683" s="14"/>
      <c r="B683" s="207"/>
      <c r="C683" s="14"/>
      <c r="D683" s="194" t="s">
        <v>171</v>
      </c>
      <c r="E683" s="208" t="s">
        <v>1</v>
      </c>
      <c r="F683" s="209" t="s">
        <v>81</v>
      </c>
      <c r="G683" s="14"/>
      <c r="H683" s="210">
        <v>1</v>
      </c>
      <c r="I683" s="211"/>
      <c r="J683" s="14"/>
      <c r="K683" s="14"/>
      <c r="L683" s="207"/>
      <c r="M683" s="212"/>
      <c r="N683" s="213"/>
      <c r="O683" s="213"/>
      <c r="P683" s="213"/>
      <c r="Q683" s="213"/>
      <c r="R683" s="213"/>
      <c r="S683" s="213"/>
      <c r="T683" s="214"/>
      <c r="U683" s="14"/>
      <c r="V683" s="14"/>
      <c r="W683" s="14"/>
      <c r="X683" s="14"/>
      <c r="Y683" s="14"/>
      <c r="Z683" s="14"/>
      <c r="AA683" s="14"/>
      <c r="AB683" s="14"/>
      <c r="AC683" s="14"/>
      <c r="AD683" s="14"/>
      <c r="AE683" s="14"/>
      <c r="AT683" s="208" t="s">
        <v>171</v>
      </c>
      <c r="AU683" s="208" t="s">
        <v>83</v>
      </c>
      <c r="AV683" s="14" t="s">
        <v>83</v>
      </c>
      <c r="AW683" s="14" t="s">
        <v>32</v>
      </c>
      <c r="AX683" s="14" t="s">
        <v>81</v>
      </c>
      <c r="AY683" s="208" t="s">
        <v>158</v>
      </c>
    </row>
    <row r="684" s="2" customFormat="1" ht="24.15" customHeight="1">
      <c r="A684" s="38"/>
      <c r="B684" s="180"/>
      <c r="C684" s="181" t="s">
        <v>885</v>
      </c>
      <c r="D684" s="181" t="s">
        <v>160</v>
      </c>
      <c r="E684" s="182" t="s">
        <v>886</v>
      </c>
      <c r="F684" s="183" t="s">
        <v>887</v>
      </c>
      <c r="G684" s="184" t="s">
        <v>184</v>
      </c>
      <c r="H684" s="185">
        <v>0.65000000000000002</v>
      </c>
      <c r="I684" s="186"/>
      <c r="J684" s="187">
        <f>ROUND(I684*H684,2)</f>
        <v>0</v>
      </c>
      <c r="K684" s="183" t="s">
        <v>1</v>
      </c>
      <c r="L684" s="39"/>
      <c r="M684" s="188" t="s">
        <v>1</v>
      </c>
      <c r="N684" s="189" t="s">
        <v>40</v>
      </c>
      <c r="O684" s="77"/>
      <c r="P684" s="190">
        <f>O684*H684</f>
        <v>0</v>
      </c>
      <c r="Q684" s="190">
        <v>0.0025999999999999999</v>
      </c>
      <c r="R684" s="190">
        <f>Q684*H684</f>
        <v>0.0016899999999999999</v>
      </c>
      <c r="S684" s="190">
        <v>0</v>
      </c>
      <c r="T684" s="191">
        <f>S684*H684</f>
        <v>0</v>
      </c>
      <c r="U684" s="38"/>
      <c r="V684" s="38"/>
      <c r="W684" s="38"/>
      <c r="X684" s="38"/>
      <c r="Y684" s="38"/>
      <c r="Z684" s="38"/>
      <c r="AA684" s="38"/>
      <c r="AB684" s="38"/>
      <c r="AC684" s="38"/>
      <c r="AD684" s="38"/>
      <c r="AE684" s="38"/>
      <c r="AR684" s="192" t="s">
        <v>165</v>
      </c>
      <c r="AT684" s="192" t="s">
        <v>160</v>
      </c>
      <c r="AU684" s="192" t="s">
        <v>83</v>
      </c>
      <c r="AY684" s="19" t="s">
        <v>158</v>
      </c>
      <c r="BE684" s="193">
        <f>IF(N684="základní",J684,0)</f>
        <v>0</v>
      </c>
      <c r="BF684" s="193">
        <f>IF(N684="snížená",J684,0)</f>
        <v>0</v>
      </c>
      <c r="BG684" s="193">
        <f>IF(N684="zákl. přenesená",J684,0)</f>
        <v>0</v>
      </c>
      <c r="BH684" s="193">
        <f>IF(N684="sníž. přenesená",J684,0)</f>
        <v>0</v>
      </c>
      <c r="BI684" s="193">
        <f>IF(N684="nulová",J684,0)</f>
        <v>0</v>
      </c>
      <c r="BJ684" s="19" t="s">
        <v>81</v>
      </c>
      <c r="BK684" s="193">
        <f>ROUND(I684*H684,2)</f>
        <v>0</v>
      </c>
      <c r="BL684" s="19" t="s">
        <v>165</v>
      </c>
      <c r="BM684" s="192" t="s">
        <v>888</v>
      </c>
    </row>
    <row r="685" s="2" customFormat="1">
      <c r="A685" s="38"/>
      <c r="B685" s="39"/>
      <c r="C685" s="38"/>
      <c r="D685" s="194" t="s">
        <v>167</v>
      </c>
      <c r="E685" s="38"/>
      <c r="F685" s="195" t="s">
        <v>887</v>
      </c>
      <c r="G685" s="38"/>
      <c r="H685" s="38"/>
      <c r="I685" s="196"/>
      <c r="J685" s="38"/>
      <c r="K685" s="38"/>
      <c r="L685" s="39"/>
      <c r="M685" s="197"/>
      <c r="N685" s="198"/>
      <c r="O685" s="77"/>
      <c r="P685" s="77"/>
      <c r="Q685" s="77"/>
      <c r="R685" s="77"/>
      <c r="S685" s="77"/>
      <c r="T685" s="78"/>
      <c r="U685" s="38"/>
      <c r="V685" s="38"/>
      <c r="W685" s="38"/>
      <c r="X685" s="38"/>
      <c r="Y685" s="38"/>
      <c r="Z685" s="38"/>
      <c r="AA685" s="38"/>
      <c r="AB685" s="38"/>
      <c r="AC685" s="38"/>
      <c r="AD685" s="38"/>
      <c r="AE685" s="38"/>
      <c r="AT685" s="19" t="s">
        <v>167</v>
      </c>
      <c r="AU685" s="19" t="s">
        <v>83</v>
      </c>
    </row>
    <row r="686" s="2" customFormat="1">
      <c r="A686" s="38"/>
      <c r="B686" s="39"/>
      <c r="C686" s="38"/>
      <c r="D686" s="194" t="s">
        <v>169</v>
      </c>
      <c r="E686" s="38"/>
      <c r="F686" s="199" t="s">
        <v>889</v>
      </c>
      <c r="G686" s="38"/>
      <c r="H686" s="38"/>
      <c r="I686" s="196"/>
      <c r="J686" s="38"/>
      <c r="K686" s="38"/>
      <c r="L686" s="39"/>
      <c r="M686" s="197"/>
      <c r="N686" s="198"/>
      <c r="O686" s="77"/>
      <c r="P686" s="77"/>
      <c r="Q686" s="77"/>
      <c r="R686" s="77"/>
      <c r="S686" s="77"/>
      <c r="T686" s="78"/>
      <c r="U686" s="38"/>
      <c r="V686" s="38"/>
      <c r="W686" s="38"/>
      <c r="X686" s="38"/>
      <c r="Y686" s="38"/>
      <c r="Z686" s="38"/>
      <c r="AA686" s="38"/>
      <c r="AB686" s="38"/>
      <c r="AC686" s="38"/>
      <c r="AD686" s="38"/>
      <c r="AE686" s="38"/>
      <c r="AT686" s="19" t="s">
        <v>169</v>
      </c>
      <c r="AU686" s="19" t="s">
        <v>83</v>
      </c>
    </row>
    <row r="687" s="14" customFormat="1">
      <c r="A687" s="14"/>
      <c r="B687" s="207"/>
      <c r="C687" s="14"/>
      <c r="D687" s="194" t="s">
        <v>171</v>
      </c>
      <c r="E687" s="208" t="s">
        <v>1</v>
      </c>
      <c r="F687" s="209" t="s">
        <v>890</v>
      </c>
      <c r="G687" s="14"/>
      <c r="H687" s="210">
        <v>0.65000000000000002</v>
      </c>
      <c r="I687" s="211"/>
      <c r="J687" s="14"/>
      <c r="K687" s="14"/>
      <c r="L687" s="207"/>
      <c r="M687" s="212"/>
      <c r="N687" s="213"/>
      <c r="O687" s="213"/>
      <c r="P687" s="213"/>
      <c r="Q687" s="213"/>
      <c r="R687" s="213"/>
      <c r="S687" s="213"/>
      <c r="T687" s="214"/>
      <c r="U687" s="14"/>
      <c r="V687" s="14"/>
      <c r="W687" s="14"/>
      <c r="X687" s="14"/>
      <c r="Y687" s="14"/>
      <c r="Z687" s="14"/>
      <c r="AA687" s="14"/>
      <c r="AB687" s="14"/>
      <c r="AC687" s="14"/>
      <c r="AD687" s="14"/>
      <c r="AE687" s="14"/>
      <c r="AT687" s="208" t="s">
        <v>171</v>
      </c>
      <c r="AU687" s="208" t="s">
        <v>83</v>
      </c>
      <c r="AV687" s="14" t="s">
        <v>83</v>
      </c>
      <c r="AW687" s="14" t="s">
        <v>32</v>
      </c>
      <c r="AX687" s="14" t="s">
        <v>81</v>
      </c>
      <c r="AY687" s="208" t="s">
        <v>158</v>
      </c>
    </row>
    <row r="688" s="2" customFormat="1" ht="24.15" customHeight="1">
      <c r="A688" s="38"/>
      <c r="B688" s="180"/>
      <c r="C688" s="181" t="s">
        <v>891</v>
      </c>
      <c r="D688" s="181" t="s">
        <v>160</v>
      </c>
      <c r="E688" s="182" t="s">
        <v>892</v>
      </c>
      <c r="F688" s="183" t="s">
        <v>893</v>
      </c>
      <c r="G688" s="184" t="s">
        <v>184</v>
      </c>
      <c r="H688" s="185">
        <v>0.68000000000000005</v>
      </c>
      <c r="I688" s="186"/>
      <c r="J688" s="187">
        <f>ROUND(I688*H688,2)</f>
        <v>0</v>
      </c>
      <c r="K688" s="183" t="s">
        <v>164</v>
      </c>
      <c r="L688" s="39"/>
      <c r="M688" s="188" t="s">
        <v>1</v>
      </c>
      <c r="N688" s="189" t="s">
        <v>40</v>
      </c>
      <c r="O688" s="77"/>
      <c r="P688" s="190">
        <f>O688*H688</f>
        <v>0</v>
      </c>
      <c r="Q688" s="190">
        <v>0.00115</v>
      </c>
      <c r="R688" s="190">
        <f>Q688*H688</f>
        <v>0.00078200000000000003</v>
      </c>
      <c r="S688" s="190">
        <v>0</v>
      </c>
      <c r="T688" s="191">
        <f>S688*H688</f>
        <v>0</v>
      </c>
      <c r="U688" s="38"/>
      <c r="V688" s="38"/>
      <c r="W688" s="38"/>
      <c r="X688" s="38"/>
      <c r="Y688" s="38"/>
      <c r="Z688" s="38"/>
      <c r="AA688" s="38"/>
      <c r="AB688" s="38"/>
      <c r="AC688" s="38"/>
      <c r="AD688" s="38"/>
      <c r="AE688" s="38"/>
      <c r="AR688" s="192" t="s">
        <v>165</v>
      </c>
      <c r="AT688" s="192" t="s">
        <v>160</v>
      </c>
      <c r="AU688" s="192" t="s">
        <v>83</v>
      </c>
      <c r="AY688" s="19" t="s">
        <v>158</v>
      </c>
      <c r="BE688" s="193">
        <f>IF(N688="základní",J688,0)</f>
        <v>0</v>
      </c>
      <c r="BF688" s="193">
        <f>IF(N688="snížená",J688,0)</f>
        <v>0</v>
      </c>
      <c r="BG688" s="193">
        <f>IF(N688="zákl. přenesená",J688,0)</f>
        <v>0</v>
      </c>
      <c r="BH688" s="193">
        <f>IF(N688="sníž. přenesená",J688,0)</f>
        <v>0</v>
      </c>
      <c r="BI688" s="193">
        <f>IF(N688="nulová",J688,0)</f>
        <v>0</v>
      </c>
      <c r="BJ688" s="19" t="s">
        <v>81</v>
      </c>
      <c r="BK688" s="193">
        <f>ROUND(I688*H688,2)</f>
        <v>0</v>
      </c>
      <c r="BL688" s="19" t="s">
        <v>165</v>
      </c>
      <c r="BM688" s="192" t="s">
        <v>894</v>
      </c>
    </row>
    <row r="689" s="2" customFormat="1">
      <c r="A689" s="38"/>
      <c r="B689" s="39"/>
      <c r="C689" s="38"/>
      <c r="D689" s="194" t="s">
        <v>167</v>
      </c>
      <c r="E689" s="38"/>
      <c r="F689" s="195" t="s">
        <v>895</v>
      </c>
      <c r="G689" s="38"/>
      <c r="H689" s="38"/>
      <c r="I689" s="196"/>
      <c r="J689" s="38"/>
      <c r="K689" s="38"/>
      <c r="L689" s="39"/>
      <c r="M689" s="197"/>
      <c r="N689" s="198"/>
      <c r="O689" s="77"/>
      <c r="P689" s="77"/>
      <c r="Q689" s="77"/>
      <c r="R689" s="77"/>
      <c r="S689" s="77"/>
      <c r="T689" s="78"/>
      <c r="U689" s="38"/>
      <c r="V689" s="38"/>
      <c r="W689" s="38"/>
      <c r="X689" s="38"/>
      <c r="Y689" s="38"/>
      <c r="Z689" s="38"/>
      <c r="AA689" s="38"/>
      <c r="AB689" s="38"/>
      <c r="AC689" s="38"/>
      <c r="AD689" s="38"/>
      <c r="AE689" s="38"/>
      <c r="AT689" s="19" t="s">
        <v>167</v>
      </c>
      <c r="AU689" s="19" t="s">
        <v>83</v>
      </c>
    </row>
    <row r="690" s="2" customFormat="1">
      <c r="A690" s="38"/>
      <c r="B690" s="39"/>
      <c r="C690" s="38"/>
      <c r="D690" s="194" t="s">
        <v>169</v>
      </c>
      <c r="E690" s="38"/>
      <c r="F690" s="199" t="s">
        <v>896</v>
      </c>
      <c r="G690" s="38"/>
      <c r="H690" s="38"/>
      <c r="I690" s="196"/>
      <c r="J690" s="38"/>
      <c r="K690" s="38"/>
      <c r="L690" s="39"/>
      <c r="M690" s="197"/>
      <c r="N690" s="198"/>
      <c r="O690" s="77"/>
      <c r="P690" s="77"/>
      <c r="Q690" s="77"/>
      <c r="R690" s="77"/>
      <c r="S690" s="77"/>
      <c r="T690" s="78"/>
      <c r="U690" s="38"/>
      <c r="V690" s="38"/>
      <c r="W690" s="38"/>
      <c r="X690" s="38"/>
      <c r="Y690" s="38"/>
      <c r="Z690" s="38"/>
      <c r="AA690" s="38"/>
      <c r="AB690" s="38"/>
      <c r="AC690" s="38"/>
      <c r="AD690" s="38"/>
      <c r="AE690" s="38"/>
      <c r="AT690" s="19" t="s">
        <v>169</v>
      </c>
      <c r="AU690" s="19" t="s">
        <v>83</v>
      </c>
    </row>
    <row r="691" s="14" customFormat="1">
      <c r="A691" s="14"/>
      <c r="B691" s="207"/>
      <c r="C691" s="14"/>
      <c r="D691" s="194" t="s">
        <v>171</v>
      </c>
      <c r="E691" s="208" t="s">
        <v>1</v>
      </c>
      <c r="F691" s="209" t="s">
        <v>897</v>
      </c>
      <c r="G691" s="14"/>
      <c r="H691" s="210">
        <v>0.68000000000000005</v>
      </c>
      <c r="I691" s="211"/>
      <c r="J691" s="14"/>
      <c r="K691" s="14"/>
      <c r="L691" s="207"/>
      <c r="M691" s="212"/>
      <c r="N691" s="213"/>
      <c r="O691" s="213"/>
      <c r="P691" s="213"/>
      <c r="Q691" s="213"/>
      <c r="R691" s="213"/>
      <c r="S691" s="213"/>
      <c r="T691" s="214"/>
      <c r="U691" s="14"/>
      <c r="V691" s="14"/>
      <c r="W691" s="14"/>
      <c r="X691" s="14"/>
      <c r="Y691" s="14"/>
      <c r="Z691" s="14"/>
      <c r="AA691" s="14"/>
      <c r="AB691" s="14"/>
      <c r="AC691" s="14"/>
      <c r="AD691" s="14"/>
      <c r="AE691" s="14"/>
      <c r="AT691" s="208" t="s">
        <v>171</v>
      </c>
      <c r="AU691" s="208" t="s">
        <v>83</v>
      </c>
      <c r="AV691" s="14" t="s">
        <v>83</v>
      </c>
      <c r="AW691" s="14" t="s">
        <v>32</v>
      </c>
      <c r="AX691" s="14" t="s">
        <v>81</v>
      </c>
      <c r="AY691" s="208" t="s">
        <v>158</v>
      </c>
    </row>
    <row r="692" s="2" customFormat="1" ht="24.15" customHeight="1">
      <c r="A692" s="38"/>
      <c r="B692" s="180"/>
      <c r="C692" s="181" t="s">
        <v>898</v>
      </c>
      <c r="D692" s="181" t="s">
        <v>160</v>
      </c>
      <c r="E692" s="182" t="s">
        <v>899</v>
      </c>
      <c r="F692" s="183" t="s">
        <v>900</v>
      </c>
      <c r="G692" s="184" t="s">
        <v>469</v>
      </c>
      <c r="H692" s="185">
        <v>1</v>
      </c>
      <c r="I692" s="186"/>
      <c r="J692" s="187">
        <f>ROUND(I692*H692,2)</f>
        <v>0</v>
      </c>
      <c r="K692" s="183" t="s">
        <v>1</v>
      </c>
      <c r="L692" s="39"/>
      <c r="M692" s="188" t="s">
        <v>1</v>
      </c>
      <c r="N692" s="189" t="s">
        <v>40</v>
      </c>
      <c r="O692" s="77"/>
      <c r="P692" s="190">
        <f>O692*H692</f>
        <v>0</v>
      </c>
      <c r="Q692" s="190">
        <v>0</v>
      </c>
      <c r="R692" s="190">
        <f>Q692*H692</f>
        <v>0</v>
      </c>
      <c r="S692" s="190">
        <v>0</v>
      </c>
      <c r="T692" s="191">
        <f>S692*H692</f>
        <v>0</v>
      </c>
      <c r="U692" s="38"/>
      <c r="V692" s="38"/>
      <c r="W692" s="38"/>
      <c r="X692" s="38"/>
      <c r="Y692" s="38"/>
      <c r="Z692" s="38"/>
      <c r="AA692" s="38"/>
      <c r="AB692" s="38"/>
      <c r="AC692" s="38"/>
      <c r="AD692" s="38"/>
      <c r="AE692" s="38"/>
      <c r="AR692" s="192" t="s">
        <v>165</v>
      </c>
      <c r="AT692" s="192" t="s">
        <v>160</v>
      </c>
      <c r="AU692" s="192" t="s">
        <v>83</v>
      </c>
      <c r="AY692" s="19" t="s">
        <v>158</v>
      </c>
      <c r="BE692" s="193">
        <f>IF(N692="základní",J692,0)</f>
        <v>0</v>
      </c>
      <c r="BF692" s="193">
        <f>IF(N692="snížená",J692,0)</f>
        <v>0</v>
      </c>
      <c r="BG692" s="193">
        <f>IF(N692="zákl. přenesená",J692,0)</f>
        <v>0</v>
      </c>
      <c r="BH692" s="193">
        <f>IF(N692="sníž. přenesená",J692,0)</f>
        <v>0</v>
      </c>
      <c r="BI692" s="193">
        <f>IF(N692="nulová",J692,0)</f>
        <v>0</v>
      </c>
      <c r="BJ692" s="19" t="s">
        <v>81</v>
      </c>
      <c r="BK692" s="193">
        <f>ROUND(I692*H692,2)</f>
        <v>0</v>
      </c>
      <c r="BL692" s="19" t="s">
        <v>165</v>
      </c>
      <c r="BM692" s="192" t="s">
        <v>901</v>
      </c>
    </row>
    <row r="693" s="2" customFormat="1">
      <c r="A693" s="38"/>
      <c r="B693" s="39"/>
      <c r="C693" s="38"/>
      <c r="D693" s="194" t="s">
        <v>167</v>
      </c>
      <c r="E693" s="38"/>
      <c r="F693" s="195" t="s">
        <v>900</v>
      </c>
      <c r="G693" s="38"/>
      <c r="H693" s="38"/>
      <c r="I693" s="196"/>
      <c r="J693" s="38"/>
      <c r="K693" s="38"/>
      <c r="L693" s="39"/>
      <c r="M693" s="197"/>
      <c r="N693" s="198"/>
      <c r="O693" s="77"/>
      <c r="P693" s="77"/>
      <c r="Q693" s="77"/>
      <c r="R693" s="77"/>
      <c r="S693" s="77"/>
      <c r="T693" s="78"/>
      <c r="U693" s="38"/>
      <c r="V693" s="38"/>
      <c r="W693" s="38"/>
      <c r="X693" s="38"/>
      <c r="Y693" s="38"/>
      <c r="Z693" s="38"/>
      <c r="AA693" s="38"/>
      <c r="AB693" s="38"/>
      <c r="AC693" s="38"/>
      <c r="AD693" s="38"/>
      <c r="AE693" s="38"/>
      <c r="AT693" s="19" t="s">
        <v>167</v>
      </c>
      <c r="AU693" s="19" t="s">
        <v>83</v>
      </c>
    </row>
    <row r="694" s="12" customFormat="1" ht="22.8" customHeight="1">
      <c r="A694" s="12"/>
      <c r="B694" s="167"/>
      <c r="C694" s="12"/>
      <c r="D694" s="168" t="s">
        <v>74</v>
      </c>
      <c r="E694" s="178" t="s">
        <v>231</v>
      </c>
      <c r="F694" s="178" t="s">
        <v>902</v>
      </c>
      <c r="G694" s="12"/>
      <c r="H694" s="12"/>
      <c r="I694" s="170"/>
      <c r="J694" s="179">
        <f>BK694</f>
        <v>0</v>
      </c>
      <c r="K694" s="12"/>
      <c r="L694" s="167"/>
      <c r="M694" s="172"/>
      <c r="N694" s="173"/>
      <c r="O694" s="173"/>
      <c r="P694" s="174">
        <f>SUM(P695:P882)</f>
        <v>0</v>
      </c>
      <c r="Q694" s="173"/>
      <c r="R694" s="174">
        <f>SUM(R695:R882)</f>
        <v>11.567219189999999</v>
      </c>
      <c r="S694" s="173"/>
      <c r="T694" s="175">
        <f>SUM(T695:T882)</f>
        <v>29.250855000000001</v>
      </c>
      <c r="U694" s="12"/>
      <c r="V694" s="12"/>
      <c r="W694" s="12"/>
      <c r="X694" s="12"/>
      <c r="Y694" s="12"/>
      <c r="Z694" s="12"/>
      <c r="AA694" s="12"/>
      <c r="AB694" s="12"/>
      <c r="AC694" s="12"/>
      <c r="AD694" s="12"/>
      <c r="AE694" s="12"/>
      <c r="AR694" s="168" t="s">
        <v>81</v>
      </c>
      <c r="AT694" s="176" t="s">
        <v>74</v>
      </c>
      <c r="AU694" s="176" t="s">
        <v>81</v>
      </c>
      <c r="AY694" s="168" t="s">
        <v>158</v>
      </c>
      <c r="BK694" s="177">
        <f>SUM(BK695:BK882)</f>
        <v>0</v>
      </c>
    </row>
    <row r="695" s="2" customFormat="1" ht="24.15" customHeight="1">
      <c r="A695" s="38"/>
      <c r="B695" s="180"/>
      <c r="C695" s="181" t="s">
        <v>903</v>
      </c>
      <c r="D695" s="181" t="s">
        <v>160</v>
      </c>
      <c r="E695" s="182" t="s">
        <v>904</v>
      </c>
      <c r="F695" s="183" t="s">
        <v>905</v>
      </c>
      <c r="G695" s="184" t="s">
        <v>364</v>
      </c>
      <c r="H695" s="185">
        <v>2</v>
      </c>
      <c r="I695" s="186"/>
      <c r="J695" s="187">
        <f>ROUND(I695*H695,2)</f>
        <v>0</v>
      </c>
      <c r="K695" s="183" t="s">
        <v>1</v>
      </c>
      <c r="L695" s="39"/>
      <c r="M695" s="188" t="s">
        <v>1</v>
      </c>
      <c r="N695" s="189" t="s">
        <v>40</v>
      </c>
      <c r="O695" s="77"/>
      <c r="P695" s="190">
        <f>O695*H695</f>
        <v>0</v>
      </c>
      <c r="Q695" s="190">
        <v>0</v>
      </c>
      <c r="R695" s="190">
        <f>Q695*H695</f>
        <v>0</v>
      </c>
      <c r="S695" s="190">
        <v>0</v>
      </c>
      <c r="T695" s="191">
        <f>S695*H695</f>
        <v>0</v>
      </c>
      <c r="U695" s="38"/>
      <c r="V695" s="38"/>
      <c r="W695" s="38"/>
      <c r="X695" s="38"/>
      <c r="Y695" s="38"/>
      <c r="Z695" s="38"/>
      <c r="AA695" s="38"/>
      <c r="AB695" s="38"/>
      <c r="AC695" s="38"/>
      <c r="AD695" s="38"/>
      <c r="AE695" s="38"/>
      <c r="AR695" s="192" t="s">
        <v>165</v>
      </c>
      <c r="AT695" s="192" t="s">
        <v>160</v>
      </c>
      <c r="AU695" s="192" t="s">
        <v>83</v>
      </c>
      <c r="AY695" s="19" t="s">
        <v>158</v>
      </c>
      <c r="BE695" s="193">
        <f>IF(N695="základní",J695,0)</f>
        <v>0</v>
      </c>
      <c r="BF695" s="193">
        <f>IF(N695="snížená",J695,0)</f>
        <v>0</v>
      </c>
      <c r="BG695" s="193">
        <f>IF(N695="zákl. přenesená",J695,0)</f>
        <v>0</v>
      </c>
      <c r="BH695" s="193">
        <f>IF(N695="sníž. přenesená",J695,0)</f>
        <v>0</v>
      </c>
      <c r="BI695" s="193">
        <f>IF(N695="nulová",J695,0)</f>
        <v>0</v>
      </c>
      <c r="BJ695" s="19" t="s">
        <v>81</v>
      </c>
      <c r="BK695" s="193">
        <f>ROUND(I695*H695,2)</f>
        <v>0</v>
      </c>
      <c r="BL695" s="19" t="s">
        <v>165</v>
      </c>
      <c r="BM695" s="192" t="s">
        <v>906</v>
      </c>
    </row>
    <row r="696" s="2" customFormat="1">
      <c r="A696" s="38"/>
      <c r="B696" s="39"/>
      <c r="C696" s="38"/>
      <c r="D696" s="194" t="s">
        <v>167</v>
      </c>
      <c r="E696" s="38"/>
      <c r="F696" s="195" t="s">
        <v>907</v>
      </c>
      <c r="G696" s="38"/>
      <c r="H696" s="38"/>
      <c r="I696" s="196"/>
      <c r="J696" s="38"/>
      <c r="K696" s="38"/>
      <c r="L696" s="39"/>
      <c r="M696" s="197"/>
      <c r="N696" s="198"/>
      <c r="O696" s="77"/>
      <c r="P696" s="77"/>
      <c r="Q696" s="77"/>
      <c r="R696" s="77"/>
      <c r="S696" s="77"/>
      <c r="T696" s="78"/>
      <c r="U696" s="38"/>
      <c r="V696" s="38"/>
      <c r="W696" s="38"/>
      <c r="X696" s="38"/>
      <c r="Y696" s="38"/>
      <c r="Z696" s="38"/>
      <c r="AA696" s="38"/>
      <c r="AB696" s="38"/>
      <c r="AC696" s="38"/>
      <c r="AD696" s="38"/>
      <c r="AE696" s="38"/>
      <c r="AT696" s="19" t="s">
        <v>167</v>
      </c>
      <c r="AU696" s="19" t="s">
        <v>83</v>
      </c>
    </row>
    <row r="697" s="2" customFormat="1">
      <c r="A697" s="38"/>
      <c r="B697" s="39"/>
      <c r="C697" s="38"/>
      <c r="D697" s="194" t="s">
        <v>169</v>
      </c>
      <c r="E697" s="38"/>
      <c r="F697" s="199" t="s">
        <v>170</v>
      </c>
      <c r="G697" s="38"/>
      <c r="H697" s="38"/>
      <c r="I697" s="196"/>
      <c r="J697" s="38"/>
      <c r="K697" s="38"/>
      <c r="L697" s="39"/>
      <c r="M697" s="197"/>
      <c r="N697" s="198"/>
      <c r="O697" s="77"/>
      <c r="P697" s="77"/>
      <c r="Q697" s="77"/>
      <c r="R697" s="77"/>
      <c r="S697" s="77"/>
      <c r="T697" s="78"/>
      <c r="U697" s="38"/>
      <c r="V697" s="38"/>
      <c r="W697" s="38"/>
      <c r="X697" s="38"/>
      <c r="Y697" s="38"/>
      <c r="Z697" s="38"/>
      <c r="AA697" s="38"/>
      <c r="AB697" s="38"/>
      <c r="AC697" s="38"/>
      <c r="AD697" s="38"/>
      <c r="AE697" s="38"/>
      <c r="AT697" s="19" t="s">
        <v>169</v>
      </c>
      <c r="AU697" s="19" t="s">
        <v>83</v>
      </c>
    </row>
    <row r="698" s="14" customFormat="1">
      <c r="A698" s="14"/>
      <c r="B698" s="207"/>
      <c r="C698" s="14"/>
      <c r="D698" s="194" t="s">
        <v>171</v>
      </c>
      <c r="E698" s="208" t="s">
        <v>1</v>
      </c>
      <c r="F698" s="209" t="s">
        <v>83</v>
      </c>
      <c r="G698" s="14"/>
      <c r="H698" s="210">
        <v>2</v>
      </c>
      <c r="I698" s="211"/>
      <c r="J698" s="14"/>
      <c r="K698" s="14"/>
      <c r="L698" s="207"/>
      <c r="M698" s="212"/>
      <c r="N698" s="213"/>
      <c r="O698" s="213"/>
      <c r="P698" s="213"/>
      <c r="Q698" s="213"/>
      <c r="R698" s="213"/>
      <c r="S698" s="213"/>
      <c r="T698" s="214"/>
      <c r="U698" s="14"/>
      <c r="V698" s="14"/>
      <c r="W698" s="14"/>
      <c r="X698" s="14"/>
      <c r="Y698" s="14"/>
      <c r="Z698" s="14"/>
      <c r="AA698" s="14"/>
      <c r="AB698" s="14"/>
      <c r="AC698" s="14"/>
      <c r="AD698" s="14"/>
      <c r="AE698" s="14"/>
      <c r="AT698" s="208" t="s">
        <v>171</v>
      </c>
      <c r="AU698" s="208" t="s">
        <v>83</v>
      </c>
      <c r="AV698" s="14" t="s">
        <v>83</v>
      </c>
      <c r="AW698" s="14" t="s">
        <v>32</v>
      </c>
      <c r="AX698" s="14" t="s">
        <v>81</v>
      </c>
      <c r="AY698" s="208" t="s">
        <v>158</v>
      </c>
    </row>
    <row r="699" s="2" customFormat="1" ht="24.15" customHeight="1">
      <c r="A699" s="38"/>
      <c r="B699" s="180"/>
      <c r="C699" s="181" t="s">
        <v>908</v>
      </c>
      <c r="D699" s="181" t="s">
        <v>160</v>
      </c>
      <c r="E699" s="182" t="s">
        <v>909</v>
      </c>
      <c r="F699" s="183" t="s">
        <v>910</v>
      </c>
      <c r="G699" s="184" t="s">
        <v>364</v>
      </c>
      <c r="H699" s="185">
        <v>1</v>
      </c>
      <c r="I699" s="186"/>
      <c r="J699" s="187">
        <f>ROUND(I699*H699,2)</f>
        <v>0</v>
      </c>
      <c r="K699" s="183" t="s">
        <v>1</v>
      </c>
      <c r="L699" s="39"/>
      <c r="M699" s="188" t="s">
        <v>1</v>
      </c>
      <c r="N699" s="189" t="s">
        <v>40</v>
      </c>
      <c r="O699" s="77"/>
      <c r="P699" s="190">
        <f>O699*H699</f>
        <v>0</v>
      </c>
      <c r="Q699" s="190">
        <v>0</v>
      </c>
      <c r="R699" s="190">
        <f>Q699*H699</f>
        <v>0</v>
      </c>
      <c r="S699" s="190">
        <v>0</v>
      </c>
      <c r="T699" s="191">
        <f>S699*H699</f>
        <v>0</v>
      </c>
      <c r="U699" s="38"/>
      <c r="V699" s="38"/>
      <c r="W699" s="38"/>
      <c r="X699" s="38"/>
      <c r="Y699" s="38"/>
      <c r="Z699" s="38"/>
      <c r="AA699" s="38"/>
      <c r="AB699" s="38"/>
      <c r="AC699" s="38"/>
      <c r="AD699" s="38"/>
      <c r="AE699" s="38"/>
      <c r="AR699" s="192" t="s">
        <v>165</v>
      </c>
      <c r="AT699" s="192" t="s">
        <v>160</v>
      </c>
      <c r="AU699" s="192" t="s">
        <v>83</v>
      </c>
      <c r="AY699" s="19" t="s">
        <v>158</v>
      </c>
      <c r="BE699" s="193">
        <f>IF(N699="základní",J699,0)</f>
        <v>0</v>
      </c>
      <c r="BF699" s="193">
        <f>IF(N699="snížená",J699,0)</f>
        <v>0</v>
      </c>
      <c r="BG699" s="193">
        <f>IF(N699="zákl. přenesená",J699,0)</f>
        <v>0</v>
      </c>
      <c r="BH699" s="193">
        <f>IF(N699="sníž. přenesená",J699,0)</f>
        <v>0</v>
      </c>
      <c r="BI699" s="193">
        <f>IF(N699="nulová",J699,0)</f>
        <v>0</v>
      </c>
      <c r="BJ699" s="19" t="s">
        <v>81</v>
      </c>
      <c r="BK699" s="193">
        <f>ROUND(I699*H699,2)</f>
        <v>0</v>
      </c>
      <c r="BL699" s="19" t="s">
        <v>165</v>
      </c>
      <c r="BM699" s="192" t="s">
        <v>911</v>
      </c>
    </row>
    <row r="700" s="2" customFormat="1">
      <c r="A700" s="38"/>
      <c r="B700" s="39"/>
      <c r="C700" s="38"/>
      <c r="D700" s="194" t="s">
        <v>167</v>
      </c>
      <c r="E700" s="38"/>
      <c r="F700" s="195" t="s">
        <v>912</v>
      </c>
      <c r="G700" s="38"/>
      <c r="H700" s="38"/>
      <c r="I700" s="196"/>
      <c r="J700" s="38"/>
      <c r="K700" s="38"/>
      <c r="L700" s="39"/>
      <c r="M700" s="197"/>
      <c r="N700" s="198"/>
      <c r="O700" s="77"/>
      <c r="P700" s="77"/>
      <c r="Q700" s="77"/>
      <c r="R700" s="77"/>
      <c r="S700" s="77"/>
      <c r="T700" s="78"/>
      <c r="U700" s="38"/>
      <c r="V700" s="38"/>
      <c r="W700" s="38"/>
      <c r="X700" s="38"/>
      <c r="Y700" s="38"/>
      <c r="Z700" s="38"/>
      <c r="AA700" s="38"/>
      <c r="AB700" s="38"/>
      <c r="AC700" s="38"/>
      <c r="AD700" s="38"/>
      <c r="AE700" s="38"/>
      <c r="AT700" s="19" t="s">
        <v>167</v>
      </c>
      <c r="AU700" s="19" t="s">
        <v>83</v>
      </c>
    </row>
    <row r="701" s="2" customFormat="1">
      <c r="A701" s="38"/>
      <c r="B701" s="39"/>
      <c r="C701" s="38"/>
      <c r="D701" s="194" t="s">
        <v>169</v>
      </c>
      <c r="E701" s="38"/>
      <c r="F701" s="199" t="s">
        <v>170</v>
      </c>
      <c r="G701" s="38"/>
      <c r="H701" s="38"/>
      <c r="I701" s="196"/>
      <c r="J701" s="38"/>
      <c r="K701" s="38"/>
      <c r="L701" s="39"/>
      <c r="M701" s="197"/>
      <c r="N701" s="198"/>
      <c r="O701" s="77"/>
      <c r="P701" s="77"/>
      <c r="Q701" s="77"/>
      <c r="R701" s="77"/>
      <c r="S701" s="77"/>
      <c r="T701" s="78"/>
      <c r="U701" s="38"/>
      <c r="V701" s="38"/>
      <c r="W701" s="38"/>
      <c r="X701" s="38"/>
      <c r="Y701" s="38"/>
      <c r="Z701" s="38"/>
      <c r="AA701" s="38"/>
      <c r="AB701" s="38"/>
      <c r="AC701" s="38"/>
      <c r="AD701" s="38"/>
      <c r="AE701" s="38"/>
      <c r="AT701" s="19" t="s">
        <v>169</v>
      </c>
      <c r="AU701" s="19" t="s">
        <v>83</v>
      </c>
    </row>
    <row r="702" s="14" customFormat="1">
      <c r="A702" s="14"/>
      <c r="B702" s="207"/>
      <c r="C702" s="14"/>
      <c r="D702" s="194" t="s">
        <v>171</v>
      </c>
      <c r="E702" s="208" t="s">
        <v>1</v>
      </c>
      <c r="F702" s="209" t="s">
        <v>81</v>
      </c>
      <c r="G702" s="14"/>
      <c r="H702" s="210">
        <v>1</v>
      </c>
      <c r="I702" s="211"/>
      <c r="J702" s="14"/>
      <c r="K702" s="14"/>
      <c r="L702" s="207"/>
      <c r="M702" s="212"/>
      <c r="N702" s="213"/>
      <c r="O702" s="213"/>
      <c r="P702" s="213"/>
      <c r="Q702" s="213"/>
      <c r="R702" s="213"/>
      <c r="S702" s="213"/>
      <c r="T702" s="214"/>
      <c r="U702" s="14"/>
      <c r="V702" s="14"/>
      <c r="W702" s="14"/>
      <c r="X702" s="14"/>
      <c r="Y702" s="14"/>
      <c r="Z702" s="14"/>
      <c r="AA702" s="14"/>
      <c r="AB702" s="14"/>
      <c r="AC702" s="14"/>
      <c r="AD702" s="14"/>
      <c r="AE702" s="14"/>
      <c r="AT702" s="208" t="s">
        <v>171</v>
      </c>
      <c r="AU702" s="208" t="s">
        <v>83</v>
      </c>
      <c r="AV702" s="14" t="s">
        <v>83</v>
      </c>
      <c r="AW702" s="14" t="s">
        <v>32</v>
      </c>
      <c r="AX702" s="14" t="s">
        <v>81</v>
      </c>
      <c r="AY702" s="208" t="s">
        <v>158</v>
      </c>
    </row>
    <row r="703" s="2" customFormat="1" ht="24.15" customHeight="1">
      <c r="A703" s="38"/>
      <c r="B703" s="180"/>
      <c r="C703" s="181" t="s">
        <v>913</v>
      </c>
      <c r="D703" s="181" t="s">
        <v>160</v>
      </c>
      <c r="E703" s="182" t="s">
        <v>914</v>
      </c>
      <c r="F703" s="183" t="s">
        <v>915</v>
      </c>
      <c r="G703" s="184" t="s">
        <v>184</v>
      </c>
      <c r="H703" s="185">
        <v>2</v>
      </c>
      <c r="I703" s="186"/>
      <c r="J703" s="187">
        <f>ROUND(I703*H703,2)</f>
        <v>0</v>
      </c>
      <c r="K703" s="183" t="s">
        <v>1</v>
      </c>
      <c r="L703" s="39"/>
      <c r="M703" s="188" t="s">
        <v>1</v>
      </c>
      <c r="N703" s="189" t="s">
        <v>40</v>
      </c>
      <c r="O703" s="77"/>
      <c r="P703" s="190">
        <f>O703*H703</f>
        <v>0</v>
      </c>
      <c r="Q703" s="190">
        <v>0</v>
      </c>
      <c r="R703" s="190">
        <f>Q703*H703</f>
        <v>0</v>
      </c>
      <c r="S703" s="190">
        <v>0</v>
      </c>
      <c r="T703" s="191">
        <f>S703*H703</f>
        <v>0</v>
      </c>
      <c r="U703" s="38"/>
      <c r="V703" s="38"/>
      <c r="W703" s="38"/>
      <c r="X703" s="38"/>
      <c r="Y703" s="38"/>
      <c r="Z703" s="38"/>
      <c r="AA703" s="38"/>
      <c r="AB703" s="38"/>
      <c r="AC703" s="38"/>
      <c r="AD703" s="38"/>
      <c r="AE703" s="38"/>
      <c r="AR703" s="192" t="s">
        <v>165</v>
      </c>
      <c r="AT703" s="192" t="s">
        <v>160</v>
      </c>
      <c r="AU703" s="192" t="s">
        <v>83</v>
      </c>
      <c r="AY703" s="19" t="s">
        <v>158</v>
      </c>
      <c r="BE703" s="193">
        <f>IF(N703="základní",J703,0)</f>
        <v>0</v>
      </c>
      <c r="BF703" s="193">
        <f>IF(N703="snížená",J703,0)</f>
        <v>0</v>
      </c>
      <c r="BG703" s="193">
        <f>IF(N703="zákl. přenesená",J703,0)</f>
        <v>0</v>
      </c>
      <c r="BH703" s="193">
        <f>IF(N703="sníž. přenesená",J703,0)</f>
        <v>0</v>
      </c>
      <c r="BI703" s="193">
        <f>IF(N703="nulová",J703,0)</f>
        <v>0</v>
      </c>
      <c r="BJ703" s="19" t="s">
        <v>81</v>
      </c>
      <c r="BK703" s="193">
        <f>ROUND(I703*H703,2)</f>
        <v>0</v>
      </c>
      <c r="BL703" s="19" t="s">
        <v>165</v>
      </c>
      <c r="BM703" s="192" t="s">
        <v>916</v>
      </c>
    </row>
    <row r="704" s="2" customFormat="1">
      <c r="A704" s="38"/>
      <c r="B704" s="39"/>
      <c r="C704" s="38"/>
      <c r="D704" s="194" t="s">
        <v>167</v>
      </c>
      <c r="E704" s="38"/>
      <c r="F704" s="195" t="s">
        <v>915</v>
      </c>
      <c r="G704" s="38"/>
      <c r="H704" s="38"/>
      <c r="I704" s="196"/>
      <c r="J704" s="38"/>
      <c r="K704" s="38"/>
      <c r="L704" s="39"/>
      <c r="M704" s="197"/>
      <c r="N704" s="198"/>
      <c r="O704" s="77"/>
      <c r="P704" s="77"/>
      <c r="Q704" s="77"/>
      <c r="R704" s="77"/>
      <c r="S704" s="77"/>
      <c r="T704" s="78"/>
      <c r="U704" s="38"/>
      <c r="V704" s="38"/>
      <c r="W704" s="38"/>
      <c r="X704" s="38"/>
      <c r="Y704" s="38"/>
      <c r="Z704" s="38"/>
      <c r="AA704" s="38"/>
      <c r="AB704" s="38"/>
      <c r="AC704" s="38"/>
      <c r="AD704" s="38"/>
      <c r="AE704" s="38"/>
      <c r="AT704" s="19" t="s">
        <v>167</v>
      </c>
      <c r="AU704" s="19" t="s">
        <v>83</v>
      </c>
    </row>
    <row r="705" s="2" customFormat="1">
      <c r="A705" s="38"/>
      <c r="B705" s="39"/>
      <c r="C705" s="38"/>
      <c r="D705" s="194" t="s">
        <v>169</v>
      </c>
      <c r="E705" s="38"/>
      <c r="F705" s="199" t="s">
        <v>170</v>
      </c>
      <c r="G705" s="38"/>
      <c r="H705" s="38"/>
      <c r="I705" s="196"/>
      <c r="J705" s="38"/>
      <c r="K705" s="38"/>
      <c r="L705" s="39"/>
      <c r="M705" s="197"/>
      <c r="N705" s="198"/>
      <c r="O705" s="77"/>
      <c r="P705" s="77"/>
      <c r="Q705" s="77"/>
      <c r="R705" s="77"/>
      <c r="S705" s="77"/>
      <c r="T705" s="78"/>
      <c r="U705" s="38"/>
      <c r="V705" s="38"/>
      <c r="W705" s="38"/>
      <c r="X705" s="38"/>
      <c r="Y705" s="38"/>
      <c r="Z705" s="38"/>
      <c r="AA705" s="38"/>
      <c r="AB705" s="38"/>
      <c r="AC705" s="38"/>
      <c r="AD705" s="38"/>
      <c r="AE705" s="38"/>
      <c r="AT705" s="19" t="s">
        <v>169</v>
      </c>
      <c r="AU705" s="19" t="s">
        <v>83</v>
      </c>
    </row>
    <row r="706" s="14" customFormat="1">
      <c r="A706" s="14"/>
      <c r="B706" s="207"/>
      <c r="C706" s="14"/>
      <c r="D706" s="194" t="s">
        <v>171</v>
      </c>
      <c r="E706" s="208" t="s">
        <v>1</v>
      </c>
      <c r="F706" s="209" t="s">
        <v>83</v>
      </c>
      <c r="G706" s="14"/>
      <c r="H706" s="210">
        <v>2</v>
      </c>
      <c r="I706" s="211"/>
      <c r="J706" s="14"/>
      <c r="K706" s="14"/>
      <c r="L706" s="207"/>
      <c r="M706" s="212"/>
      <c r="N706" s="213"/>
      <c r="O706" s="213"/>
      <c r="P706" s="213"/>
      <c r="Q706" s="213"/>
      <c r="R706" s="213"/>
      <c r="S706" s="213"/>
      <c r="T706" s="214"/>
      <c r="U706" s="14"/>
      <c r="V706" s="14"/>
      <c r="W706" s="14"/>
      <c r="X706" s="14"/>
      <c r="Y706" s="14"/>
      <c r="Z706" s="14"/>
      <c r="AA706" s="14"/>
      <c r="AB706" s="14"/>
      <c r="AC706" s="14"/>
      <c r="AD706" s="14"/>
      <c r="AE706" s="14"/>
      <c r="AT706" s="208" t="s">
        <v>171</v>
      </c>
      <c r="AU706" s="208" t="s">
        <v>83</v>
      </c>
      <c r="AV706" s="14" t="s">
        <v>83</v>
      </c>
      <c r="AW706" s="14" t="s">
        <v>32</v>
      </c>
      <c r="AX706" s="14" t="s">
        <v>81</v>
      </c>
      <c r="AY706" s="208" t="s">
        <v>158</v>
      </c>
    </row>
    <row r="707" s="2" customFormat="1" ht="37.8" customHeight="1">
      <c r="A707" s="38"/>
      <c r="B707" s="180"/>
      <c r="C707" s="181" t="s">
        <v>917</v>
      </c>
      <c r="D707" s="181" t="s">
        <v>160</v>
      </c>
      <c r="E707" s="182" t="s">
        <v>918</v>
      </c>
      <c r="F707" s="183" t="s">
        <v>919</v>
      </c>
      <c r="G707" s="184" t="s">
        <v>184</v>
      </c>
      <c r="H707" s="185">
        <v>60.899999999999999</v>
      </c>
      <c r="I707" s="186"/>
      <c r="J707" s="187">
        <f>ROUND(I707*H707,2)</f>
        <v>0</v>
      </c>
      <c r="K707" s="183" t="s">
        <v>1</v>
      </c>
      <c r="L707" s="39"/>
      <c r="M707" s="188" t="s">
        <v>1</v>
      </c>
      <c r="N707" s="189" t="s">
        <v>40</v>
      </c>
      <c r="O707" s="77"/>
      <c r="P707" s="190">
        <f>O707*H707</f>
        <v>0</v>
      </c>
      <c r="Q707" s="190">
        <v>0</v>
      </c>
      <c r="R707" s="190">
        <f>Q707*H707</f>
        <v>0</v>
      </c>
      <c r="S707" s="190">
        <v>0</v>
      </c>
      <c r="T707" s="191">
        <f>S707*H707</f>
        <v>0</v>
      </c>
      <c r="U707" s="38"/>
      <c r="V707" s="38"/>
      <c r="W707" s="38"/>
      <c r="X707" s="38"/>
      <c r="Y707" s="38"/>
      <c r="Z707" s="38"/>
      <c r="AA707" s="38"/>
      <c r="AB707" s="38"/>
      <c r="AC707" s="38"/>
      <c r="AD707" s="38"/>
      <c r="AE707" s="38"/>
      <c r="AR707" s="192" t="s">
        <v>165</v>
      </c>
      <c r="AT707" s="192" t="s">
        <v>160</v>
      </c>
      <c r="AU707" s="192" t="s">
        <v>83</v>
      </c>
      <c r="AY707" s="19" t="s">
        <v>158</v>
      </c>
      <c r="BE707" s="193">
        <f>IF(N707="základní",J707,0)</f>
        <v>0</v>
      </c>
      <c r="BF707" s="193">
        <f>IF(N707="snížená",J707,0)</f>
        <v>0</v>
      </c>
      <c r="BG707" s="193">
        <f>IF(N707="zákl. přenesená",J707,0)</f>
        <v>0</v>
      </c>
      <c r="BH707" s="193">
        <f>IF(N707="sníž. přenesená",J707,0)</f>
        <v>0</v>
      </c>
      <c r="BI707" s="193">
        <f>IF(N707="nulová",J707,0)</f>
        <v>0</v>
      </c>
      <c r="BJ707" s="19" t="s">
        <v>81</v>
      </c>
      <c r="BK707" s="193">
        <f>ROUND(I707*H707,2)</f>
        <v>0</v>
      </c>
      <c r="BL707" s="19" t="s">
        <v>165</v>
      </c>
      <c r="BM707" s="192" t="s">
        <v>920</v>
      </c>
    </row>
    <row r="708" s="2" customFormat="1">
      <c r="A708" s="38"/>
      <c r="B708" s="39"/>
      <c r="C708" s="38"/>
      <c r="D708" s="194" t="s">
        <v>167</v>
      </c>
      <c r="E708" s="38"/>
      <c r="F708" s="195" t="s">
        <v>919</v>
      </c>
      <c r="G708" s="38"/>
      <c r="H708" s="38"/>
      <c r="I708" s="196"/>
      <c r="J708" s="38"/>
      <c r="K708" s="38"/>
      <c r="L708" s="39"/>
      <c r="M708" s="197"/>
      <c r="N708" s="198"/>
      <c r="O708" s="77"/>
      <c r="P708" s="77"/>
      <c r="Q708" s="77"/>
      <c r="R708" s="77"/>
      <c r="S708" s="77"/>
      <c r="T708" s="78"/>
      <c r="U708" s="38"/>
      <c r="V708" s="38"/>
      <c r="W708" s="38"/>
      <c r="X708" s="38"/>
      <c r="Y708" s="38"/>
      <c r="Z708" s="38"/>
      <c r="AA708" s="38"/>
      <c r="AB708" s="38"/>
      <c r="AC708" s="38"/>
      <c r="AD708" s="38"/>
      <c r="AE708" s="38"/>
      <c r="AT708" s="19" t="s">
        <v>167</v>
      </c>
      <c r="AU708" s="19" t="s">
        <v>83</v>
      </c>
    </row>
    <row r="709" s="2" customFormat="1">
      <c r="A709" s="38"/>
      <c r="B709" s="39"/>
      <c r="C709" s="38"/>
      <c r="D709" s="194" t="s">
        <v>169</v>
      </c>
      <c r="E709" s="38"/>
      <c r="F709" s="199" t="s">
        <v>170</v>
      </c>
      <c r="G709" s="38"/>
      <c r="H709" s="38"/>
      <c r="I709" s="196"/>
      <c r="J709" s="38"/>
      <c r="K709" s="38"/>
      <c r="L709" s="39"/>
      <c r="M709" s="197"/>
      <c r="N709" s="198"/>
      <c r="O709" s="77"/>
      <c r="P709" s="77"/>
      <c r="Q709" s="77"/>
      <c r="R709" s="77"/>
      <c r="S709" s="77"/>
      <c r="T709" s="78"/>
      <c r="U709" s="38"/>
      <c r="V709" s="38"/>
      <c r="W709" s="38"/>
      <c r="X709" s="38"/>
      <c r="Y709" s="38"/>
      <c r="Z709" s="38"/>
      <c r="AA709" s="38"/>
      <c r="AB709" s="38"/>
      <c r="AC709" s="38"/>
      <c r="AD709" s="38"/>
      <c r="AE709" s="38"/>
      <c r="AT709" s="19" t="s">
        <v>169</v>
      </c>
      <c r="AU709" s="19" t="s">
        <v>83</v>
      </c>
    </row>
    <row r="710" s="14" customFormat="1">
      <c r="A710" s="14"/>
      <c r="B710" s="207"/>
      <c r="C710" s="14"/>
      <c r="D710" s="194" t="s">
        <v>171</v>
      </c>
      <c r="E710" s="208" t="s">
        <v>1</v>
      </c>
      <c r="F710" s="209" t="s">
        <v>921</v>
      </c>
      <c r="G710" s="14"/>
      <c r="H710" s="210">
        <v>60.899999999999999</v>
      </c>
      <c r="I710" s="211"/>
      <c r="J710" s="14"/>
      <c r="K710" s="14"/>
      <c r="L710" s="207"/>
      <c r="M710" s="212"/>
      <c r="N710" s="213"/>
      <c r="O710" s="213"/>
      <c r="P710" s="213"/>
      <c r="Q710" s="213"/>
      <c r="R710" s="213"/>
      <c r="S710" s="213"/>
      <c r="T710" s="214"/>
      <c r="U710" s="14"/>
      <c r="V710" s="14"/>
      <c r="W710" s="14"/>
      <c r="X710" s="14"/>
      <c r="Y710" s="14"/>
      <c r="Z710" s="14"/>
      <c r="AA710" s="14"/>
      <c r="AB710" s="14"/>
      <c r="AC710" s="14"/>
      <c r="AD710" s="14"/>
      <c r="AE710" s="14"/>
      <c r="AT710" s="208" t="s">
        <v>171</v>
      </c>
      <c r="AU710" s="208" t="s">
        <v>83</v>
      </c>
      <c r="AV710" s="14" t="s">
        <v>83</v>
      </c>
      <c r="AW710" s="14" t="s">
        <v>32</v>
      </c>
      <c r="AX710" s="14" t="s">
        <v>81</v>
      </c>
      <c r="AY710" s="208" t="s">
        <v>158</v>
      </c>
    </row>
    <row r="711" s="2" customFormat="1" ht="33" customHeight="1">
      <c r="A711" s="38"/>
      <c r="B711" s="180"/>
      <c r="C711" s="181" t="s">
        <v>922</v>
      </c>
      <c r="D711" s="181" t="s">
        <v>160</v>
      </c>
      <c r="E711" s="182" t="s">
        <v>923</v>
      </c>
      <c r="F711" s="183" t="s">
        <v>924</v>
      </c>
      <c r="G711" s="184" t="s">
        <v>364</v>
      </c>
      <c r="H711" s="185">
        <v>1</v>
      </c>
      <c r="I711" s="186"/>
      <c r="J711" s="187">
        <f>ROUND(I711*H711,2)</f>
        <v>0</v>
      </c>
      <c r="K711" s="183" t="s">
        <v>1</v>
      </c>
      <c r="L711" s="39"/>
      <c r="M711" s="188" t="s">
        <v>1</v>
      </c>
      <c r="N711" s="189" t="s">
        <v>40</v>
      </c>
      <c r="O711" s="77"/>
      <c r="P711" s="190">
        <f>O711*H711</f>
        <v>0</v>
      </c>
      <c r="Q711" s="190">
        <v>0</v>
      </c>
      <c r="R711" s="190">
        <f>Q711*H711</f>
        <v>0</v>
      </c>
      <c r="S711" s="190">
        <v>0</v>
      </c>
      <c r="T711" s="191">
        <f>S711*H711</f>
        <v>0</v>
      </c>
      <c r="U711" s="38"/>
      <c r="V711" s="38"/>
      <c r="W711" s="38"/>
      <c r="X711" s="38"/>
      <c r="Y711" s="38"/>
      <c r="Z711" s="38"/>
      <c r="AA711" s="38"/>
      <c r="AB711" s="38"/>
      <c r="AC711" s="38"/>
      <c r="AD711" s="38"/>
      <c r="AE711" s="38"/>
      <c r="AR711" s="192" t="s">
        <v>165</v>
      </c>
      <c r="AT711" s="192" t="s">
        <v>160</v>
      </c>
      <c r="AU711" s="192" t="s">
        <v>83</v>
      </c>
      <c r="AY711" s="19" t="s">
        <v>158</v>
      </c>
      <c r="BE711" s="193">
        <f>IF(N711="základní",J711,0)</f>
        <v>0</v>
      </c>
      <c r="BF711" s="193">
        <f>IF(N711="snížená",J711,0)</f>
        <v>0</v>
      </c>
      <c r="BG711" s="193">
        <f>IF(N711="zákl. přenesená",J711,0)</f>
        <v>0</v>
      </c>
      <c r="BH711" s="193">
        <f>IF(N711="sníž. přenesená",J711,0)</f>
        <v>0</v>
      </c>
      <c r="BI711" s="193">
        <f>IF(N711="nulová",J711,0)</f>
        <v>0</v>
      </c>
      <c r="BJ711" s="19" t="s">
        <v>81</v>
      </c>
      <c r="BK711" s="193">
        <f>ROUND(I711*H711,2)</f>
        <v>0</v>
      </c>
      <c r="BL711" s="19" t="s">
        <v>165</v>
      </c>
      <c r="BM711" s="192" t="s">
        <v>925</v>
      </c>
    </row>
    <row r="712" s="2" customFormat="1">
      <c r="A712" s="38"/>
      <c r="B712" s="39"/>
      <c r="C712" s="38"/>
      <c r="D712" s="194" t="s">
        <v>167</v>
      </c>
      <c r="E712" s="38"/>
      <c r="F712" s="195" t="s">
        <v>924</v>
      </c>
      <c r="G712" s="38"/>
      <c r="H712" s="38"/>
      <c r="I712" s="196"/>
      <c r="J712" s="38"/>
      <c r="K712" s="38"/>
      <c r="L712" s="39"/>
      <c r="M712" s="197"/>
      <c r="N712" s="198"/>
      <c r="O712" s="77"/>
      <c r="P712" s="77"/>
      <c r="Q712" s="77"/>
      <c r="R712" s="77"/>
      <c r="S712" s="77"/>
      <c r="T712" s="78"/>
      <c r="U712" s="38"/>
      <c r="V712" s="38"/>
      <c r="W712" s="38"/>
      <c r="X712" s="38"/>
      <c r="Y712" s="38"/>
      <c r="Z712" s="38"/>
      <c r="AA712" s="38"/>
      <c r="AB712" s="38"/>
      <c r="AC712" s="38"/>
      <c r="AD712" s="38"/>
      <c r="AE712" s="38"/>
      <c r="AT712" s="19" t="s">
        <v>167</v>
      </c>
      <c r="AU712" s="19" t="s">
        <v>83</v>
      </c>
    </row>
    <row r="713" s="14" customFormat="1">
      <c r="A713" s="14"/>
      <c r="B713" s="207"/>
      <c r="C713" s="14"/>
      <c r="D713" s="194" t="s">
        <v>171</v>
      </c>
      <c r="E713" s="208" t="s">
        <v>1</v>
      </c>
      <c r="F713" s="209" t="s">
        <v>81</v>
      </c>
      <c r="G713" s="14"/>
      <c r="H713" s="210">
        <v>1</v>
      </c>
      <c r="I713" s="211"/>
      <c r="J713" s="14"/>
      <c r="K713" s="14"/>
      <c r="L713" s="207"/>
      <c r="M713" s="212"/>
      <c r="N713" s="213"/>
      <c r="O713" s="213"/>
      <c r="P713" s="213"/>
      <c r="Q713" s="213"/>
      <c r="R713" s="213"/>
      <c r="S713" s="213"/>
      <c r="T713" s="214"/>
      <c r="U713" s="14"/>
      <c r="V713" s="14"/>
      <c r="W713" s="14"/>
      <c r="X713" s="14"/>
      <c r="Y713" s="14"/>
      <c r="Z713" s="14"/>
      <c r="AA713" s="14"/>
      <c r="AB713" s="14"/>
      <c r="AC713" s="14"/>
      <c r="AD713" s="14"/>
      <c r="AE713" s="14"/>
      <c r="AT713" s="208" t="s">
        <v>171</v>
      </c>
      <c r="AU713" s="208" t="s">
        <v>83</v>
      </c>
      <c r="AV713" s="14" t="s">
        <v>83</v>
      </c>
      <c r="AW713" s="14" t="s">
        <v>32</v>
      </c>
      <c r="AX713" s="14" t="s">
        <v>81</v>
      </c>
      <c r="AY713" s="208" t="s">
        <v>158</v>
      </c>
    </row>
    <row r="714" s="2" customFormat="1" ht="37.8" customHeight="1">
      <c r="A714" s="38"/>
      <c r="B714" s="180"/>
      <c r="C714" s="181" t="s">
        <v>926</v>
      </c>
      <c r="D714" s="181" t="s">
        <v>160</v>
      </c>
      <c r="E714" s="182" t="s">
        <v>927</v>
      </c>
      <c r="F714" s="183" t="s">
        <v>928</v>
      </c>
      <c r="G714" s="184" t="s">
        <v>184</v>
      </c>
      <c r="H714" s="185">
        <v>13.08</v>
      </c>
      <c r="I714" s="186"/>
      <c r="J714" s="187">
        <f>ROUND(I714*H714,2)</f>
        <v>0</v>
      </c>
      <c r="K714" s="183" t="s">
        <v>164</v>
      </c>
      <c r="L714" s="39"/>
      <c r="M714" s="188" t="s">
        <v>1</v>
      </c>
      <c r="N714" s="189" t="s">
        <v>40</v>
      </c>
      <c r="O714" s="77"/>
      <c r="P714" s="190">
        <f>O714*H714</f>
        <v>0</v>
      </c>
      <c r="Q714" s="190">
        <v>0.14041999999999999</v>
      </c>
      <c r="R714" s="190">
        <f>Q714*H714</f>
        <v>1.8366935999999998</v>
      </c>
      <c r="S714" s="190">
        <v>0</v>
      </c>
      <c r="T714" s="191">
        <f>S714*H714</f>
        <v>0</v>
      </c>
      <c r="U714" s="38"/>
      <c r="V714" s="38"/>
      <c r="W714" s="38"/>
      <c r="X714" s="38"/>
      <c r="Y714" s="38"/>
      <c r="Z714" s="38"/>
      <c r="AA714" s="38"/>
      <c r="AB714" s="38"/>
      <c r="AC714" s="38"/>
      <c r="AD714" s="38"/>
      <c r="AE714" s="38"/>
      <c r="AR714" s="192" t="s">
        <v>165</v>
      </c>
      <c r="AT714" s="192" t="s">
        <v>160</v>
      </c>
      <c r="AU714" s="192" t="s">
        <v>83</v>
      </c>
      <c r="AY714" s="19" t="s">
        <v>158</v>
      </c>
      <c r="BE714" s="193">
        <f>IF(N714="základní",J714,0)</f>
        <v>0</v>
      </c>
      <c r="BF714" s="193">
        <f>IF(N714="snížená",J714,0)</f>
        <v>0</v>
      </c>
      <c r="BG714" s="193">
        <f>IF(N714="zákl. přenesená",J714,0)</f>
        <v>0</v>
      </c>
      <c r="BH714" s="193">
        <f>IF(N714="sníž. přenesená",J714,0)</f>
        <v>0</v>
      </c>
      <c r="BI714" s="193">
        <f>IF(N714="nulová",J714,0)</f>
        <v>0</v>
      </c>
      <c r="BJ714" s="19" t="s">
        <v>81</v>
      </c>
      <c r="BK714" s="193">
        <f>ROUND(I714*H714,2)</f>
        <v>0</v>
      </c>
      <c r="BL714" s="19" t="s">
        <v>165</v>
      </c>
      <c r="BM714" s="192" t="s">
        <v>929</v>
      </c>
    </row>
    <row r="715" s="2" customFormat="1">
      <c r="A715" s="38"/>
      <c r="B715" s="39"/>
      <c r="C715" s="38"/>
      <c r="D715" s="194" t="s">
        <v>167</v>
      </c>
      <c r="E715" s="38"/>
      <c r="F715" s="195" t="s">
        <v>930</v>
      </c>
      <c r="G715" s="38"/>
      <c r="H715" s="38"/>
      <c r="I715" s="196"/>
      <c r="J715" s="38"/>
      <c r="K715" s="38"/>
      <c r="L715" s="39"/>
      <c r="M715" s="197"/>
      <c r="N715" s="198"/>
      <c r="O715" s="77"/>
      <c r="P715" s="77"/>
      <c r="Q715" s="77"/>
      <c r="R715" s="77"/>
      <c r="S715" s="77"/>
      <c r="T715" s="78"/>
      <c r="U715" s="38"/>
      <c r="V715" s="38"/>
      <c r="W715" s="38"/>
      <c r="X715" s="38"/>
      <c r="Y715" s="38"/>
      <c r="Z715" s="38"/>
      <c r="AA715" s="38"/>
      <c r="AB715" s="38"/>
      <c r="AC715" s="38"/>
      <c r="AD715" s="38"/>
      <c r="AE715" s="38"/>
      <c r="AT715" s="19" t="s">
        <v>167</v>
      </c>
      <c r="AU715" s="19" t="s">
        <v>83</v>
      </c>
    </row>
    <row r="716" s="2" customFormat="1">
      <c r="A716" s="38"/>
      <c r="B716" s="39"/>
      <c r="C716" s="38"/>
      <c r="D716" s="194" t="s">
        <v>169</v>
      </c>
      <c r="E716" s="38"/>
      <c r="F716" s="199" t="s">
        <v>170</v>
      </c>
      <c r="G716" s="38"/>
      <c r="H716" s="38"/>
      <c r="I716" s="196"/>
      <c r="J716" s="38"/>
      <c r="K716" s="38"/>
      <c r="L716" s="39"/>
      <c r="M716" s="197"/>
      <c r="N716" s="198"/>
      <c r="O716" s="77"/>
      <c r="P716" s="77"/>
      <c r="Q716" s="77"/>
      <c r="R716" s="77"/>
      <c r="S716" s="77"/>
      <c r="T716" s="78"/>
      <c r="U716" s="38"/>
      <c r="V716" s="38"/>
      <c r="W716" s="38"/>
      <c r="X716" s="38"/>
      <c r="Y716" s="38"/>
      <c r="Z716" s="38"/>
      <c r="AA716" s="38"/>
      <c r="AB716" s="38"/>
      <c r="AC716" s="38"/>
      <c r="AD716" s="38"/>
      <c r="AE716" s="38"/>
      <c r="AT716" s="19" t="s">
        <v>169</v>
      </c>
      <c r="AU716" s="19" t="s">
        <v>83</v>
      </c>
    </row>
    <row r="717" s="14" customFormat="1">
      <c r="A717" s="14"/>
      <c r="B717" s="207"/>
      <c r="C717" s="14"/>
      <c r="D717" s="194" t="s">
        <v>171</v>
      </c>
      <c r="E717" s="208" t="s">
        <v>1</v>
      </c>
      <c r="F717" s="209" t="s">
        <v>931</v>
      </c>
      <c r="G717" s="14"/>
      <c r="H717" s="210">
        <v>13.08</v>
      </c>
      <c r="I717" s="211"/>
      <c r="J717" s="14"/>
      <c r="K717" s="14"/>
      <c r="L717" s="207"/>
      <c r="M717" s="212"/>
      <c r="N717" s="213"/>
      <c r="O717" s="213"/>
      <c r="P717" s="213"/>
      <c r="Q717" s="213"/>
      <c r="R717" s="213"/>
      <c r="S717" s="213"/>
      <c r="T717" s="214"/>
      <c r="U717" s="14"/>
      <c r="V717" s="14"/>
      <c r="W717" s="14"/>
      <c r="X717" s="14"/>
      <c r="Y717" s="14"/>
      <c r="Z717" s="14"/>
      <c r="AA717" s="14"/>
      <c r="AB717" s="14"/>
      <c r="AC717" s="14"/>
      <c r="AD717" s="14"/>
      <c r="AE717" s="14"/>
      <c r="AT717" s="208" t="s">
        <v>171</v>
      </c>
      <c r="AU717" s="208" t="s">
        <v>83</v>
      </c>
      <c r="AV717" s="14" t="s">
        <v>83</v>
      </c>
      <c r="AW717" s="14" t="s">
        <v>32</v>
      </c>
      <c r="AX717" s="14" t="s">
        <v>81</v>
      </c>
      <c r="AY717" s="208" t="s">
        <v>158</v>
      </c>
    </row>
    <row r="718" s="2" customFormat="1" ht="16.5" customHeight="1">
      <c r="A718" s="38"/>
      <c r="B718" s="180"/>
      <c r="C718" s="223" t="s">
        <v>932</v>
      </c>
      <c r="D718" s="223" t="s">
        <v>304</v>
      </c>
      <c r="E718" s="224" t="s">
        <v>933</v>
      </c>
      <c r="F718" s="225" t="s">
        <v>934</v>
      </c>
      <c r="G718" s="226" t="s">
        <v>184</v>
      </c>
      <c r="H718" s="227">
        <v>13.734</v>
      </c>
      <c r="I718" s="228"/>
      <c r="J718" s="229">
        <f>ROUND(I718*H718,2)</f>
        <v>0</v>
      </c>
      <c r="K718" s="225" t="s">
        <v>164</v>
      </c>
      <c r="L718" s="230"/>
      <c r="M718" s="231" t="s">
        <v>1</v>
      </c>
      <c r="N718" s="232" t="s">
        <v>40</v>
      </c>
      <c r="O718" s="77"/>
      <c r="P718" s="190">
        <f>O718*H718</f>
        <v>0</v>
      </c>
      <c r="Q718" s="190">
        <v>0.045999999999999999</v>
      </c>
      <c r="R718" s="190">
        <f>Q718*H718</f>
        <v>0.63176399999999999</v>
      </c>
      <c r="S718" s="190">
        <v>0</v>
      </c>
      <c r="T718" s="191">
        <f>S718*H718</f>
        <v>0</v>
      </c>
      <c r="U718" s="38"/>
      <c r="V718" s="38"/>
      <c r="W718" s="38"/>
      <c r="X718" s="38"/>
      <c r="Y718" s="38"/>
      <c r="Z718" s="38"/>
      <c r="AA718" s="38"/>
      <c r="AB718" s="38"/>
      <c r="AC718" s="38"/>
      <c r="AD718" s="38"/>
      <c r="AE718" s="38"/>
      <c r="AR718" s="192" t="s">
        <v>226</v>
      </c>
      <c r="AT718" s="192" t="s">
        <v>304</v>
      </c>
      <c r="AU718" s="192" t="s">
        <v>83</v>
      </c>
      <c r="AY718" s="19" t="s">
        <v>158</v>
      </c>
      <c r="BE718" s="193">
        <f>IF(N718="základní",J718,0)</f>
        <v>0</v>
      </c>
      <c r="BF718" s="193">
        <f>IF(N718="snížená",J718,0)</f>
        <v>0</v>
      </c>
      <c r="BG718" s="193">
        <f>IF(N718="zákl. přenesená",J718,0)</f>
        <v>0</v>
      </c>
      <c r="BH718" s="193">
        <f>IF(N718="sníž. přenesená",J718,0)</f>
        <v>0</v>
      </c>
      <c r="BI718" s="193">
        <f>IF(N718="nulová",J718,0)</f>
        <v>0</v>
      </c>
      <c r="BJ718" s="19" t="s">
        <v>81</v>
      </c>
      <c r="BK718" s="193">
        <f>ROUND(I718*H718,2)</f>
        <v>0</v>
      </c>
      <c r="BL718" s="19" t="s">
        <v>165</v>
      </c>
      <c r="BM718" s="192" t="s">
        <v>935</v>
      </c>
    </row>
    <row r="719" s="2" customFormat="1">
      <c r="A719" s="38"/>
      <c r="B719" s="39"/>
      <c r="C719" s="38"/>
      <c r="D719" s="194" t="s">
        <v>167</v>
      </c>
      <c r="E719" s="38"/>
      <c r="F719" s="195" t="s">
        <v>934</v>
      </c>
      <c r="G719" s="38"/>
      <c r="H719" s="38"/>
      <c r="I719" s="196"/>
      <c r="J719" s="38"/>
      <c r="K719" s="38"/>
      <c r="L719" s="39"/>
      <c r="M719" s="197"/>
      <c r="N719" s="198"/>
      <c r="O719" s="77"/>
      <c r="P719" s="77"/>
      <c r="Q719" s="77"/>
      <c r="R719" s="77"/>
      <c r="S719" s="77"/>
      <c r="T719" s="78"/>
      <c r="U719" s="38"/>
      <c r="V719" s="38"/>
      <c r="W719" s="38"/>
      <c r="X719" s="38"/>
      <c r="Y719" s="38"/>
      <c r="Z719" s="38"/>
      <c r="AA719" s="38"/>
      <c r="AB719" s="38"/>
      <c r="AC719" s="38"/>
      <c r="AD719" s="38"/>
      <c r="AE719" s="38"/>
      <c r="AT719" s="19" t="s">
        <v>167</v>
      </c>
      <c r="AU719" s="19" t="s">
        <v>83</v>
      </c>
    </row>
    <row r="720" s="14" customFormat="1">
      <c r="A720" s="14"/>
      <c r="B720" s="207"/>
      <c r="C720" s="14"/>
      <c r="D720" s="194" t="s">
        <v>171</v>
      </c>
      <c r="E720" s="14"/>
      <c r="F720" s="209" t="s">
        <v>936</v>
      </c>
      <c r="G720" s="14"/>
      <c r="H720" s="210">
        <v>13.734</v>
      </c>
      <c r="I720" s="211"/>
      <c r="J720" s="14"/>
      <c r="K720" s="14"/>
      <c r="L720" s="207"/>
      <c r="M720" s="212"/>
      <c r="N720" s="213"/>
      <c r="O720" s="213"/>
      <c r="P720" s="213"/>
      <c r="Q720" s="213"/>
      <c r="R720" s="213"/>
      <c r="S720" s="213"/>
      <c r="T720" s="214"/>
      <c r="U720" s="14"/>
      <c r="V720" s="14"/>
      <c r="W720" s="14"/>
      <c r="X720" s="14"/>
      <c r="Y720" s="14"/>
      <c r="Z720" s="14"/>
      <c r="AA720" s="14"/>
      <c r="AB720" s="14"/>
      <c r="AC720" s="14"/>
      <c r="AD720" s="14"/>
      <c r="AE720" s="14"/>
      <c r="AT720" s="208" t="s">
        <v>171</v>
      </c>
      <c r="AU720" s="208" t="s">
        <v>83</v>
      </c>
      <c r="AV720" s="14" t="s">
        <v>83</v>
      </c>
      <c r="AW720" s="14" t="s">
        <v>3</v>
      </c>
      <c r="AX720" s="14" t="s">
        <v>81</v>
      </c>
      <c r="AY720" s="208" t="s">
        <v>158</v>
      </c>
    </row>
    <row r="721" s="2" customFormat="1" ht="24.15" customHeight="1">
      <c r="A721" s="38"/>
      <c r="B721" s="180"/>
      <c r="C721" s="181" t="s">
        <v>937</v>
      </c>
      <c r="D721" s="181" t="s">
        <v>160</v>
      </c>
      <c r="E721" s="182" t="s">
        <v>938</v>
      </c>
      <c r="F721" s="183" t="s">
        <v>939</v>
      </c>
      <c r="G721" s="184" t="s">
        <v>163</v>
      </c>
      <c r="H721" s="185">
        <v>21</v>
      </c>
      <c r="I721" s="186"/>
      <c r="J721" s="187">
        <f>ROUND(I721*H721,2)</f>
        <v>0</v>
      </c>
      <c r="K721" s="183" t="s">
        <v>164</v>
      </c>
      <c r="L721" s="39"/>
      <c r="M721" s="188" t="s">
        <v>1</v>
      </c>
      <c r="N721" s="189" t="s">
        <v>40</v>
      </c>
      <c r="O721" s="77"/>
      <c r="P721" s="190">
        <f>O721*H721</f>
        <v>0</v>
      </c>
      <c r="Q721" s="190">
        <v>0.00046999999999999999</v>
      </c>
      <c r="R721" s="190">
        <f>Q721*H721</f>
        <v>0.0098700000000000003</v>
      </c>
      <c r="S721" s="190">
        <v>0</v>
      </c>
      <c r="T721" s="191">
        <f>S721*H721</f>
        <v>0</v>
      </c>
      <c r="U721" s="38"/>
      <c r="V721" s="38"/>
      <c r="W721" s="38"/>
      <c r="X721" s="38"/>
      <c r="Y721" s="38"/>
      <c r="Z721" s="38"/>
      <c r="AA721" s="38"/>
      <c r="AB721" s="38"/>
      <c r="AC721" s="38"/>
      <c r="AD721" s="38"/>
      <c r="AE721" s="38"/>
      <c r="AR721" s="192" t="s">
        <v>165</v>
      </c>
      <c r="AT721" s="192" t="s">
        <v>160</v>
      </c>
      <c r="AU721" s="192" t="s">
        <v>83</v>
      </c>
      <c r="AY721" s="19" t="s">
        <v>158</v>
      </c>
      <c r="BE721" s="193">
        <f>IF(N721="základní",J721,0)</f>
        <v>0</v>
      </c>
      <c r="BF721" s="193">
        <f>IF(N721="snížená",J721,0)</f>
        <v>0</v>
      </c>
      <c r="BG721" s="193">
        <f>IF(N721="zákl. přenesená",J721,0)</f>
        <v>0</v>
      </c>
      <c r="BH721" s="193">
        <f>IF(N721="sníž. přenesená",J721,0)</f>
        <v>0</v>
      </c>
      <c r="BI721" s="193">
        <f>IF(N721="nulová",J721,0)</f>
        <v>0</v>
      </c>
      <c r="BJ721" s="19" t="s">
        <v>81</v>
      </c>
      <c r="BK721" s="193">
        <f>ROUND(I721*H721,2)</f>
        <v>0</v>
      </c>
      <c r="BL721" s="19" t="s">
        <v>165</v>
      </c>
      <c r="BM721" s="192" t="s">
        <v>940</v>
      </c>
    </row>
    <row r="722" s="2" customFormat="1">
      <c r="A722" s="38"/>
      <c r="B722" s="39"/>
      <c r="C722" s="38"/>
      <c r="D722" s="194" t="s">
        <v>167</v>
      </c>
      <c r="E722" s="38"/>
      <c r="F722" s="195" t="s">
        <v>941</v>
      </c>
      <c r="G722" s="38"/>
      <c r="H722" s="38"/>
      <c r="I722" s="196"/>
      <c r="J722" s="38"/>
      <c r="K722" s="38"/>
      <c r="L722" s="39"/>
      <c r="M722" s="197"/>
      <c r="N722" s="198"/>
      <c r="O722" s="77"/>
      <c r="P722" s="77"/>
      <c r="Q722" s="77"/>
      <c r="R722" s="77"/>
      <c r="S722" s="77"/>
      <c r="T722" s="78"/>
      <c r="U722" s="38"/>
      <c r="V722" s="38"/>
      <c r="W722" s="38"/>
      <c r="X722" s="38"/>
      <c r="Y722" s="38"/>
      <c r="Z722" s="38"/>
      <c r="AA722" s="38"/>
      <c r="AB722" s="38"/>
      <c r="AC722" s="38"/>
      <c r="AD722" s="38"/>
      <c r="AE722" s="38"/>
      <c r="AT722" s="19" t="s">
        <v>167</v>
      </c>
      <c r="AU722" s="19" t="s">
        <v>83</v>
      </c>
    </row>
    <row r="723" s="2" customFormat="1">
      <c r="A723" s="38"/>
      <c r="B723" s="39"/>
      <c r="C723" s="38"/>
      <c r="D723" s="194" t="s">
        <v>169</v>
      </c>
      <c r="E723" s="38"/>
      <c r="F723" s="199" t="s">
        <v>170</v>
      </c>
      <c r="G723" s="38"/>
      <c r="H723" s="38"/>
      <c r="I723" s="196"/>
      <c r="J723" s="38"/>
      <c r="K723" s="38"/>
      <c r="L723" s="39"/>
      <c r="M723" s="197"/>
      <c r="N723" s="198"/>
      <c r="O723" s="77"/>
      <c r="P723" s="77"/>
      <c r="Q723" s="77"/>
      <c r="R723" s="77"/>
      <c r="S723" s="77"/>
      <c r="T723" s="78"/>
      <c r="U723" s="38"/>
      <c r="V723" s="38"/>
      <c r="W723" s="38"/>
      <c r="X723" s="38"/>
      <c r="Y723" s="38"/>
      <c r="Z723" s="38"/>
      <c r="AA723" s="38"/>
      <c r="AB723" s="38"/>
      <c r="AC723" s="38"/>
      <c r="AD723" s="38"/>
      <c r="AE723" s="38"/>
      <c r="AT723" s="19" t="s">
        <v>169</v>
      </c>
      <c r="AU723" s="19" t="s">
        <v>83</v>
      </c>
    </row>
    <row r="724" s="14" customFormat="1">
      <c r="A724" s="14"/>
      <c r="B724" s="207"/>
      <c r="C724" s="14"/>
      <c r="D724" s="194" t="s">
        <v>171</v>
      </c>
      <c r="E724" s="208" t="s">
        <v>1</v>
      </c>
      <c r="F724" s="209" t="s">
        <v>321</v>
      </c>
      <c r="G724" s="14"/>
      <c r="H724" s="210">
        <v>21</v>
      </c>
      <c r="I724" s="211"/>
      <c r="J724" s="14"/>
      <c r="K724" s="14"/>
      <c r="L724" s="207"/>
      <c r="M724" s="212"/>
      <c r="N724" s="213"/>
      <c r="O724" s="213"/>
      <c r="P724" s="213"/>
      <c r="Q724" s="213"/>
      <c r="R724" s="213"/>
      <c r="S724" s="213"/>
      <c r="T724" s="214"/>
      <c r="U724" s="14"/>
      <c r="V724" s="14"/>
      <c r="W724" s="14"/>
      <c r="X724" s="14"/>
      <c r="Y724" s="14"/>
      <c r="Z724" s="14"/>
      <c r="AA724" s="14"/>
      <c r="AB724" s="14"/>
      <c r="AC724" s="14"/>
      <c r="AD724" s="14"/>
      <c r="AE724" s="14"/>
      <c r="AT724" s="208" t="s">
        <v>171</v>
      </c>
      <c r="AU724" s="208" t="s">
        <v>83</v>
      </c>
      <c r="AV724" s="14" t="s">
        <v>83</v>
      </c>
      <c r="AW724" s="14" t="s">
        <v>32</v>
      </c>
      <c r="AX724" s="14" t="s">
        <v>81</v>
      </c>
      <c r="AY724" s="208" t="s">
        <v>158</v>
      </c>
    </row>
    <row r="725" s="2" customFormat="1" ht="33" customHeight="1">
      <c r="A725" s="38"/>
      <c r="B725" s="180"/>
      <c r="C725" s="181" t="s">
        <v>942</v>
      </c>
      <c r="D725" s="181" t="s">
        <v>160</v>
      </c>
      <c r="E725" s="182" t="s">
        <v>943</v>
      </c>
      <c r="F725" s="183" t="s">
        <v>944</v>
      </c>
      <c r="G725" s="184" t="s">
        <v>163</v>
      </c>
      <c r="H725" s="185">
        <v>60.033999999999999</v>
      </c>
      <c r="I725" s="186"/>
      <c r="J725" s="187">
        <f>ROUND(I725*H725,2)</f>
        <v>0</v>
      </c>
      <c r="K725" s="183" t="s">
        <v>164</v>
      </c>
      <c r="L725" s="39"/>
      <c r="M725" s="188" t="s">
        <v>1</v>
      </c>
      <c r="N725" s="189" t="s">
        <v>40</v>
      </c>
      <c r="O725" s="77"/>
      <c r="P725" s="190">
        <f>O725*H725</f>
        <v>0</v>
      </c>
      <c r="Q725" s="190">
        <v>0</v>
      </c>
      <c r="R725" s="190">
        <f>Q725*H725</f>
        <v>0</v>
      </c>
      <c r="S725" s="190">
        <v>0</v>
      </c>
      <c r="T725" s="191">
        <f>S725*H725</f>
        <v>0</v>
      </c>
      <c r="U725" s="38"/>
      <c r="V725" s="38"/>
      <c r="W725" s="38"/>
      <c r="X725" s="38"/>
      <c r="Y725" s="38"/>
      <c r="Z725" s="38"/>
      <c r="AA725" s="38"/>
      <c r="AB725" s="38"/>
      <c r="AC725" s="38"/>
      <c r="AD725" s="38"/>
      <c r="AE725" s="38"/>
      <c r="AR725" s="192" t="s">
        <v>165</v>
      </c>
      <c r="AT725" s="192" t="s">
        <v>160</v>
      </c>
      <c r="AU725" s="192" t="s">
        <v>83</v>
      </c>
      <c r="AY725" s="19" t="s">
        <v>158</v>
      </c>
      <c r="BE725" s="193">
        <f>IF(N725="základní",J725,0)</f>
        <v>0</v>
      </c>
      <c r="BF725" s="193">
        <f>IF(N725="snížená",J725,0)</f>
        <v>0</v>
      </c>
      <c r="BG725" s="193">
        <f>IF(N725="zákl. přenesená",J725,0)</f>
        <v>0</v>
      </c>
      <c r="BH725" s="193">
        <f>IF(N725="sníž. přenesená",J725,0)</f>
        <v>0</v>
      </c>
      <c r="BI725" s="193">
        <f>IF(N725="nulová",J725,0)</f>
        <v>0</v>
      </c>
      <c r="BJ725" s="19" t="s">
        <v>81</v>
      </c>
      <c r="BK725" s="193">
        <f>ROUND(I725*H725,2)</f>
        <v>0</v>
      </c>
      <c r="BL725" s="19" t="s">
        <v>165</v>
      </c>
      <c r="BM725" s="192" t="s">
        <v>945</v>
      </c>
    </row>
    <row r="726" s="2" customFormat="1">
      <c r="A726" s="38"/>
      <c r="B726" s="39"/>
      <c r="C726" s="38"/>
      <c r="D726" s="194" t="s">
        <v>167</v>
      </c>
      <c r="E726" s="38"/>
      <c r="F726" s="195" t="s">
        <v>946</v>
      </c>
      <c r="G726" s="38"/>
      <c r="H726" s="38"/>
      <c r="I726" s="196"/>
      <c r="J726" s="38"/>
      <c r="K726" s="38"/>
      <c r="L726" s="39"/>
      <c r="M726" s="197"/>
      <c r="N726" s="198"/>
      <c r="O726" s="77"/>
      <c r="P726" s="77"/>
      <c r="Q726" s="77"/>
      <c r="R726" s="77"/>
      <c r="S726" s="77"/>
      <c r="T726" s="78"/>
      <c r="U726" s="38"/>
      <c r="V726" s="38"/>
      <c r="W726" s="38"/>
      <c r="X726" s="38"/>
      <c r="Y726" s="38"/>
      <c r="Z726" s="38"/>
      <c r="AA726" s="38"/>
      <c r="AB726" s="38"/>
      <c r="AC726" s="38"/>
      <c r="AD726" s="38"/>
      <c r="AE726" s="38"/>
      <c r="AT726" s="19" t="s">
        <v>167</v>
      </c>
      <c r="AU726" s="19" t="s">
        <v>83</v>
      </c>
    </row>
    <row r="727" s="2" customFormat="1">
      <c r="A727" s="38"/>
      <c r="B727" s="39"/>
      <c r="C727" s="38"/>
      <c r="D727" s="194" t="s">
        <v>169</v>
      </c>
      <c r="E727" s="38"/>
      <c r="F727" s="199" t="s">
        <v>170</v>
      </c>
      <c r="G727" s="38"/>
      <c r="H727" s="38"/>
      <c r="I727" s="196"/>
      <c r="J727" s="38"/>
      <c r="K727" s="38"/>
      <c r="L727" s="39"/>
      <c r="M727" s="197"/>
      <c r="N727" s="198"/>
      <c r="O727" s="77"/>
      <c r="P727" s="77"/>
      <c r="Q727" s="77"/>
      <c r="R727" s="77"/>
      <c r="S727" s="77"/>
      <c r="T727" s="78"/>
      <c r="U727" s="38"/>
      <c r="V727" s="38"/>
      <c r="W727" s="38"/>
      <c r="X727" s="38"/>
      <c r="Y727" s="38"/>
      <c r="Z727" s="38"/>
      <c r="AA727" s="38"/>
      <c r="AB727" s="38"/>
      <c r="AC727" s="38"/>
      <c r="AD727" s="38"/>
      <c r="AE727" s="38"/>
      <c r="AT727" s="19" t="s">
        <v>169</v>
      </c>
      <c r="AU727" s="19" t="s">
        <v>83</v>
      </c>
    </row>
    <row r="728" s="14" customFormat="1">
      <c r="A728" s="14"/>
      <c r="B728" s="207"/>
      <c r="C728" s="14"/>
      <c r="D728" s="194" t="s">
        <v>171</v>
      </c>
      <c r="E728" s="208" t="s">
        <v>1</v>
      </c>
      <c r="F728" s="209" t="s">
        <v>947</v>
      </c>
      <c r="G728" s="14"/>
      <c r="H728" s="210">
        <v>60.033999999999999</v>
      </c>
      <c r="I728" s="211"/>
      <c r="J728" s="14"/>
      <c r="K728" s="14"/>
      <c r="L728" s="207"/>
      <c r="M728" s="212"/>
      <c r="N728" s="213"/>
      <c r="O728" s="213"/>
      <c r="P728" s="213"/>
      <c r="Q728" s="213"/>
      <c r="R728" s="213"/>
      <c r="S728" s="213"/>
      <c r="T728" s="214"/>
      <c r="U728" s="14"/>
      <c r="V728" s="14"/>
      <c r="W728" s="14"/>
      <c r="X728" s="14"/>
      <c r="Y728" s="14"/>
      <c r="Z728" s="14"/>
      <c r="AA728" s="14"/>
      <c r="AB728" s="14"/>
      <c r="AC728" s="14"/>
      <c r="AD728" s="14"/>
      <c r="AE728" s="14"/>
      <c r="AT728" s="208" t="s">
        <v>171</v>
      </c>
      <c r="AU728" s="208" t="s">
        <v>83</v>
      </c>
      <c r="AV728" s="14" t="s">
        <v>83</v>
      </c>
      <c r="AW728" s="14" t="s">
        <v>32</v>
      </c>
      <c r="AX728" s="14" t="s">
        <v>81</v>
      </c>
      <c r="AY728" s="208" t="s">
        <v>158</v>
      </c>
    </row>
    <row r="729" s="2" customFormat="1" ht="37.8" customHeight="1">
      <c r="A729" s="38"/>
      <c r="B729" s="180"/>
      <c r="C729" s="181" t="s">
        <v>948</v>
      </c>
      <c r="D729" s="181" t="s">
        <v>160</v>
      </c>
      <c r="E729" s="182" t="s">
        <v>949</v>
      </c>
      <c r="F729" s="183" t="s">
        <v>950</v>
      </c>
      <c r="G729" s="184" t="s">
        <v>163</v>
      </c>
      <c r="H729" s="185">
        <v>3602.04</v>
      </c>
      <c r="I729" s="186"/>
      <c r="J729" s="187">
        <f>ROUND(I729*H729,2)</f>
        <v>0</v>
      </c>
      <c r="K729" s="183" t="s">
        <v>164</v>
      </c>
      <c r="L729" s="39"/>
      <c r="M729" s="188" t="s">
        <v>1</v>
      </c>
      <c r="N729" s="189" t="s">
        <v>40</v>
      </c>
      <c r="O729" s="77"/>
      <c r="P729" s="190">
        <f>O729*H729</f>
        <v>0</v>
      </c>
      <c r="Q729" s="190">
        <v>0</v>
      </c>
      <c r="R729" s="190">
        <f>Q729*H729</f>
        <v>0</v>
      </c>
      <c r="S729" s="190">
        <v>0</v>
      </c>
      <c r="T729" s="191">
        <f>S729*H729</f>
        <v>0</v>
      </c>
      <c r="U729" s="38"/>
      <c r="V729" s="38"/>
      <c r="W729" s="38"/>
      <c r="X729" s="38"/>
      <c r="Y729" s="38"/>
      <c r="Z729" s="38"/>
      <c r="AA729" s="38"/>
      <c r="AB729" s="38"/>
      <c r="AC729" s="38"/>
      <c r="AD729" s="38"/>
      <c r="AE729" s="38"/>
      <c r="AR729" s="192" t="s">
        <v>165</v>
      </c>
      <c r="AT729" s="192" t="s">
        <v>160</v>
      </c>
      <c r="AU729" s="192" t="s">
        <v>83</v>
      </c>
      <c r="AY729" s="19" t="s">
        <v>158</v>
      </c>
      <c r="BE729" s="193">
        <f>IF(N729="základní",J729,0)</f>
        <v>0</v>
      </c>
      <c r="BF729" s="193">
        <f>IF(N729="snížená",J729,0)</f>
        <v>0</v>
      </c>
      <c r="BG729" s="193">
        <f>IF(N729="zákl. přenesená",J729,0)</f>
        <v>0</v>
      </c>
      <c r="BH729" s="193">
        <f>IF(N729="sníž. přenesená",J729,0)</f>
        <v>0</v>
      </c>
      <c r="BI729" s="193">
        <f>IF(N729="nulová",J729,0)</f>
        <v>0</v>
      </c>
      <c r="BJ729" s="19" t="s">
        <v>81</v>
      </c>
      <c r="BK729" s="193">
        <f>ROUND(I729*H729,2)</f>
        <v>0</v>
      </c>
      <c r="BL729" s="19" t="s">
        <v>165</v>
      </c>
      <c r="BM729" s="192" t="s">
        <v>951</v>
      </c>
    </row>
    <row r="730" s="2" customFormat="1">
      <c r="A730" s="38"/>
      <c r="B730" s="39"/>
      <c r="C730" s="38"/>
      <c r="D730" s="194" t="s">
        <v>167</v>
      </c>
      <c r="E730" s="38"/>
      <c r="F730" s="195" t="s">
        <v>952</v>
      </c>
      <c r="G730" s="38"/>
      <c r="H730" s="38"/>
      <c r="I730" s="196"/>
      <c r="J730" s="38"/>
      <c r="K730" s="38"/>
      <c r="L730" s="39"/>
      <c r="M730" s="197"/>
      <c r="N730" s="198"/>
      <c r="O730" s="77"/>
      <c r="P730" s="77"/>
      <c r="Q730" s="77"/>
      <c r="R730" s="77"/>
      <c r="S730" s="77"/>
      <c r="T730" s="78"/>
      <c r="U730" s="38"/>
      <c r="V730" s="38"/>
      <c r="W730" s="38"/>
      <c r="X730" s="38"/>
      <c r="Y730" s="38"/>
      <c r="Z730" s="38"/>
      <c r="AA730" s="38"/>
      <c r="AB730" s="38"/>
      <c r="AC730" s="38"/>
      <c r="AD730" s="38"/>
      <c r="AE730" s="38"/>
      <c r="AT730" s="19" t="s">
        <v>167</v>
      </c>
      <c r="AU730" s="19" t="s">
        <v>83</v>
      </c>
    </row>
    <row r="731" s="14" customFormat="1">
      <c r="A731" s="14"/>
      <c r="B731" s="207"/>
      <c r="C731" s="14"/>
      <c r="D731" s="194" t="s">
        <v>171</v>
      </c>
      <c r="E731" s="14"/>
      <c r="F731" s="209" t="s">
        <v>953</v>
      </c>
      <c r="G731" s="14"/>
      <c r="H731" s="210">
        <v>3602.04</v>
      </c>
      <c r="I731" s="211"/>
      <c r="J731" s="14"/>
      <c r="K731" s="14"/>
      <c r="L731" s="207"/>
      <c r="M731" s="212"/>
      <c r="N731" s="213"/>
      <c r="O731" s="213"/>
      <c r="P731" s="213"/>
      <c r="Q731" s="213"/>
      <c r="R731" s="213"/>
      <c r="S731" s="213"/>
      <c r="T731" s="214"/>
      <c r="U731" s="14"/>
      <c r="V731" s="14"/>
      <c r="W731" s="14"/>
      <c r="X731" s="14"/>
      <c r="Y731" s="14"/>
      <c r="Z731" s="14"/>
      <c r="AA731" s="14"/>
      <c r="AB731" s="14"/>
      <c r="AC731" s="14"/>
      <c r="AD731" s="14"/>
      <c r="AE731" s="14"/>
      <c r="AT731" s="208" t="s">
        <v>171</v>
      </c>
      <c r="AU731" s="208" t="s">
        <v>83</v>
      </c>
      <c r="AV731" s="14" t="s">
        <v>83</v>
      </c>
      <c r="AW731" s="14" t="s">
        <v>3</v>
      </c>
      <c r="AX731" s="14" t="s">
        <v>81</v>
      </c>
      <c r="AY731" s="208" t="s">
        <v>158</v>
      </c>
    </row>
    <row r="732" s="2" customFormat="1" ht="33" customHeight="1">
      <c r="A732" s="38"/>
      <c r="B732" s="180"/>
      <c r="C732" s="181" t="s">
        <v>954</v>
      </c>
      <c r="D732" s="181" t="s">
        <v>160</v>
      </c>
      <c r="E732" s="182" t="s">
        <v>955</v>
      </c>
      <c r="F732" s="183" t="s">
        <v>956</v>
      </c>
      <c r="G732" s="184" t="s">
        <v>163</v>
      </c>
      <c r="H732" s="185">
        <v>60.033999999999999</v>
      </c>
      <c r="I732" s="186"/>
      <c r="J732" s="187">
        <f>ROUND(I732*H732,2)</f>
        <v>0</v>
      </c>
      <c r="K732" s="183" t="s">
        <v>164</v>
      </c>
      <c r="L732" s="39"/>
      <c r="M732" s="188" t="s">
        <v>1</v>
      </c>
      <c r="N732" s="189" t="s">
        <v>40</v>
      </c>
      <c r="O732" s="77"/>
      <c r="P732" s="190">
        <f>O732*H732</f>
        <v>0</v>
      </c>
      <c r="Q732" s="190">
        <v>0</v>
      </c>
      <c r="R732" s="190">
        <f>Q732*H732</f>
        <v>0</v>
      </c>
      <c r="S732" s="190">
        <v>0</v>
      </c>
      <c r="T732" s="191">
        <f>S732*H732</f>
        <v>0</v>
      </c>
      <c r="U732" s="38"/>
      <c r="V732" s="38"/>
      <c r="W732" s="38"/>
      <c r="X732" s="38"/>
      <c r="Y732" s="38"/>
      <c r="Z732" s="38"/>
      <c r="AA732" s="38"/>
      <c r="AB732" s="38"/>
      <c r="AC732" s="38"/>
      <c r="AD732" s="38"/>
      <c r="AE732" s="38"/>
      <c r="AR732" s="192" t="s">
        <v>165</v>
      </c>
      <c r="AT732" s="192" t="s">
        <v>160</v>
      </c>
      <c r="AU732" s="192" t="s">
        <v>83</v>
      </c>
      <c r="AY732" s="19" t="s">
        <v>158</v>
      </c>
      <c r="BE732" s="193">
        <f>IF(N732="základní",J732,0)</f>
        <v>0</v>
      </c>
      <c r="BF732" s="193">
        <f>IF(N732="snížená",J732,0)</f>
        <v>0</v>
      </c>
      <c r="BG732" s="193">
        <f>IF(N732="zákl. přenesená",J732,0)</f>
        <v>0</v>
      </c>
      <c r="BH732" s="193">
        <f>IF(N732="sníž. přenesená",J732,0)</f>
        <v>0</v>
      </c>
      <c r="BI732" s="193">
        <f>IF(N732="nulová",J732,0)</f>
        <v>0</v>
      </c>
      <c r="BJ732" s="19" t="s">
        <v>81</v>
      </c>
      <c r="BK732" s="193">
        <f>ROUND(I732*H732,2)</f>
        <v>0</v>
      </c>
      <c r="BL732" s="19" t="s">
        <v>165</v>
      </c>
      <c r="BM732" s="192" t="s">
        <v>957</v>
      </c>
    </row>
    <row r="733" s="2" customFormat="1">
      <c r="A733" s="38"/>
      <c r="B733" s="39"/>
      <c r="C733" s="38"/>
      <c r="D733" s="194" t="s">
        <v>167</v>
      </c>
      <c r="E733" s="38"/>
      <c r="F733" s="195" t="s">
        <v>958</v>
      </c>
      <c r="G733" s="38"/>
      <c r="H733" s="38"/>
      <c r="I733" s="196"/>
      <c r="J733" s="38"/>
      <c r="K733" s="38"/>
      <c r="L733" s="39"/>
      <c r="M733" s="197"/>
      <c r="N733" s="198"/>
      <c r="O733" s="77"/>
      <c r="P733" s="77"/>
      <c r="Q733" s="77"/>
      <c r="R733" s="77"/>
      <c r="S733" s="77"/>
      <c r="T733" s="78"/>
      <c r="U733" s="38"/>
      <c r="V733" s="38"/>
      <c r="W733" s="38"/>
      <c r="X733" s="38"/>
      <c r="Y733" s="38"/>
      <c r="Z733" s="38"/>
      <c r="AA733" s="38"/>
      <c r="AB733" s="38"/>
      <c r="AC733" s="38"/>
      <c r="AD733" s="38"/>
      <c r="AE733" s="38"/>
      <c r="AT733" s="19" t="s">
        <v>167</v>
      </c>
      <c r="AU733" s="19" t="s">
        <v>83</v>
      </c>
    </row>
    <row r="734" s="2" customFormat="1" ht="33" customHeight="1">
      <c r="A734" s="38"/>
      <c r="B734" s="180"/>
      <c r="C734" s="181" t="s">
        <v>959</v>
      </c>
      <c r="D734" s="181" t="s">
        <v>160</v>
      </c>
      <c r="E734" s="182" t="s">
        <v>960</v>
      </c>
      <c r="F734" s="183" t="s">
        <v>961</v>
      </c>
      <c r="G734" s="184" t="s">
        <v>163</v>
      </c>
      <c r="H734" s="185">
        <v>17.471</v>
      </c>
      <c r="I734" s="186"/>
      <c r="J734" s="187">
        <f>ROUND(I734*H734,2)</f>
        <v>0</v>
      </c>
      <c r="K734" s="183" t="s">
        <v>164</v>
      </c>
      <c r="L734" s="39"/>
      <c r="M734" s="188" t="s">
        <v>1</v>
      </c>
      <c r="N734" s="189" t="s">
        <v>40</v>
      </c>
      <c r="O734" s="77"/>
      <c r="P734" s="190">
        <f>O734*H734</f>
        <v>0</v>
      </c>
      <c r="Q734" s="190">
        <v>0</v>
      </c>
      <c r="R734" s="190">
        <f>Q734*H734</f>
        <v>0</v>
      </c>
      <c r="S734" s="190">
        <v>0</v>
      </c>
      <c r="T734" s="191">
        <f>S734*H734</f>
        <v>0</v>
      </c>
      <c r="U734" s="38"/>
      <c r="V734" s="38"/>
      <c r="W734" s="38"/>
      <c r="X734" s="38"/>
      <c r="Y734" s="38"/>
      <c r="Z734" s="38"/>
      <c r="AA734" s="38"/>
      <c r="AB734" s="38"/>
      <c r="AC734" s="38"/>
      <c r="AD734" s="38"/>
      <c r="AE734" s="38"/>
      <c r="AR734" s="192" t="s">
        <v>165</v>
      </c>
      <c r="AT734" s="192" t="s">
        <v>160</v>
      </c>
      <c r="AU734" s="192" t="s">
        <v>83</v>
      </c>
      <c r="AY734" s="19" t="s">
        <v>158</v>
      </c>
      <c r="BE734" s="193">
        <f>IF(N734="základní",J734,0)</f>
        <v>0</v>
      </c>
      <c r="BF734" s="193">
        <f>IF(N734="snížená",J734,0)</f>
        <v>0</v>
      </c>
      <c r="BG734" s="193">
        <f>IF(N734="zákl. přenesená",J734,0)</f>
        <v>0</v>
      </c>
      <c r="BH734" s="193">
        <f>IF(N734="sníž. přenesená",J734,0)</f>
        <v>0</v>
      </c>
      <c r="BI734" s="193">
        <f>IF(N734="nulová",J734,0)</f>
        <v>0</v>
      </c>
      <c r="BJ734" s="19" t="s">
        <v>81</v>
      </c>
      <c r="BK734" s="193">
        <f>ROUND(I734*H734,2)</f>
        <v>0</v>
      </c>
      <c r="BL734" s="19" t="s">
        <v>165</v>
      </c>
      <c r="BM734" s="192" t="s">
        <v>962</v>
      </c>
    </row>
    <row r="735" s="2" customFormat="1">
      <c r="A735" s="38"/>
      <c r="B735" s="39"/>
      <c r="C735" s="38"/>
      <c r="D735" s="194" t="s">
        <v>167</v>
      </c>
      <c r="E735" s="38"/>
      <c r="F735" s="195" t="s">
        <v>963</v>
      </c>
      <c r="G735" s="38"/>
      <c r="H735" s="38"/>
      <c r="I735" s="196"/>
      <c r="J735" s="38"/>
      <c r="K735" s="38"/>
      <c r="L735" s="39"/>
      <c r="M735" s="197"/>
      <c r="N735" s="198"/>
      <c r="O735" s="77"/>
      <c r="P735" s="77"/>
      <c r="Q735" s="77"/>
      <c r="R735" s="77"/>
      <c r="S735" s="77"/>
      <c r="T735" s="78"/>
      <c r="U735" s="38"/>
      <c r="V735" s="38"/>
      <c r="W735" s="38"/>
      <c r="X735" s="38"/>
      <c r="Y735" s="38"/>
      <c r="Z735" s="38"/>
      <c r="AA735" s="38"/>
      <c r="AB735" s="38"/>
      <c r="AC735" s="38"/>
      <c r="AD735" s="38"/>
      <c r="AE735" s="38"/>
      <c r="AT735" s="19" t="s">
        <v>167</v>
      </c>
      <c r="AU735" s="19" t="s">
        <v>83</v>
      </c>
    </row>
    <row r="736" s="2" customFormat="1">
      <c r="A736" s="38"/>
      <c r="B736" s="39"/>
      <c r="C736" s="38"/>
      <c r="D736" s="194" t="s">
        <v>169</v>
      </c>
      <c r="E736" s="38"/>
      <c r="F736" s="199" t="s">
        <v>170</v>
      </c>
      <c r="G736" s="38"/>
      <c r="H736" s="38"/>
      <c r="I736" s="196"/>
      <c r="J736" s="38"/>
      <c r="K736" s="38"/>
      <c r="L736" s="39"/>
      <c r="M736" s="197"/>
      <c r="N736" s="198"/>
      <c r="O736" s="77"/>
      <c r="P736" s="77"/>
      <c r="Q736" s="77"/>
      <c r="R736" s="77"/>
      <c r="S736" s="77"/>
      <c r="T736" s="78"/>
      <c r="U736" s="38"/>
      <c r="V736" s="38"/>
      <c r="W736" s="38"/>
      <c r="X736" s="38"/>
      <c r="Y736" s="38"/>
      <c r="Z736" s="38"/>
      <c r="AA736" s="38"/>
      <c r="AB736" s="38"/>
      <c r="AC736" s="38"/>
      <c r="AD736" s="38"/>
      <c r="AE736" s="38"/>
      <c r="AT736" s="19" t="s">
        <v>169</v>
      </c>
      <c r="AU736" s="19" t="s">
        <v>83</v>
      </c>
    </row>
    <row r="737" s="14" customFormat="1">
      <c r="A737" s="14"/>
      <c r="B737" s="207"/>
      <c r="C737" s="14"/>
      <c r="D737" s="194" t="s">
        <v>171</v>
      </c>
      <c r="E737" s="208" t="s">
        <v>1</v>
      </c>
      <c r="F737" s="209" t="s">
        <v>964</v>
      </c>
      <c r="G737" s="14"/>
      <c r="H737" s="210">
        <v>8.6989999999999998</v>
      </c>
      <c r="I737" s="211"/>
      <c r="J737" s="14"/>
      <c r="K737" s="14"/>
      <c r="L737" s="207"/>
      <c r="M737" s="212"/>
      <c r="N737" s="213"/>
      <c r="O737" s="213"/>
      <c r="P737" s="213"/>
      <c r="Q737" s="213"/>
      <c r="R737" s="213"/>
      <c r="S737" s="213"/>
      <c r="T737" s="214"/>
      <c r="U737" s="14"/>
      <c r="V737" s="14"/>
      <c r="W737" s="14"/>
      <c r="X737" s="14"/>
      <c r="Y737" s="14"/>
      <c r="Z737" s="14"/>
      <c r="AA737" s="14"/>
      <c r="AB737" s="14"/>
      <c r="AC737" s="14"/>
      <c r="AD737" s="14"/>
      <c r="AE737" s="14"/>
      <c r="AT737" s="208" t="s">
        <v>171</v>
      </c>
      <c r="AU737" s="208" t="s">
        <v>83</v>
      </c>
      <c r="AV737" s="14" t="s">
        <v>83</v>
      </c>
      <c r="AW737" s="14" t="s">
        <v>32</v>
      </c>
      <c r="AX737" s="14" t="s">
        <v>75</v>
      </c>
      <c r="AY737" s="208" t="s">
        <v>158</v>
      </c>
    </row>
    <row r="738" s="14" customFormat="1">
      <c r="A738" s="14"/>
      <c r="B738" s="207"/>
      <c r="C738" s="14"/>
      <c r="D738" s="194" t="s">
        <v>171</v>
      </c>
      <c r="E738" s="208" t="s">
        <v>1</v>
      </c>
      <c r="F738" s="209" t="s">
        <v>965</v>
      </c>
      <c r="G738" s="14"/>
      <c r="H738" s="210">
        <v>8.7720000000000002</v>
      </c>
      <c r="I738" s="211"/>
      <c r="J738" s="14"/>
      <c r="K738" s="14"/>
      <c r="L738" s="207"/>
      <c r="M738" s="212"/>
      <c r="N738" s="213"/>
      <c r="O738" s="213"/>
      <c r="P738" s="213"/>
      <c r="Q738" s="213"/>
      <c r="R738" s="213"/>
      <c r="S738" s="213"/>
      <c r="T738" s="214"/>
      <c r="U738" s="14"/>
      <c r="V738" s="14"/>
      <c r="W738" s="14"/>
      <c r="X738" s="14"/>
      <c r="Y738" s="14"/>
      <c r="Z738" s="14"/>
      <c r="AA738" s="14"/>
      <c r="AB738" s="14"/>
      <c r="AC738" s="14"/>
      <c r="AD738" s="14"/>
      <c r="AE738" s="14"/>
      <c r="AT738" s="208" t="s">
        <v>171</v>
      </c>
      <c r="AU738" s="208" t="s">
        <v>83</v>
      </c>
      <c r="AV738" s="14" t="s">
        <v>83</v>
      </c>
      <c r="AW738" s="14" t="s">
        <v>32</v>
      </c>
      <c r="AX738" s="14" t="s">
        <v>75</v>
      </c>
      <c r="AY738" s="208" t="s">
        <v>158</v>
      </c>
    </row>
    <row r="739" s="15" customFormat="1">
      <c r="A739" s="15"/>
      <c r="B739" s="215"/>
      <c r="C739" s="15"/>
      <c r="D739" s="194" t="s">
        <v>171</v>
      </c>
      <c r="E739" s="216" t="s">
        <v>1</v>
      </c>
      <c r="F739" s="217" t="s">
        <v>196</v>
      </c>
      <c r="G739" s="15"/>
      <c r="H739" s="218">
        <v>17.471</v>
      </c>
      <c r="I739" s="219"/>
      <c r="J739" s="15"/>
      <c r="K739" s="15"/>
      <c r="L739" s="215"/>
      <c r="M739" s="220"/>
      <c r="N739" s="221"/>
      <c r="O739" s="221"/>
      <c r="P739" s="221"/>
      <c r="Q739" s="221"/>
      <c r="R739" s="221"/>
      <c r="S739" s="221"/>
      <c r="T739" s="222"/>
      <c r="U739" s="15"/>
      <c r="V739" s="15"/>
      <c r="W739" s="15"/>
      <c r="X739" s="15"/>
      <c r="Y739" s="15"/>
      <c r="Z739" s="15"/>
      <c r="AA739" s="15"/>
      <c r="AB739" s="15"/>
      <c r="AC739" s="15"/>
      <c r="AD739" s="15"/>
      <c r="AE739" s="15"/>
      <c r="AT739" s="216" t="s">
        <v>171</v>
      </c>
      <c r="AU739" s="216" t="s">
        <v>83</v>
      </c>
      <c r="AV739" s="15" t="s">
        <v>165</v>
      </c>
      <c r="AW739" s="15" t="s">
        <v>32</v>
      </c>
      <c r="AX739" s="15" t="s">
        <v>81</v>
      </c>
      <c r="AY739" s="216" t="s">
        <v>158</v>
      </c>
    </row>
    <row r="740" s="2" customFormat="1" ht="24.15" customHeight="1">
      <c r="A740" s="38"/>
      <c r="B740" s="180"/>
      <c r="C740" s="181" t="s">
        <v>966</v>
      </c>
      <c r="D740" s="181" t="s">
        <v>160</v>
      </c>
      <c r="E740" s="182" t="s">
        <v>967</v>
      </c>
      <c r="F740" s="183" t="s">
        <v>968</v>
      </c>
      <c r="G740" s="184" t="s">
        <v>163</v>
      </c>
      <c r="H740" s="185">
        <v>17.471</v>
      </c>
      <c r="I740" s="186"/>
      <c r="J740" s="187">
        <f>ROUND(I740*H740,2)</f>
        <v>0</v>
      </c>
      <c r="K740" s="183" t="s">
        <v>164</v>
      </c>
      <c r="L740" s="39"/>
      <c r="M740" s="188" t="s">
        <v>1</v>
      </c>
      <c r="N740" s="189" t="s">
        <v>40</v>
      </c>
      <c r="O740" s="77"/>
      <c r="P740" s="190">
        <f>O740*H740</f>
        <v>0</v>
      </c>
      <c r="Q740" s="190">
        <v>1.0000000000000001E-05</v>
      </c>
      <c r="R740" s="190">
        <f>Q740*H740</f>
        <v>0.00017471000000000001</v>
      </c>
      <c r="S740" s="190">
        <v>0</v>
      </c>
      <c r="T740" s="191">
        <f>S740*H740</f>
        <v>0</v>
      </c>
      <c r="U740" s="38"/>
      <c r="V740" s="38"/>
      <c r="W740" s="38"/>
      <c r="X740" s="38"/>
      <c r="Y740" s="38"/>
      <c r="Z740" s="38"/>
      <c r="AA740" s="38"/>
      <c r="AB740" s="38"/>
      <c r="AC740" s="38"/>
      <c r="AD740" s="38"/>
      <c r="AE740" s="38"/>
      <c r="AR740" s="192" t="s">
        <v>165</v>
      </c>
      <c r="AT740" s="192" t="s">
        <v>160</v>
      </c>
      <c r="AU740" s="192" t="s">
        <v>83</v>
      </c>
      <c r="AY740" s="19" t="s">
        <v>158</v>
      </c>
      <c r="BE740" s="193">
        <f>IF(N740="základní",J740,0)</f>
        <v>0</v>
      </c>
      <c r="BF740" s="193">
        <f>IF(N740="snížená",J740,0)</f>
        <v>0</v>
      </c>
      <c r="BG740" s="193">
        <f>IF(N740="zákl. přenesená",J740,0)</f>
        <v>0</v>
      </c>
      <c r="BH740" s="193">
        <f>IF(N740="sníž. přenesená",J740,0)</f>
        <v>0</v>
      </c>
      <c r="BI740" s="193">
        <f>IF(N740="nulová",J740,0)</f>
        <v>0</v>
      </c>
      <c r="BJ740" s="19" t="s">
        <v>81</v>
      </c>
      <c r="BK740" s="193">
        <f>ROUND(I740*H740,2)</f>
        <v>0</v>
      </c>
      <c r="BL740" s="19" t="s">
        <v>165</v>
      </c>
      <c r="BM740" s="192" t="s">
        <v>969</v>
      </c>
    </row>
    <row r="741" s="2" customFormat="1">
      <c r="A741" s="38"/>
      <c r="B741" s="39"/>
      <c r="C741" s="38"/>
      <c r="D741" s="194" t="s">
        <v>167</v>
      </c>
      <c r="E741" s="38"/>
      <c r="F741" s="195" t="s">
        <v>970</v>
      </c>
      <c r="G741" s="38"/>
      <c r="H741" s="38"/>
      <c r="I741" s="196"/>
      <c r="J741" s="38"/>
      <c r="K741" s="38"/>
      <c r="L741" s="39"/>
      <c r="M741" s="197"/>
      <c r="N741" s="198"/>
      <c r="O741" s="77"/>
      <c r="P741" s="77"/>
      <c r="Q741" s="77"/>
      <c r="R741" s="77"/>
      <c r="S741" s="77"/>
      <c r="T741" s="78"/>
      <c r="U741" s="38"/>
      <c r="V741" s="38"/>
      <c r="W741" s="38"/>
      <c r="X741" s="38"/>
      <c r="Y741" s="38"/>
      <c r="Z741" s="38"/>
      <c r="AA741" s="38"/>
      <c r="AB741" s="38"/>
      <c r="AC741" s="38"/>
      <c r="AD741" s="38"/>
      <c r="AE741" s="38"/>
      <c r="AT741" s="19" t="s">
        <v>167</v>
      </c>
      <c r="AU741" s="19" t="s">
        <v>83</v>
      </c>
    </row>
    <row r="742" s="2" customFormat="1">
      <c r="A742" s="38"/>
      <c r="B742" s="39"/>
      <c r="C742" s="38"/>
      <c r="D742" s="194" t="s">
        <v>169</v>
      </c>
      <c r="E742" s="38"/>
      <c r="F742" s="199" t="s">
        <v>170</v>
      </c>
      <c r="G742" s="38"/>
      <c r="H742" s="38"/>
      <c r="I742" s="196"/>
      <c r="J742" s="38"/>
      <c r="K742" s="38"/>
      <c r="L742" s="39"/>
      <c r="M742" s="197"/>
      <c r="N742" s="198"/>
      <c r="O742" s="77"/>
      <c r="P742" s="77"/>
      <c r="Q742" s="77"/>
      <c r="R742" s="77"/>
      <c r="S742" s="77"/>
      <c r="T742" s="78"/>
      <c r="U742" s="38"/>
      <c r="V742" s="38"/>
      <c r="W742" s="38"/>
      <c r="X742" s="38"/>
      <c r="Y742" s="38"/>
      <c r="Z742" s="38"/>
      <c r="AA742" s="38"/>
      <c r="AB742" s="38"/>
      <c r="AC742" s="38"/>
      <c r="AD742" s="38"/>
      <c r="AE742" s="38"/>
      <c r="AT742" s="19" t="s">
        <v>169</v>
      </c>
      <c r="AU742" s="19" t="s">
        <v>83</v>
      </c>
    </row>
    <row r="743" s="2" customFormat="1" ht="21.75" customHeight="1">
      <c r="A743" s="38"/>
      <c r="B743" s="180"/>
      <c r="C743" s="181" t="s">
        <v>971</v>
      </c>
      <c r="D743" s="181" t="s">
        <v>160</v>
      </c>
      <c r="E743" s="182" t="s">
        <v>972</v>
      </c>
      <c r="F743" s="183" t="s">
        <v>973</v>
      </c>
      <c r="G743" s="184" t="s">
        <v>163</v>
      </c>
      <c r="H743" s="185">
        <v>0.59999999999999998</v>
      </c>
      <c r="I743" s="186"/>
      <c r="J743" s="187">
        <f>ROUND(I743*H743,2)</f>
        <v>0</v>
      </c>
      <c r="K743" s="183" t="s">
        <v>164</v>
      </c>
      <c r="L743" s="39"/>
      <c r="M743" s="188" t="s">
        <v>1</v>
      </c>
      <c r="N743" s="189" t="s">
        <v>40</v>
      </c>
      <c r="O743" s="77"/>
      <c r="P743" s="190">
        <f>O743*H743</f>
        <v>0</v>
      </c>
      <c r="Q743" s="190">
        <v>0</v>
      </c>
      <c r="R743" s="190">
        <f>Q743*H743</f>
        <v>0</v>
      </c>
      <c r="S743" s="190">
        <v>0.10000000000000001</v>
      </c>
      <c r="T743" s="191">
        <f>S743*H743</f>
        <v>0.059999999999999998</v>
      </c>
      <c r="U743" s="38"/>
      <c r="V743" s="38"/>
      <c r="W743" s="38"/>
      <c r="X743" s="38"/>
      <c r="Y743" s="38"/>
      <c r="Z743" s="38"/>
      <c r="AA743" s="38"/>
      <c r="AB743" s="38"/>
      <c r="AC743" s="38"/>
      <c r="AD743" s="38"/>
      <c r="AE743" s="38"/>
      <c r="AR743" s="192" t="s">
        <v>165</v>
      </c>
      <c r="AT743" s="192" t="s">
        <v>160</v>
      </c>
      <c r="AU743" s="192" t="s">
        <v>83</v>
      </c>
      <c r="AY743" s="19" t="s">
        <v>158</v>
      </c>
      <c r="BE743" s="193">
        <f>IF(N743="základní",J743,0)</f>
        <v>0</v>
      </c>
      <c r="BF743" s="193">
        <f>IF(N743="snížená",J743,0)</f>
        <v>0</v>
      </c>
      <c r="BG743" s="193">
        <f>IF(N743="zákl. přenesená",J743,0)</f>
        <v>0</v>
      </c>
      <c r="BH743" s="193">
        <f>IF(N743="sníž. přenesená",J743,0)</f>
        <v>0</v>
      </c>
      <c r="BI743" s="193">
        <f>IF(N743="nulová",J743,0)</f>
        <v>0</v>
      </c>
      <c r="BJ743" s="19" t="s">
        <v>81</v>
      </c>
      <c r="BK743" s="193">
        <f>ROUND(I743*H743,2)</f>
        <v>0</v>
      </c>
      <c r="BL743" s="19" t="s">
        <v>165</v>
      </c>
      <c r="BM743" s="192" t="s">
        <v>974</v>
      </c>
    </row>
    <row r="744" s="2" customFormat="1">
      <c r="A744" s="38"/>
      <c r="B744" s="39"/>
      <c r="C744" s="38"/>
      <c r="D744" s="194" t="s">
        <v>167</v>
      </c>
      <c r="E744" s="38"/>
      <c r="F744" s="195" t="s">
        <v>975</v>
      </c>
      <c r="G744" s="38"/>
      <c r="H744" s="38"/>
      <c r="I744" s="196"/>
      <c r="J744" s="38"/>
      <c r="K744" s="38"/>
      <c r="L744" s="39"/>
      <c r="M744" s="197"/>
      <c r="N744" s="198"/>
      <c r="O744" s="77"/>
      <c r="P744" s="77"/>
      <c r="Q744" s="77"/>
      <c r="R744" s="77"/>
      <c r="S744" s="77"/>
      <c r="T744" s="78"/>
      <c r="U744" s="38"/>
      <c r="V744" s="38"/>
      <c r="W744" s="38"/>
      <c r="X744" s="38"/>
      <c r="Y744" s="38"/>
      <c r="Z744" s="38"/>
      <c r="AA744" s="38"/>
      <c r="AB744" s="38"/>
      <c r="AC744" s="38"/>
      <c r="AD744" s="38"/>
      <c r="AE744" s="38"/>
      <c r="AT744" s="19" t="s">
        <v>167</v>
      </c>
      <c r="AU744" s="19" t="s">
        <v>83</v>
      </c>
    </row>
    <row r="745" s="2" customFormat="1">
      <c r="A745" s="38"/>
      <c r="B745" s="39"/>
      <c r="C745" s="38"/>
      <c r="D745" s="194" t="s">
        <v>169</v>
      </c>
      <c r="E745" s="38"/>
      <c r="F745" s="199" t="s">
        <v>170</v>
      </c>
      <c r="G745" s="38"/>
      <c r="H745" s="38"/>
      <c r="I745" s="196"/>
      <c r="J745" s="38"/>
      <c r="K745" s="38"/>
      <c r="L745" s="39"/>
      <c r="M745" s="197"/>
      <c r="N745" s="198"/>
      <c r="O745" s="77"/>
      <c r="P745" s="77"/>
      <c r="Q745" s="77"/>
      <c r="R745" s="77"/>
      <c r="S745" s="77"/>
      <c r="T745" s="78"/>
      <c r="U745" s="38"/>
      <c r="V745" s="38"/>
      <c r="W745" s="38"/>
      <c r="X745" s="38"/>
      <c r="Y745" s="38"/>
      <c r="Z745" s="38"/>
      <c r="AA745" s="38"/>
      <c r="AB745" s="38"/>
      <c r="AC745" s="38"/>
      <c r="AD745" s="38"/>
      <c r="AE745" s="38"/>
      <c r="AT745" s="19" t="s">
        <v>169</v>
      </c>
      <c r="AU745" s="19" t="s">
        <v>83</v>
      </c>
    </row>
    <row r="746" s="14" customFormat="1">
      <c r="A746" s="14"/>
      <c r="B746" s="207"/>
      <c r="C746" s="14"/>
      <c r="D746" s="194" t="s">
        <v>171</v>
      </c>
      <c r="E746" s="208" t="s">
        <v>1</v>
      </c>
      <c r="F746" s="209" t="s">
        <v>976</v>
      </c>
      <c r="G746" s="14"/>
      <c r="H746" s="210">
        <v>0.59999999999999998</v>
      </c>
      <c r="I746" s="211"/>
      <c r="J746" s="14"/>
      <c r="K746" s="14"/>
      <c r="L746" s="207"/>
      <c r="M746" s="212"/>
      <c r="N746" s="213"/>
      <c r="O746" s="213"/>
      <c r="P746" s="213"/>
      <c r="Q746" s="213"/>
      <c r="R746" s="213"/>
      <c r="S746" s="213"/>
      <c r="T746" s="214"/>
      <c r="U746" s="14"/>
      <c r="V746" s="14"/>
      <c r="W746" s="14"/>
      <c r="X746" s="14"/>
      <c r="Y746" s="14"/>
      <c r="Z746" s="14"/>
      <c r="AA746" s="14"/>
      <c r="AB746" s="14"/>
      <c r="AC746" s="14"/>
      <c r="AD746" s="14"/>
      <c r="AE746" s="14"/>
      <c r="AT746" s="208" t="s">
        <v>171</v>
      </c>
      <c r="AU746" s="208" t="s">
        <v>83</v>
      </c>
      <c r="AV746" s="14" t="s">
        <v>83</v>
      </c>
      <c r="AW746" s="14" t="s">
        <v>32</v>
      </c>
      <c r="AX746" s="14" t="s">
        <v>81</v>
      </c>
      <c r="AY746" s="208" t="s">
        <v>158</v>
      </c>
    </row>
    <row r="747" s="2" customFormat="1" ht="16.5" customHeight="1">
      <c r="A747" s="38"/>
      <c r="B747" s="180"/>
      <c r="C747" s="181" t="s">
        <v>977</v>
      </c>
      <c r="D747" s="181" t="s">
        <v>160</v>
      </c>
      <c r="E747" s="182" t="s">
        <v>978</v>
      </c>
      <c r="F747" s="183" t="s">
        <v>979</v>
      </c>
      <c r="G747" s="184" t="s">
        <v>176</v>
      </c>
      <c r="H747" s="185">
        <v>4.7450000000000001</v>
      </c>
      <c r="I747" s="186"/>
      <c r="J747" s="187">
        <f>ROUND(I747*H747,2)</f>
        <v>0</v>
      </c>
      <c r="K747" s="183" t="s">
        <v>164</v>
      </c>
      <c r="L747" s="39"/>
      <c r="M747" s="188" t="s">
        <v>1</v>
      </c>
      <c r="N747" s="189" t="s">
        <v>40</v>
      </c>
      <c r="O747" s="77"/>
      <c r="P747" s="190">
        <f>O747*H747</f>
        <v>0</v>
      </c>
      <c r="Q747" s="190">
        <v>0</v>
      </c>
      <c r="R747" s="190">
        <f>Q747*H747</f>
        <v>0</v>
      </c>
      <c r="S747" s="190">
        <v>2.3999999999999999</v>
      </c>
      <c r="T747" s="191">
        <f>S747*H747</f>
        <v>11.388</v>
      </c>
      <c r="U747" s="38"/>
      <c r="V747" s="38"/>
      <c r="W747" s="38"/>
      <c r="X747" s="38"/>
      <c r="Y747" s="38"/>
      <c r="Z747" s="38"/>
      <c r="AA747" s="38"/>
      <c r="AB747" s="38"/>
      <c r="AC747" s="38"/>
      <c r="AD747" s="38"/>
      <c r="AE747" s="38"/>
      <c r="AR747" s="192" t="s">
        <v>165</v>
      </c>
      <c r="AT747" s="192" t="s">
        <v>160</v>
      </c>
      <c r="AU747" s="192" t="s">
        <v>83</v>
      </c>
      <c r="AY747" s="19" t="s">
        <v>158</v>
      </c>
      <c r="BE747" s="193">
        <f>IF(N747="základní",J747,0)</f>
        <v>0</v>
      </c>
      <c r="BF747" s="193">
        <f>IF(N747="snížená",J747,0)</f>
        <v>0</v>
      </c>
      <c r="BG747" s="193">
        <f>IF(N747="zákl. přenesená",J747,0)</f>
        <v>0</v>
      </c>
      <c r="BH747" s="193">
        <f>IF(N747="sníž. přenesená",J747,0)</f>
        <v>0</v>
      </c>
      <c r="BI747" s="193">
        <f>IF(N747="nulová",J747,0)</f>
        <v>0</v>
      </c>
      <c r="BJ747" s="19" t="s">
        <v>81</v>
      </c>
      <c r="BK747" s="193">
        <f>ROUND(I747*H747,2)</f>
        <v>0</v>
      </c>
      <c r="BL747" s="19" t="s">
        <v>165</v>
      </c>
      <c r="BM747" s="192" t="s">
        <v>980</v>
      </c>
    </row>
    <row r="748" s="2" customFormat="1">
      <c r="A748" s="38"/>
      <c r="B748" s="39"/>
      <c r="C748" s="38"/>
      <c r="D748" s="194" t="s">
        <v>167</v>
      </c>
      <c r="E748" s="38"/>
      <c r="F748" s="195" t="s">
        <v>981</v>
      </c>
      <c r="G748" s="38"/>
      <c r="H748" s="38"/>
      <c r="I748" s="196"/>
      <c r="J748" s="38"/>
      <c r="K748" s="38"/>
      <c r="L748" s="39"/>
      <c r="M748" s="197"/>
      <c r="N748" s="198"/>
      <c r="O748" s="77"/>
      <c r="P748" s="77"/>
      <c r="Q748" s="77"/>
      <c r="R748" s="77"/>
      <c r="S748" s="77"/>
      <c r="T748" s="78"/>
      <c r="U748" s="38"/>
      <c r="V748" s="38"/>
      <c r="W748" s="38"/>
      <c r="X748" s="38"/>
      <c r="Y748" s="38"/>
      <c r="Z748" s="38"/>
      <c r="AA748" s="38"/>
      <c r="AB748" s="38"/>
      <c r="AC748" s="38"/>
      <c r="AD748" s="38"/>
      <c r="AE748" s="38"/>
      <c r="AT748" s="19" t="s">
        <v>167</v>
      </c>
      <c r="AU748" s="19" t="s">
        <v>83</v>
      </c>
    </row>
    <row r="749" s="2" customFormat="1">
      <c r="A749" s="38"/>
      <c r="B749" s="39"/>
      <c r="C749" s="38"/>
      <c r="D749" s="194" t="s">
        <v>169</v>
      </c>
      <c r="E749" s="38"/>
      <c r="F749" s="199" t="s">
        <v>982</v>
      </c>
      <c r="G749" s="38"/>
      <c r="H749" s="38"/>
      <c r="I749" s="196"/>
      <c r="J749" s="38"/>
      <c r="K749" s="38"/>
      <c r="L749" s="39"/>
      <c r="M749" s="197"/>
      <c r="N749" s="198"/>
      <c r="O749" s="77"/>
      <c r="P749" s="77"/>
      <c r="Q749" s="77"/>
      <c r="R749" s="77"/>
      <c r="S749" s="77"/>
      <c r="T749" s="78"/>
      <c r="U749" s="38"/>
      <c r="V749" s="38"/>
      <c r="W749" s="38"/>
      <c r="X749" s="38"/>
      <c r="Y749" s="38"/>
      <c r="Z749" s="38"/>
      <c r="AA749" s="38"/>
      <c r="AB749" s="38"/>
      <c r="AC749" s="38"/>
      <c r="AD749" s="38"/>
      <c r="AE749" s="38"/>
      <c r="AT749" s="19" t="s">
        <v>169</v>
      </c>
      <c r="AU749" s="19" t="s">
        <v>83</v>
      </c>
    </row>
    <row r="750" s="14" customFormat="1">
      <c r="A750" s="14"/>
      <c r="B750" s="207"/>
      <c r="C750" s="14"/>
      <c r="D750" s="194" t="s">
        <v>171</v>
      </c>
      <c r="E750" s="208" t="s">
        <v>1</v>
      </c>
      <c r="F750" s="209" t="s">
        <v>983</v>
      </c>
      <c r="G750" s="14"/>
      <c r="H750" s="210">
        <v>4.1660000000000004</v>
      </c>
      <c r="I750" s="211"/>
      <c r="J750" s="14"/>
      <c r="K750" s="14"/>
      <c r="L750" s="207"/>
      <c r="M750" s="212"/>
      <c r="N750" s="213"/>
      <c r="O750" s="213"/>
      <c r="P750" s="213"/>
      <c r="Q750" s="213"/>
      <c r="R750" s="213"/>
      <c r="S750" s="213"/>
      <c r="T750" s="214"/>
      <c r="U750" s="14"/>
      <c r="V750" s="14"/>
      <c r="W750" s="14"/>
      <c r="X750" s="14"/>
      <c r="Y750" s="14"/>
      <c r="Z750" s="14"/>
      <c r="AA750" s="14"/>
      <c r="AB750" s="14"/>
      <c r="AC750" s="14"/>
      <c r="AD750" s="14"/>
      <c r="AE750" s="14"/>
      <c r="AT750" s="208" t="s">
        <v>171</v>
      </c>
      <c r="AU750" s="208" t="s">
        <v>83</v>
      </c>
      <c r="AV750" s="14" t="s">
        <v>83</v>
      </c>
      <c r="AW750" s="14" t="s">
        <v>32</v>
      </c>
      <c r="AX750" s="14" t="s">
        <v>75</v>
      </c>
      <c r="AY750" s="208" t="s">
        <v>158</v>
      </c>
    </row>
    <row r="751" s="14" customFormat="1">
      <c r="A751" s="14"/>
      <c r="B751" s="207"/>
      <c r="C751" s="14"/>
      <c r="D751" s="194" t="s">
        <v>171</v>
      </c>
      <c r="E751" s="208" t="s">
        <v>1</v>
      </c>
      <c r="F751" s="209" t="s">
        <v>984</v>
      </c>
      <c r="G751" s="14"/>
      <c r="H751" s="210">
        <v>0.495</v>
      </c>
      <c r="I751" s="211"/>
      <c r="J751" s="14"/>
      <c r="K751" s="14"/>
      <c r="L751" s="207"/>
      <c r="M751" s="212"/>
      <c r="N751" s="213"/>
      <c r="O751" s="213"/>
      <c r="P751" s="213"/>
      <c r="Q751" s="213"/>
      <c r="R751" s="213"/>
      <c r="S751" s="213"/>
      <c r="T751" s="214"/>
      <c r="U751" s="14"/>
      <c r="V751" s="14"/>
      <c r="W751" s="14"/>
      <c r="X751" s="14"/>
      <c r="Y751" s="14"/>
      <c r="Z751" s="14"/>
      <c r="AA751" s="14"/>
      <c r="AB751" s="14"/>
      <c r="AC751" s="14"/>
      <c r="AD751" s="14"/>
      <c r="AE751" s="14"/>
      <c r="AT751" s="208" t="s">
        <v>171</v>
      </c>
      <c r="AU751" s="208" t="s">
        <v>83</v>
      </c>
      <c r="AV751" s="14" t="s">
        <v>83</v>
      </c>
      <c r="AW751" s="14" t="s">
        <v>32</v>
      </c>
      <c r="AX751" s="14" t="s">
        <v>75</v>
      </c>
      <c r="AY751" s="208" t="s">
        <v>158</v>
      </c>
    </row>
    <row r="752" s="14" customFormat="1">
      <c r="A752" s="14"/>
      <c r="B752" s="207"/>
      <c r="C752" s="14"/>
      <c r="D752" s="194" t="s">
        <v>171</v>
      </c>
      <c r="E752" s="208" t="s">
        <v>1</v>
      </c>
      <c r="F752" s="209" t="s">
        <v>985</v>
      </c>
      <c r="G752" s="14"/>
      <c r="H752" s="210">
        <v>0.084000000000000005</v>
      </c>
      <c r="I752" s="211"/>
      <c r="J752" s="14"/>
      <c r="K752" s="14"/>
      <c r="L752" s="207"/>
      <c r="M752" s="212"/>
      <c r="N752" s="213"/>
      <c r="O752" s="213"/>
      <c r="P752" s="213"/>
      <c r="Q752" s="213"/>
      <c r="R752" s="213"/>
      <c r="S752" s="213"/>
      <c r="T752" s="214"/>
      <c r="U752" s="14"/>
      <c r="V752" s="14"/>
      <c r="W752" s="14"/>
      <c r="X752" s="14"/>
      <c r="Y752" s="14"/>
      <c r="Z752" s="14"/>
      <c r="AA752" s="14"/>
      <c r="AB752" s="14"/>
      <c r="AC752" s="14"/>
      <c r="AD752" s="14"/>
      <c r="AE752" s="14"/>
      <c r="AT752" s="208" t="s">
        <v>171</v>
      </c>
      <c r="AU752" s="208" t="s">
        <v>83</v>
      </c>
      <c r="AV752" s="14" t="s">
        <v>83</v>
      </c>
      <c r="AW752" s="14" t="s">
        <v>32</v>
      </c>
      <c r="AX752" s="14" t="s">
        <v>75</v>
      </c>
      <c r="AY752" s="208" t="s">
        <v>158</v>
      </c>
    </row>
    <row r="753" s="15" customFormat="1">
      <c r="A753" s="15"/>
      <c r="B753" s="215"/>
      <c r="C753" s="15"/>
      <c r="D753" s="194" t="s">
        <v>171</v>
      </c>
      <c r="E753" s="216" t="s">
        <v>1</v>
      </c>
      <c r="F753" s="217" t="s">
        <v>196</v>
      </c>
      <c r="G753" s="15"/>
      <c r="H753" s="218">
        <v>4.7450000000000001</v>
      </c>
      <c r="I753" s="219"/>
      <c r="J753" s="15"/>
      <c r="K753" s="15"/>
      <c r="L753" s="215"/>
      <c r="M753" s="220"/>
      <c r="N753" s="221"/>
      <c r="O753" s="221"/>
      <c r="P753" s="221"/>
      <c r="Q753" s="221"/>
      <c r="R753" s="221"/>
      <c r="S753" s="221"/>
      <c r="T753" s="222"/>
      <c r="U753" s="15"/>
      <c r="V753" s="15"/>
      <c r="W753" s="15"/>
      <c r="X753" s="15"/>
      <c r="Y753" s="15"/>
      <c r="Z753" s="15"/>
      <c r="AA753" s="15"/>
      <c r="AB753" s="15"/>
      <c r="AC753" s="15"/>
      <c r="AD753" s="15"/>
      <c r="AE753" s="15"/>
      <c r="AT753" s="216" t="s">
        <v>171</v>
      </c>
      <c r="AU753" s="216" t="s">
        <v>83</v>
      </c>
      <c r="AV753" s="15" t="s">
        <v>165</v>
      </c>
      <c r="AW753" s="15" t="s">
        <v>32</v>
      </c>
      <c r="AX753" s="15" t="s">
        <v>81</v>
      </c>
      <c r="AY753" s="216" t="s">
        <v>158</v>
      </c>
    </row>
    <row r="754" s="2" customFormat="1" ht="24.15" customHeight="1">
      <c r="A754" s="38"/>
      <c r="B754" s="180"/>
      <c r="C754" s="181" t="s">
        <v>986</v>
      </c>
      <c r="D754" s="181" t="s">
        <v>160</v>
      </c>
      <c r="E754" s="182" t="s">
        <v>987</v>
      </c>
      <c r="F754" s="183" t="s">
        <v>988</v>
      </c>
      <c r="G754" s="184" t="s">
        <v>163</v>
      </c>
      <c r="H754" s="185">
        <v>5.0140000000000002</v>
      </c>
      <c r="I754" s="186"/>
      <c r="J754" s="187">
        <f>ROUND(I754*H754,2)</f>
        <v>0</v>
      </c>
      <c r="K754" s="183" t="s">
        <v>164</v>
      </c>
      <c r="L754" s="39"/>
      <c r="M754" s="188" t="s">
        <v>1</v>
      </c>
      <c r="N754" s="189" t="s">
        <v>40</v>
      </c>
      <c r="O754" s="77"/>
      <c r="P754" s="190">
        <f>O754*H754</f>
        <v>0</v>
      </c>
      <c r="Q754" s="190">
        <v>0</v>
      </c>
      <c r="R754" s="190">
        <f>Q754*H754</f>
        <v>0</v>
      </c>
      <c r="S754" s="190">
        <v>0.075999999999999998</v>
      </c>
      <c r="T754" s="191">
        <f>S754*H754</f>
        <v>0.38106400000000001</v>
      </c>
      <c r="U754" s="38"/>
      <c r="V754" s="38"/>
      <c r="W754" s="38"/>
      <c r="X754" s="38"/>
      <c r="Y754" s="38"/>
      <c r="Z754" s="38"/>
      <c r="AA754" s="38"/>
      <c r="AB754" s="38"/>
      <c r="AC754" s="38"/>
      <c r="AD754" s="38"/>
      <c r="AE754" s="38"/>
      <c r="AR754" s="192" t="s">
        <v>165</v>
      </c>
      <c r="AT754" s="192" t="s">
        <v>160</v>
      </c>
      <c r="AU754" s="192" t="s">
        <v>83</v>
      </c>
      <c r="AY754" s="19" t="s">
        <v>158</v>
      </c>
      <c r="BE754" s="193">
        <f>IF(N754="základní",J754,0)</f>
        <v>0</v>
      </c>
      <c r="BF754" s="193">
        <f>IF(N754="snížená",J754,0)</f>
        <v>0</v>
      </c>
      <c r="BG754" s="193">
        <f>IF(N754="zákl. přenesená",J754,0)</f>
        <v>0</v>
      </c>
      <c r="BH754" s="193">
        <f>IF(N754="sníž. přenesená",J754,0)</f>
        <v>0</v>
      </c>
      <c r="BI754" s="193">
        <f>IF(N754="nulová",J754,0)</f>
        <v>0</v>
      </c>
      <c r="BJ754" s="19" t="s">
        <v>81</v>
      </c>
      <c r="BK754" s="193">
        <f>ROUND(I754*H754,2)</f>
        <v>0</v>
      </c>
      <c r="BL754" s="19" t="s">
        <v>165</v>
      </c>
      <c r="BM754" s="192" t="s">
        <v>989</v>
      </c>
    </row>
    <row r="755" s="2" customFormat="1">
      <c r="A755" s="38"/>
      <c r="B755" s="39"/>
      <c r="C755" s="38"/>
      <c r="D755" s="194" t="s">
        <v>167</v>
      </c>
      <c r="E755" s="38"/>
      <c r="F755" s="195" t="s">
        <v>990</v>
      </c>
      <c r="G755" s="38"/>
      <c r="H755" s="38"/>
      <c r="I755" s="196"/>
      <c r="J755" s="38"/>
      <c r="K755" s="38"/>
      <c r="L755" s="39"/>
      <c r="M755" s="197"/>
      <c r="N755" s="198"/>
      <c r="O755" s="77"/>
      <c r="P755" s="77"/>
      <c r="Q755" s="77"/>
      <c r="R755" s="77"/>
      <c r="S755" s="77"/>
      <c r="T755" s="78"/>
      <c r="U755" s="38"/>
      <c r="V755" s="38"/>
      <c r="W755" s="38"/>
      <c r="X755" s="38"/>
      <c r="Y755" s="38"/>
      <c r="Z755" s="38"/>
      <c r="AA755" s="38"/>
      <c r="AB755" s="38"/>
      <c r="AC755" s="38"/>
      <c r="AD755" s="38"/>
      <c r="AE755" s="38"/>
      <c r="AT755" s="19" t="s">
        <v>167</v>
      </c>
      <c r="AU755" s="19" t="s">
        <v>83</v>
      </c>
    </row>
    <row r="756" s="2" customFormat="1">
      <c r="A756" s="38"/>
      <c r="B756" s="39"/>
      <c r="C756" s="38"/>
      <c r="D756" s="194" t="s">
        <v>169</v>
      </c>
      <c r="E756" s="38"/>
      <c r="F756" s="199" t="s">
        <v>170</v>
      </c>
      <c r="G756" s="38"/>
      <c r="H756" s="38"/>
      <c r="I756" s="196"/>
      <c r="J756" s="38"/>
      <c r="K756" s="38"/>
      <c r="L756" s="39"/>
      <c r="M756" s="197"/>
      <c r="N756" s="198"/>
      <c r="O756" s="77"/>
      <c r="P756" s="77"/>
      <c r="Q756" s="77"/>
      <c r="R756" s="77"/>
      <c r="S756" s="77"/>
      <c r="T756" s="78"/>
      <c r="U756" s="38"/>
      <c r="V756" s="38"/>
      <c r="W756" s="38"/>
      <c r="X756" s="38"/>
      <c r="Y756" s="38"/>
      <c r="Z756" s="38"/>
      <c r="AA756" s="38"/>
      <c r="AB756" s="38"/>
      <c r="AC756" s="38"/>
      <c r="AD756" s="38"/>
      <c r="AE756" s="38"/>
      <c r="AT756" s="19" t="s">
        <v>169</v>
      </c>
      <c r="AU756" s="19" t="s">
        <v>83</v>
      </c>
    </row>
    <row r="757" s="14" customFormat="1">
      <c r="A757" s="14"/>
      <c r="B757" s="207"/>
      <c r="C757" s="14"/>
      <c r="D757" s="194" t="s">
        <v>171</v>
      </c>
      <c r="E757" s="208" t="s">
        <v>1</v>
      </c>
      <c r="F757" s="209" t="s">
        <v>991</v>
      </c>
      <c r="G757" s="14"/>
      <c r="H757" s="210">
        <v>4.3239999999999998</v>
      </c>
      <c r="I757" s="211"/>
      <c r="J757" s="14"/>
      <c r="K757" s="14"/>
      <c r="L757" s="207"/>
      <c r="M757" s="212"/>
      <c r="N757" s="213"/>
      <c r="O757" s="213"/>
      <c r="P757" s="213"/>
      <c r="Q757" s="213"/>
      <c r="R757" s="213"/>
      <c r="S757" s="213"/>
      <c r="T757" s="214"/>
      <c r="U757" s="14"/>
      <c r="V757" s="14"/>
      <c r="W757" s="14"/>
      <c r="X757" s="14"/>
      <c r="Y757" s="14"/>
      <c r="Z757" s="14"/>
      <c r="AA757" s="14"/>
      <c r="AB757" s="14"/>
      <c r="AC757" s="14"/>
      <c r="AD757" s="14"/>
      <c r="AE757" s="14"/>
      <c r="AT757" s="208" t="s">
        <v>171</v>
      </c>
      <c r="AU757" s="208" t="s">
        <v>83</v>
      </c>
      <c r="AV757" s="14" t="s">
        <v>83</v>
      </c>
      <c r="AW757" s="14" t="s">
        <v>32</v>
      </c>
      <c r="AX757" s="14" t="s">
        <v>75</v>
      </c>
      <c r="AY757" s="208" t="s">
        <v>158</v>
      </c>
    </row>
    <row r="758" s="14" customFormat="1">
      <c r="A758" s="14"/>
      <c r="B758" s="207"/>
      <c r="C758" s="14"/>
      <c r="D758" s="194" t="s">
        <v>171</v>
      </c>
      <c r="E758" s="208" t="s">
        <v>1</v>
      </c>
      <c r="F758" s="209" t="s">
        <v>992</v>
      </c>
      <c r="G758" s="14"/>
      <c r="H758" s="210">
        <v>0.68999999999999995</v>
      </c>
      <c r="I758" s="211"/>
      <c r="J758" s="14"/>
      <c r="K758" s="14"/>
      <c r="L758" s="207"/>
      <c r="M758" s="212"/>
      <c r="N758" s="213"/>
      <c r="O758" s="213"/>
      <c r="P758" s="213"/>
      <c r="Q758" s="213"/>
      <c r="R758" s="213"/>
      <c r="S758" s="213"/>
      <c r="T758" s="214"/>
      <c r="U758" s="14"/>
      <c r="V758" s="14"/>
      <c r="W758" s="14"/>
      <c r="X758" s="14"/>
      <c r="Y758" s="14"/>
      <c r="Z758" s="14"/>
      <c r="AA758" s="14"/>
      <c r="AB758" s="14"/>
      <c r="AC758" s="14"/>
      <c r="AD758" s="14"/>
      <c r="AE758" s="14"/>
      <c r="AT758" s="208" t="s">
        <v>171</v>
      </c>
      <c r="AU758" s="208" t="s">
        <v>83</v>
      </c>
      <c r="AV758" s="14" t="s">
        <v>83</v>
      </c>
      <c r="AW758" s="14" t="s">
        <v>32</v>
      </c>
      <c r="AX758" s="14" t="s">
        <v>75</v>
      </c>
      <c r="AY758" s="208" t="s">
        <v>158</v>
      </c>
    </row>
    <row r="759" s="15" customFormat="1">
      <c r="A759" s="15"/>
      <c r="B759" s="215"/>
      <c r="C759" s="15"/>
      <c r="D759" s="194" t="s">
        <v>171</v>
      </c>
      <c r="E759" s="216" t="s">
        <v>1</v>
      </c>
      <c r="F759" s="217" t="s">
        <v>196</v>
      </c>
      <c r="G759" s="15"/>
      <c r="H759" s="218">
        <v>5.0139999999999993</v>
      </c>
      <c r="I759" s="219"/>
      <c r="J759" s="15"/>
      <c r="K759" s="15"/>
      <c r="L759" s="215"/>
      <c r="M759" s="220"/>
      <c r="N759" s="221"/>
      <c r="O759" s="221"/>
      <c r="P759" s="221"/>
      <c r="Q759" s="221"/>
      <c r="R759" s="221"/>
      <c r="S759" s="221"/>
      <c r="T759" s="222"/>
      <c r="U759" s="15"/>
      <c r="V759" s="15"/>
      <c r="W759" s="15"/>
      <c r="X759" s="15"/>
      <c r="Y759" s="15"/>
      <c r="Z759" s="15"/>
      <c r="AA759" s="15"/>
      <c r="AB759" s="15"/>
      <c r="AC759" s="15"/>
      <c r="AD759" s="15"/>
      <c r="AE759" s="15"/>
      <c r="AT759" s="216" t="s">
        <v>171</v>
      </c>
      <c r="AU759" s="216" t="s">
        <v>83</v>
      </c>
      <c r="AV759" s="15" t="s">
        <v>165</v>
      </c>
      <c r="AW759" s="15" t="s">
        <v>32</v>
      </c>
      <c r="AX759" s="15" t="s">
        <v>81</v>
      </c>
      <c r="AY759" s="216" t="s">
        <v>158</v>
      </c>
    </row>
    <row r="760" s="2" customFormat="1" ht="44.25" customHeight="1">
      <c r="A760" s="38"/>
      <c r="B760" s="180"/>
      <c r="C760" s="181" t="s">
        <v>993</v>
      </c>
      <c r="D760" s="181" t="s">
        <v>160</v>
      </c>
      <c r="E760" s="182" t="s">
        <v>994</v>
      </c>
      <c r="F760" s="183" t="s">
        <v>995</v>
      </c>
      <c r="G760" s="184" t="s">
        <v>184</v>
      </c>
      <c r="H760" s="185">
        <v>2.04</v>
      </c>
      <c r="I760" s="186"/>
      <c r="J760" s="187">
        <f>ROUND(I760*H760,2)</f>
        <v>0</v>
      </c>
      <c r="K760" s="183" t="s">
        <v>1</v>
      </c>
      <c r="L760" s="39"/>
      <c r="M760" s="188" t="s">
        <v>1</v>
      </c>
      <c r="N760" s="189" t="s">
        <v>40</v>
      </c>
      <c r="O760" s="77"/>
      <c r="P760" s="190">
        <f>O760*H760</f>
        <v>0</v>
      </c>
      <c r="Q760" s="190">
        <v>0</v>
      </c>
      <c r="R760" s="190">
        <f>Q760*H760</f>
        <v>0</v>
      </c>
      <c r="S760" s="190">
        <v>0</v>
      </c>
      <c r="T760" s="191">
        <f>S760*H760</f>
        <v>0</v>
      </c>
      <c r="U760" s="38"/>
      <c r="V760" s="38"/>
      <c r="W760" s="38"/>
      <c r="X760" s="38"/>
      <c r="Y760" s="38"/>
      <c r="Z760" s="38"/>
      <c r="AA760" s="38"/>
      <c r="AB760" s="38"/>
      <c r="AC760" s="38"/>
      <c r="AD760" s="38"/>
      <c r="AE760" s="38"/>
      <c r="AR760" s="192" t="s">
        <v>165</v>
      </c>
      <c r="AT760" s="192" t="s">
        <v>160</v>
      </c>
      <c r="AU760" s="192" t="s">
        <v>83</v>
      </c>
      <c r="AY760" s="19" t="s">
        <v>158</v>
      </c>
      <c r="BE760" s="193">
        <f>IF(N760="základní",J760,0)</f>
        <v>0</v>
      </c>
      <c r="BF760" s="193">
        <f>IF(N760="snížená",J760,0)</f>
        <v>0</v>
      </c>
      <c r="BG760" s="193">
        <f>IF(N760="zákl. přenesená",J760,0)</f>
        <v>0</v>
      </c>
      <c r="BH760" s="193">
        <f>IF(N760="sníž. přenesená",J760,0)</f>
        <v>0</v>
      </c>
      <c r="BI760" s="193">
        <f>IF(N760="nulová",J760,0)</f>
        <v>0</v>
      </c>
      <c r="BJ760" s="19" t="s">
        <v>81</v>
      </c>
      <c r="BK760" s="193">
        <f>ROUND(I760*H760,2)</f>
        <v>0</v>
      </c>
      <c r="BL760" s="19" t="s">
        <v>165</v>
      </c>
      <c r="BM760" s="192" t="s">
        <v>996</v>
      </c>
    </row>
    <row r="761" s="2" customFormat="1">
      <c r="A761" s="38"/>
      <c r="B761" s="39"/>
      <c r="C761" s="38"/>
      <c r="D761" s="194" t="s">
        <v>167</v>
      </c>
      <c r="E761" s="38"/>
      <c r="F761" s="195" t="s">
        <v>995</v>
      </c>
      <c r="G761" s="38"/>
      <c r="H761" s="38"/>
      <c r="I761" s="196"/>
      <c r="J761" s="38"/>
      <c r="K761" s="38"/>
      <c r="L761" s="39"/>
      <c r="M761" s="197"/>
      <c r="N761" s="198"/>
      <c r="O761" s="77"/>
      <c r="P761" s="77"/>
      <c r="Q761" s="77"/>
      <c r="R761" s="77"/>
      <c r="S761" s="77"/>
      <c r="T761" s="78"/>
      <c r="U761" s="38"/>
      <c r="V761" s="38"/>
      <c r="W761" s="38"/>
      <c r="X761" s="38"/>
      <c r="Y761" s="38"/>
      <c r="Z761" s="38"/>
      <c r="AA761" s="38"/>
      <c r="AB761" s="38"/>
      <c r="AC761" s="38"/>
      <c r="AD761" s="38"/>
      <c r="AE761" s="38"/>
      <c r="AT761" s="19" t="s">
        <v>167</v>
      </c>
      <c r="AU761" s="19" t="s">
        <v>83</v>
      </c>
    </row>
    <row r="762" s="2" customFormat="1">
      <c r="A762" s="38"/>
      <c r="B762" s="39"/>
      <c r="C762" s="38"/>
      <c r="D762" s="194" t="s">
        <v>169</v>
      </c>
      <c r="E762" s="38"/>
      <c r="F762" s="199" t="s">
        <v>997</v>
      </c>
      <c r="G762" s="38"/>
      <c r="H762" s="38"/>
      <c r="I762" s="196"/>
      <c r="J762" s="38"/>
      <c r="K762" s="38"/>
      <c r="L762" s="39"/>
      <c r="M762" s="197"/>
      <c r="N762" s="198"/>
      <c r="O762" s="77"/>
      <c r="P762" s="77"/>
      <c r="Q762" s="77"/>
      <c r="R762" s="77"/>
      <c r="S762" s="77"/>
      <c r="T762" s="78"/>
      <c r="U762" s="38"/>
      <c r="V762" s="38"/>
      <c r="W762" s="38"/>
      <c r="X762" s="38"/>
      <c r="Y762" s="38"/>
      <c r="Z762" s="38"/>
      <c r="AA762" s="38"/>
      <c r="AB762" s="38"/>
      <c r="AC762" s="38"/>
      <c r="AD762" s="38"/>
      <c r="AE762" s="38"/>
      <c r="AT762" s="19" t="s">
        <v>169</v>
      </c>
      <c r="AU762" s="19" t="s">
        <v>83</v>
      </c>
    </row>
    <row r="763" s="14" customFormat="1">
      <c r="A763" s="14"/>
      <c r="B763" s="207"/>
      <c r="C763" s="14"/>
      <c r="D763" s="194" t="s">
        <v>171</v>
      </c>
      <c r="E763" s="208" t="s">
        <v>1</v>
      </c>
      <c r="F763" s="209" t="s">
        <v>998</v>
      </c>
      <c r="G763" s="14"/>
      <c r="H763" s="210">
        <v>0.48999999999999999</v>
      </c>
      <c r="I763" s="211"/>
      <c r="J763" s="14"/>
      <c r="K763" s="14"/>
      <c r="L763" s="207"/>
      <c r="M763" s="212"/>
      <c r="N763" s="213"/>
      <c r="O763" s="213"/>
      <c r="P763" s="213"/>
      <c r="Q763" s="213"/>
      <c r="R763" s="213"/>
      <c r="S763" s="213"/>
      <c r="T763" s="214"/>
      <c r="U763" s="14"/>
      <c r="V763" s="14"/>
      <c r="W763" s="14"/>
      <c r="X763" s="14"/>
      <c r="Y763" s="14"/>
      <c r="Z763" s="14"/>
      <c r="AA763" s="14"/>
      <c r="AB763" s="14"/>
      <c r="AC763" s="14"/>
      <c r="AD763" s="14"/>
      <c r="AE763" s="14"/>
      <c r="AT763" s="208" t="s">
        <v>171</v>
      </c>
      <c r="AU763" s="208" t="s">
        <v>83</v>
      </c>
      <c r="AV763" s="14" t="s">
        <v>83</v>
      </c>
      <c r="AW763" s="14" t="s">
        <v>32</v>
      </c>
      <c r="AX763" s="14" t="s">
        <v>75</v>
      </c>
      <c r="AY763" s="208" t="s">
        <v>158</v>
      </c>
    </row>
    <row r="764" s="14" customFormat="1">
      <c r="A764" s="14"/>
      <c r="B764" s="207"/>
      <c r="C764" s="14"/>
      <c r="D764" s="194" t="s">
        <v>171</v>
      </c>
      <c r="E764" s="208" t="s">
        <v>1</v>
      </c>
      <c r="F764" s="209" t="s">
        <v>999</v>
      </c>
      <c r="G764" s="14"/>
      <c r="H764" s="210">
        <v>0.56999999999999995</v>
      </c>
      <c r="I764" s="211"/>
      <c r="J764" s="14"/>
      <c r="K764" s="14"/>
      <c r="L764" s="207"/>
      <c r="M764" s="212"/>
      <c r="N764" s="213"/>
      <c r="O764" s="213"/>
      <c r="P764" s="213"/>
      <c r="Q764" s="213"/>
      <c r="R764" s="213"/>
      <c r="S764" s="213"/>
      <c r="T764" s="214"/>
      <c r="U764" s="14"/>
      <c r="V764" s="14"/>
      <c r="W764" s="14"/>
      <c r="X764" s="14"/>
      <c r="Y764" s="14"/>
      <c r="Z764" s="14"/>
      <c r="AA764" s="14"/>
      <c r="AB764" s="14"/>
      <c r="AC764" s="14"/>
      <c r="AD764" s="14"/>
      <c r="AE764" s="14"/>
      <c r="AT764" s="208" t="s">
        <v>171</v>
      </c>
      <c r="AU764" s="208" t="s">
        <v>83</v>
      </c>
      <c r="AV764" s="14" t="s">
        <v>83</v>
      </c>
      <c r="AW764" s="14" t="s">
        <v>32</v>
      </c>
      <c r="AX764" s="14" t="s">
        <v>75</v>
      </c>
      <c r="AY764" s="208" t="s">
        <v>158</v>
      </c>
    </row>
    <row r="765" s="14" customFormat="1">
      <c r="A765" s="14"/>
      <c r="B765" s="207"/>
      <c r="C765" s="14"/>
      <c r="D765" s="194" t="s">
        <v>171</v>
      </c>
      <c r="E765" s="208" t="s">
        <v>1</v>
      </c>
      <c r="F765" s="209" t="s">
        <v>1000</v>
      </c>
      <c r="G765" s="14"/>
      <c r="H765" s="210">
        <v>0.48999999999999999</v>
      </c>
      <c r="I765" s="211"/>
      <c r="J765" s="14"/>
      <c r="K765" s="14"/>
      <c r="L765" s="207"/>
      <c r="M765" s="212"/>
      <c r="N765" s="213"/>
      <c r="O765" s="213"/>
      <c r="P765" s="213"/>
      <c r="Q765" s="213"/>
      <c r="R765" s="213"/>
      <c r="S765" s="213"/>
      <c r="T765" s="214"/>
      <c r="U765" s="14"/>
      <c r="V765" s="14"/>
      <c r="W765" s="14"/>
      <c r="X765" s="14"/>
      <c r="Y765" s="14"/>
      <c r="Z765" s="14"/>
      <c r="AA765" s="14"/>
      <c r="AB765" s="14"/>
      <c r="AC765" s="14"/>
      <c r="AD765" s="14"/>
      <c r="AE765" s="14"/>
      <c r="AT765" s="208" t="s">
        <v>171</v>
      </c>
      <c r="AU765" s="208" t="s">
        <v>83</v>
      </c>
      <c r="AV765" s="14" t="s">
        <v>83</v>
      </c>
      <c r="AW765" s="14" t="s">
        <v>32</v>
      </c>
      <c r="AX765" s="14" t="s">
        <v>75</v>
      </c>
      <c r="AY765" s="208" t="s">
        <v>158</v>
      </c>
    </row>
    <row r="766" s="14" customFormat="1">
      <c r="A766" s="14"/>
      <c r="B766" s="207"/>
      <c r="C766" s="14"/>
      <c r="D766" s="194" t="s">
        <v>171</v>
      </c>
      <c r="E766" s="208" t="s">
        <v>1</v>
      </c>
      <c r="F766" s="209" t="s">
        <v>1001</v>
      </c>
      <c r="G766" s="14"/>
      <c r="H766" s="210">
        <v>0.48999999999999999</v>
      </c>
      <c r="I766" s="211"/>
      <c r="J766" s="14"/>
      <c r="K766" s="14"/>
      <c r="L766" s="207"/>
      <c r="M766" s="212"/>
      <c r="N766" s="213"/>
      <c r="O766" s="213"/>
      <c r="P766" s="213"/>
      <c r="Q766" s="213"/>
      <c r="R766" s="213"/>
      <c r="S766" s="213"/>
      <c r="T766" s="214"/>
      <c r="U766" s="14"/>
      <c r="V766" s="14"/>
      <c r="W766" s="14"/>
      <c r="X766" s="14"/>
      <c r="Y766" s="14"/>
      <c r="Z766" s="14"/>
      <c r="AA766" s="14"/>
      <c r="AB766" s="14"/>
      <c r="AC766" s="14"/>
      <c r="AD766" s="14"/>
      <c r="AE766" s="14"/>
      <c r="AT766" s="208" t="s">
        <v>171</v>
      </c>
      <c r="AU766" s="208" t="s">
        <v>83</v>
      </c>
      <c r="AV766" s="14" t="s">
        <v>83</v>
      </c>
      <c r="AW766" s="14" t="s">
        <v>32</v>
      </c>
      <c r="AX766" s="14" t="s">
        <v>75</v>
      </c>
      <c r="AY766" s="208" t="s">
        <v>158</v>
      </c>
    </row>
    <row r="767" s="15" customFormat="1">
      <c r="A767" s="15"/>
      <c r="B767" s="215"/>
      <c r="C767" s="15"/>
      <c r="D767" s="194" t="s">
        <v>171</v>
      </c>
      <c r="E767" s="216" t="s">
        <v>1</v>
      </c>
      <c r="F767" s="217" t="s">
        <v>196</v>
      </c>
      <c r="G767" s="15"/>
      <c r="H767" s="218">
        <v>2.04</v>
      </c>
      <c r="I767" s="219"/>
      <c r="J767" s="15"/>
      <c r="K767" s="15"/>
      <c r="L767" s="215"/>
      <c r="M767" s="220"/>
      <c r="N767" s="221"/>
      <c r="O767" s="221"/>
      <c r="P767" s="221"/>
      <c r="Q767" s="221"/>
      <c r="R767" s="221"/>
      <c r="S767" s="221"/>
      <c r="T767" s="222"/>
      <c r="U767" s="15"/>
      <c r="V767" s="15"/>
      <c r="W767" s="15"/>
      <c r="X767" s="15"/>
      <c r="Y767" s="15"/>
      <c r="Z767" s="15"/>
      <c r="AA767" s="15"/>
      <c r="AB767" s="15"/>
      <c r="AC767" s="15"/>
      <c r="AD767" s="15"/>
      <c r="AE767" s="15"/>
      <c r="AT767" s="216" t="s">
        <v>171</v>
      </c>
      <c r="AU767" s="216" t="s">
        <v>83</v>
      </c>
      <c r="AV767" s="15" t="s">
        <v>165</v>
      </c>
      <c r="AW767" s="15" t="s">
        <v>32</v>
      </c>
      <c r="AX767" s="15" t="s">
        <v>81</v>
      </c>
      <c r="AY767" s="216" t="s">
        <v>158</v>
      </c>
    </row>
    <row r="768" s="2" customFormat="1" ht="37.8" customHeight="1">
      <c r="A768" s="38"/>
      <c r="B768" s="180"/>
      <c r="C768" s="181" t="s">
        <v>1002</v>
      </c>
      <c r="D768" s="181" t="s">
        <v>160</v>
      </c>
      <c r="E768" s="182" t="s">
        <v>1003</v>
      </c>
      <c r="F768" s="183" t="s">
        <v>1004</v>
      </c>
      <c r="G768" s="184" t="s">
        <v>184</v>
      </c>
      <c r="H768" s="185">
        <v>1.145</v>
      </c>
      <c r="I768" s="186"/>
      <c r="J768" s="187">
        <f>ROUND(I768*H768,2)</f>
        <v>0</v>
      </c>
      <c r="K768" s="183" t="s">
        <v>1</v>
      </c>
      <c r="L768" s="39"/>
      <c r="M768" s="188" t="s">
        <v>1</v>
      </c>
      <c r="N768" s="189" t="s">
        <v>40</v>
      </c>
      <c r="O768" s="77"/>
      <c r="P768" s="190">
        <f>O768*H768</f>
        <v>0</v>
      </c>
      <c r="Q768" s="190">
        <v>0</v>
      </c>
      <c r="R768" s="190">
        <f>Q768*H768</f>
        <v>0</v>
      </c>
      <c r="S768" s="190">
        <v>0</v>
      </c>
      <c r="T768" s="191">
        <f>S768*H768</f>
        <v>0</v>
      </c>
      <c r="U768" s="38"/>
      <c r="V768" s="38"/>
      <c r="W768" s="38"/>
      <c r="X768" s="38"/>
      <c r="Y768" s="38"/>
      <c r="Z768" s="38"/>
      <c r="AA768" s="38"/>
      <c r="AB768" s="38"/>
      <c r="AC768" s="38"/>
      <c r="AD768" s="38"/>
      <c r="AE768" s="38"/>
      <c r="AR768" s="192" t="s">
        <v>165</v>
      </c>
      <c r="AT768" s="192" t="s">
        <v>160</v>
      </c>
      <c r="AU768" s="192" t="s">
        <v>83</v>
      </c>
      <c r="AY768" s="19" t="s">
        <v>158</v>
      </c>
      <c r="BE768" s="193">
        <f>IF(N768="základní",J768,0)</f>
        <v>0</v>
      </c>
      <c r="BF768" s="193">
        <f>IF(N768="snížená",J768,0)</f>
        <v>0</v>
      </c>
      <c r="BG768" s="193">
        <f>IF(N768="zákl. přenesená",J768,0)</f>
        <v>0</v>
      </c>
      <c r="BH768" s="193">
        <f>IF(N768="sníž. přenesená",J768,0)</f>
        <v>0</v>
      </c>
      <c r="BI768" s="193">
        <f>IF(N768="nulová",J768,0)</f>
        <v>0</v>
      </c>
      <c r="BJ768" s="19" t="s">
        <v>81</v>
      </c>
      <c r="BK768" s="193">
        <f>ROUND(I768*H768,2)</f>
        <v>0</v>
      </c>
      <c r="BL768" s="19" t="s">
        <v>165</v>
      </c>
      <c r="BM768" s="192" t="s">
        <v>1005</v>
      </c>
    </row>
    <row r="769" s="2" customFormat="1">
      <c r="A769" s="38"/>
      <c r="B769" s="39"/>
      <c r="C769" s="38"/>
      <c r="D769" s="194" t="s">
        <v>167</v>
      </c>
      <c r="E769" s="38"/>
      <c r="F769" s="195" t="s">
        <v>1004</v>
      </c>
      <c r="G769" s="38"/>
      <c r="H769" s="38"/>
      <c r="I769" s="196"/>
      <c r="J769" s="38"/>
      <c r="K769" s="38"/>
      <c r="L769" s="39"/>
      <c r="M769" s="197"/>
      <c r="N769" s="198"/>
      <c r="O769" s="77"/>
      <c r="P769" s="77"/>
      <c r="Q769" s="77"/>
      <c r="R769" s="77"/>
      <c r="S769" s="77"/>
      <c r="T769" s="78"/>
      <c r="U769" s="38"/>
      <c r="V769" s="38"/>
      <c r="W769" s="38"/>
      <c r="X769" s="38"/>
      <c r="Y769" s="38"/>
      <c r="Z769" s="38"/>
      <c r="AA769" s="38"/>
      <c r="AB769" s="38"/>
      <c r="AC769" s="38"/>
      <c r="AD769" s="38"/>
      <c r="AE769" s="38"/>
      <c r="AT769" s="19" t="s">
        <v>167</v>
      </c>
      <c r="AU769" s="19" t="s">
        <v>83</v>
      </c>
    </row>
    <row r="770" s="2" customFormat="1">
      <c r="A770" s="38"/>
      <c r="B770" s="39"/>
      <c r="C770" s="38"/>
      <c r="D770" s="194" t="s">
        <v>169</v>
      </c>
      <c r="E770" s="38"/>
      <c r="F770" s="199" t="s">
        <v>997</v>
      </c>
      <c r="G770" s="38"/>
      <c r="H770" s="38"/>
      <c r="I770" s="196"/>
      <c r="J770" s="38"/>
      <c r="K770" s="38"/>
      <c r="L770" s="39"/>
      <c r="M770" s="197"/>
      <c r="N770" s="198"/>
      <c r="O770" s="77"/>
      <c r="P770" s="77"/>
      <c r="Q770" s="77"/>
      <c r="R770" s="77"/>
      <c r="S770" s="77"/>
      <c r="T770" s="78"/>
      <c r="U770" s="38"/>
      <c r="V770" s="38"/>
      <c r="W770" s="38"/>
      <c r="X770" s="38"/>
      <c r="Y770" s="38"/>
      <c r="Z770" s="38"/>
      <c r="AA770" s="38"/>
      <c r="AB770" s="38"/>
      <c r="AC770" s="38"/>
      <c r="AD770" s="38"/>
      <c r="AE770" s="38"/>
      <c r="AT770" s="19" t="s">
        <v>169</v>
      </c>
      <c r="AU770" s="19" t="s">
        <v>83</v>
      </c>
    </row>
    <row r="771" s="14" customFormat="1">
      <c r="A771" s="14"/>
      <c r="B771" s="207"/>
      <c r="C771" s="14"/>
      <c r="D771" s="194" t="s">
        <v>171</v>
      </c>
      <c r="E771" s="208" t="s">
        <v>1</v>
      </c>
      <c r="F771" s="209" t="s">
        <v>1006</v>
      </c>
      <c r="G771" s="14"/>
      <c r="H771" s="210">
        <v>1.145</v>
      </c>
      <c r="I771" s="211"/>
      <c r="J771" s="14"/>
      <c r="K771" s="14"/>
      <c r="L771" s="207"/>
      <c r="M771" s="212"/>
      <c r="N771" s="213"/>
      <c r="O771" s="213"/>
      <c r="P771" s="213"/>
      <c r="Q771" s="213"/>
      <c r="R771" s="213"/>
      <c r="S771" s="213"/>
      <c r="T771" s="214"/>
      <c r="U771" s="14"/>
      <c r="V771" s="14"/>
      <c r="W771" s="14"/>
      <c r="X771" s="14"/>
      <c r="Y771" s="14"/>
      <c r="Z771" s="14"/>
      <c r="AA771" s="14"/>
      <c r="AB771" s="14"/>
      <c r="AC771" s="14"/>
      <c r="AD771" s="14"/>
      <c r="AE771" s="14"/>
      <c r="AT771" s="208" t="s">
        <v>171</v>
      </c>
      <c r="AU771" s="208" t="s">
        <v>83</v>
      </c>
      <c r="AV771" s="14" t="s">
        <v>83</v>
      </c>
      <c r="AW771" s="14" t="s">
        <v>32</v>
      </c>
      <c r="AX771" s="14" t="s">
        <v>81</v>
      </c>
      <c r="AY771" s="208" t="s">
        <v>158</v>
      </c>
    </row>
    <row r="772" s="2" customFormat="1" ht="37.8" customHeight="1">
      <c r="A772" s="38"/>
      <c r="B772" s="180"/>
      <c r="C772" s="181" t="s">
        <v>1007</v>
      </c>
      <c r="D772" s="181" t="s">
        <v>160</v>
      </c>
      <c r="E772" s="182" t="s">
        <v>1008</v>
      </c>
      <c r="F772" s="183" t="s">
        <v>1009</v>
      </c>
      <c r="G772" s="184" t="s">
        <v>184</v>
      </c>
      <c r="H772" s="185">
        <v>3.4550000000000001</v>
      </c>
      <c r="I772" s="186"/>
      <c r="J772" s="187">
        <f>ROUND(I772*H772,2)</f>
        <v>0</v>
      </c>
      <c r="K772" s="183" t="s">
        <v>1</v>
      </c>
      <c r="L772" s="39"/>
      <c r="M772" s="188" t="s">
        <v>1</v>
      </c>
      <c r="N772" s="189" t="s">
        <v>40</v>
      </c>
      <c r="O772" s="77"/>
      <c r="P772" s="190">
        <f>O772*H772</f>
        <v>0</v>
      </c>
      <c r="Q772" s="190">
        <v>0</v>
      </c>
      <c r="R772" s="190">
        <f>Q772*H772</f>
        <v>0</v>
      </c>
      <c r="S772" s="190">
        <v>0</v>
      </c>
      <c r="T772" s="191">
        <f>S772*H772</f>
        <v>0</v>
      </c>
      <c r="U772" s="38"/>
      <c r="V772" s="38"/>
      <c r="W772" s="38"/>
      <c r="X772" s="38"/>
      <c r="Y772" s="38"/>
      <c r="Z772" s="38"/>
      <c r="AA772" s="38"/>
      <c r="AB772" s="38"/>
      <c r="AC772" s="38"/>
      <c r="AD772" s="38"/>
      <c r="AE772" s="38"/>
      <c r="AR772" s="192" t="s">
        <v>165</v>
      </c>
      <c r="AT772" s="192" t="s">
        <v>160</v>
      </c>
      <c r="AU772" s="192" t="s">
        <v>83</v>
      </c>
      <c r="AY772" s="19" t="s">
        <v>158</v>
      </c>
      <c r="BE772" s="193">
        <f>IF(N772="základní",J772,0)</f>
        <v>0</v>
      </c>
      <c r="BF772" s="193">
        <f>IF(N772="snížená",J772,0)</f>
        <v>0</v>
      </c>
      <c r="BG772" s="193">
        <f>IF(N772="zákl. přenesená",J772,0)</f>
        <v>0</v>
      </c>
      <c r="BH772" s="193">
        <f>IF(N772="sníž. přenesená",J772,0)</f>
        <v>0</v>
      </c>
      <c r="BI772" s="193">
        <f>IF(N772="nulová",J772,0)</f>
        <v>0</v>
      </c>
      <c r="BJ772" s="19" t="s">
        <v>81</v>
      </c>
      <c r="BK772" s="193">
        <f>ROUND(I772*H772,2)</f>
        <v>0</v>
      </c>
      <c r="BL772" s="19" t="s">
        <v>165</v>
      </c>
      <c r="BM772" s="192" t="s">
        <v>1010</v>
      </c>
    </row>
    <row r="773" s="2" customFormat="1">
      <c r="A773" s="38"/>
      <c r="B773" s="39"/>
      <c r="C773" s="38"/>
      <c r="D773" s="194" t="s">
        <v>167</v>
      </c>
      <c r="E773" s="38"/>
      <c r="F773" s="195" t="s">
        <v>1009</v>
      </c>
      <c r="G773" s="38"/>
      <c r="H773" s="38"/>
      <c r="I773" s="196"/>
      <c r="J773" s="38"/>
      <c r="K773" s="38"/>
      <c r="L773" s="39"/>
      <c r="M773" s="197"/>
      <c r="N773" s="198"/>
      <c r="O773" s="77"/>
      <c r="P773" s="77"/>
      <c r="Q773" s="77"/>
      <c r="R773" s="77"/>
      <c r="S773" s="77"/>
      <c r="T773" s="78"/>
      <c r="U773" s="38"/>
      <c r="V773" s="38"/>
      <c r="W773" s="38"/>
      <c r="X773" s="38"/>
      <c r="Y773" s="38"/>
      <c r="Z773" s="38"/>
      <c r="AA773" s="38"/>
      <c r="AB773" s="38"/>
      <c r="AC773" s="38"/>
      <c r="AD773" s="38"/>
      <c r="AE773" s="38"/>
      <c r="AT773" s="19" t="s">
        <v>167</v>
      </c>
      <c r="AU773" s="19" t="s">
        <v>83</v>
      </c>
    </row>
    <row r="774" s="2" customFormat="1">
      <c r="A774" s="38"/>
      <c r="B774" s="39"/>
      <c r="C774" s="38"/>
      <c r="D774" s="194" t="s">
        <v>169</v>
      </c>
      <c r="E774" s="38"/>
      <c r="F774" s="199" t="s">
        <v>997</v>
      </c>
      <c r="G774" s="38"/>
      <c r="H774" s="38"/>
      <c r="I774" s="196"/>
      <c r="J774" s="38"/>
      <c r="K774" s="38"/>
      <c r="L774" s="39"/>
      <c r="M774" s="197"/>
      <c r="N774" s="198"/>
      <c r="O774" s="77"/>
      <c r="P774" s="77"/>
      <c r="Q774" s="77"/>
      <c r="R774" s="77"/>
      <c r="S774" s="77"/>
      <c r="T774" s="78"/>
      <c r="U774" s="38"/>
      <c r="V774" s="38"/>
      <c r="W774" s="38"/>
      <c r="X774" s="38"/>
      <c r="Y774" s="38"/>
      <c r="Z774" s="38"/>
      <c r="AA774" s="38"/>
      <c r="AB774" s="38"/>
      <c r="AC774" s="38"/>
      <c r="AD774" s="38"/>
      <c r="AE774" s="38"/>
      <c r="AT774" s="19" t="s">
        <v>169</v>
      </c>
      <c r="AU774" s="19" t="s">
        <v>83</v>
      </c>
    </row>
    <row r="775" s="14" customFormat="1">
      <c r="A775" s="14"/>
      <c r="B775" s="207"/>
      <c r="C775" s="14"/>
      <c r="D775" s="194" t="s">
        <v>171</v>
      </c>
      <c r="E775" s="208" t="s">
        <v>1</v>
      </c>
      <c r="F775" s="209" t="s">
        <v>1011</v>
      </c>
      <c r="G775" s="14"/>
      <c r="H775" s="210">
        <v>1.2649999999999999</v>
      </c>
      <c r="I775" s="211"/>
      <c r="J775" s="14"/>
      <c r="K775" s="14"/>
      <c r="L775" s="207"/>
      <c r="M775" s="212"/>
      <c r="N775" s="213"/>
      <c r="O775" s="213"/>
      <c r="P775" s="213"/>
      <c r="Q775" s="213"/>
      <c r="R775" s="213"/>
      <c r="S775" s="213"/>
      <c r="T775" s="214"/>
      <c r="U775" s="14"/>
      <c r="V775" s="14"/>
      <c r="W775" s="14"/>
      <c r="X775" s="14"/>
      <c r="Y775" s="14"/>
      <c r="Z775" s="14"/>
      <c r="AA775" s="14"/>
      <c r="AB775" s="14"/>
      <c r="AC775" s="14"/>
      <c r="AD775" s="14"/>
      <c r="AE775" s="14"/>
      <c r="AT775" s="208" t="s">
        <v>171</v>
      </c>
      <c r="AU775" s="208" t="s">
        <v>83</v>
      </c>
      <c r="AV775" s="14" t="s">
        <v>83</v>
      </c>
      <c r="AW775" s="14" t="s">
        <v>32</v>
      </c>
      <c r="AX775" s="14" t="s">
        <v>75</v>
      </c>
      <c r="AY775" s="208" t="s">
        <v>158</v>
      </c>
    </row>
    <row r="776" s="14" customFormat="1">
      <c r="A776" s="14"/>
      <c r="B776" s="207"/>
      <c r="C776" s="14"/>
      <c r="D776" s="194" t="s">
        <v>171</v>
      </c>
      <c r="E776" s="208" t="s">
        <v>1</v>
      </c>
      <c r="F776" s="209" t="s">
        <v>1012</v>
      </c>
      <c r="G776" s="14"/>
      <c r="H776" s="210">
        <v>1.095</v>
      </c>
      <c r="I776" s="211"/>
      <c r="J776" s="14"/>
      <c r="K776" s="14"/>
      <c r="L776" s="207"/>
      <c r="M776" s="212"/>
      <c r="N776" s="213"/>
      <c r="O776" s="213"/>
      <c r="P776" s="213"/>
      <c r="Q776" s="213"/>
      <c r="R776" s="213"/>
      <c r="S776" s="213"/>
      <c r="T776" s="214"/>
      <c r="U776" s="14"/>
      <c r="V776" s="14"/>
      <c r="W776" s="14"/>
      <c r="X776" s="14"/>
      <c r="Y776" s="14"/>
      <c r="Z776" s="14"/>
      <c r="AA776" s="14"/>
      <c r="AB776" s="14"/>
      <c r="AC776" s="14"/>
      <c r="AD776" s="14"/>
      <c r="AE776" s="14"/>
      <c r="AT776" s="208" t="s">
        <v>171</v>
      </c>
      <c r="AU776" s="208" t="s">
        <v>83</v>
      </c>
      <c r="AV776" s="14" t="s">
        <v>83</v>
      </c>
      <c r="AW776" s="14" t="s">
        <v>32</v>
      </c>
      <c r="AX776" s="14" t="s">
        <v>75</v>
      </c>
      <c r="AY776" s="208" t="s">
        <v>158</v>
      </c>
    </row>
    <row r="777" s="14" customFormat="1">
      <c r="A777" s="14"/>
      <c r="B777" s="207"/>
      <c r="C777" s="14"/>
      <c r="D777" s="194" t="s">
        <v>171</v>
      </c>
      <c r="E777" s="208" t="s">
        <v>1</v>
      </c>
      <c r="F777" s="209" t="s">
        <v>1013</v>
      </c>
      <c r="G777" s="14"/>
      <c r="H777" s="210">
        <v>1.095</v>
      </c>
      <c r="I777" s="211"/>
      <c r="J777" s="14"/>
      <c r="K777" s="14"/>
      <c r="L777" s="207"/>
      <c r="M777" s="212"/>
      <c r="N777" s="213"/>
      <c r="O777" s="213"/>
      <c r="P777" s="213"/>
      <c r="Q777" s="213"/>
      <c r="R777" s="213"/>
      <c r="S777" s="213"/>
      <c r="T777" s="214"/>
      <c r="U777" s="14"/>
      <c r="V777" s="14"/>
      <c r="W777" s="14"/>
      <c r="X777" s="14"/>
      <c r="Y777" s="14"/>
      <c r="Z777" s="14"/>
      <c r="AA777" s="14"/>
      <c r="AB777" s="14"/>
      <c r="AC777" s="14"/>
      <c r="AD777" s="14"/>
      <c r="AE777" s="14"/>
      <c r="AT777" s="208" t="s">
        <v>171</v>
      </c>
      <c r="AU777" s="208" t="s">
        <v>83</v>
      </c>
      <c r="AV777" s="14" t="s">
        <v>83</v>
      </c>
      <c r="AW777" s="14" t="s">
        <v>32</v>
      </c>
      <c r="AX777" s="14" t="s">
        <v>75</v>
      </c>
      <c r="AY777" s="208" t="s">
        <v>158</v>
      </c>
    </row>
    <row r="778" s="15" customFormat="1">
      <c r="A778" s="15"/>
      <c r="B778" s="215"/>
      <c r="C778" s="15"/>
      <c r="D778" s="194" t="s">
        <v>171</v>
      </c>
      <c r="E778" s="216" t="s">
        <v>1</v>
      </c>
      <c r="F778" s="217" t="s">
        <v>196</v>
      </c>
      <c r="G778" s="15"/>
      <c r="H778" s="218">
        <v>3.4550000000000001</v>
      </c>
      <c r="I778" s="219"/>
      <c r="J778" s="15"/>
      <c r="K778" s="15"/>
      <c r="L778" s="215"/>
      <c r="M778" s="220"/>
      <c r="N778" s="221"/>
      <c r="O778" s="221"/>
      <c r="P778" s="221"/>
      <c r="Q778" s="221"/>
      <c r="R778" s="221"/>
      <c r="S778" s="221"/>
      <c r="T778" s="222"/>
      <c r="U778" s="15"/>
      <c r="V778" s="15"/>
      <c r="W778" s="15"/>
      <c r="X778" s="15"/>
      <c r="Y778" s="15"/>
      <c r="Z778" s="15"/>
      <c r="AA778" s="15"/>
      <c r="AB778" s="15"/>
      <c r="AC778" s="15"/>
      <c r="AD778" s="15"/>
      <c r="AE778" s="15"/>
      <c r="AT778" s="216" t="s">
        <v>171</v>
      </c>
      <c r="AU778" s="216" t="s">
        <v>83</v>
      </c>
      <c r="AV778" s="15" t="s">
        <v>165</v>
      </c>
      <c r="AW778" s="15" t="s">
        <v>32</v>
      </c>
      <c r="AX778" s="15" t="s">
        <v>81</v>
      </c>
      <c r="AY778" s="216" t="s">
        <v>158</v>
      </c>
    </row>
    <row r="779" s="2" customFormat="1" ht="37.8" customHeight="1">
      <c r="A779" s="38"/>
      <c r="B779" s="180"/>
      <c r="C779" s="181" t="s">
        <v>1014</v>
      </c>
      <c r="D779" s="181" t="s">
        <v>160</v>
      </c>
      <c r="E779" s="182" t="s">
        <v>1015</v>
      </c>
      <c r="F779" s="183" t="s">
        <v>1016</v>
      </c>
      <c r="G779" s="184" t="s">
        <v>184</v>
      </c>
      <c r="H779" s="185">
        <v>8.5150000000000006</v>
      </c>
      <c r="I779" s="186"/>
      <c r="J779" s="187">
        <f>ROUND(I779*H779,2)</f>
        <v>0</v>
      </c>
      <c r="K779" s="183" t="s">
        <v>1</v>
      </c>
      <c r="L779" s="39"/>
      <c r="M779" s="188" t="s">
        <v>1</v>
      </c>
      <c r="N779" s="189" t="s">
        <v>40</v>
      </c>
      <c r="O779" s="77"/>
      <c r="P779" s="190">
        <f>O779*H779</f>
        <v>0</v>
      </c>
      <c r="Q779" s="190">
        <v>0</v>
      </c>
      <c r="R779" s="190">
        <f>Q779*H779</f>
        <v>0</v>
      </c>
      <c r="S779" s="190">
        <v>0</v>
      </c>
      <c r="T779" s="191">
        <f>S779*H779</f>
        <v>0</v>
      </c>
      <c r="U779" s="38"/>
      <c r="V779" s="38"/>
      <c r="W779" s="38"/>
      <c r="X779" s="38"/>
      <c r="Y779" s="38"/>
      <c r="Z779" s="38"/>
      <c r="AA779" s="38"/>
      <c r="AB779" s="38"/>
      <c r="AC779" s="38"/>
      <c r="AD779" s="38"/>
      <c r="AE779" s="38"/>
      <c r="AR779" s="192" t="s">
        <v>165</v>
      </c>
      <c r="AT779" s="192" t="s">
        <v>160</v>
      </c>
      <c r="AU779" s="192" t="s">
        <v>83</v>
      </c>
      <c r="AY779" s="19" t="s">
        <v>158</v>
      </c>
      <c r="BE779" s="193">
        <f>IF(N779="základní",J779,0)</f>
        <v>0</v>
      </c>
      <c r="BF779" s="193">
        <f>IF(N779="snížená",J779,0)</f>
        <v>0</v>
      </c>
      <c r="BG779" s="193">
        <f>IF(N779="zákl. přenesená",J779,0)</f>
        <v>0</v>
      </c>
      <c r="BH779" s="193">
        <f>IF(N779="sníž. přenesená",J779,0)</f>
        <v>0</v>
      </c>
      <c r="BI779" s="193">
        <f>IF(N779="nulová",J779,0)</f>
        <v>0</v>
      </c>
      <c r="BJ779" s="19" t="s">
        <v>81</v>
      </c>
      <c r="BK779" s="193">
        <f>ROUND(I779*H779,2)</f>
        <v>0</v>
      </c>
      <c r="BL779" s="19" t="s">
        <v>165</v>
      </c>
      <c r="BM779" s="192" t="s">
        <v>1017</v>
      </c>
    </row>
    <row r="780" s="2" customFormat="1">
      <c r="A780" s="38"/>
      <c r="B780" s="39"/>
      <c r="C780" s="38"/>
      <c r="D780" s="194" t="s">
        <v>167</v>
      </c>
      <c r="E780" s="38"/>
      <c r="F780" s="195" t="s">
        <v>1018</v>
      </c>
      <c r="G780" s="38"/>
      <c r="H780" s="38"/>
      <c r="I780" s="196"/>
      <c r="J780" s="38"/>
      <c r="K780" s="38"/>
      <c r="L780" s="39"/>
      <c r="M780" s="197"/>
      <c r="N780" s="198"/>
      <c r="O780" s="77"/>
      <c r="P780" s="77"/>
      <c r="Q780" s="77"/>
      <c r="R780" s="77"/>
      <c r="S780" s="77"/>
      <c r="T780" s="78"/>
      <c r="U780" s="38"/>
      <c r="V780" s="38"/>
      <c r="W780" s="38"/>
      <c r="X780" s="38"/>
      <c r="Y780" s="38"/>
      <c r="Z780" s="38"/>
      <c r="AA780" s="38"/>
      <c r="AB780" s="38"/>
      <c r="AC780" s="38"/>
      <c r="AD780" s="38"/>
      <c r="AE780" s="38"/>
      <c r="AT780" s="19" t="s">
        <v>167</v>
      </c>
      <c r="AU780" s="19" t="s">
        <v>83</v>
      </c>
    </row>
    <row r="781" s="2" customFormat="1">
      <c r="A781" s="38"/>
      <c r="B781" s="39"/>
      <c r="C781" s="38"/>
      <c r="D781" s="194" t="s">
        <v>169</v>
      </c>
      <c r="E781" s="38"/>
      <c r="F781" s="199" t="s">
        <v>170</v>
      </c>
      <c r="G781" s="38"/>
      <c r="H781" s="38"/>
      <c r="I781" s="196"/>
      <c r="J781" s="38"/>
      <c r="K781" s="38"/>
      <c r="L781" s="39"/>
      <c r="M781" s="197"/>
      <c r="N781" s="198"/>
      <c r="O781" s="77"/>
      <c r="P781" s="77"/>
      <c r="Q781" s="77"/>
      <c r="R781" s="77"/>
      <c r="S781" s="77"/>
      <c r="T781" s="78"/>
      <c r="U781" s="38"/>
      <c r="V781" s="38"/>
      <c r="W781" s="38"/>
      <c r="X781" s="38"/>
      <c r="Y781" s="38"/>
      <c r="Z781" s="38"/>
      <c r="AA781" s="38"/>
      <c r="AB781" s="38"/>
      <c r="AC781" s="38"/>
      <c r="AD781" s="38"/>
      <c r="AE781" s="38"/>
      <c r="AT781" s="19" t="s">
        <v>169</v>
      </c>
      <c r="AU781" s="19" t="s">
        <v>83</v>
      </c>
    </row>
    <row r="782" s="14" customFormat="1">
      <c r="A782" s="14"/>
      <c r="B782" s="207"/>
      <c r="C782" s="14"/>
      <c r="D782" s="194" t="s">
        <v>171</v>
      </c>
      <c r="E782" s="208" t="s">
        <v>1</v>
      </c>
      <c r="F782" s="209" t="s">
        <v>1019</v>
      </c>
      <c r="G782" s="14"/>
      <c r="H782" s="210">
        <v>0.51500000000000001</v>
      </c>
      <c r="I782" s="211"/>
      <c r="J782" s="14"/>
      <c r="K782" s="14"/>
      <c r="L782" s="207"/>
      <c r="M782" s="212"/>
      <c r="N782" s="213"/>
      <c r="O782" s="213"/>
      <c r="P782" s="213"/>
      <c r="Q782" s="213"/>
      <c r="R782" s="213"/>
      <c r="S782" s="213"/>
      <c r="T782" s="214"/>
      <c r="U782" s="14"/>
      <c r="V782" s="14"/>
      <c r="W782" s="14"/>
      <c r="X782" s="14"/>
      <c r="Y782" s="14"/>
      <c r="Z782" s="14"/>
      <c r="AA782" s="14"/>
      <c r="AB782" s="14"/>
      <c r="AC782" s="14"/>
      <c r="AD782" s="14"/>
      <c r="AE782" s="14"/>
      <c r="AT782" s="208" t="s">
        <v>171</v>
      </c>
      <c r="AU782" s="208" t="s">
        <v>83</v>
      </c>
      <c r="AV782" s="14" t="s">
        <v>83</v>
      </c>
      <c r="AW782" s="14" t="s">
        <v>32</v>
      </c>
      <c r="AX782" s="14" t="s">
        <v>75</v>
      </c>
      <c r="AY782" s="208" t="s">
        <v>158</v>
      </c>
    </row>
    <row r="783" s="14" customFormat="1">
      <c r="A783" s="14"/>
      <c r="B783" s="207"/>
      <c r="C783" s="14"/>
      <c r="D783" s="194" t="s">
        <v>171</v>
      </c>
      <c r="E783" s="208" t="s">
        <v>1</v>
      </c>
      <c r="F783" s="209" t="s">
        <v>1020</v>
      </c>
      <c r="G783" s="14"/>
      <c r="H783" s="210">
        <v>8</v>
      </c>
      <c r="I783" s="211"/>
      <c r="J783" s="14"/>
      <c r="K783" s="14"/>
      <c r="L783" s="207"/>
      <c r="M783" s="212"/>
      <c r="N783" s="213"/>
      <c r="O783" s="213"/>
      <c r="P783" s="213"/>
      <c r="Q783" s="213"/>
      <c r="R783" s="213"/>
      <c r="S783" s="213"/>
      <c r="T783" s="214"/>
      <c r="U783" s="14"/>
      <c r="V783" s="14"/>
      <c r="W783" s="14"/>
      <c r="X783" s="14"/>
      <c r="Y783" s="14"/>
      <c r="Z783" s="14"/>
      <c r="AA783" s="14"/>
      <c r="AB783" s="14"/>
      <c r="AC783" s="14"/>
      <c r="AD783" s="14"/>
      <c r="AE783" s="14"/>
      <c r="AT783" s="208" t="s">
        <v>171</v>
      </c>
      <c r="AU783" s="208" t="s">
        <v>83</v>
      </c>
      <c r="AV783" s="14" t="s">
        <v>83</v>
      </c>
      <c r="AW783" s="14" t="s">
        <v>32</v>
      </c>
      <c r="AX783" s="14" t="s">
        <v>75</v>
      </c>
      <c r="AY783" s="208" t="s">
        <v>158</v>
      </c>
    </row>
    <row r="784" s="15" customFormat="1">
      <c r="A784" s="15"/>
      <c r="B784" s="215"/>
      <c r="C784" s="15"/>
      <c r="D784" s="194" t="s">
        <v>171</v>
      </c>
      <c r="E784" s="216" t="s">
        <v>1</v>
      </c>
      <c r="F784" s="217" t="s">
        <v>196</v>
      </c>
      <c r="G784" s="15"/>
      <c r="H784" s="218">
        <v>8.5150000000000006</v>
      </c>
      <c r="I784" s="219"/>
      <c r="J784" s="15"/>
      <c r="K784" s="15"/>
      <c r="L784" s="215"/>
      <c r="M784" s="220"/>
      <c r="N784" s="221"/>
      <c r="O784" s="221"/>
      <c r="P784" s="221"/>
      <c r="Q784" s="221"/>
      <c r="R784" s="221"/>
      <c r="S784" s="221"/>
      <c r="T784" s="222"/>
      <c r="U784" s="15"/>
      <c r="V784" s="15"/>
      <c r="W784" s="15"/>
      <c r="X784" s="15"/>
      <c r="Y784" s="15"/>
      <c r="Z784" s="15"/>
      <c r="AA784" s="15"/>
      <c r="AB784" s="15"/>
      <c r="AC784" s="15"/>
      <c r="AD784" s="15"/>
      <c r="AE784" s="15"/>
      <c r="AT784" s="216" t="s">
        <v>171</v>
      </c>
      <c r="AU784" s="216" t="s">
        <v>83</v>
      </c>
      <c r="AV784" s="15" t="s">
        <v>165</v>
      </c>
      <c r="AW784" s="15" t="s">
        <v>32</v>
      </c>
      <c r="AX784" s="15" t="s">
        <v>81</v>
      </c>
      <c r="AY784" s="216" t="s">
        <v>158</v>
      </c>
    </row>
    <row r="785" s="2" customFormat="1" ht="24.15" customHeight="1">
      <c r="A785" s="38"/>
      <c r="B785" s="180"/>
      <c r="C785" s="181" t="s">
        <v>1021</v>
      </c>
      <c r="D785" s="181" t="s">
        <v>160</v>
      </c>
      <c r="E785" s="182" t="s">
        <v>1022</v>
      </c>
      <c r="F785" s="183" t="s">
        <v>1023</v>
      </c>
      <c r="G785" s="184" t="s">
        <v>184</v>
      </c>
      <c r="H785" s="185">
        <v>0.51500000000000001</v>
      </c>
      <c r="I785" s="186"/>
      <c r="J785" s="187">
        <f>ROUND(I785*H785,2)</f>
        <v>0</v>
      </c>
      <c r="K785" s="183" t="s">
        <v>164</v>
      </c>
      <c r="L785" s="39"/>
      <c r="M785" s="188" t="s">
        <v>1</v>
      </c>
      <c r="N785" s="189" t="s">
        <v>40</v>
      </c>
      <c r="O785" s="77"/>
      <c r="P785" s="190">
        <f>O785*H785</f>
        <v>0</v>
      </c>
      <c r="Q785" s="190">
        <v>0.00281</v>
      </c>
      <c r="R785" s="190">
        <f>Q785*H785</f>
        <v>0.0014471500000000001</v>
      </c>
      <c r="S785" s="190">
        <v>0.069000000000000006</v>
      </c>
      <c r="T785" s="191">
        <f>S785*H785</f>
        <v>0.035535000000000004</v>
      </c>
      <c r="U785" s="38"/>
      <c r="V785" s="38"/>
      <c r="W785" s="38"/>
      <c r="X785" s="38"/>
      <c r="Y785" s="38"/>
      <c r="Z785" s="38"/>
      <c r="AA785" s="38"/>
      <c r="AB785" s="38"/>
      <c r="AC785" s="38"/>
      <c r="AD785" s="38"/>
      <c r="AE785" s="38"/>
      <c r="AR785" s="192" t="s">
        <v>165</v>
      </c>
      <c r="AT785" s="192" t="s">
        <v>160</v>
      </c>
      <c r="AU785" s="192" t="s">
        <v>83</v>
      </c>
      <c r="AY785" s="19" t="s">
        <v>158</v>
      </c>
      <c r="BE785" s="193">
        <f>IF(N785="základní",J785,0)</f>
        <v>0</v>
      </c>
      <c r="BF785" s="193">
        <f>IF(N785="snížená",J785,0)</f>
        <v>0</v>
      </c>
      <c r="BG785" s="193">
        <f>IF(N785="zákl. přenesená",J785,0)</f>
        <v>0</v>
      </c>
      <c r="BH785" s="193">
        <f>IF(N785="sníž. přenesená",J785,0)</f>
        <v>0</v>
      </c>
      <c r="BI785" s="193">
        <f>IF(N785="nulová",J785,0)</f>
        <v>0</v>
      </c>
      <c r="BJ785" s="19" t="s">
        <v>81</v>
      </c>
      <c r="BK785" s="193">
        <f>ROUND(I785*H785,2)</f>
        <v>0</v>
      </c>
      <c r="BL785" s="19" t="s">
        <v>165</v>
      </c>
      <c r="BM785" s="192" t="s">
        <v>1024</v>
      </c>
    </row>
    <row r="786" s="2" customFormat="1">
      <c r="A786" s="38"/>
      <c r="B786" s="39"/>
      <c r="C786" s="38"/>
      <c r="D786" s="194" t="s">
        <v>167</v>
      </c>
      <c r="E786" s="38"/>
      <c r="F786" s="195" t="s">
        <v>1025</v>
      </c>
      <c r="G786" s="38"/>
      <c r="H786" s="38"/>
      <c r="I786" s="196"/>
      <c r="J786" s="38"/>
      <c r="K786" s="38"/>
      <c r="L786" s="39"/>
      <c r="M786" s="197"/>
      <c r="N786" s="198"/>
      <c r="O786" s="77"/>
      <c r="P786" s="77"/>
      <c r="Q786" s="77"/>
      <c r="R786" s="77"/>
      <c r="S786" s="77"/>
      <c r="T786" s="78"/>
      <c r="U786" s="38"/>
      <c r="V786" s="38"/>
      <c r="W786" s="38"/>
      <c r="X786" s="38"/>
      <c r="Y786" s="38"/>
      <c r="Z786" s="38"/>
      <c r="AA786" s="38"/>
      <c r="AB786" s="38"/>
      <c r="AC786" s="38"/>
      <c r="AD786" s="38"/>
      <c r="AE786" s="38"/>
      <c r="AT786" s="19" t="s">
        <v>167</v>
      </c>
      <c r="AU786" s="19" t="s">
        <v>83</v>
      </c>
    </row>
    <row r="787" s="14" customFormat="1">
      <c r="A787" s="14"/>
      <c r="B787" s="207"/>
      <c r="C787" s="14"/>
      <c r="D787" s="194" t="s">
        <v>171</v>
      </c>
      <c r="E787" s="208" t="s">
        <v>1</v>
      </c>
      <c r="F787" s="209" t="s">
        <v>1026</v>
      </c>
      <c r="G787" s="14"/>
      <c r="H787" s="210">
        <v>0.51500000000000001</v>
      </c>
      <c r="I787" s="211"/>
      <c r="J787" s="14"/>
      <c r="K787" s="14"/>
      <c r="L787" s="207"/>
      <c r="M787" s="212"/>
      <c r="N787" s="213"/>
      <c r="O787" s="213"/>
      <c r="P787" s="213"/>
      <c r="Q787" s="213"/>
      <c r="R787" s="213"/>
      <c r="S787" s="213"/>
      <c r="T787" s="214"/>
      <c r="U787" s="14"/>
      <c r="V787" s="14"/>
      <c r="W787" s="14"/>
      <c r="X787" s="14"/>
      <c r="Y787" s="14"/>
      <c r="Z787" s="14"/>
      <c r="AA787" s="14"/>
      <c r="AB787" s="14"/>
      <c r="AC787" s="14"/>
      <c r="AD787" s="14"/>
      <c r="AE787" s="14"/>
      <c r="AT787" s="208" t="s">
        <v>171</v>
      </c>
      <c r="AU787" s="208" t="s">
        <v>83</v>
      </c>
      <c r="AV787" s="14" t="s">
        <v>83</v>
      </c>
      <c r="AW787" s="14" t="s">
        <v>32</v>
      </c>
      <c r="AX787" s="14" t="s">
        <v>81</v>
      </c>
      <c r="AY787" s="208" t="s">
        <v>158</v>
      </c>
    </row>
    <row r="788" s="2" customFormat="1" ht="55.5" customHeight="1">
      <c r="A788" s="38"/>
      <c r="B788" s="180"/>
      <c r="C788" s="181" t="s">
        <v>1027</v>
      </c>
      <c r="D788" s="181" t="s">
        <v>160</v>
      </c>
      <c r="E788" s="182" t="s">
        <v>1028</v>
      </c>
      <c r="F788" s="183" t="s">
        <v>1029</v>
      </c>
      <c r="G788" s="184" t="s">
        <v>364</v>
      </c>
      <c r="H788" s="185">
        <v>1</v>
      </c>
      <c r="I788" s="186"/>
      <c r="J788" s="187">
        <f>ROUND(I788*H788,2)</f>
        <v>0</v>
      </c>
      <c r="K788" s="183" t="s">
        <v>1</v>
      </c>
      <c r="L788" s="39"/>
      <c r="M788" s="188" t="s">
        <v>1</v>
      </c>
      <c r="N788" s="189" t="s">
        <v>40</v>
      </c>
      <c r="O788" s="77"/>
      <c r="P788" s="190">
        <f>O788*H788</f>
        <v>0</v>
      </c>
      <c r="Q788" s="190">
        <v>0</v>
      </c>
      <c r="R788" s="190">
        <f>Q788*H788</f>
        <v>0</v>
      </c>
      <c r="S788" s="190">
        <v>0</v>
      </c>
      <c r="T788" s="191">
        <f>S788*H788</f>
        <v>0</v>
      </c>
      <c r="U788" s="38"/>
      <c r="V788" s="38"/>
      <c r="W788" s="38"/>
      <c r="X788" s="38"/>
      <c r="Y788" s="38"/>
      <c r="Z788" s="38"/>
      <c r="AA788" s="38"/>
      <c r="AB788" s="38"/>
      <c r="AC788" s="38"/>
      <c r="AD788" s="38"/>
      <c r="AE788" s="38"/>
      <c r="AR788" s="192" t="s">
        <v>165</v>
      </c>
      <c r="AT788" s="192" t="s">
        <v>160</v>
      </c>
      <c r="AU788" s="192" t="s">
        <v>83</v>
      </c>
      <c r="AY788" s="19" t="s">
        <v>158</v>
      </c>
      <c r="BE788" s="193">
        <f>IF(N788="základní",J788,0)</f>
        <v>0</v>
      </c>
      <c r="BF788" s="193">
        <f>IF(N788="snížená",J788,0)</f>
        <v>0</v>
      </c>
      <c r="BG788" s="193">
        <f>IF(N788="zákl. přenesená",J788,0)</f>
        <v>0</v>
      </c>
      <c r="BH788" s="193">
        <f>IF(N788="sníž. přenesená",J788,0)</f>
        <v>0</v>
      </c>
      <c r="BI788" s="193">
        <f>IF(N788="nulová",J788,0)</f>
        <v>0</v>
      </c>
      <c r="BJ788" s="19" t="s">
        <v>81</v>
      </c>
      <c r="BK788" s="193">
        <f>ROUND(I788*H788,2)</f>
        <v>0</v>
      </c>
      <c r="BL788" s="19" t="s">
        <v>165</v>
      </c>
      <c r="BM788" s="192" t="s">
        <v>1030</v>
      </c>
    </row>
    <row r="789" s="2" customFormat="1">
      <c r="A789" s="38"/>
      <c r="B789" s="39"/>
      <c r="C789" s="38"/>
      <c r="D789" s="194" t="s">
        <v>167</v>
      </c>
      <c r="E789" s="38"/>
      <c r="F789" s="195" t="s">
        <v>1029</v>
      </c>
      <c r="G789" s="38"/>
      <c r="H789" s="38"/>
      <c r="I789" s="196"/>
      <c r="J789" s="38"/>
      <c r="K789" s="38"/>
      <c r="L789" s="39"/>
      <c r="M789" s="197"/>
      <c r="N789" s="198"/>
      <c r="O789" s="77"/>
      <c r="P789" s="77"/>
      <c r="Q789" s="77"/>
      <c r="R789" s="77"/>
      <c r="S789" s="77"/>
      <c r="T789" s="78"/>
      <c r="U789" s="38"/>
      <c r="V789" s="38"/>
      <c r="W789" s="38"/>
      <c r="X789" s="38"/>
      <c r="Y789" s="38"/>
      <c r="Z789" s="38"/>
      <c r="AA789" s="38"/>
      <c r="AB789" s="38"/>
      <c r="AC789" s="38"/>
      <c r="AD789" s="38"/>
      <c r="AE789" s="38"/>
      <c r="AT789" s="19" t="s">
        <v>167</v>
      </c>
      <c r="AU789" s="19" t="s">
        <v>83</v>
      </c>
    </row>
    <row r="790" s="2" customFormat="1">
      <c r="A790" s="38"/>
      <c r="B790" s="39"/>
      <c r="C790" s="38"/>
      <c r="D790" s="194" t="s">
        <v>169</v>
      </c>
      <c r="E790" s="38"/>
      <c r="F790" s="199" t="s">
        <v>1031</v>
      </c>
      <c r="G790" s="38"/>
      <c r="H790" s="38"/>
      <c r="I790" s="196"/>
      <c r="J790" s="38"/>
      <c r="K790" s="38"/>
      <c r="L790" s="39"/>
      <c r="M790" s="197"/>
      <c r="N790" s="198"/>
      <c r="O790" s="77"/>
      <c r="P790" s="77"/>
      <c r="Q790" s="77"/>
      <c r="R790" s="77"/>
      <c r="S790" s="77"/>
      <c r="T790" s="78"/>
      <c r="U790" s="38"/>
      <c r="V790" s="38"/>
      <c r="W790" s="38"/>
      <c r="X790" s="38"/>
      <c r="Y790" s="38"/>
      <c r="Z790" s="38"/>
      <c r="AA790" s="38"/>
      <c r="AB790" s="38"/>
      <c r="AC790" s="38"/>
      <c r="AD790" s="38"/>
      <c r="AE790" s="38"/>
      <c r="AT790" s="19" t="s">
        <v>169</v>
      </c>
      <c r="AU790" s="19" t="s">
        <v>83</v>
      </c>
    </row>
    <row r="791" s="14" customFormat="1">
      <c r="A791" s="14"/>
      <c r="B791" s="207"/>
      <c r="C791" s="14"/>
      <c r="D791" s="194" t="s">
        <v>171</v>
      </c>
      <c r="E791" s="208" t="s">
        <v>1</v>
      </c>
      <c r="F791" s="209" t="s">
        <v>1032</v>
      </c>
      <c r="G791" s="14"/>
      <c r="H791" s="210">
        <v>1</v>
      </c>
      <c r="I791" s="211"/>
      <c r="J791" s="14"/>
      <c r="K791" s="14"/>
      <c r="L791" s="207"/>
      <c r="M791" s="212"/>
      <c r="N791" s="213"/>
      <c r="O791" s="213"/>
      <c r="P791" s="213"/>
      <c r="Q791" s="213"/>
      <c r="R791" s="213"/>
      <c r="S791" s="213"/>
      <c r="T791" s="214"/>
      <c r="U791" s="14"/>
      <c r="V791" s="14"/>
      <c r="W791" s="14"/>
      <c r="X791" s="14"/>
      <c r="Y791" s="14"/>
      <c r="Z791" s="14"/>
      <c r="AA791" s="14"/>
      <c r="AB791" s="14"/>
      <c r="AC791" s="14"/>
      <c r="AD791" s="14"/>
      <c r="AE791" s="14"/>
      <c r="AT791" s="208" t="s">
        <v>171</v>
      </c>
      <c r="AU791" s="208" t="s">
        <v>83</v>
      </c>
      <c r="AV791" s="14" t="s">
        <v>83</v>
      </c>
      <c r="AW791" s="14" t="s">
        <v>32</v>
      </c>
      <c r="AX791" s="14" t="s">
        <v>81</v>
      </c>
      <c r="AY791" s="208" t="s">
        <v>158</v>
      </c>
    </row>
    <row r="792" s="2" customFormat="1" ht="55.5" customHeight="1">
      <c r="A792" s="38"/>
      <c r="B792" s="180"/>
      <c r="C792" s="181" t="s">
        <v>1033</v>
      </c>
      <c r="D792" s="181" t="s">
        <v>160</v>
      </c>
      <c r="E792" s="182" t="s">
        <v>1034</v>
      </c>
      <c r="F792" s="183" t="s">
        <v>1035</v>
      </c>
      <c r="G792" s="184" t="s">
        <v>364</v>
      </c>
      <c r="H792" s="185">
        <v>1</v>
      </c>
      <c r="I792" s="186"/>
      <c r="J792" s="187">
        <f>ROUND(I792*H792,2)</f>
        <v>0</v>
      </c>
      <c r="K792" s="183" t="s">
        <v>1</v>
      </c>
      <c r="L792" s="39"/>
      <c r="M792" s="188" t="s">
        <v>1</v>
      </c>
      <c r="N792" s="189" t="s">
        <v>40</v>
      </c>
      <c r="O792" s="77"/>
      <c r="P792" s="190">
        <f>O792*H792</f>
        <v>0</v>
      </c>
      <c r="Q792" s="190">
        <v>0</v>
      </c>
      <c r="R792" s="190">
        <f>Q792*H792</f>
        <v>0</v>
      </c>
      <c r="S792" s="190">
        <v>0</v>
      </c>
      <c r="T792" s="191">
        <f>S792*H792</f>
        <v>0</v>
      </c>
      <c r="U792" s="38"/>
      <c r="V792" s="38"/>
      <c r="W792" s="38"/>
      <c r="X792" s="38"/>
      <c r="Y792" s="38"/>
      <c r="Z792" s="38"/>
      <c r="AA792" s="38"/>
      <c r="AB792" s="38"/>
      <c r="AC792" s="38"/>
      <c r="AD792" s="38"/>
      <c r="AE792" s="38"/>
      <c r="AR792" s="192" t="s">
        <v>165</v>
      </c>
      <c r="AT792" s="192" t="s">
        <v>160</v>
      </c>
      <c r="AU792" s="192" t="s">
        <v>83</v>
      </c>
      <c r="AY792" s="19" t="s">
        <v>158</v>
      </c>
      <c r="BE792" s="193">
        <f>IF(N792="základní",J792,0)</f>
        <v>0</v>
      </c>
      <c r="BF792" s="193">
        <f>IF(N792="snížená",J792,0)</f>
        <v>0</v>
      </c>
      <c r="BG792" s="193">
        <f>IF(N792="zákl. přenesená",J792,0)</f>
        <v>0</v>
      </c>
      <c r="BH792" s="193">
        <f>IF(N792="sníž. přenesená",J792,0)</f>
        <v>0</v>
      </c>
      <c r="BI792" s="193">
        <f>IF(N792="nulová",J792,0)</f>
        <v>0</v>
      </c>
      <c r="BJ792" s="19" t="s">
        <v>81</v>
      </c>
      <c r="BK792" s="193">
        <f>ROUND(I792*H792,2)</f>
        <v>0</v>
      </c>
      <c r="BL792" s="19" t="s">
        <v>165</v>
      </c>
      <c r="BM792" s="192" t="s">
        <v>1036</v>
      </c>
    </row>
    <row r="793" s="2" customFormat="1">
      <c r="A793" s="38"/>
      <c r="B793" s="39"/>
      <c r="C793" s="38"/>
      <c r="D793" s="194" t="s">
        <v>167</v>
      </c>
      <c r="E793" s="38"/>
      <c r="F793" s="195" t="s">
        <v>1035</v>
      </c>
      <c r="G793" s="38"/>
      <c r="H793" s="38"/>
      <c r="I793" s="196"/>
      <c r="J793" s="38"/>
      <c r="K793" s="38"/>
      <c r="L793" s="39"/>
      <c r="M793" s="197"/>
      <c r="N793" s="198"/>
      <c r="O793" s="77"/>
      <c r="P793" s="77"/>
      <c r="Q793" s="77"/>
      <c r="R793" s="77"/>
      <c r="S793" s="77"/>
      <c r="T793" s="78"/>
      <c r="U793" s="38"/>
      <c r="V793" s="38"/>
      <c r="W793" s="38"/>
      <c r="X793" s="38"/>
      <c r="Y793" s="38"/>
      <c r="Z793" s="38"/>
      <c r="AA793" s="38"/>
      <c r="AB793" s="38"/>
      <c r="AC793" s="38"/>
      <c r="AD793" s="38"/>
      <c r="AE793" s="38"/>
      <c r="AT793" s="19" t="s">
        <v>167</v>
      </c>
      <c r="AU793" s="19" t="s">
        <v>83</v>
      </c>
    </row>
    <row r="794" s="2" customFormat="1">
      <c r="A794" s="38"/>
      <c r="B794" s="39"/>
      <c r="C794" s="38"/>
      <c r="D794" s="194" t="s">
        <v>169</v>
      </c>
      <c r="E794" s="38"/>
      <c r="F794" s="199" t="s">
        <v>1031</v>
      </c>
      <c r="G794" s="38"/>
      <c r="H794" s="38"/>
      <c r="I794" s="196"/>
      <c r="J794" s="38"/>
      <c r="K794" s="38"/>
      <c r="L794" s="39"/>
      <c r="M794" s="197"/>
      <c r="N794" s="198"/>
      <c r="O794" s="77"/>
      <c r="P794" s="77"/>
      <c r="Q794" s="77"/>
      <c r="R794" s="77"/>
      <c r="S794" s="77"/>
      <c r="T794" s="78"/>
      <c r="U794" s="38"/>
      <c r="V794" s="38"/>
      <c r="W794" s="38"/>
      <c r="X794" s="38"/>
      <c r="Y794" s="38"/>
      <c r="Z794" s="38"/>
      <c r="AA794" s="38"/>
      <c r="AB794" s="38"/>
      <c r="AC794" s="38"/>
      <c r="AD794" s="38"/>
      <c r="AE794" s="38"/>
      <c r="AT794" s="19" t="s">
        <v>169</v>
      </c>
      <c r="AU794" s="19" t="s">
        <v>83</v>
      </c>
    </row>
    <row r="795" s="14" customFormat="1">
      <c r="A795" s="14"/>
      <c r="B795" s="207"/>
      <c r="C795" s="14"/>
      <c r="D795" s="194" t="s">
        <v>171</v>
      </c>
      <c r="E795" s="208" t="s">
        <v>1</v>
      </c>
      <c r="F795" s="209" t="s">
        <v>1037</v>
      </c>
      <c r="G795" s="14"/>
      <c r="H795" s="210">
        <v>1</v>
      </c>
      <c r="I795" s="211"/>
      <c r="J795" s="14"/>
      <c r="K795" s="14"/>
      <c r="L795" s="207"/>
      <c r="M795" s="212"/>
      <c r="N795" s="213"/>
      <c r="O795" s="213"/>
      <c r="P795" s="213"/>
      <c r="Q795" s="213"/>
      <c r="R795" s="213"/>
      <c r="S795" s="213"/>
      <c r="T795" s="214"/>
      <c r="U795" s="14"/>
      <c r="V795" s="14"/>
      <c r="W795" s="14"/>
      <c r="X795" s="14"/>
      <c r="Y795" s="14"/>
      <c r="Z795" s="14"/>
      <c r="AA795" s="14"/>
      <c r="AB795" s="14"/>
      <c r="AC795" s="14"/>
      <c r="AD795" s="14"/>
      <c r="AE795" s="14"/>
      <c r="AT795" s="208" t="s">
        <v>171</v>
      </c>
      <c r="AU795" s="208" t="s">
        <v>83</v>
      </c>
      <c r="AV795" s="14" t="s">
        <v>83</v>
      </c>
      <c r="AW795" s="14" t="s">
        <v>32</v>
      </c>
      <c r="AX795" s="14" t="s">
        <v>81</v>
      </c>
      <c r="AY795" s="208" t="s">
        <v>158</v>
      </c>
    </row>
    <row r="796" s="2" customFormat="1" ht="55.5" customHeight="1">
      <c r="A796" s="38"/>
      <c r="B796" s="180"/>
      <c r="C796" s="181" t="s">
        <v>1038</v>
      </c>
      <c r="D796" s="181" t="s">
        <v>160</v>
      </c>
      <c r="E796" s="182" t="s">
        <v>1039</v>
      </c>
      <c r="F796" s="183" t="s">
        <v>1040</v>
      </c>
      <c r="G796" s="184" t="s">
        <v>364</v>
      </c>
      <c r="H796" s="185">
        <v>3</v>
      </c>
      <c r="I796" s="186"/>
      <c r="J796" s="187">
        <f>ROUND(I796*H796,2)</f>
        <v>0</v>
      </c>
      <c r="K796" s="183" t="s">
        <v>1</v>
      </c>
      <c r="L796" s="39"/>
      <c r="M796" s="188" t="s">
        <v>1</v>
      </c>
      <c r="N796" s="189" t="s">
        <v>40</v>
      </c>
      <c r="O796" s="77"/>
      <c r="P796" s="190">
        <f>O796*H796</f>
        <v>0</v>
      </c>
      <c r="Q796" s="190">
        <v>0</v>
      </c>
      <c r="R796" s="190">
        <f>Q796*H796</f>
        <v>0</v>
      </c>
      <c r="S796" s="190">
        <v>0</v>
      </c>
      <c r="T796" s="191">
        <f>S796*H796</f>
        <v>0</v>
      </c>
      <c r="U796" s="38"/>
      <c r="V796" s="38"/>
      <c r="W796" s="38"/>
      <c r="X796" s="38"/>
      <c r="Y796" s="38"/>
      <c r="Z796" s="38"/>
      <c r="AA796" s="38"/>
      <c r="AB796" s="38"/>
      <c r="AC796" s="38"/>
      <c r="AD796" s="38"/>
      <c r="AE796" s="38"/>
      <c r="AR796" s="192" t="s">
        <v>165</v>
      </c>
      <c r="AT796" s="192" t="s">
        <v>160</v>
      </c>
      <c r="AU796" s="192" t="s">
        <v>83</v>
      </c>
      <c r="AY796" s="19" t="s">
        <v>158</v>
      </c>
      <c r="BE796" s="193">
        <f>IF(N796="základní",J796,0)</f>
        <v>0</v>
      </c>
      <c r="BF796" s="193">
        <f>IF(N796="snížená",J796,0)</f>
        <v>0</v>
      </c>
      <c r="BG796" s="193">
        <f>IF(N796="zákl. přenesená",J796,0)</f>
        <v>0</v>
      </c>
      <c r="BH796" s="193">
        <f>IF(N796="sníž. přenesená",J796,0)</f>
        <v>0</v>
      </c>
      <c r="BI796" s="193">
        <f>IF(N796="nulová",J796,0)</f>
        <v>0</v>
      </c>
      <c r="BJ796" s="19" t="s">
        <v>81</v>
      </c>
      <c r="BK796" s="193">
        <f>ROUND(I796*H796,2)</f>
        <v>0</v>
      </c>
      <c r="BL796" s="19" t="s">
        <v>165</v>
      </c>
      <c r="BM796" s="192" t="s">
        <v>1041</v>
      </c>
    </row>
    <row r="797" s="2" customFormat="1">
      <c r="A797" s="38"/>
      <c r="B797" s="39"/>
      <c r="C797" s="38"/>
      <c r="D797" s="194" t="s">
        <v>167</v>
      </c>
      <c r="E797" s="38"/>
      <c r="F797" s="195" t="s">
        <v>1040</v>
      </c>
      <c r="G797" s="38"/>
      <c r="H797" s="38"/>
      <c r="I797" s="196"/>
      <c r="J797" s="38"/>
      <c r="K797" s="38"/>
      <c r="L797" s="39"/>
      <c r="M797" s="197"/>
      <c r="N797" s="198"/>
      <c r="O797" s="77"/>
      <c r="P797" s="77"/>
      <c r="Q797" s="77"/>
      <c r="R797" s="77"/>
      <c r="S797" s="77"/>
      <c r="T797" s="78"/>
      <c r="U797" s="38"/>
      <c r="V797" s="38"/>
      <c r="W797" s="38"/>
      <c r="X797" s="38"/>
      <c r="Y797" s="38"/>
      <c r="Z797" s="38"/>
      <c r="AA797" s="38"/>
      <c r="AB797" s="38"/>
      <c r="AC797" s="38"/>
      <c r="AD797" s="38"/>
      <c r="AE797" s="38"/>
      <c r="AT797" s="19" t="s">
        <v>167</v>
      </c>
      <c r="AU797" s="19" t="s">
        <v>83</v>
      </c>
    </row>
    <row r="798" s="2" customFormat="1">
      <c r="A798" s="38"/>
      <c r="B798" s="39"/>
      <c r="C798" s="38"/>
      <c r="D798" s="194" t="s">
        <v>169</v>
      </c>
      <c r="E798" s="38"/>
      <c r="F798" s="199" t="s">
        <v>1031</v>
      </c>
      <c r="G798" s="38"/>
      <c r="H798" s="38"/>
      <c r="I798" s="196"/>
      <c r="J798" s="38"/>
      <c r="K798" s="38"/>
      <c r="L798" s="39"/>
      <c r="M798" s="197"/>
      <c r="N798" s="198"/>
      <c r="O798" s="77"/>
      <c r="P798" s="77"/>
      <c r="Q798" s="77"/>
      <c r="R798" s="77"/>
      <c r="S798" s="77"/>
      <c r="T798" s="78"/>
      <c r="U798" s="38"/>
      <c r="V798" s="38"/>
      <c r="W798" s="38"/>
      <c r="X798" s="38"/>
      <c r="Y798" s="38"/>
      <c r="Z798" s="38"/>
      <c r="AA798" s="38"/>
      <c r="AB798" s="38"/>
      <c r="AC798" s="38"/>
      <c r="AD798" s="38"/>
      <c r="AE798" s="38"/>
      <c r="AT798" s="19" t="s">
        <v>169</v>
      </c>
      <c r="AU798" s="19" t="s">
        <v>83</v>
      </c>
    </row>
    <row r="799" s="14" customFormat="1">
      <c r="A799" s="14"/>
      <c r="B799" s="207"/>
      <c r="C799" s="14"/>
      <c r="D799" s="194" t="s">
        <v>171</v>
      </c>
      <c r="E799" s="208" t="s">
        <v>1</v>
      </c>
      <c r="F799" s="209" t="s">
        <v>1042</v>
      </c>
      <c r="G799" s="14"/>
      <c r="H799" s="210">
        <v>1</v>
      </c>
      <c r="I799" s="211"/>
      <c r="J799" s="14"/>
      <c r="K799" s="14"/>
      <c r="L799" s="207"/>
      <c r="M799" s="212"/>
      <c r="N799" s="213"/>
      <c r="O799" s="213"/>
      <c r="P799" s="213"/>
      <c r="Q799" s="213"/>
      <c r="R799" s="213"/>
      <c r="S799" s="213"/>
      <c r="T799" s="214"/>
      <c r="U799" s="14"/>
      <c r="V799" s="14"/>
      <c r="W799" s="14"/>
      <c r="X799" s="14"/>
      <c r="Y799" s="14"/>
      <c r="Z799" s="14"/>
      <c r="AA799" s="14"/>
      <c r="AB799" s="14"/>
      <c r="AC799" s="14"/>
      <c r="AD799" s="14"/>
      <c r="AE799" s="14"/>
      <c r="AT799" s="208" t="s">
        <v>171</v>
      </c>
      <c r="AU799" s="208" t="s">
        <v>83</v>
      </c>
      <c r="AV799" s="14" t="s">
        <v>83</v>
      </c>
      <c r="AW799" s="14" t="s">
        <v>32</v>
      </c>
      <c r="AX799" s="14" t="s">
        <v>75</v>
      </c>
      <c r="AY799" s="208" t="s">
        <v>158</v>
      </c>
    </row>
    <row r="800" s="14" customFormat="1">
      <c r="A800" s="14"/>
      <c r="B800" s="207"/>
      <c r="C800" s="14"/>
      <c r="D800" s="194" t="s">
        <v>171</v>
      </c>
      <c r="E800" s="208" t="s">
        <v>1</v>
      </c>
      <c r="F800" s="209" t="s">
        <v>1043</v>
      </c>
      <c r="G800" s="14"/>
      <c r="H800" s="210">
        <v>1</v>
      </c>
      <c r="I800" s="211"/>
      <c r="J800" s="14"/>
      <c r="K800" s="14"/>
      <c r="L800" s="207"/>
      <c r="M800" s="212"/>
      <c r="N800" s="213"/>
      <c r="O800" s="213"/>
      <c r="P800" s="213"/>
      <c r="Q800" s="213"/>
      <c r="R800" s="213"/>
      <c r="S800" s="213"/>
      <c r="T800" s="214"/>
      <c r="U800" s="14"/>
      <c r="V800" s="14"/>
      <c r="W800" s="14"/>
      <c r="X800" s="14"/>
      <c r="Y800" s="14"/>
      <c r="Z800" s="14"/>
      <c r="AA800" s="14"/>
      <c r="AB800" s="14"/>
      <c r="AC800" s="14"/>
      <c r="AD800" s="14"/>
      <c r="AE800" s="14"/>
      <c r="AT800" s="208" t="s">
        <v>171</v>
      </c>
      <c r="AU800" s="208" t="s">
        <v>83</v>
      </c>
      <c r="AV800" s="14" t="s">
        <v>83</v>
      </c>
      <c r="AW800" s="14" t="s">
        <v>32</v>
      </c>
      <c r="AX800" s="14" t="s">
        <v>75</v>
      </c>
      <c r="AY800" s="208" t="s">
        <v>158</v>
      </c>
    </row>
    <row r="801" s="14" customFormat="1">
      <c r="A801" s="14"/>
      <c r="B801" s="207"/>
      <c r="C801" s="14"/>
      <c r="D801" s="194" t="s">
        <v>171</v>
      </c>
      <c r="E801" s="208" t="s">
        <v>1</v>
      </c>
      <c r="F801" s="209" t="s">
        <v>1044</v>
      </c>
      <c r="G801" s="14"/>
      <c r="H801" s="210">
        <v>1</v>
      </c>
      <c r="I801" s="211"/>
      <c r="J801" s="14"/>
      <c r="K801" s="14"/>
      <c r="L801" s="207"/>
      <c r="M801" s="212"/>
      <c r="N801" s="213"/>
      <c r="O801" s="213"/>
      <c r="P801" s="213"/>
      <c r="Q801" s="213"/>
      <c r="R801" s="213"/>
      <c r="S801" s="213"/>
      <c r="T801" s="214"/>
      <c r="U801" s="14"/>
      <c r="V801" s="14"/>
      <c r="W801" s="14"/>
      <c r="X801" s="14"/>
      <c r="Y801" s="14"/>
      <c r="Z801" s="14"/>
      <c r="AA801" s="14"/>
      <c r="AB801" s="14"/>
      <c r="AC801" s="14"/>
      <c r="AD801" s="14"/>
      <c r="AE801" s="14"/>
      <c r="AT801" s="208" t="s">
        <v>171</v>
      </c>
      <c r="AU801" s="208" t="s">
        <v>83</v>
      </c>
      <c r="AV801" s="14" t="s">
        <v>83</v>
      </c>
      <c r="AW801" s="14" t="s">
        <v>32</v>
      </c>
      <c r="AX801" s="14" t="s">
        <v>75</v>
      </c>
      <c r="AY801" s="208" t="s">
        <v>158</v>
      </c>
    </row>
    <row r="802" s="15" customFormat="1">
      <c r="A802" s="15"/>
      <c r="B802" s="215"/>
      <c r="C802" s="15"/>
      <c r="D802" s="194" t="s">
        <v>171</v>
      </c>
      <c r="E802" s="216" t="s">
        <v>1</v>
      </c>
      <c r="F802" s="217" t="s">
        <v>196</v>
      </c>
      <c r="G802" s="15"/>
      <c r="H802" s="218">
        <v>3</v>
      </c>
      <c r="I802" s="219"/>
      <c r="J802" s="15"/>
      <c r="K802" s="15"/>
      <c r="L802" s="215"/>
      <c r="M802" s="220"/>
      <c r="N802" s="221"/>
      <c r="O802" s="221"/>
      <c r="P802" s="221"/>
      <c r="Q802" s="221"/>
      <c r="R802" s="221"/>
      <c r="S802" s="221"/>
      <c r="T802" s="222"/>
      <c r="U802" s="15"/>
      <c r="V802" s="15"/>
      <c r="W802" s="15"/>
      <c r="X802" s="15"/>
      <c r="Y802" s="15"/>
      <c r="Z802" s="15"/>
      <c r="AA802" s="15"/>
      <c r="AB802" s="15"/>
      <c r="AC802" s="15"/>
      <c r="AD802" s="15"/>
      <c r="AE802" s="15"/>
      <c r="AT802" s="216" t="s">
        <v>171</v>
      </c>
      <c r="AU802" s="216" t="s">
        <v>83</v>
      </c>
      <c r="AV802" s="15" t="s">
        <v>165</v>
      </c>
      <c r="AW802" s="15" t="s">
        <v>32</v>
      </c>
      <c r="AX802" s="15" t="s">
        <v>81</v>
      </c>
      <c r="AY802" s="216" t="s">
        <v>158</v>
      </c>
    </row>
    <row r="803" s="2" customFormat="1" ht="37.8" customHeight="1">
      <c r="A803" s="38"/>
      <c r="B803" s="180"/>
      <c r="C803" s="181" t="s">
        <v>1045</v>
      </c>
      <c r="D803" s="181" t="s">
        <v>160</v>
      </c>
      <c r="E803" s="182" t="s">
        <v>1046</v>
      </c>
      <c r="F803" s="183" t="s">
        <v>1047</v>
      </c>
      <c r="G803" s="184" t="s">
        <v>364</v>
      </c>
      <c r="H803" s="185">
        <v>3</v>
      </c>
      <c r="I803" s="186"/>
      <c r="J803" s="187">
        <f>ROUND(I803*H803,2)</f>
        <v>0</v>
      </c>
      <c r="K803" s="183" t="s">
        <v>1</v>
      </c>
      <c r="L803" s="39"/>
      <c r="M803" s="188" t="s">
        <v>1</v>
      </c>
      <c r="N803" s="189" t="s">
        <v>40</v>
      </c>
      <c r="O803" s="77"/>
      <c r="P803" s="190">
        <f>O803*H803</f>
        <v>0</v>
      </c>
      <c r="Q803" s="190">
        <v>0</v>
      </c>
      <c r="R803" s="190">
        <f>Q803*H803</f>
        <v>0</v>
      </c>
      <c r="S803" s="190">
        <v>0</v>
      </c>
      <c r="T803" s="191">
        <f>S803*H803</f>
        <v>0</v>
      </c>
      <c r="U803" s="38"/>
      <c r="V803" s="38"/>
      <c r="W803" s="38"/>
      <c r="X803" s="38"/>
      <c r="Y803" s="38"/>
      <c r="Z803" s="38"/>
      <c r="AA803" s="38"/>
      <c r="AB803" s="38"/>
      <c r="AC803" s="38"/>
      <c r="AD803" s="38"/>
      <c r="AE803" s="38"/>
      <c r="AR803" s="192" t="s">
        <v>165</v>
      </c>
      <c r="AT803" s="192" t="s">
        <v>160</v>
      </c>
      <c r="AU803" s="192" t="s">
        <v>83</v>
      </c>
      <c r="AY803" s="19" t="s">
        <v>158</v>
      </c>
      <c r="BE803" s="193">
        <f>IF(N803="základní",J803,0)</f>
        <v>0</v>
      </c>
      <c r="BF803" s="193">
        <f>IF(N803="snížená",J803,0)</f>
        <v>0</v>
      </c>
      <c r="BG803" s="193">
        <f>IF(N803="zákl. přenesená",J803,0)</f>
        <v>0</v>
      </c>
      <c r="BH803" s="193">
        <f>IF(N803="sníž. přenesená",J803,0)</f>
        <v>0</v>
      </c>
      <c r="BI803" s="193">
        <f>IF(N803="nulová",J803,0)</f>
        <v>0</v>
      </c>
      <c r="BJ803" s="19" t="s">
        <v>81</v>
      </c>
      <c r="BK803" s="193">
        <f>ROUND(I803*H803,2)</f>
        <v>0</v>
      </c>
      <c r="BL803" s="19" t="s">
        <v>165</v>
      </c>
      <c r="BM803" s="192" t="s">
        <v>1048</v>
      </c>
    </row>
    <row r="804" s="2" customFormat="1">
      <c r="A804" s="38"/>
      <c r="B804" s="39"/>
      <c r="C804" s="38"/>
      <c r="D804" s="194" t="s">
        <v>167</v>
      </c>
      <c r="E804" s="38"/>
      <c r="F804" s="195" t="s">
        <v>1047</v>
      </c>
      <c r="G804" s="38"/>
      <c r="H804" s="38"/>
      <c r="I804" s="196"/>
      <c r="J804" s="38"/>
      <c r="K804" s="38"/>
      <c r="L804" s="39"/>
      <c r="M804" s="197"/>
      <c r="N804" s="198"/>
      <c r="O804" s="77"/>
      <c r="P804" s="77"/>
      <c r="Q804" s="77"/>
      <c r="R804" s="77"/>
      <c r="S804" s="77"/>
      <c r="T804" s="78"/>
      <c r="U804" s="38"/>
      <c r="V804" s="38"/>
      <c r="W804" s="38"/>
      <c r="X804" s="38"/>
      <c r="Y804" s="38"/>
      <c r="Z804" s="38"/>
      <c r="AA804" s="38"/>
      <c r="AB804" s="38"/>
      <c r="AC804" s="38"/>
      <c r="AD804" s="38"/>
      <c r="AE804" s="38"/>
      <c r="AT804" s="19" t="s">
        <v>167</v>
      </c>
      <c r="AU804" s="19" t="s">
        <v>83</v>
      </c>
    </row>
    <row r="805" s="2" customFormat="1">
      <c r="A805" s="38"/>
      <c r="B805" s="39"/>
      <c r="C805" s="38"/>
      <c r="D805" s="194" t="s">
        <v>169</v>
      </c>
      <c r="E805" s="38"/>
      <c r="F805" s="199" t="s">
        <v>1031</v>
      </c>
      <c r="G805" s="38"/>
      <c r="H805" s="38"/>
      <c r="I805" s="196"/>
      <c r="J805" s="38"/>
      <c r="K805" s="38"/>
      <c r="L805" s="39"/>
      <c r="M805" s="197"/>
      <c r="N805" s="198"/>
      <c r="O805" s="77"/>
      <c r="P805" s="77"/>
      <c r="Q805" s="77"/>
      <c r="R805" s="77"/>
      <c r="S805" s="77"/>
      <c r="T805" s="78"/>
      <c r="U805" s="38"/>
      <c r="V805" s="38"/>
      <c r="W805" s="38"/>
      <c r="X805" s="38"/>
      <c r="Y805" s="38"/>
      <c r="Z805" s="38"/>
      <c r="AA805" s="38"/>
      <c r="AB805" s="38"/>
      <c r="AC805" s="38"/>
      <c r="AD805" s="38"/>
      <c r="AE805" s="38"/>
      <c r="AT805" s="19" t="s">
        <v>169</v>
      </c>
      <c r="AU805" s="19" t="s">
        <v>83</v>
      </c>
    </row>
    <row r="806" s="14" customFormat="1">
      <c r="A806" s="14"/>
      <c r="B806" s="207"/>
      <c r="C806" s="14"/>
      <c r="D806" s="194" t="s">
        <v>171</v>
      </c>
      <c r="E806" s="208" t="s">
        <v>1</v>
      </c>
      <c r="F806" s="209" t="s">
        <v>1049</v>
      </c>
      <c r="G806" s="14"/>
      <c r="H806" s="210">
        <v>1</v>
      </c>
      <c r="I806" s="211"/>
      <c r="J806" s="14"/>
      <c r="K806" s="14"/>
      <c r="L806" s="207"/>
      <c r="M806" s="212"/>
      <c r="N806" s="213"/>
      <c r="O806" s="213"/>
      <c r="P806" s="213"/>
      <c r="Q806" s="213"/>
      <c r="R806" s="213"/>
      <c r="S806" s="213"/>
      <c r="T806" s="214"/>
      <c r="U806" s="14"/>
      <c r="V806" s="14"/>
      <c r="W806" s="14"/>
      <c r="X806" s="14"/>
      <c r="Y806" s="14"/>
      <c r="Z806" s="14"/>
      <c r="AA806" s="14"/>
      <c r="AB806" s="14"/>
      <c r="AC806" s="14"/>
      <c r="AD806" s="14"/>
      <c r="AE806" s="14"/>
      <c r="AT806" s="208" t="s">
        <v>171</v>
      </c>
      <c r="AU806" s="208" t="s">
        <v>83</v>
      </c>
      <c r="AV806" s="14" t="s">
        <v>83</v>
      </c>
      <c r="AW806" s="14" t="s">
        <v>32</v>
      </c>
      <c r="AX806" s="14" t="s">
        <v>75</v>
      </c>
      <c r="AY806" s="208" t="s">
        <v>158</v>
      </c>
    </row>
    <row r="807" s="14" customFormat="1">
      <c r="A807" s="14"/>
      <c r="B807" s="207"/>
      <c r="C807" s="14"/>
      <c r="D807" s="194" t="s">
        <v>171</v>
      </c>
      <c r="E807" s="208" t="s">
        <v>1</v>
      </c>
      <c r="F807" s="209" t="s">
        <v>1050</v>
      </c>
      <c r="G807" s="14"/>
      <c r="H807" s="210">
        <v>1</v>
      </c>
      <c r="I807" s="211"/>
      <c r="J807" s="14"/>
      <c r="K807" s="14"/>
      <c r="L807" s="207"/>
      <c r="M807" s="212"/>
      <c r="N807" s="213"/>
      <c r="O807" s="213"/>
      <c r="P807" s="213"/>
      <c r="Q807" s="213"/>
      <c r="R807" s="213"/>
      <c r="S807" s="213"/>
      <c r="T807" s="214"/>
      <c r="U807" s="14"/>
      <c r="V807" s="14"/>
      <c r="W807" s="14"/>
      <c r="X807" s="14"/>
      <c r="Y807" s="14"/>
      <c r="Z807" s="14"/>
      <c r="AA807" s="14"/>
      <c r="AB807" s="14"/>
      <c r="AC807" s="14"/>
      <c r="AD807" s="14"/>
      <c r="AE807" s="14"/>
      <c r="AT807" s="208" t="s">
        <v>171</v>
      </c>
      <c r="AU807" s="208" t="s">
        <v>83</v>
      </c>
      <c r="AV807" s="14" t="s">
        <v>83</v>
      </c>
      <c r="AW807" s="14" t="s">
        <v>32</v>
      </c>
      <c r="AX807" s="14" t="s">
        <v>75</v>
      </c>
      <c r="AY807" s="208" t="s">
        <v>158</v>
      </c>
    </row>
    <row r="808" s="14" customFormat="1">
      <c r="A808" s="14"/>
      <c r="B808" s="207"/>
      <c r="C808" s="14"/>
      <c r="D808" s="194" t="s">
        <v>171</v>
      </c>
      <c r="E808" s="208" t="s">
        <v>1</v>
      </c>
      <c r="F808" s="209" t="s">
        <v>1051</v>
      </c>
      <c r="G808" s="14"/>
      <c r="H808" s="210">
        <v>1</v>
      </c>
      <c r="I808" s="211"/>
      <c r="J808" s="14"/>
      <c r="K808" s="14"/>
      <c r="L808" s="207"/>
      <c r="M808" s="212"/>
      <c r="N808" s="213"/>
      <c r="O808" s="213"/>
      <c r="P808" s="213"/>
      <c r="Q808" s="213"/>
      <c r="R808" s="213"/>
      <c r="S808" s="213"/>
      <c r="T808" s="214"/>
      <c r="U808" s="14"/>
      <c r="V808" s="14"/>
      <c r="W808" s="14"/>
      <c r="X808" s="14"/>
      <c r="Y808" s="14"/>
      <c r="Z808" s="14"/>
      <c r="AA808" s="14"/>
      <c r="AB808" s="14"/>
      <c r="AC808" s="14"/>
      <c r="AD808" s="14"/>
      <c r="AE808" s="14"/>
      <c r="AT808" s="208" t="s">
        <v>171</v>
      </c>
      <c r="AU808" s="208" t="s">
        <v>83</v>
      </c>
      <c r="AV808" s="14" t="s">
        <v>83</v>
      </c>
      <c r="AW808" s="14" t="s">
        <v>32</v>
      </c>
      <c r="AX808" s="14" t="s">
        <v>75</v>
      </c>
      <c r="AY808" s="208" t="s">
        <v>158</v>
      </c>
    </row>
    <row r="809" s="15" customFormat="1">
      <c r="A809" s="15"/>
      <c r="B809" s="215"/>
      <c r="C809" s="15"/>
      <c r="D809" s="194" t="s">
        <v>171</v>
      </c>
      <c r="E809" s="216" t="s">
        <v>1</v>
      </c>
      <c r="F809" s="217" t="s">
        <v>196</v>
      </c>
      <c r="G809" s="15"/>
      <c r="H809" s="218">
        <v>3</v>
      </c>
      <c r="I809" s="219"/>
      <c r="J809" s="15"/>
      <c r="K809" s="15"/>
      <c r="L809" s="215"/>
      <c r="M809" s="220"/>
      <c r="N809" s="221"/>
      <c r="O809" s="221"/>
      <c r="P809" s="221"/>
      <c r="Q809" s="221"/>
      <c r="R809" s="221"/>
      <c r="S809" s="221"/>
      <c r="T809" s="222"/>
      <c r="U809" s="15"/>
      <c r="V809" s="15"/>
      <c r="W809" s="15"/>
      <c r="X809" s="15"/>
      <c r="Y809" s="15"/>
      <c r="Z809" s="15"/>
      <c r="AA809" s="15"/>
      <c r="AB809" s="15"/>
      <c r="AC809" s="15"/>
      <c r="AD809" s="15"/>
      <c r="AE809" s="15"/>
      <c r="AT809" s="216" t="s">
        <v>171</v>
      </c>
      <c r="AU809" s="216" t="s">
        <v>83</v>
      </c>
      <c r="AV809" s="15" t="s">
        <v>165</v>
      </c>
      <c r="AW809" s="15" t="s">
        <v>32</v>
      </c>
      <c r="AX809" s="15" t="s">
        <v>81</v>
      </c>
      <c r="AY809" s="216" t="s">
        <v>158</v>
      </c>
    </row>
    <row r="810" s="2" customFormat="1" ht="44.25" customHeight="1">
      <c r="A810" s="38"/>
      <c r="B810" s="180"/>
      <c r="C810" s="181" t="s">
        <v>1052</v>
      </c>
      <c r="D810" s="181" t="s">
        <v>160</v>
      </c>
      <c r="E810" s="182" t="s">
        <v>1053</v>
      </c>
      <c r="F810" s="183" t="s">
        <v>1054</v>
      </c>
      <c r="G810" s="184" t="s">
        <v>364</v>
      </c>
      <c r="H810" s="185">
        <v>1</v>
      </c>
      <c r="I810" s="186"/>
      <c r="J810" s="187">
        <f>ROUND(I810*H810,2)</f>
        <v>0</v>
      </c>
      <c r="K810" s="183" t="s">
        <v>1</v>
      </c>
      <c r="L810" s="39"/>
      <c r="M810" s="188" t="s">
        <v>1</v>
      </c>
      <c r="N810" s="189" t="s">
        <v>40</v>
      </c>
      <c r="O810" s="77"/>
      <c r="P810" s="190">
        <f>O810*H810</f>
        <v>0</v>
      </c>
      <c r="Q810" s="190">
        <v>0</v>
      </c>
      <c r="R810" s="190">
        <f>Q810*H810</f>
        <v>0</v>
      </c>
      <c r="S810" s="190">
        <v>0</v>
      </c>
      <c r="T810" s="191">
        <f>S810*H810</f>
        <v>0</v>
      </c>
      <c r="U810" s="38"/>
      <c r="V810" s="38"/>
      <c r="W810" s="38"/>
      <c r="X810" s="38"/>
      <c r="Y810" s="38"/>
      <c r="Z810" s="38"/>
      <c r="AA810" s="38"/>
      <c r="AB810" s="38"/>
      <c r="AC810" s="38"/>
      <c r="AD810" s="38"/>
      <c r="AE810" s="38"/>
      <c r="AR810" s="192" t="s">
        <v>165</v>
      </c>
      <c r="AT810" s="192" t="s">
        <v>160</v>
      </c>
      <c r="AU810" s="192" t="s">
        <v>83</v>
      </c>
      <c r="AY810" s="19" t="s">
        <v>158</v>
      </c>
      <c r="BE810" s="193">
        <f>IF(N810="základní",J810,0)</f>
        <v>0</v>
      </c>
      <c r="BF810" s="193">
        <f>IF(N810="snížená",J810,0)</f>
        <v>0</v>
      </c>
      <c r="BG810" s="193">
        <f>IF(N810="zákl. přenesená",J810,0)</f>
        <v>0</v>
      </c>
      <c r="BH810" s="193">
        <f>IF(N810="sníž. přenesená",J810,0)</f>
        <v>0</v>
      </c>
      <c r="BI810" s="193">
        <f>IF(N810="nulová",J810,0)</f>
        <v>0</v>
      </c>
      <c r="BJ810" s="19" t="s">
        <v>81</v>
      </c>
      <c r="BK810" s="193">
        <f>ROUND(I810*H810,2)</f>
        <v>0</v>
      </c>
      <c r="BL810" s="19" t="s">
        <v>165</v>
      </c>
      <c r="BM810" s="192" t="s">
        <v>1055</v>
      </c>
    </row>
    <row r="811" s="2" customFormat="1">
      <c r="A811" s="38"/>
      <c r="B811" s="39"/>
      <c r="C811" s="38"/>
      <c r="D811" s="194" t="s">
        <v>167</v>
      </c>
      <c r="E811" s="38"/>
      <c r="F811" s="195" t="s">
        <v>1054</v>
      </c>
      <c r="G811" s="38"/>
      <c r="H811" s="38"/>
      <c r="I811" s="196"/>
      <c r="J811" s="38"/>
      <c r="K811" s="38"/>
      <c r="L811" s="39"/>
      <c r="M811" s="197"/>
      <c r="N811" s="198"/>
      <c r="O811" s="77"/>
      <c r="P811" s="77"/>
      <c r="Q811" s="77"/>
      <c r="R811" s="77"/>
      <c r="S811" s="77"/>
      <c r="T811" s="78"/>
      <c r="U811" s="38"/>
      <c r="V811" s="38"/>
      <c r="W811" s="38"/>
      <c r="X811" s="38"/>
      <c r="Y811" s="38"/>
      <c r="Z811" s="38"/>
      <c r="AA811" s="38"/>
      <c r="AB811" s="38"/>
      <c r="AC811" s="38"/>
      <c r="AD811" s="38"/>
      <c r="AE811" s="38"/>
      <c r="AT811" s="19" t="s">
        <v>167</v>
      </c>
      <c r="AU811" s="19" t="s">
        <v>83</v>
      </c>
    </row>
    <row r="812" s="2" customFormat="1">
      <c r="A812" s="38"/>
      <c r="B812" s="39"/>
      <c r="C812" s="38"/>
      <c r="D812" s="194" t="s">
        <v>169</v>
      </c>
      <c r="E812" s="38"/>
      <c r="F812" s="199" t="s">
        <v>170</v>
      </c>
      <c r="G812" s="38"/>
      <c r="H812" s="38"/>
      <c r="I812" s="196"/>
      <c r="J812" s="38"/>
      <c r="K812" s="38"/>
      <c r="L812" s="39"/>
      <c r="M812" s="197"/>
      <c r="N812" s="198"/>
      <c r="O812" s="77"/>
      <c r="P812" s="77"/>
      <c r="Q812" s="77"/>
      <c r="R812" s="77"/>
      <c r="S812" s="77"/>
      <c r="T812" s="78"/>
      <c r="U812" s="38"/>
      <c r="V812" s="38"/>
      <c r="W812" s="38"/>
      <c r="X812" s="38"/>
      <c r="Y812" s="38"/>
      <c r="Z812" s="38"/>
      <c r="AA812" s="38"/>
      <c r="AB812" s="38"/>
      <c r="AC812" s="38"/>
      <c r="AD812" s="38"/>
      <c r="AE812" s="38"/>
      <c r="AT812" s="19" t="s">
        <v>169</v>
      </c>
      <c r="AU812" s="19" t="s">
        <v>83</v>
      </c>
    </row>
    <row r="813" s="14" customFormat="1">
      <c r="A813" s="14"/>
      <c r="B813" s="207"/>
      <c r="C813" s="14"/>
      <c r="D813" s="194" t="s">
        <v>171</v>
      </c>
      <c r="E813" s="208" t="s">
        <v>1</v>
      </c>
      <c r="F813" s="209" t="s">
        <v>1056</v>
      </c>
      <c r="G813" s="14"/>
      <c r="H813" s="210">
        <v>1</v>
      </c>
      <c r="I813" s="211"/>
      <c r="J813" s="14"/>
      <c r="K813" s="14"/>
      <c r="L813" s="207"/>
      <c r="M813" s="212"/>
      <c r="N813" s="213"/>
      <c r="O813" s="213"/>
      <c r="P813" s="213"/>
      <c r="Q813" s="213"/>
      <c r="R813" s="213"/>
      <c r="S813" s="213"/>
      <c r="T813" s="214"/>
      <c r="U813" s="14"/>
      <c r="V813" s="14"/>
      <c r="W813" s="14"/>
      <c r="X813" s="14"/>
      <c r="Y813" s="14"/>
      <c r="Z813" s="14"/>
      <c r="AA813" s="14"/>
      <c r="AB813" s="14"/>
      <c r="AC813" s="14"/>
      <c r="AD813" s="14"/>
      <c r="AE813" s="14"/>
      <c r="AT813" s="208" t="s">
        <v>171</v>
      </c>
      <c r="AU813" s="208" t="s">
        <v>83</v>
      </c>
      <c r="AV813" s="14" t="s">
        <v>83</v>
      </c>
      <c r="AW813" s="14" t="s">
        <v>32</v>
      </c>
      <c r="AX813" s="14" t="s">
        <v>81</v>
      </c>
      <c r="AY813" s="208" t="s">
        <v>158</v>
      </c>
    </row>
    <row r="814" s="2" customFormat="1" ht="24.15" customHeight="1">
      <c r="A814" s="38"/>
      <c r="B814" s="180"/>
      <c r="C814" s="181" t="s">
        <v>1057</v>
      </c>
      <c r="D814" s="181" t="s">
        <v>160</v>
      </c>
      <c r="E814" s="182" t="s">
        <v>1058</v>
      </c>
      <c r="F814" s="183" t="s">
        <v>1059</v>
      </c>
      <c r="G814" s="184" t="s">
        <v>163</v>
      </c>
      <c r="H814" s="185">
        <v>5</v>
      </c>
      <c r="I814" s="186"/>
      <c r="J814" s="187">
        <f>ROUND(I814*H814,2)</f>
        <v>0</v>
      </c>
      <c r="K814" s="183" t="s">
        <v>164</v>
      </c>
      <c r="L814" s="39"/>
      <c r="M814" s="188" t="s">
        <v>1</v>
      </c>
      <c r="N814" s="189" t="s">
        <v>40</v>
      </c>
      <c r="O814" s="77"/>
      <c r="P814" s="190">
        <f>O814*H814</f>
        <v>0</v>
      </c>
      <c r="Q814" s="190">
        <v>0</v>
      </c>
      <c r="R814" s="190">
        <f>Q814*H814</f>
        <v>0</v>
      </c>
      <c r="S814" s="190">
        <v>0.060999999999999999</v>
      </c>
      <c r="T814" s="191">
        <f>S814*H814</f>
        <v>0.30499999999999999</v>
      </c>
      <c r="U814" s="38"/>
      <c r="V814" s="38"/>
      <c r="W814" s="38"/>
      <c r="X814" s="38"/>
      <c r="Y814" s="38"/>
      <c r="Z814" s="38"/>
      <c r="AA814" s="38"/>
      <c r="AB814" s="38"/>
      <c r="AC814" s="38"/>
      <c r="AD814" s="38"/>
      <c r="AE814" s="38"/>
      <c r="AR814" s="192" t="s">
        <v>165</v>
      </c>
      <c r="AT814" s="192" t="s">
        <v>160</v>
      </c>
      <c r="AU814" s="192" t="s">
        <v>83</v>
      </c>
      <c r="AY814" s="19" t="s">
        <v>158</v>
      </c>
      <c r="BE814" s="193">
        <f>IF(N814="základní",J814,0)</f>
        <v>0</v>
      </c>
      <c r="BF814" s="193">
        <f>IF(N814="snížená",J814,0)</f>
        <v>0</v>
      </c>
      <c r="BG814" s="193">
        <f>IF(N814="zákl. přenesená",J814,0)</f>
        <v>0</v>
      </c>
      <c r="BH814" s="193">
        <f>IF(N814="sníž. přenesená",J814,0)</f>
        <v>0</v>
      </c>
      <c r="BI814" s="193">
        <f>IF(N814="nulová",J814,0)</f>
        <v>0</v>
      </c>
      <c r="BJ814" s="19" t="s">
        <v>81</v>
      </c>
      <c r="BK814" s="193">
        <f>ROUND(I814*H814,2)</f>
        <v>0</v>
      </c>
      <c r="BL814" s="19" t="s">
        <v>165</v>
      </c>
      <c r="BM814" s="192" t="s">
        <v>1060</v>
      </c>
    </row>
    <row r="815" s="2" customFormat="1">
      <c r="A815" s="38"/>
      <c r="B815" s="39"/>
      <c r="C815" s="38"/>
      <c r="D815" s="194" t="s">
        <v>167</v>
      </c>
      <c r="E815" s="38"/>
      <c r="F815" s="195" t="s">
        <v>1061</v>
      </c>
      <c r="G815" s="38"/>
      <c r="H815" s="38"/>
      <c r="I815" s="196"/>
      <c r="J815" s="38"/>
      <c r="K815" s="38"/>
      <c r="L815" s="39"/>
      <c r="M815" s="197"/>
      <c r="N815" s="198"/>
      <c r="O815" s="77"/>
      <c r="P815" s="77"/>
      <c r="Q815" s="77"/>
      <c r="R815" s="77"/>
      <c r="S815" s="77"/>
      <c r="T815" s="78"/>
      <c r="U815" s="38"/>
      <c r="V815" s="38"/>
      <c r="W815" s="38"/>
      <c r="X815" s="38"/>
      <c r="Y815" s="38"/>
      <c r="Z815" s="38"/>
      <c r="AA815" s="38"/>
      <c r="AB815" s="38"/>
      <c r="AC815" s="38"/>
      <c r="AD815" s="38"/>
      <c r="AE815" s="38"/>
      <c r="AT815" s="19" t="s">
        <v>167</v>
      </c>
      <c r="AU815" s="19" t="s">
        <v>83</v>
      </c>
    </row>
    <row r="816" s="2" customFormat="1">
      <c r="A816" s="38"/>
      <c r="B816" s="39"/>
      <c r="C816" s="38"/>
      <c r="D816" s="194" t="s">
        <v>169</v>
      </c>
      <c r="E816" s="38"/>
      <c r="F816" s="199" t="s">
        <v>277</v>
      </c>
      <c r="G816" s="38"/>
      <c r="H816" s="38"/>
      <c r="I816" s="196"/>
      <c r="J816" s="38"/>
      <c r="K816" s="38"/>
      <c r="L816" s="39"/>
      <c r="M816" s="197"/>
      <c r="N816" s="198"/>
      <c r="O816" s="77"/>
      <c r="P816" s="77"/>
      <c r="Q816" s="77"/>
      <c r="R816" s="77"/>
      <c r="S816" s="77"/>
      <c r="T816" s="78"/>
      <c r="U816" s="38"/>
      <c r="V816" s="38"/>
      <c r="W816" s="38"/>
      <c r="X816" s="38"/>
      <c r="Y816" s="38"/>
      <c r="Z816" s="38"/>
      <c r="AA816" s="38"/>
      <c r="AB816" s="38"/>
      <c r="AC816" s="38"/>
      <c r="AD816" s="38"/>
      <c r="AE816" s="38"/>
      <c r="AT816" s="19" t="s">
        <v>169</v>
      </c>
      <c r="AU816" s="19" t="s">
        <v>83</v>
      </c>
    </row>
    <row r="817" s="13" customFormat="1">
      <c r="A817" s="13"/>
      <c r="B817" s="200"/>
      <c r="C817" s="13"/>
      <c r="D817" s="194" t="s">
        <v>171</v>
      </c>
      <c r="E817" s="201" t="s">
        <v>1</v>
      </c>
      <c r="F817" s="202" t="s">
        <v>1062</v>
      </c>
      <c r="G817" s="13"/>
      <c r="H817" s="201" t="s">
        <v>1</v>
      </c>
      <c r="I817" s="203"/>
      <c r="J817" s="13"/>
      <c r="K817" s="13"/>
      <c r="L817" s="200"/>
      <c r="M817" s="204"/>
      <c r="N817" s="205"/>
      <c r="O817" s="205"/>
      <c r="P817" s="205"/>
      <c r="Q817" s="205"/>
      <c r="R817" s="205"/>
      <c r="S817" s="205"/>
      <c r="T817" s="206"/>
      <c r="U817" s="13"/>
      <c r="V817" s="13"/>
      <c r="W817" s="13"/>
      <c r="X817" s="13"/>
      <c r="Y817" s="13"/>
      <c r="Z817" s="13"/>
      <c r="AA817" s="13"/>
      <c r="AB817" s="13"/>
      <c r="AC817" s="13"/>
      <c r="AD817" s="13"/>
      <c r="AE817" s="13"/>
      <c r="AT817" s="201" t="s">
        <v>171</v>
      </c>
      <c r="AU817" s="201" t="s">
        <v>83</v>
      </c>
      <c r="AV817" s="13" t="s">
        <v>81</v>
      </c>
      <c r="AW817" s="13" t="s">
        <v>32</v>
      </c>
      <c r="AX817" s="13" t="s">
        <v>75</v>
      </c>
      <c r="AY817" s="201" t="s">
        <v>158</v>
      </c>
    </row>
    <row r="818" s="14" customFormat="1">
      <c r="A818" s="14"/>
      <c r="B818" s="207"/>
      <c r="C818" s="14"/>
      <c r="D818" s="194" t="s">
        <v>171</v>
      </c>
      <c r="E818" s="208" t="s">
        <v>1</v>
      </c>
      <c r="F818" s="209" t="s">
        <v>197</v>
      </c>
      <c r="G818" s="14"/>
      <c r="H818" s="210">
        <v>5</v>
      </c>
      <c r="I818" s="211"/>
      <c r="J818" s="14"/>
      <c r="K818" s="14"/>
      <c r="L818" s="207"/>
      <c r="M818" s="212"/>
      <c r="N818" s="213"/>
      <c r="O818" s="213"/>
      <c r="P818" s="213"/>
      <c r="Q818" s="213"/>
      <c r="R818" s="213"/>
      <c r="S818" s="213"/>
      <c r="T818" s="214"/>
      <c r="U818" s="14"/>
      <c r="V818" s="14"/>
      <c r="W818" s="14"/>
      <c r="X818" s="14"/>
      <c r="Y818" s="14"/>
      <c r="Z818" s="14"/>
      <c r="AA818" s="14"/>
      <c r="AB818" s="14"/>
      <c r="AC818" s="14"/>
      <c r="AD818" s="14"/>
      <c r="AE818" s="14"/>
      <c r="AT818" s="208" t="s">
        <v>171</v>
      </c>
      <c r="AU818" s="208" t="s">
        <v>83</v>
      </c>
      <c r="AV818" s="14" t="s">
        <v>83</v>
      </c>
      <c r="AW818" s="14" t="s">
        <v>32</v>
      </c>
      <c r="AX818" s="14" t="s">
        <v>81</v>
      </c>
      <c r="AY818" s="208" t="s">
        <v>158</v>
      </c>
    </row>
    <row r="819" s="2" customFormat="1" ht="33" customHeight="1">
      <c r="A819" s="38"/>
      <c r="B819" s="180"/>
      <c r="C819" s="181" t="s">
        <v>1063</v>
      </c>
      <c r="D819" s="181" t="s">
        <v>160</v>
      </c>
      <c r="E819" s="182" t="s">
        <v>1064</v>
      </c>
      <c r="F819" s="183" t="s">
        <v>1065</v>
      </c>
      <c r="G819" s="184" t="s">
        <v>163</v>
      </c>
      <c r="H819" s="185">
        <v>129.83799999999999</v>
      </c>
      <c r="I819" s="186"/>
      <c r="J819" s="187">
        <f>ROUND(I819*H819,2)</f>
        <v>0</v>
      </c>
      <c r="K819" s="183" t="s">
        <v>164</v>
      </c>
      <c r="L819" s="39"/>
      <c r="M819" s="188" t="s">
        <v>1</v>
      </c>
      <c r="N819" s="189" t="s">
        <v>40</v>
      </c>
      <c r="O819" s="77"/>
      <c r="P819" s="190">
        <f>O819*H819</f>
        <v>0</v>
      </c>
      <c r="Q819" s="190">
        <v>0</v>
      </c>
      <c r="R819" s="190">
        <f>Q819*H819</f>
        <v>0</v>
      </c>
      <c r="S819" s="190">
        <v>0.074999999999999997</v>
      </c>
      <c r="T819" s="191">
        <f>S819*H819</f>
        <v>9.7378499999999999</v>
      </c>
      <c r="U819" s="38"/>
      <c r="V819" s="38"/>
      <c r="W819" s="38"/>
      <c r="X819" s="38"/>
      <c r="Y819" s="38"/>
      <c r="Z819" s="38"/>
      <c r="AA819" s="38"/>
      <c r="AB819" s="38"/>
      <c r="AC819" s="38"/>
      <c r="AD819" s="38"/>
      <c r="AE819" s="38"/>
      <c r="AR819" s="192" t="s">
        <v>165</v>
      </c>
      <c r="AT819" s="192" t="s">
        <v>160</v>
      </c>
      <c r="AU819" s="192" t="s">
        <v>83</v>
      </c>
      <c r="AY819" s="19" t="s">
        <v>158</v>
      </c>
      <c r="BE819" s="193">
        <f>IF(N819="základní",J819,0)</f>
        <v>0</v>
      </c>
      <c r="BF819" s="193">
        <f>IF(N819="snížená",J819,0)</f>
        <v>0</v>
      </c>
      <c r="BG819" s="193">
        <f>IF(N819="zákl. přenesená",J819,0)</f>
        <v>0</v>
      </c>
      <c r="BH819" s="193">
        <f>IF(N819="sníž. přenesená",J819,0)</f>
        <v>0</v>
      </c>
      <c r="BI819" s="193">
        <f>IF(N819="nulová",J819,0)</f>
        <v>0</v>
      </c>
      <c r="BJ819" s="19" t="s">
        <v>81</v>
      </c>
      <c r="BK819" s="193">
        <f>ROUND(I819*H819,2)</f>
        <v>0</v>
      </c>
      <c r="BL819" s="19" t="s">
        <v>165</v>
      </c>
      <c r="BM819" s="192" t="s">
        <v>1066</v>
      </c>
    </row>
    <row r="820" s="2" customFormat="1">
      <c r="A820" s="38"/>
      <c r="B820" s="39"/>
      <c r="C820" s="38"/>
      <c r="D820" s="194" t="s">
        <v>167</v>
      </c>
      <c r="E820" s="38"/>
      <c r="F820" s="195" t="s">
        <v>1067</v>
      </c>
      <c r="G820" s="38"/>
      <c r="H820" s="38"/>
      <c r="I820" s="196"/>
      <c r="J820" s="38"/>
      <c r="K820" s="38"/>
      <c r="L820" s="39"/>
      <c r="M820" s="197"/>
      <c r="N820" s="198"/>
      <c r="O820" s="77"/>
      <c r="P820" s="77"/>
      <c r="Q820" s="77"/>
      <c r="R820" s="77"/>
      <c r="S820" s="77"/>
      <c r="T820" s="78"/>
      <c r="U820" s="38"/>
      <c r="V820" s="38"/>
      <c r="W820" s="38"/>
      <c r="X820" s="38"/>
      <c r="Y820" s="38"/>
      <c r="Z820" s="38"/>
      <c r="AA820" s="38"/>
      <c r="AB820" s="38"/>
      <c r="AC820" s="38"/>
      <c r="AD820" s="38"/>
      <c r="AE820" s="38"/>
      <c r="AT820" s="19" t="s">
        <v>167</v>
      </c>
      <c r="AU820" s="19" t="s">
        <v>83</v>
      </c>
    </row>
    <row r="821" s="2" customFormat="1">
      <c r="A821" s="38"/>
      <c r="B821" s="39"/>
      <c r="C821" s="38"/>
      <c r="D821" s="194" t="s">
        <v>169</v>
      </c>
      <c r="E821" s="38"/>
      <c r="F821" s="199" t="s">
        <v>277</v>
      </c>
      <c r="G821" s="38"/>
      <c r="H821" s="38"/>
      <c r="I821" s="196"/>
      <c r="J821" s="38"/>
      <c r="K821" s="38"/>
      <c r="L821" s="39"/>
      <c r="M821" s="197"/>
      <c r="N821" s="198"/>
      <c r="O821" s="77"/>
      <c r="P821" s="77"/>
      <c r="Q821" s="77"/>
      <c r="R821" s="77"/>
      <c r="S821" s="77"/>
      <c r="T821" s="78"/>
      <c r="U821" s="38"/>
      <c r="V821" s="38"/>
      <c r="W821" s="38"/>
      <c r="X821" s="38"/>
      <c r="Y821" s="38"/>
      <c r="Z821" s="38"/>
      <c r="AA821" s="38"/>
      <c r="AB821" s="38"/>
      <c r="AC821" s="38"/>
      <c r="AD821" s="38"/>
      <c r="AE821" s="38"/>
      <c r="AT821" s="19" t="s">
        <v>169</v>
      </c>
      <c r="AU821" s="19" t="s">
        <v>83</v>
      </c>
    </row>
    <row r="822" s="13" customFormat="1">
      <c r="A822" s="13"/>
      <c r="B822" s="200"/>
      <c r="C822" s="13"/>
      <c r="D822" s="194" t="s">
        <v>171</v>
      </c>
      <c r="E822" s="201" t="s">
        <v>1</v>
      </c>
      <c r="F822" s="202" t="s">
        <v>1068</v>
      </c>
      <c r="G822" s="13"/>
      <c r="H822" s="201" t="s">
        <v>1</v>
      </c>
      <c r="I822" s="203"/>
      <c r="J822" s="13"/>
      <c r="K822" s="13"/>
      <c r="L822" s="200"/>
      <c r="M822" s="204"/>
      <c r="N822" s="205"/>
      <c r="O822" s="205"/>
      <c r="P822" s="205"/>
      <c r="Q822" s="205"/>
      <c r="R822" s="205"/>
      <c r="S822" s="205"/>
      <c r="T822" s="206"/>
      <c r="U822" s="13"/>
      <c r="V822" s="13"/>
      <c r="W822" s="13"/>
      <c r="X822" s="13"/>
      <c r="Y822" s="13"/>
      <c r="Z822" s="13"/>
      <c r="AA822" s="13"/>
      <c r="AB822" s="13"/>
      <c r="AC822" s="13"/>
      <c r="AD822" s="13"/>
      <c r="AE822" s="13"/>
      <c r="AT822" s="201" t="s">
        <v>171</v>
      </c>
      <c r="AU822" s="201" t="s">
        <v>83</v>
      </c>
      <c r="AV822" s="13" t="s">
        <v>81</v>
      </c>
      <c r="AW822" s="13" t="s">
        <v>32</v>
      </c>
      <c r="AX822" s="13" t="s">
        <v>75</v>
      </c>
      <c r="AY822" s="201" t="s">
        <v>158</v>
      </c>
    </row>
    <row r="823" s="14" customFormat="1">
      <c r="A823" s="14"/>
      <c r="B823" s="207"/>
      <c r="C823" s="14"/>
      <c r="D823" s="194" t="s">
        <v>171</v>
      </c>
      <c r="E823" s="208" t="s">
        <v>1</v>
      </c>
      <c r="F823" s="209" t="s">
        <v>1069</v>
      </c>
      <c r="G823" s="14"/>
      <c r="H823" s="210">
        <v>8.6989999999999998</v>
      </c>
      <c r="I823" s="211"/>
      <c r="J823" s="14"/>
      <c r="K823" s="14"/>
      <c r="L823" s="207"/>
      <c r="M823" s="212"/>
      <c r="N823" s="213"/>
      <c r="O823" s="213"/>
      <c r="P823" s="213"/>
      <c r="Q823" s="213"/>
      <c r="R823" s="213"/>
      <c r="S823" s="213"/>
      <c r="T823" s="214"/>
      <c r="U823" s="14"/>
      <c r="V823" s="14"/>
      <c r="W823" s="14"/>
      <c r="X823" s="14"/>
      <c r="Y823" s="14"/>
      <c r="Z823" s="14"/>
      <c r="AA823" s="14"/>
      <c r="AB823" s="14"/>
      <c r="AC823" s="14"/>
      <c r="AD823" s="14"/>
      <c r="AE823" s="14"/>
      <c r="AT823" s="208" t="s">
        <v>171</v>
      </c>
      <c r="AU823" s="208" t="s">
        <v>83</v>
      </c>
      <c r="AV823" s="14" t="s">
        <v>83</v>
      </c>
      <c r="AW823" s="14" t="s">
        <v>32</v>
      </c>
      <c r="AX823" s="14" t="s">
        <v>75</v>
      </c>
      <c r="AY823" s="208" t="s">
        <v>158</v>
      </c>
    </row>
    <row r="824" s="14" customFormat="1">
      <c r="A824" s="14"/>
      <c r="B824" s="207"/>
      <c r="C824" s="14"/>
      <c r="D824" s="194" t="s">
        <v>171</v>
      </c>
      <c r="E824" s="208" t="s">
        <v>1</v>
      </c>
      <c r="F824" s="209" t="s">
        <v>1070</v>
      </c>
      <c r="G824" s="14"/>
      <c r="H824" s="210">
        <v>32.000999999999998</v>
      </c>
      <c r="I824" s="211"/>
      <c r="J824" s="14"/>
      <c r="K824" s="14"/>
      <c r="L824" s="207"/>
      <c r="M824" s="212"/>
      <c r="N824" s="213"/>
      <c r="O824" s="213"/>
      <c r="P824" s="213"/>
      <c r="Q824" s="213"/>
      <c r="R824" s="213"/>
      <c r="S824" s="213"/>
      <c r="T824" s="214"/>
      <c r="U824" s="14"/>
      <c r="V824" s="14"/>
      <c r="W824" s="14"/>
      <c r="X824" s="14"/>
      <c r="Y824" s="14"/>
      <c r="Z824" s="14"/>
      <c r="AA824" s="14"/>
      <c r="AB824" s="14"/>
      <c r="AC824" s="14"/>
      <c r="AD824" s="14"/>
      <c r="AE824" s="14"/>
      <c r="AT824" s="208" t="s">
        <v>171</v>
      </c>
      <c r="AU824" s="208" t="s">
        <v>83</v>
      </c>
      <c r="AV824" s="14" t="s">
        <v>83</v>
      </c>
      <c r="AW824" s="14" t="s">
        <v>32</v>
      </c>
      <c r="AX824" s="14" t="s">
        <v>75</v>
      </c>
      <c r="AY824" s="208" t="s">
        <v>158</v>
      </c>
    </row>
    <row r="825" s="14" customFormat="1">
      <c r="A825" s="14"/>
      <c r="B825" s="207"/>
      <c r="C825" s="14"/>
      <c r="D825" s="194" t="s">
        <v>171</v>
      </c>
      <c r="E825" s="208" t="s">
        <v>1</v>
      </c>
      <c r="F825" s="209" t="s">
        <v>1071</v>
      </c>
      <c r="G825" s="14"/>
      <c r="H825" s="210">
        <v>0.70699999999999996</v>
      </c>
      <c r="I825" s="211"/>
      <c r="J825" s="14"/>
      <c r="K825" s="14"/>
      <c r="L825" s="207"/>
      <c r="M825" s="212"/>
      <c r="N825" s="213"/>
      <c r="O825" s="213"/>
      <c r="P825" s="213"/>
      <c r="Q825" s="213"/>
      <c r="R825" s="213"/>
      <c r="S825" s="213"/>
      <c r="T825" s="214"/>
      <c r="U825" s="14"/>
      <c r="V825" s="14"/>
      <c r="W825" s="14"/>
      <c r="X825" s="14"/>
      <c r="Y825" s="14"/>
      <c r="Z825" s="14"/>
      <c r="AA825" s="14"/>
      <c r="AB825" s="14"/>
      <c r="AC825" s="14"/>
      <c r="AD825" s="14"/>
      <c r="AE825" s="14"/>
      <c r="AT825" s="208" t="s">
        <v>171</v>
      </c>
      <c r="AU825" s="208" t="s">
        <v>83</v>
      </c>
      <c r="AV825" s="14" t="s">
        <v>83</v>
      </c>
      <c r="AW825" s="14" t="s">
        <v>32</v>
      </c>
      <c r="AX825" s="14" t="s">
        <v>75</v>
      </c>
      <c r="AY825" s="208" t="s">
        <v>158</v>
      </c>
    </row>
    <row r="826" s="14" customFormat="1">
      <c r="A826" s="14"/>
      <c r="B826" s="207"/>
      <c r="C826" s="14"/>
      <c r="D826" s="194" t="s">
        <v>171</v>
      </c>
      <c r="E826" s="208" t="s">
        <v>1</v>
      </c>
      <c r="F826" s="209" t="s">
        <v>1072</v>
      </c>
      <c r="G826" s="14"/>
      <c r="H826" s="210">
        <v>7.8209999999999997</v>
      </c>
      <c r="I826" s="211"/>
      <c r="J826" s="14"/>
      <c r="K826" s="14"/>
      <c r="L826" s="207"/>
      <c r="M826" s="212"/>
      <c r="N826" s="213"/>
      <c r="O826" s="213"/>
      <c r="P826" s="213"/>
      <c r="Q826" s="213"/>
      <c r="R826" s="213"/>
      <c r="S826" s="213"/>
      <c r="T826" s="214"/>
      <c r="U826" s="14"/>
      <c r="V826" s="14"/>
      <c r="W826" s="14"/>
      <c r="X826" s="14"/>
      <c r="Y826" s="14"/>
      <c r="Z826" s="14"/>
      <c r="AA826" s="14"/>
      <c r="AB826" s="14"/>
      <c r="AC826" s="14"/>
      <c r="AD826" s="14"/>
      <c r="AE826" s="14"/>
      <c r="AT826" s="208" t="s">
        <v>171</v>
      </c>
      <c r="AU826" s="208" t="s">
        <v>83</v>
      </c>
      <c r="AV826" s="14" t="s">
        <v>83</v>
      </c>
      <c r="AW826" s="14" t="s">
        <v>32</v>
      </c>
      <c r="AX826" s="14" t="s">
        <v>75</v>
      </c>
      <c r="AY826" s="208" t="s">
        <v>158</v>
      </c>
    </row>
    <row r="827" s="14" customFormat="1">
      <c r="A827" s="14"/>
      <c r="B827" s="207"/>
      <c r="C827" s="14"/>
      <c r="D827" s="194" t="s">
        <v>171</v>
      </c>
      <c r="E827" s="208" t="s">
        <v>1</v>
      </c>
      <c r="F827" s="209" t="s">
        <v>1073</v>
      </c>
      <c r="G827" s="14"/>
      <c r="H827" s="210">
        <v>31.166</v>
      </c>
      <c r="I827" s="211"/>
      <c r="J827" s="14"/>
      <c r="K827" s="14"/>
      <c r="L827" s="207"/>
      <c r="M827" s="212"/>
      <c r="N827" s="213"/>
      <c r="O827" s="213"/>
      <c r="P827" s="213"/>
      <c r="Q827" s="213"/>
      <c r="R827" s="213"/>
      <c r="S827" s="213"/>
      <c r="T827" s="214"/>
      <c r="U827" s="14"/>
      <c r="V827" s="14"/>
      <c r="W827" s="14"/>
      <c r="X827" s="14"/>
      <c r="Y827" s="14"/>
      <c r="Z827" s="14"/>
      <c r="AA827" s="14"/>
      <c r="AB827" s="14"/>
      <c r="AC827" s="14"/>
      <c r="AD827" s="14"/>
      <c r="AE827" s="14"/>
      <c r="AT827" s="208" t="s">
        <v>171</v>
      </c>
      <c r="AU827" s="208" t="s">
        <v>83</v>
      </c>
      <c r="AV827" s="14" t="s">
        <v>83</v>
      </c>
      <c r="AW827" s="14" t="s">
        <v>32</v>
      </c>
      <c r="AX827" s="14" t="s">
        <v>75</v>
      </c>
      <c r="AY827" s="208" t="s">
        <v>158</v>
      </c>
    </row>
    <row r="828" s="14" customFormat="1">
      <c r="A828" s="14"/>
      <c r="B828" s="207"/>
      <c r="C828" s="14"/>
      <c r="D828" s="194" t="s">
        <v>171</v>
      </c>
      <c r="E828" s="208" t="s">
        <v>1</v>
      </c>
      <c r="F828" s="209" t="s">
        <v>1074</v>
      </c>
      <c r="G828" s="14"/>
      <c r="H828" s="210">
        <v>-3.5830000000000002</v>
      </c>
      <c r="I828" s="211"/>
      <c r="J828" s="14"/>
      <c r="K828" s="14"/>
      <c r="L828" s="207"/>
      <c r="M828" s="212"/>
      <c r="N828" s="213"/>
      <c r="O828" s="213"/>
      <c r="P828" s="213"/>
      <c r="Q828" s="213"/>
      <c r="R828" s="213"/>
      <c r="S828" s="213"/>
      <c r="T828" s="214"/>
      <c r="U828" s="14"/>
      <c r="V828" s="14"/>
      <c r="W828" s="14"/>
      <c r="X828" s="14"/>
      <c r="Y828" s="14"/>
      <c r="Z828" s="14"/>
      <c r="AA828" s="14"/>
      <c r="AB828" s="14"/>
      <c r="AC828" s="14"/>
      <c r="AD828" s="14"/>
      <c r="AE828" s="14"/>
      <c r="AT828" s="208" t="s">
        <v>171</v>
      </c>
      <c r="AU828" s="208" t="s">
        <v>83</v>
      </c>
      <c r="AV828" s="14" t="s">
        <v>83</v>
      </c>
      <c r="AW828" s="14" t="s">
        <v>32</v>
      </c>
      <c r="AX828" s="14" t="s">
        <v>75</v>
      </c>
      <c r="AY828" s="208" t="s">
        <v>158</v>
      </c>
    </row>
    <row r="829" s="14" customFormat="1">
      <c r="A829" s="14"/>
      <c r="B829" s="207"/>
      <c r="C829" s="14"/>
      <c r="D829" s="194" t="s">
        <v>171</v>
      </c>
      <c r="E829" s="208" t="s">
        <v>1</v>
      </c>
      <c r="F829" s="209" t="s">
        <v>1075</v>
      </c>
      <c r="G829" s="14"/>
      <c r="H829" s="210">
        <v>3.8260000000000001</v>
      </c>
      <c r="I829" s="211"/>
      <c r="J829" s="14"/>
      <c r="K829" s="14"/>
      <c r="L829" s="207"/>
      <c r="M829" s="212"/>
      <c r="N829" s="213"/>
      <c r="O829" s="213"/>
      <c r="P829" s="213"/>
      <c r="Q829" s="213"/>
      <c r="R829" s="213"/>
      <c r="S829" s="213"/>
      <c r="T829" s="214"/>
      <c r="U829" s="14"/>
      <c r="V829" s="14"/>
      <c r="W829" s="14"/>
      <c r="X829" s="14"/>
      <c r="Y829" s="14"/>
      <c r="Z829" s="14"/>
      <c r="AA829" s="14"/>
      <c r="AB829" s="14"/>
      <c r="AC829" s="14"/>
      <c r="AD829" s="14"/>
      <c r="AE829" s="14"/>
      <c r="AT829" s="208" t="s">
        <v>171</v>
      </c>
      <c r="AU829" s="208" t="s">
        <v>83</v>
      </c>
      <c r="AV829" s="14" t="s">
        <v>83</v>
      </c>
      <c r="AW829" s="14" t="s">
        <v>32</v>
      </c>
      <c r="AX829" s="14" t="s">
        <v>75</v>
      </c>
      <c r="AY829" s="208" t="s">
        <v>158</v>
      </c>
    </row>
    <row r="830" s="14" customFormat="1">
      <c r="A830" s="14"/>
      <c r="B830" s="207"/>
      <c r="C830" s="14"/>
      <c r="D830" s="194" t="s">
        <v>171</v>
      </c>
      <c r="E830" s="208" t="s">
        <v>1</v>
      </c>
      <c r="F830" s="209" t="s">
        <v>1076</v>
      </c>
      <c r="G830" s="14"/>
      <c r="H830" s="210">
        <v>1.331</v>
      </c>
      <c r="I830" s="211"/>
      <c r="J830" s="14"/>
      <c r="K830" s="14"/>
      <c r="L830" s="207"/>
      <c r="M830" s="212"/>
      <c r="N830" s="213"/>
      <c r="O830" s="213"/>
      <c r="P830" s="213"/>
      <c r="Q830" s="213"/>
      <c r="R830" s="213"/>
      <c r="S830" s="213"/>
      <c r="T830" s="214"/>
      <c r="U830" s="14"/>
      <c r="V830" s="14"/>
      <c r="W830" s="14"/>
      <c r="X830" s="14"/>
      <c r="Y830" s="14"/>
      <c r="Z830" s="14"/>
      <c r="AA830" s="14"/>
      <c r="AB830" s="14"/>
      <c r="AC830" s="14"/>
      <c r="AD830" s="14"/>
      <c r="AE830" s="14"/>
      <c r="AT830" s="208" t="s">
        <v>171</v>
      </c>
      <c r="AU830" s="208" t="s">
        <v>83</v>
      </c>
      <c r="AV830" s="14" t="s">
        <v>83</v>
      </c>
      <c r="AW830" s="14" t="s">
        <v>32</v>
      </c>
      <c r="AX830" s="14" t="s">
        <v>75</v>
      </c>
      <c r="AY830" s="208" t="s">
        <v>158</v>
      </c>
    </row>
    <row r="831" s="16" customFormat="1">
      <c r="A831" s="16"/>
      <c r="B831" s="233"/>
      <c r="C831" s="16"/>
      <c r="D831" s="194" t="s">
        <v>171</v>
      </c>
      <c r="E831" s="234" t="s">
        <v>1</v>
      </c>
      <c r="F831" s="235" t="s">
        <v>589</v>
      </c>
      <c r="G831" s="16"/>
      <c r="H831" s="236">
        <v>81.967999999999989</v>
      </c>
      <c r="I831" s="237"/>
      <c r="J831" s="16"/>
      <c r="K831" s="16"/>
      <c r="L831" s="233"/>
      <c r="M831" s="238"/>
      <c r="N831" s="239"/>
      <c r="O831" s="239"/>
      <c r="P831" s="239"/>
      <c r="Q831" s="239"/>
      <c r="R831" s="239"/>
      <c r="S831" s="239"/>
      <c r="T831" s="240"/>
      <c r="U831" s="16"/>
      <c r="V831" s="16"/>
      <c r="W831" s="16"/>
      <c r="X831" s="16"/>
      <c r="Y831" s="16"/>
      <c r="Z831" s="16"/>
      <c r="AA831" s="16"/>
      <c r="AB831" s="16"/>
      <c r="AC831" s="16"/>
      <c r="AD831" s="16"/>
      <c r="AE831" s="16"/>
      <c r="AT831" s="234" t="s">
        <v>171</v>
      </c>
      <c r="AU831" s="234" t="s">
        <v>83</v>
      </c>
      <c r="AV831" s="16" t="s">
        <v>91</v>
      </c>
      <c r="AW831" s="16" t="s">
        <v>32</v>
      </c>
      <c r="AX831" s="16" t="s">
        <v>75</v>
      </c>
      <c r="AY831" s="234" t="s">
        <v>158</v>
      </c>
    </row>
    <row r="832" s="13" customFormat="1">
      <c r="A832" s="13"/>
      <c r="B832" s="200"/>
      <c r="C832" s="13"/>
      <c r="D832" s="194" t="s">
        <v>171</v>
      </c>
      <c r="E832" s="201" t="s">
        <v>1</v>
      </c>
      <c r="F832" s="202" t="s">
        <v>1077</v>
      </c>
      <c r="G832" s="13"/>
      <c r="H832" s="201" t="s">
        <v>1</v>
      </c>
      <c r="I832" s="203"/>
      <c r="J832" s="13"/>
      <c r="K832" s="13"/>
      <c r="L832" s="200"/>
      <c r="M832" s="204"/>
      <c r="N832" s="205"/>
      <c r="O832" s="205"/>
      <c r="P832" s="205"/>
      <c r="Q832" s="205"/>
      <c r="R832" s="205"/>
      <c r="S832" s="205"/>
      <c r="T832" s="206"/>
      <c r="U832" s="13"/>
      <c r="V832" s="13"/>
      <c r="W832" s="13"/>
      <c r="X832" s="13"/>
      <c r="Y832" s="13"/>
      <c r="Z832" s="13"/>
      <c r="AA832" s="13"/>
      <c r="AB832" s="13"/>
      <c r="AC832" s="13"/>
      <c r="AD832" s="13"/>
      <c r="AE832" s="13"/>
      <c r="AT832" s="201" t="s">
        <v>171</v>
      </c>
      <c r="AU832" s="201" t="s">
        <v>83</v>
      </c>
      <c r="AV832" s="13" t="s">
        <v>81</v>
      </c>
      <c r="AW832" s="13" t="s">
        <v>32</v>
      </c>
      <c r="AX832" s="13" t="s">
        <v>75</v>
      </c>
      <c r="AY832" s="201" t="s">
        <v>158</v>
      </c>
    </row>
    <row r="833" s="14" customFormat="1">
      <c r="A833" s="14"/>
      <c r="B833" s="207"/>
      <c r="C833" s="14"/>
      <c r="D833" s="194" t="s">
        <v>171</v>
      </c>
      <c r="E833" s="208" t="s">
        <v>1</v>
      </c>
      <c r="F833" s="209" t="s">
        <v>544</v>
      </c>
      <c r="G833" s="14"/>
      <c r="H833" s="210">
        <v>42.079000000000001</v>
      </c>
      <c r="I833" s="211"/>
      <c r="J833" s="14"/>
      <c r="K833" s="14"/>
      <c r="L833" s="207"/>
      <c r="M833" s="212"/>
      <c r="N833" s="213"/>
      <c r="O833" s="213"/>
      <c r="P833" s="213"/>
      <c r="Q833" s="213"/>
      <c r="R833" s="213"/>
      <c r="S833" s="213"/>
      <c r="T833" s="214"/>
      <c r="U833" s="14"/>
      <c r="V833" s="14"/>
      <c r="W833" s="14"/>
      <c r="X833" s="14"/>
      <c r="Y833" s="14"/>
      <c r="Z833" s="14"/>
      <c r="AA833" s="14"/>
      <c r="AB833" s="14"/>
      <c r="AC833" s="14"/>
      <c r="AD833" s="14"/>
      <c r="AE833" s="14"/>
      <c r="AT833" s="208" t="s">
        <v>171</v>
      </c>
      <c r="AU833" s="208" t="s">
        <v>83</v>
      </c>
      <c r="AV833" s="14" t="s">
        <v>83</v>
      </c>
      <c r="AW833" s="14" t="s">
        <v>32</v>
      </c>
      <c r="AX833" s="14" t="s">
        <v>75</v>
      </c>
      <c r="AY833" s="208" t="s">
        <v>158</v>
      </c>
    </row>
    <row r="834" s="14" customFormat="1">
      <c r="A834" s="14"/>
      <c r="B834" s="207"/>
      <c r="C834" s="14"/>
      <c r="D834" s="194" t="s">
        <v>171</v>
      </c>
      <c r="E834" s="208" t="s">
        <v>1</v>
      </c>
      <c r="F834" s="209" t="s">
        <v>545</v>
      </c>
      <c r="G834" s="14"/>
      <c r="H834" s="210">
        <v>-2.8929999999999998</v>
      </c>
      <c r="I834" s="211"/>
      <c r="J834" s="14"/>
      <c r="K834" s="14"/>
      <c r="L834" s="207"/>
      <c r="M834" s="212"/>
      <c r="N834" s="213"/>
      <c r="O834" s="213"/>
      <c r="P834" s="213"/>
      <c r="Q834" s="213"/>
      <c r="R834" s="213"/>
      <c r="S834" s="213"/>
      <c r="T834" s="214"/>
      <c r="U834" s="14"/>
      <c r="V834" s="14"/>
      <c r="W834" s="14"/>
      <c r="X834" s="14"/>
      <c r="Y834" s="14"/>
      <c r="Z834" s="14"/>
      <c r="AA834" s="14"/>
      <c r="AB834" s="14"/>
      <c r="AC834" s="14"/>
      <c r="AD834" s="14"/>
      <c r="AE834" s="14"/>
      <c r="AT834" s="208" t="s">
        <v>171</v>
      </c>
      <c r="AU834" s="208" t="s">
        <v>83</v>
      </c>
      <c r="AV834" s="14" t="s">
        <v>83</v>
      </c>
      <c r="AW834" s="14" t="s">
        <v>32</v>
      </c>
      <c r="AX834" s="14" t="s">
        <v>75</v>
      </c>
      <c r="AY834" s="208" t="s">
        <v>158</v>
      </c>
    </row>
    <row r="835" s="14" customFormat="1">
      <c r="A835" s="14"/>
      <c r="B835" s="207"/>
      <c r="C835" s="14"/>
      <c r="D835" s="194" t="s">
        <v>171</v>
      </c>
      <c r="E835" s="208" t="s">
        <v>1</v>
      </c>
      <c r="F835" s="209" t="s">
        <v>576</v>
      </c>
      <c r="G835" s="14"/>
      <c r="H835" s="210">
        <v>5.4400000000000004</v>
      </c>
      <c r="I835" s="211"/>
      <c r="J835" s="14"/>
      <c r="K835" s="14"/>
      <c r="L835" s="207"/>
      <c r="M835" s="212"/>
      <c r="N835" s="213"/>
      <c r="O835" s="213"/>
      <c r="P835" s="213"/>
      <c r="Q835" s="213"/>
      <c r="R835" s="213"/>
      <c r="S835" s="213"/>
      <c r="T835" s="214"/>
      <c r="U835" s="14"/>
      <c r="V835" s="14"/>
      <c r="W835" s="14"/>
      <c r="X835" s="14"/>
      <c r="Y835" s="14"/>
      <c r="Z835" s="14"/>
      <c r="AA835" s="14"/>
      <c r="AB835" s="14"/>
      <c r="AC835" s="14"/>
      <c r="AD835" s="14"/>
      <c r="AE835" s="14"/>
      <c r="AT835" s="208" t="s">
        <v>171</v>
      </c>
      <c r="AU835" s="208" t="s">
        <v>83</v>
      </c>
      <c r="AV835" s="14" t="s">
        <v>83</v>
      </c>
      <c r="AW835" s="14" t="s">
        <v>32</v>
      </c>
      <c r="AX835" s="14" t="s">
        <v>75</v>
      </c>
      <c r="AY835" s="208" t="s">
        <v>158</v>
      </c>
    </row>
    <row r="836" s="14" customFormat="1">
      <c r="A836" s="14"/>
      <c r="B836" s="207"/>
      <c r="C836" s="14"/>
      <c r="D836" s="194" t="s">
        <v>171</v>
      </c>
      <c r="E836" s="208" t="s">
        <v>1</v>
      </c>
      <c r="F836" s="209" t="s">
        <v>577</v>
      </c>
      <c r="G836" s="14"/>
      <c r="H836" s="210">
        <v>3.2440000000000002</v>
      </c>
      <c r="I836" s="211"/>
      <c r="J836" s="14"/>
      <c r="K836" s="14"/>
      <c r="L836" s="207"/>
      <c r="M836" s="212"/>
      <c r="N836" s="213"/>
      <c r="O836" s="213"/>
      <c r="P836" s="213"/>
      <c r="Q836" s="213"/>
      <c r="R836" s="213"/>
      <c r="S836" s="213"/>
      <c r="T836" s="214"/>
      <c r="U836" s="14"/>
      <c r="V836" s="14"/>
      <c r="W836" s="14"/>
      <c r="X836" s="14"/>
      <c r="Y836" s="14"/>
      <c r="Z836" s="14"/>
      <c r="AA836" s="14"/>
      <c r="AB836" s="14"/>
      <c r="AC836" s="14"/>
      <c r="AD836" s="14"/>
      <c r="AE836" s="14"/>
      <c r="AT836" s="208" t="s">
        <v>171</v>
      </c>
      <c r="AU836" s="208" t="s">
        <v>83</v>
      </c>
      <c r="AV836" s="14" t="s">
        <v>83</v>
      </c>
      <c r="AW836" s="14" t="s">
        <v>32</v>
      </c>
      <c r="AX836" s="14" t="s">
        <v>75</v>
      </c>
      <c r="AY836" s="208" t="s">
        <v>158</v>
      </c>
    </row>
    <row r="837" s="16" customFormat="1">
      <c r="A837" s="16"/>
      <c r="B837" s="233"/>
      <c r="C837" s="16"/>
      <c r="D837" s="194" t="s">
        <v>171</v>
      </c>
      <c r="E837" s="234" t="s">
        <v>1</v>
      </c>
      <c r="F837" s="235" t="s">
        <v>589</v>
      </c>
      <c r="G837" s="16"/>
      <c r="H837" s="236">
        <v>47.869999999999997</v>
      </c>
      <c r="I837" s="237"/>
      <c r="J837" s="16"/>
      <c r="K837" s="16"/>
      <c r="L837" s="233"/>
      <c r="M837" s="238"/>
      <c r="N837" s="239"/>
      <c r="O837" s="239"/>
      <c r="P837" s="239"/>
      <c r="Q837" s="239"/>
      <c r="R837" s="239"/>
      <c r="S837" s="239"/>
      <c r="T837" s="240"/>
      <c r="U837" s="16"/>
      <c r="V837" s="16"/>
      <c r="W837" s="16"/>
      <c r="X837" s="16"/>
      <c r="Y837" s="16"/>
      <c r="Z837" s="16"/>
      <c r="AA837" s="16"/>
      <c r="AB837" s="16"/>
      <c r="AC837" s="16"/>
      <c r="AD837" s="16"/>
      <c r="AE837" s="16"/>
      <c r="AT837" s="234" t="s">
        <v>171</v>
      </c>
      <c r="AU837" s="234" t="s">
        <v>83</v>
      </c>
      <c r="AV837" s="16" t="s">
        <v>91</v>
      </c>
      <c r="AW837" s="16" t="s">
        <v>32</v>
      </c>
      <c r="AX837" s="16" t="s">
        <v>75</v>
      </c>
      <c r="AY837" s="234" t="s">
        <v>158</v>
      </c>
    </row>
    <row r="838" s="15" customFormat="1">
      <c r="A838" s="15"/>
      <c r="B838" s="215"/>
      <c r="C838" s="15"/>
      <c r="D838" s="194" t="s">
        <v>171</v>
      </c>
      <c r="E838" s="216" t="s">
        <v>1</v>
      </c>
      <c r="F838" s="217" t="s">
        <v>196</v>
      </c>
      <c r="G838" s="15"/>
      <c r="H838" s="218">
        <v>129.83799999999999</v>
      </c>
      <c r="I838" s="219"/>
      <c r="J838" s="15"/>
      <c r="K838" s="15"/>
      <c r="L838" s="215"/>
      <c r="M838" s="220"/>
      <c r="N838" s="221"/>
      <c r="O838" s="221"/>
      <c r="P838" s="221"/>
      <c r="Q838" s="221"/>
      <c r="R838" s="221"/>
      <c r="S838" s="221"/>
      <c r="T838" s="222"/>
      <c r="U838" s="15"/>
      <c r="V838" s="15"/>
      <c r="W838" s="15"/>
      <c r="X838" s="15"/>
      <c r="Y838" s="15"/>
      <c r="Z838" s="15"/>
      <c r="AA838" s="15"/>
      <c r="AB838" s="15"/>
      <c r="AC838" s="15"/>
      <c r="AD838" s="15"/>
      <c r="AE838" s="15"/>
      <c r="AT838" s="216" t="s">
        <v>171</v>
      </c>
      <c r="AU838" s="216" t="s">
        <v>83</v>
      </c>
      <c r="AV838" s="15" t="s">
        <v>165</v>
      </c>
      <c r="AW838" s="15" t="s">
        <v>32</v>
      </c>
      <c r="AX838" s="15" t="s">
        <v>81</v>
      </c>
      <c r="AY838" s="216" t="s">
        <v>158</v>
      </c>
    </row>
    <row r="839" s="2" customFormat="1" ht="24.15" customHeight="1">
      <c r="A839" s="38"/>
      <c r="B839" s="180"/>
      <c r="C839" s="181" t="s">
        <v>1078</v>
      </c>
      <c r="D839" s="181" t="s">
        <v>160</v>
      </c>
      <c r="E839" s="182" t="s">
        <v>1079</v>
      </c>
      <c r="F839" s="183" t="s">
        <v>1080</v>
      </c>
      <c r="G839" s="184" t="s">
        <v>163</v>
      </c>
      <c r="H839" s="185">
        <v>9.0340000000000007</v>
      </c>
      <c r="I839" s="186"/>
      <c r="J839" s="187">
        <f>ROUND(I839*H839,2)</f>
        <v>0</v>
      </c>
      <c r="K839" s="183" t="s">
        <v>164</v>
      </c>
      <c r="L839" s="39"/>
      <c r="M839" s="188" t="s">
        <v>1</v>
      </c>
      <c r="N839" s="189" t="s">
        <v>40</v>
      </c>
      <c r="O839" s="77"/>
      <c r="P839" s="190">
        <f>O839*H839</f>
        <v>0</v>
      </c>
      <c r="Q839" s="190">
        <v>0</v>
      </c>
      <c r="R839" s="190">
        <f>Q839*H839</f>
        <v>0</v>
      </c>
      <c r="S839" s="190">
        <v>0.074999999999999997</v>
      </c>
      <c r="T839" s="191">
        <f>S839*H839</f>
        <v>0.67754999999999999</v>
      </c>
      <c r="U839" s="38"/>
      <c r="V839" s="38"/>
      <c r="W839" s="38"/>
      <c r="X839" s="38"/>
      <c r="Y839" s="38"/>
      <c r="Z839" s="38"/>
      <c r="AA839" s="38"/>
      <c r="AB839" s="38"/>
      <c r="AC839" s="38"/>
      <c r="AD839" s="38"/>
      <c r="AE839" s="38"/>
      <c r="AR839" s="192" t="s">
        <v>165</v>
      </c>
      <c r="AT839" s="192" t="s">
        <v>160</v>
      </c>
      <c r="AU839" s="192" t="s">
        <v>83</v>
      </c>
      <c r="AY839" s="19" t="s">
        <v>158</v>
      </c>
      <c r="BE839" s="193">
        <f>IF(N839="základní",J839,0)</f>
        <v>0</v>
      </c>
      <c r="BF839" s="193">
        <f>IF(N839="snížená",J839,0)</f>
        <v>0</v>
      </c>
      <c r="BG839" s="193">
        <f>IF(N839="zákl. přenesená",J839,0)</f>
        <v>0</v>
      </c>
      <c r="BH839" s="193">
        <f>IF(N839="sníž. přenesená",J839,0)</f>
        <v>0</v>
      </c>
      <c r="BI839" s="193">
        <f>IF(N839="nulová",J839,0)</f>
        <v>0</v>
      </c>
      <c r="BJ839" s="19" t="s">
        <v>81</v>
      </c>
      <c r="BK839" s="193">
        <f>ROUND(I839*H839,2)</f>
        <v>0</v>
      </c>
      <c r="BL839" s="19" t="s">
        <v>165</v>
      </c>
      <c r="BM839" s="192" t="s">
        <v>1081</v>
      </c>
    </row>
    <row r="840" s="2" customFormat="1">
      <c r="A840" s="38"/>
      <c r="B840" s="39"/>
      <c r="C840" s="38"/>
      <c r="D840" s="194" t="s">
        <v>167</v>
      </c>
      <c r="E840" s="38"/>
      <c r="F840" s="195" t="s">
        <v>1082</v>
      </c>
      <c r="G840" s="38"/>
      <c r="H840" s="38"/>
      <c r="I840" s="196"/>
      <c r="J840" s="38"/>
      <c r="K840" s="38"/>
      <c r="L840" s="39"/>
      <c r="M840" s="197"/>
      <c r="N840" s="198"/>
      <c r="O840" s="77"/>
      <c r="P840" s="77"/>
      <c r="Q840" s="77"/>
      <c r="R840" s="77"/>
      <c r="S840" s="77"/>
      <c r="T840" s="78"/>
      <c r="U840" s="38"/>
      <c r="V840" s="38"/>
      <c r="W840" s="38"/>
      <c r="X840" s="38"/>
      <c r="Y840" s="38"/>
      <c r="Z840" s="38"/>
      <c r="AA840" s="38"/>
      <c r="AB840" s="38"/>
      <c r="AC840" s="38"/>
      <c r="AD840" s="38"/>
      <c r="AE840" s="38"/>
      <c r="AT840" s="19" t="s">
        <v>167</v>
      </c>
      <c r="AU840" s="19" t="s">
        <v>83</v>
      </c>
    </row>
    <row r="841" s="2" customFormat="1">
      <c r="A841" s="38"/>
      <c r="B841" s="39"/>
      <c r="C841" s="38"/>
      <c r="D841" s="194" t="s">
        <v>169</v>
      </c>
      <c r="E841" s="38"/>
      <c r="F841" s="199" t="s">
        <v>277</v>
      </c>
      <c r="G841" s="38"/>
      <c r="H841" s="38"/>
      <c r="I841" s="196"/>
      <c r="J841" s="38"/>
      <c r="K841" s="38"/>
      <c r="L841" s="39"/>
      <c r="M841" s="197"/>
      <c r="N841" s="198"/>
      <c r="O841" s="77"/>
      <c r="P841" s="77"/>
      <c r="Q841" s="77"/>
      <c r="R841" s="77"/>
      <c r="S841" s="77"/>
      <c r="T841" s="78"/>
      <c r="U841" s="38"/>
      <c r="V841" s="38"/>
      <c r="W841" s="38"/>
      <c r="X841" s="38"/>
      <c r="Y841" s="38"/>
      <c r="Z841" s="38"/>
      <c r="AA841" s="38"/>
      <c r="AB841" s="38"/>
      <c r="AC841" s="38"/>
      <c r="AD841" s="38"/>
      <c r="AE841" s="38"/>
      <c r="AT841" s="19" t="s">
        <v>169</v>
      </c>
      <c r="AU841" s="19" t="s">
        <v>83</v>
      </c>
    </row>
    <row r="842" s="14" customFormat="1">
      <c r="A842" s="14"/>
      <c r="B842" s="207"/>
      <c r="C842" s="14"/>
      <c r="D842" s="194" t="s">
        <v>171</v>
      </c>
      <c r="E842" s="208" t="s">
        <v>1</v>
      </c>
      <c r="F842" s="209" t="s">
        <v>1083</v>
      </c>
      <c r="G842" s="14"/>
      <c r="H842" s="210">
        <v>7.8209999999999997</v>
      </c>
      <c r="I842" s="211"/>
      <c r="J842" s="14"/>
      <c r="K842" s="14"/>
      <c r="L842" s="207"/>
      <c r="M842" s="212"/>
      <c r="N842" s="213"/>
      <c r="O842" s="213"/>
      <c r="P842" s="213"/>
      <c r="Q842" s="213"/>
      <c r="R842" s="213"/>
      <c r="S842" s="213"/>
      <c r="T842" s="214"/>
      <c r="U842" s="14"/>
      <c r="V842" s="14"/>
      <c r="W842" s="14"/>
      <c r="X842" s="14"/>
      <c r="Y842" s="14"/>
      <c r="Z842" s="14"/>
      <c r="AA842" s="14"/>
      <c r="AB842" s="14"/>
      <c r="AC842" s="14"/>
      <c r="AD842" s="14"/>
      <c r="AE842" s="14"/>
      <c r="AT842" s="208" t="s">
        <v>171</v>
      </c>
      <c r="AU842" s="208" t="s">
        <v>83</v>
      </c>
      <c r="AV842" s="14" t="s">
        <v>83</v>
      </c>
      <c r="AW842" s="14" t="s">
        <v>32</v>
      </c>
      <c r="AX842" s="14" t="s">
        <v>75</v>
      </c>
      <c r="AY842" s="208" t="s">
        <v>158</v>
      </c>
    </row>
    <row r="843" s="14" customFormat="1">
      <c r="A843" s="14"/>
      <c r="B843" s="207"/>
      <c r="C843" s="14"/>
      <c r="D843" s="194" t="s">
        <v>171</v>
      </c>
      <c r="E843" s="208" t="s">
        <v>1</v>
      </c>
      <c r="F843" s="209" t="s">
        <v>1084</v>
      </c>
      <c r="G843" s="14"/>
      <c r="H843" s="210">
        <v>1.2130000000000001</v>
      </c>
      <c r="I843" s="211"/>
      <c r="J843" s="14"/>
      <c r="K843" s="14"/>
      <c r="L843" s="207"/>
      <c r="M843" s="212"/>
      <c r="N843" s="213"/>
      <c r="O843" s="213"/>
      <c r="P843" s="213"/>
      <c r="Q843" s="213"/>
      <c r="R843" s="213"/>
      <c r="S843" s="213"/>
      <c r="T843" s="214"/>
      <c r="U843" s="14"/>
      <c r="V843" s="14"/>
      <c r="W843" s="14"/>
      <c r="X843" s="14"/>
      <c r="Y843" s="14"/>
      <c r="Z843" s="14"/>
      <c r="AA843" s="14"/>
      <c r="AB843" s="14"/>
      <c r="AC843" s="14"/>
      <c r="AD843" s="14"/>
      <c r="AE843" s="14"/>
      <c r="AT843" s="208" t="s">
        <v>171</v>
      </c>
      <c r="AU843" s="208" t="s">
        <v>83</v>
      </c>
      <c r="AV843" s="14" t="s">
        <v>83</v>
      </c>
      <c r="AW843" s="14" t="s">
        <v>32</v>
      </c>
      <c r="AX843" s="14" t="s">
        <v>75</v>
      </c>
      <c r="AY843" s="208" t="s">
        <v>158</v>
      </c>
    </row>
    <row r="844" s="15" customFormat="1">
      <c r="A844" s="15"/>
      <c r="B844" s="215"/>
      <c r="C844" s="15"/>
      <c r="D844" s="194" t="s">
        <v>171</v>
      </c>
      <c r="E844" s="216" t="s">
        <v>1</v>
      </c>
      <c r="F844" s="217" t="s">
        <v>196</v>
      </c>
      <c r="G844" s="15"/>
      <c r="H844" s="218">
        <v>9.0339999999999989</v>
      </c>
      <c r="I844" s="219"/>
      <c r="J844" s="15"/>
      <c r="K844" s="15"/>
      <c r="L844" s="215"/>
      <c r="M844" s="220"/>
      <c r="N844" s="221"/>
      <c r="O844" s="221"/>
      <c r="P844" s="221"/>
      <c r="Q844" s="221"/>
      <c r="R844" s="221"/>
      <c r="S844" s="221"/>
      <c r="T844" s="222"/>
      <c r="U844" s="15"/>
      <c r="V844" s="15"/>
      <c r="W844" s="15"/>
      <c r="X844" s="15"/>
      <c r="Y844" s="15"/>
      <c r="Z844" s="15"/>
      <c r="AA844" s="15"/>
      <c r="AB844" s="15"/>
      <c r="AC844" s="15"/>
      <c r="AD844" s="15"/>
      <c r="AE844" s="15"/>
      <c r="AT844" s="216" t="s">
        <v>171</v>
      </c>
      <c r="AU844" s="216" t="s">
        <v>83</v>
      </c>
      <c r="AV844" s="15" t="s">
        <v>165</v>
      </c>
      <c r="AW844" s="15" t="s">
        <v>32</v>
      </c>
      <c r="AX844" s="15" t="s">
        <v>81</v>
      </c>
      <c r="AY844" s="216" t="s">
        <v>158</v>
      </c>
    </row>
    <row r="845" s="2" customFormat="1" ht="24.15" customHeight="1">
      <c r="A845" s="38"/>
      <c r="B845" s="180"/>
      <c r="C845" s="181" t="s">
        <v>1085</v>
      </c>
      <c r="D845" s="181" t="s">
        <v>160</v>
      </c>
      <c r="E845" s="182" t="s">
        <v>1086</v>
      </c>
      <c r="F845" s="183" t="s">
        <v>1087</v>
      </c>
      <c r="G845" s="184" t="s">
        <v>163</v>
      </c>
      <c r="H845" s="185">
        <v>129.83799999999999</v>
      </c>
      <c r="I845" s="186"/>
      <c r="J845" s="187">
        <f>ROUND(I845*H845,2)</f>
        <v>0</v>
      </c>
      <c r="K845" s="183" t="s">
        <v>164</v>
      </c>
      <c r="L845" s="39"/>
      <c r="M845" s="188" t="s">
        <v>1</v>
      </c>
      <c r="N845" s="189" t="s">
        <v>40</v>
      </c>
      <c r="O845" s="77"/>
      <c r="P845" s="190">
        <f>O845*H845</f>
        <v>0</v>
      </c>
      <c r="Q845" s="190">
        <v>0.048000000000000001</v>
      </c>
      <c r="R845" s="190">
        <f>Q845*H845</f>
        <v>6.2322239999999995</v>
      </c>
      <c r="S845" s="190">
        <v>0.048000000000000001</v>
      </c>
      <c r="T845" s="191">
        <f>S845*H845</f>
        <v>6.2322239999999995</v>
      </c>
      <c r="U845" s="38"/>
      <c r="V845" s="38"/>
      <c r="W845" s="38"/>
      <c r="X845" s="38"/>
      <c r="Y845" s="38"/>
      <c r="Z845" s="38"/>
      <c r="AA845" s="38"/>
      <c r="AB845" s="38"/>
      <c r="AC845" s="38"/>
      <c r="AD845" s="38"/>
      <c r="AE845" s="38"/>
      <c r="AR845" s="192" t="s">
        <v>165</v>
      </c>
      <c r="AT845" s="192" t="s">
        <v>160</v>
      </c>
      <c r="AU845" s="192" t="s">
        <v>83</v>
      </c>
      <c r="AY845" s="19" t="s">
        <v>158</v>
      </c>
      <c r="BE845" s="193">
        <f>IF(N845="základní",J845,0)</f>
        <v>0</v>
      </c>
      <c r="BF845" s="193">
        <f>IF(N845="snížená",J845,0)</f>
        <v>0</v>
      </c>
      <c r="BG845" s="193">
        <f>IF(N845="zákl. přenesená",J845,0)</f>
        <v>0</v>
      </c>
      <c r="BH845" s="193">
        <f>IF(N845="sníž. přenesená",J845,0)</f>
        <v>0</v>
      </c>
      <c r="BI845" s="193">
        <f>IF(N845="nulová",J845,0)</f>
        <v>0</v>
      </c>
      <c r="BJ845" s="19" t="s">
        <v>81</v>
      </c>
      <c r="BK845" s="193">
        <f>ROUND(I845*H845,2)</f>
        <v>0</v>
      </c>
      <c r="BL845" s="19" t="s">
        <v>165</v>
      </c>
      <c r="BM845" s="192" t="s">
        <v>1088</v>
      </c>
    </row>
    <row r="846" s="2" customFormat="1">
      <c r="A846" s="38"/>
      <c r="B846" s="39"/>
      <c r="C846" s="38"/>
      <c r="D846" s="194" t="s">
        <v>167</v>
      </c>
      <c r="E846" s="38"/>
      <c r="F846" s="195" t="s">
        <v>1089</v>
      </c>
      <c r="G846" s="38"/>
      <c r="H846" s="38"/>
      <c r="I846" s="196"/>
      <c r="J846" s="38"/>
      <c r="K846" s="38"/>
      <c r="L846" s="39"/>
      <c r="M846" s="197"/>
      <c r="N846" s="198"/>
      <c r="O846" s="77"/>
      <c r="P846" s="77"/>
      <c r="Q846" s="77"/>
      <c r="R846" s="77"/>
      <c r="S846" s="77"/>
      <c r="T846" s="78"/>
      <c r="U846" s="38"/>
      <c r="V846" s="38"/>
      <c r="W846" s="38"/>
      <c r="X846" s="38"/>
      <c r="Y846" s="38"/>
      <c r="Z846" s="38"/>
      <c r="AA846" s="38"/>
      <c r="AB846" s="38"/>
      <c r="AC846" s="38"/>
      <c r="AD846" s="38"/>
      <c r="AE846" s="38"/>
      <c r="AT846" s="19" t="s">
        <v>167</v>
      </c>
      <c r="AU846" s="19" t="s">
        <v>83</v>
      </c>
    </row>
    <row r="847" s="2" customFormat="1" ht="24.15" customHeight="1">
      <c r="A847" s="38"/>
      <c r="B847" s="180"/>
      <c r="C847" s="181" t="s">
        <v>1090</v>
      </c>
      <c r="D847" s="181" t="s">
        <v>160</v>
      </c>
      <c r="E847" s="182" t="s">
        <v>1091</v>
      </c>
      <c r="F847" s="183" t="s">
        <v>1092</v>
      </c>
      <c r="G847" s="184" t="s">
        <v>163</v>
      </c>
      <c r="H847" s="185">
        <v>9.0340000000000007</v>
      </c>
      <c r="I847" s="186"/>
      <c r="J847" s="187">
        <f>ROUND(I847*H847,2)</f>
        <v>0</v>
      </c>
      <c r="K847" s="183" t="s">
        <v>164</v>
      </c>
      <c r="L847" s="39"/>
      <c r="M847" s="188" t="s">
        <v>1</v>
      </c>
      <c r="N847" s="189" t="s">
        <v>40</v>
      </c>
      <c r="O847" s="77"/>
      <c r="P847" s="190">
        <f>O847*H847</f>
        <v>0</v>
      </c>
      <c r="Q847" s="190">
        <v>0.048000000000000001</v>
      </c>
      <c r="R847" s="190">
        <f>Q847*H847</f>
        <v>0.43363200000000002</v>
      </c>
      <c r="S847" s="190">
        <v>0.048000000000000001</v>
      </c>
      <c r="T847" s="191">
        <f>S847*H847</f>
        <v>0.43363200000000002</v>
      </c>
      <c r="U847" s="38"/>
      <c r="V847" s="38"/>
      <c r="W847" s="38"/>
      <c r="X847" s="38"/>
      <c r="Y847" s="38"/>
      <c r="Z847" s="38"/>
      <c r="AA847" s="38"/>
      <c r="AB847" s="38"/>
      <c r="AC847" s="38"/>
      <c r="AD847" s="38"/>
      <c r="AE847" s="38"/>
      <c r="AR847" s="192" t="s">
        <v>165</v>
      </c>
      <c r="AT847" s="192" t="s">
        <v>160</v>
      </c>
      <c r="AU847" s="192" t="s">
        <v>83</v>
      </c>
      <c r="AY847" s="19" t="s">
        <v>158</v>
      </c>
      <c r="BE847" s="193">
        <f>IF(N847="základní",J847,0)</f>
        <v>0</v>
      </c>
      <c r="BF847" s="193">
        <f>IF(N847="snížená",J847,0)</f>
        <v>0</v>
      </c>
      <c r="BG847" s="193">
        <f>IF(N847="zákl. přenesená",J847,0)</f>
        <v>0</v>
      </c>
      <c r="BH847" s="193">
        <f>IF(N847="sníž. přenesená",J847,0)</f>
        <v>0</v>
      </c>
      <c r="BI847" s="193">
        <f>IF(N847="nulová",J847,0)</f>
        <v>0</v>
      </c>
      <c r="BJ847" s="19" t="s">
        <v>81</v>
      </c>
      <c r="BK847" s="193">
        <f>ROUND(I847*H847,2)</f>
        <v>0</v>
      </c>
      <c r="BL847" s="19" t="s">
        <v>165</v>
      </c>
      <c r="BM847" s="192" t="s">
        <v>1093</v>
      </c>
    </row>
    <row r="848" s="2" customFormat="1">
      <c r="A848" s="38"/>
      <c r="B848" s="39"/>
      <c r="C848" s="38"/>
      <c r="D848" s="194" t="s">
        <v>167</v>
      </c>
      <c r="E848" s="38"/>
      <c r="F848" s="195" t="s">
        <v>1094</v>
      </c>
      <c r="G848" s="38"/>
      <c r="H848" s="38"/>
      <c r="I848" s="196"/>
      <c r="J848" s="38"/>
      <c r="K848" s="38"/>
      <c r="L848" s="39"/>
      <c r="M848" s="197"/>
      <c r="N848" s="198"/>
      <c r="O848" s="77"/>
      <c r="P848" s="77"/>
      <c r="Q848" s="77"/>
      <c r="R848" s="77"/>
      <c r="S848" s="77"/>
      <c r="T848" s="78"/>
      <c r="U848" s="38"/>
      <c r="V848" s="38"/>
      <c r="W848" s="38"/>
      <c r="X848" s="38"/>
      <c r="Y848" s="38"/>
      <c r="Z848" s="38"/>
      <c r="AA848" s="38"/>
      <c r="AB848" s="38"/>
      <c r="AC848" s="38"/>
      <c r="AD848" s="38"/>
      <c r="AE848" s="38"/>
      <c r="AT848" s="19" t="s">
        <v>167</v>
      </c>
      <c r="AU848" s="19" t="s">
        <v>83</v>
      </c>
    </row>
    <row r="849" s="2" customFormat="1" ht="24.15" customHeight="1">
      <c r="A849" s="38"/>
      <c r="B849" s="180"/>
      <c r="C849" s="181" t="s">
        <v>1095</v>
      </c>
      <c r="D849" s="181" t="s">
        <v>160</v>
      </c>
      <c r="E849" s="182" t="s">
        <v>1096</v>
      </c>
      <c r="F849" s="183" t="s">
        <v>1097</v>
      </c>
      <c r="G849" s="184" t="s">
        <v>163</v>
      </c>
      <c r="H849" s="185">
        <v>64.117000000000004</v>
      </c>
      <c r="I849" s="186"/>
      <c r="J849" s="187">
        <f>ROUND(I849*H849,2)</f>
        <v>0</v>
      </c>
      <c r="K849" s="183" t="s">
        <v>164</v>
      </c>
      <c r="L849" s="39"/>
      <c r="M849" s="188" t="s">
        <v>1</v>
      </c>
      <c r="N849" s="189" t="s">
        <v>40</v>
      </c>
      <c r="O849" s="77"/>
      <c r="P849" s="190">
        <f>O849*H849</f>
        <v>0</v>
      </c>
      <c r="Q849" s="190">
        <v>0.020140000000000002</v>
      </c>
      <c r="R849" s="190">
        <f>Q849*H849</f>
        <v>1.2913163800000003</v>
      </c>
      <c r="S849" s="190">
        <v>0</v>
      </c>
      <c r="T849" s="191">
        <f>S849*H849</f>
        <v>0</v>
      </c>
      <c r="U849" s="38"/>
      <c r="V849" s="38"/>
      <c r="W849" s="38"/>
      <c r="X849" s="38"/>
      <c r="Y849" s="38"/>
      <c r="Z849" s="38"/>
      <c r="AA849" s="38"/>
      <c r="AB849" s="38"/>
      <c r="AC849" s="38"/>
      <c r="AD849" s="38"/>
      <c r="AE849" s="38"/>
      <c r="AR849" s="192" t="s">
        <v>165</v>
      </c>
      <c r="AT849" s="192" t="s">
        <v>160</v>
      </c>
      <c r="AU849" s="192" t="s">
        <v>83</v>
      </c>
      <c r="AY849" s="19" t="s">
        <v>158</v>
      </c>
      <c r="BE849" s="193">
        <f>IF(N849="základní",J849,0)</f>
        <v>0</v>
      </c>
      <c r="BF849" s="193">
        <f>IF(N849="snížená",J849,0)</f>
        <v>0</v>
      </c>
      <c r="BG849" s="193">
        <f>IF(N849="zákl. přenesená",J849,0)</f>
        <v>0</v>
      </c>
      <c r="BH849" s="193">
        <f>IF(N849="sníž. přenesená",J849,0)</f>
        <v>0</v>
      </c>
      <c r="BI849" s="193">
        <f>IF(N849="nulová",J849,0)</f>
        <v>0</v>
      </c>
      <c r="BJ849" s="19" t="s">
        <v>81</v>
      </c>
      <c r="BK849" s="193">
        <f>ROUND(I849*H849,2)</f>
        <v>0</v>
      </c>
      <c r="BL849" s="19" t="s">
        <v>165</v>
      </c>
      <c r="BM849" s="192" t="s">
        <v>1098</v>
      </c>
    </row>
    <row r="850" s="2" customFormat="1">
      <c r="A850" s="38"/>
      <c r="B850" s="39"/>
      <c r="C850" s="38"/>
      <c r="D850" s="194" t="s">
        <v>167</v>
      </c>
      <c r="E850" s="38"/>
      <c r="F850" s="195" t="s">
        <v>1099</v>
      </c>
      <c r="G850" s="38"/>
      <c r="H850" s="38"/>
      <c r="I850" s="196"/>
      <c r="J850" s="38"/>
      <c r="K850" s="38"/>
      <c r="L850" s="39"/>
      <c r="M850" s="197"/>
      <c r="N850" s="198"/>
      <c r="O850" s="77"/>
      <c r="P850" s="77"/>
      <c r="Q850" s="77"/>
      <c r="R850" s="77"/>
      <c r="S850" s="77"/>
      <c r="T850" s="78"/>
      <c r="U850" s="38"/>
      <c r="V850" s="38"/>
      <c r="W850" s="38"/>
      <c r="X850" s="38"/>
      <c r="Y850" s="38"/>
      <c r="Z850" s="38"/>
      <c r="AA850" s="38"/>
      <c r="AB850" s="38"/>
      <c r="AC850" s="38"/>
      <c r="AD850" s="38"/>
      <c r="AE850" s="38"/>
      <c r="AT850" s="19" t="s">
        <v>167</v>
      </c>
      <c r="AU850" s="19" t="s">
        <v>83</v>
      </c>
    </row>
    <row r="851" s="2" customFormat="1">
      <c r="A851" s="38"/>
      <c r="B851" s="39"/>
      <c r="C851" s="38"/>
      <c r="D851" s="194" t="s">
        <v>169</v>
      </c>
      <c r="E851" s="38"/>
      <c r="F851" s="199" t="s">
        <v>1100</v>
      </c>
      <c r="G851" s="38"/>
      <c r="H851" s="38"/>
      <c r="I851" s="196"/>
      <c r="J851" s="38"/>
      <c r="K851" s="38"/>
      <c r="L851" s="39"/>
      <c r="M851" s="197"/>
      <c r="N851" s="198"/>
      <c r="O851" s="77"/>
      <c r="P851" s="77"/>
      <c r="Q851" s="77"/>
      <c r="R851" s="77"/>
      <c r="S851" s="77"/>
      <c r="T851" s="78"/>
      <c r="U851" s="38"/>
      <c r="V851" s="38"/>
      <c r="W851" s="38"/>
      <c r="X851" s="38"/>
      <c r="Y851" s="38"/>
      <c r="Z851" s="38"/>
      <c r="AA851" s="38"/>
      <c r="AB851" s="38"/>
      <c r="AC851" s="38"/>
      <c r="AD851" s="38"/>
      <c r="AE851" s="38"/>
      <c r="AT851" s="19" t="s">
        <v>169</v>
      </c>
      <c r="AU851" s="19" t="s">
        <v>83</v>
      </c>
    </row>
    <row r="852" s="13" customFormat="1">
      <c r="A852" s="13"/>
      <c r="B852" s="200"/>
      <c r="C852" s="13"/>
      <c r="D852" s="194" t="s">
        <v>171</v>
      </c>
      <c r="E852" s="201" t="s">
        <v>1</v>
      </c>
      <c r="F852" s="202" t="s">
        <v>1068</v>
      </c>
      <c r="G852" s="13"/>
      <c r="H852" s="201" t="s">
        <v>1</v>
      </c>
      <c r="I852" s="203"/>
      <c r="J852" s="13"/>
      <c r="K852" s="13"/>
      <c r="L852" s="200"/>
      <c r="M852" s="204"/>
      <c r="N852" s="205"/>
      <c r="O852" s="205"/>
      <c r="P852" s="205"/>
      <c r="Q852" s="205"/>
      <c r="R852" s="205"/>
      <c r="S852" s="205"/>
      <c r="T852" s="206"/>
      <c r="U852" s="13"/>
      <c r="V852" s="13"/>
      <c r="W852" s="13"/>
      <c r="X852" s="13"/>
      <c r="Y852" s="13"/>
      <c r="Z852" s="13"/>
      <c r="AA852" s="13"/>
      <c r="AB852" s="13"/>
      <c r="AC852" s="13"/>
      <c r="AD852" s="13"/>
      <c r="AE852" s="13"/>
      <c r="AT852" s="201" t="s">
        <v>171</v>
      </c>
      <c r="AU852" s="201" t="s">
        <v>83</v>
      </c>
      <c r="AV852" s="13" t="s">
        <v>81</v>
      </c>
      <c r="AW852" s="13" t="s">
        <v>32</v>
      </c>
      <c r="AX852" s="13" t="s">
        <v>75</v>
      </c>
      <c r="AY852" s="201" t="s">
        <v>158</v>
      </c>
    </row>
    <row r="853" s="14" customFormat="1">
      <c r="A853" s="14"/>
      <c r="B853" s="207"/>
      <c r="C853" s="14"/>
      <c r="D853" s="194" t="s">
        <v>171</v>
      </c>
      <c r="E853" s="208" t="s">
        <v>1</v>
      </c>
      <c r="F853" s="209" t="s">
        <v>1070</v>
      </c>
      <c r="G853" s="14"/>
      <c r="H853" s="210">
        <v>32.000999999999998</v>
      </c>
      <c r="I853" s="211"/>
      <c r="J853" s="14"/>
      <c r="K853" s="14"/>
      <c r="L853" s="207"/>
      <c r="M853" s="212"/>
      <c r="N853" s="213"/>
      <c r="O853" s="213"/>
      <c r="P853" s="213"/>
      <c r="Q853" s="213"/>
      <c r="R853" s="213"/>
      <c r="S853" s="213"/>
      <c r="T853" s="214"/>
      <c r="U853" s="14"/>
      <c r="V853" s="14"/>
      <c r="W853" s="14"/>
      <c r="X853" s="14"/>
      <c r="Y853" s="14"/>
      <c r="Z853" s="14"/>
      <c r="AA853" s="14"/>
      <c r="AB853" s="14"/>
      <c r="AC853" s="14"/>
      <c r="AD853" s="14"/>
      <c r="AE853" s="14"/>
      <c r="AT853" s="208" t="s">
        <v>171</v>
      </c>
      <c r="AU853" s="208" t="s">
        <v>83</v>
      </c>
      <c r="AV853" s="14" t="s">
        <v>83</v>
      </c>
      <c r="AW853" s="14" t="s">
        <v>32</v>
      </c>
      <c r="AX853" s="14" t="s">
        <v>75</v>
      </c>
      <c r="AY853" s="208" t="s">
        <v>158</v>
      </c>
    </row>
    <row r="854" s="14" customFormat="1">
      <c r="A854" s="14"/>
      <c r="B854" s="207"/>
      <c r="C854" s="14"/>
      <c r="D854" s="194" t="s">
        <v>171</v>
      </c>
      <c r="E854" s="208" t="s">
        <v>1</v>
      </c>
      <c r="F854" s="209" t="s">
        <v>1071</v>
      </c>
      <c r="G854" s="14"/>
      <c r="H854" s="210">
        <v>0.70699999999999996</v>
      </c>
      <c r="I854" s="211"/>
      <c r="J854" s="14"/>
      <c r="K854" s="14"/>
      <c r="L854" s="207"/>
      <c r="M854" s="212"/>
      <c r="N854" s="213"/>
      <c r="O854" s="213"/>
      <c r="P854" s="213"/>
      <c r="Q854" s="213"/>
      <c r="R854" s="213"/>
      <c r="S854" s="213"/>
      <c r="T854" s="214"/>
      <c r="U854" s="14"/>
      <c r="V854" s="14"/>
      <c r="W854" s="14"/>
      <c r="X854" s="14"/>
      <c r="Y854" s="14"/>
      <c r="Z854" s="14"/>
      <c r="AA854" s="14"/>
      <c r="AB854" s="14"/>
      <c r="AC854" s="14"/>
      <c r="AD854" s="14"/>
      <c r="AE854" s="14"/>
      <c r="AT854" s="208" t="s">
        <v>171</v>
      </c>
      <c r="AU854" s="208" t="s">
        <v>83</v>
      </c>
      <c r="AV854" s="14" t="s">
        <v>83</v>
      </c>
      <c r="AW854" s="14" t="s">
        <v>32</v>
      </c>
      <c r="AX854" s="14" t="s">
        <v>75</v>
      </c>
      <c r="AY854" s="208" t="s">
        <v>158</v>
      </c>
    </row>
    <row r="855" s="14" customFormat="1">
      <c r="A855" s="14"/>
      <c r="B855" s="207"/>
      <c r="C855" s="14"/>
      <c r="D855" s="194" t="s">
        <v>171</v>
      </c>
      <c r="E855" s="208" t="s">
        <v>1</v>
      </c>
      <c r="F855" s="209" t="s">
        <v>1073</v>
      </c>
      <c r="G855" s="14"/>
      <c r="H855" s="210">
        <v>31.166</v>
      </c>
      <c r="I855" s="211"/>
      <c r="J855" s="14"/>
      <c r="K855" s="14"/>
      <c r="L855" s="207"/>
      <c r="M855" s="212"/>
      <c r="N855" s="213"/>
      <c r="O855" s="213"/>
      <c r="P855" s="213"/>
      <c r="Q855" s="213"/>
      <c r="R855" s="213"/>
      <c r="S855" s="213"/>
      <c r="T855" s="214"/>
      <c r="U855" s="14"/>
      <c r="V855" s="14"/>
      <c r="W855" s="14"/>
      <c r="X855" s="14"/>
      <c r="Y855" s="14"/>
      <c r="Z855" s="14"/>
      <c r="AA855" s="14"/>
      <c r="AB855" s="14"/>
      <c r="AC855" s="14"/>
      <c r="AD855" s="14"/>
      <c r="AE855" s="14"/>
      <c r="AT855" s="208" t="s">
        <v>171</v>
      </c>
      <c r="AU855" s="208" t="s">
        <v>83</v>
      </c>
      <c r="AV855" s="14" t="s">
        <v>83</v>
      </c>
      <c r="AW855" s="14" t="s">
        <v>32</v>
      </c>
      <c r="AX855" s="14" t="s">
        <v>75</v>
      </c>
      <c r="AY855" s="208" t="s">
        <v>158</v>
      </c>
    </row>
    <row r="856" s="14" customFormat="1">
      <c r="A856" s="14"/>
      <c r="B856" s="207"/>
      <c r="C856" s="14"/>
      <c r="D856" s="194" t="s">
        <v>171</v>
      </c>
      <c r="E856" s="208" t="s">
        <v>1</v>
      </c>
      <c r="F856" s="209" t="s">
        <v>1074</v>
      </c>
      <c r="G856" s="14"/>
      <c r="H856" s="210">
        <v>-3.5830000000000002</v>
      </c>
      <c r="I856" s="211"/>
      <c r="J856" s="14"/>
      <c r="K856" s="14"/>
      <c r="L856" s="207"/>
      <c r="M856" s="212"/>
      <c r="N856" s="213"/>
      <c r="O856" s="213"/>
      <c r="P856" s="213"/>
      <c r="Q856" s="213"/>
      <c r="R856" s="213"/>
      <c r="S856" s="213"/>
      <c r="T856" s="214"/>
      <c r="U856" s="14"/>
      <c r="V856" s="14"/>
      <c r="W856" s="14"/>
      <c r="X856" s="14"/>
      <c r="Y856" s="14"/>
      <c r="Z856" s="14"/>
      <c r="AA856" s="14"/>
      <c r="AB856" s="14"/>
      <c r="AC856" s="14"/>
      <c r="AD856" s="14"/>
      <c r="AE856" s="14"/>
      <c r="AT856" s="208" t="s">
        <v>171</v>
      </c>
      <c r="AU856" s="208" t="s">
        <v>83</v>
      </c>
      <c r="AV856" s="14" t="s">
        <v>83</v>
      </c>
      <c r="AW856" s="14" t="s">
        <v>32</v>
      </c>
      <c r="AX856" s="14" t="s">
        <v>75</v>
      </c>
      <c r="AY856" s="208" t="s">
        <v>158</v>
      </c>
    </row>
    <row r="857" s="14" customFormat="1">
      <c r="A857" s="14"/>
      <c r="B857" s="207"/>
      <c r="C857" s="14"/>
      <c r="D857" s="194" t="s">
        <v>171</v>
      </c>
      <c r="E857" s="208" t="s">
        <v>1</v>
      </c>
      <c r="F857" s="209" t="s">
        <v>1075</v>
      </c>
      <c r="G857" s="14"/>
      <c r="H857" s="210">
        <v>3.8260000000000001</v>
      </c>
      <c r="I857" s="211"/>
      <c r="J857" s="14"/>
      <c r="K857" s="14"/>
      <c r="L857" s="207"/>
      <c r="M857" s="212"/>
      <c r="N857" s="213"/>
      <c r="O857" s="213"/>
      <c r="P857" s="213"/>
      <c r="Q857" s="213"/>
      <c r="R857" s="213"/>
      <c r="S857" s="213"/>
      <c r="T857" s="214"/>
      <c r="U857" s="14"/>
      <c r="V857" s="14"/>
      <c r="W857" s="14"/>
      <c r="X857" s="14"/>
      <c r="Y857" s="14"/>
      <c r="Z857" s="14"/>
      <c r="AA857" s="14"/>
      <c r="AB857" s="14"/>
      <c r="AC857" s="14"/>
      <c r="AD857" s="14"/>
      <c r="AE857" s="14"/>
      <c r="AT857" s="208" t="s">
        <v>171</v>
      </c>
      <c r="AU857" s="208" t="s">
        <v>83</v>
      </c>
      <c r="AV857" s="14" t="s">
        <v>83</v>
      </c>
      <c r="AW857" s="14" t="s">
        <v>32</v>
      </c>
      <c r="AX857" s="14" t="s">
        <v>75</v>
      </c>
      <c r="AY857" s="208" t="s">
        <v>158</v>
      </c>
    </row>
    <row r="858" s="15" customFormat="1">
      <c r="A858" s="15"/>
      <c r="B858" s="215"/>
      <c r="C858" s="15"/>
      <c r="D858" s="194" t="s">
        <v>171</v>
      </c>
      <c r="E858" s="216" t="s">
        <v>1</v>
      </c>
      <c r="F858" s="217" t="s">
        <v>196</v>
      </c>
      <c r="G858" s="15"/>
      <c r="H858" s="218">
        <v>64.11699999999999</v>
      </c>
      <c r="I858" s="219"/>
      <c r="J858" s="15"/>
      <c r="K858" s="15"/>
      <c r="L858" s="215"/>
      <c r="M858" s="220"/>
      <c r="N858" s="221"/>
      <c r="O858" s="221"/>
      <c r="P858" s="221"/>
      <c r="Q858" s="221"/>
      <c r="R858" s="221"/>
      <c r="S858" s="221"/>
      <c r="T858" s="222"/>
      <c r="U858" s="15"/>
      <c r="V858" s="15"/>
      <c r="W858" s="15"/>
      <c r="X858" s="15"/>
      <c r="Y858" s="15"/>
      <c r="Z858" s="15"/>
      <c r="AA858" s="15"/>
      <c r="AB858" s="15"/>
      <c r="AC858" s="15"/>
      <c r="AD858" s="15"/>
      <c r="AE858" s="15"/>
      <c r="AT858" s="216" t="s">
        <v>171</v>
      </c>
      <c r="AU858" s="216" t="s">
        <v>83</v>
      </c>
      <c r="AV858" s="15" t="s">
        <v>165</v>
      </c>
      <c r="AW858" s="15" t="s">
        <v>32</v>
      </c>
      <c r="AX858" s="15" t="s">
        <v>81</v>
      </c>
      <c r="AY858" s="216" t="s">
        <v>158</v>
      </c>
    </row>
    <row r="859" s="2" customFormat="1" ht="24.15" customHeight="1">
      <c r="A859" s="38"/>
      <c r="B859" s="180"/>
      <c r="C859" s="181" t="s">
        <v>1101</v>
      </c>
      <c r="D859" s="181" t="s">
        <v>160</v>
      </c>
      <c r="E859" s="182" t="s">
        <v>1102</v>
      </c>
      <c r="F859" s="183" t="s">
        <v>1103</v>
      </c>
      <c r="G859" s="184" t="s">
        <v>163</v>
      </c>
      <c r="H859" s="185">
        <v>17.806000000000001</v>
      </c>
      <c r="I859" s="186"/>
      <c r="J859" s="187">
        <f>ROUND(I859*H859,2)</f>
        <v>0</v>
      </c>
      <c r="K859" s="183" t="s">
        <v>164</v>
      </c>
      <c r="L859" s="39"/>
      <c r="M859" s="188" t="s">
        <v>1</v>
      </c>
      <c r="N859" s="189" t="s">
        <v>40</v>
      </c>
      <c r="O859" s="77"/>
      <c r="P859" s="190">
        <f>O859*H859</f>
        <v>0</v>
      </c>
      <c r="Q859" s="190">
        <v>0.021100000000000001</v>
      </c>
      <c r="R859" s="190">
        <f>Q859*H859</f>
        <v>0.37570660000000006</v>
      </c>
      <c r="S859" s="190">
        <v>0</v>
      </c>
      <c r="T859" s="191">
        <f>S859*H859</f>
        <v>0</v>
      </c>
      <c r="U859" s="38"/>
      <c r="V859" s="38"/>
      <c r="W859" s="38"/>
      <c r="X859" s="38"/>
      <c r="Y859" s="38"/>
      <c r="Z859" s="38"/>
      <c r="AA859" s="38"/>
      <c r="AB859" s="38"/>
      <c r="AC859" s="38"/>
      <c r="AD859" s="38"/>
      <c r="AE859" s="38"/>
      <c r="AR859" s="192" t="s">
        <v>165</v>
      </c>
      <c r="AT859" s="192" t="s">
        <v>160</v>
      </c>
      <c r="AU859" s="192" t="s">
        <v>83</v>
      </c>
      <c r="AY859" s="19" t="s">
        <v>158</v>
      </c>
      <c r="BE859" s="193">
        <f>IF(N859="základní",J859,0)</f>
        <v>0</v>
      </c>
      <c r="BF859" s="193">
        <f>IF(N859="snížená",J859,0)</f>
        <v>0</v>
      </c>
      <c r="BG859" s="193">
        <f>IF(N859="zákl. přenesená",J859,0)</f>
        <v>0</v>
      </c>
      <c r="BH859" s="193">
        <f>IF(N859="sníž. přenesená",J859,0)</f>
        <v>0</v>
      </c>
      <c r="BI859" s="193">
        <f>IF(N859="nulová",J859,0)</f>
        <v>0</v>
      </c>
      <c r="BJ859" s="19" t="s">
        <v>81</v>
      </c>
      <c r="BK859" s="193">
        <f>ROUND(I859*H859,2)</f>
        <v>0</v>
      </c>
      <c r="BL859" s="19" t="s">
        <v>165</v>
      </c>
      <c r="BM859" s="192" t="s">
        <v>1104</v>
      </c>
    </row>
    <row r="860" s="2" customFormat="1">
      <c r="A860" s="38"/>
      <c r="B860" s="39"/>
      <c r="C860" s="38"/>
      <c r="D860" s="194" t="s">
        <v>167</v>
      </c>
      <c r="E860" s="38"/>
      <c r="F860" s="195" t="s">
        <v>1105</v>
      </c>
      <c r="G860" s="38"/>
      <c r="H860" s="38"/>
      <c r="I860" s="196"/>
      <c r="J860" s="38"/>
      <c r="K860" s="38"/>
      <c r="L860" s="39"/>
      <c r="M860" s="197"/>
      <c r="N860" s="198"/>
      <c r="O860" s="77"/>
      <c r="P860" s="77"/>
      <c r="Q860" s="77"/>
      <c r="R860" s="77"/>
      <c r="S860" s="77"/>
      <c r="T860" s="78"/>
      <c r="U860" s="38"/>
      <c r="V860" s="38"/>
      <c r="W860" s="38"/>
      <c r="X860" s="38"/>
      <c r="Y860" s="38"/>
      <c r="Z860" s="38"/>
      <c r="AA860" s="38"/>
      <c r="AB860" s="38"/>
      <c r="AC860" s="38"/>
      <c r="AD860" s="38"/>
      <c r="AE860" s="38"/>
      <c r="AT860" s="19" t="s">
        <v>167</v>
      </c>
      <c r="AU860" s="19" t="s">
        <v>83</v>
      </c>
    </row>
    <row r="861" s="2" customFormat="1">
      <c r="A861" s="38"/>
      <c r="B861" s="39"/>
      <c r="C861" s="38"/>
      <c r="D861" s="194" t="s">
        <v>169</v>
      </c>
      <c r="E861" s="38"/>
      <c r="F861" s="199" t="s">
        <v>1100</v>
      </c>
      <c r="G861" s="38"/>
      <c r="H861" s="38"/>
      <c r="I861" s="196"/>
      <c r="J861" s="38"/>
      <c r="K861" s="38"/>
      <c r="L861" s="39"/>
      <c r="M861" s="197"/>
      <c r="N861" s="198"/>
      <c r="O861" s="77"/>
      <c r="P861" s="77"/>
      <c r="Q861" s="77"/>
      <c r="R861" s="77"/>
      <c r="S861" s="77"/>
      <c r="T861" s="78"/>
      <c r="U861" s="38"/>
      <c r="V861" s="38"/>
      <c r="W861" s="38"/>
      <c r="X861" s="38"/>
      <c r="Y861" s="38"/>
      <c r="Z861" s="38"/>
      <c r="AA861" s="38"/>
      <c r="AB861" s="38"/>
      <c r="AC861" s="38"/>
      <c r="AD861" s="38"/>
      <c r="AE861" s="38"/>
      <c r="AT861" s="19" t="s">
        <v>169</v>
      </c>
      <c r="AU861" s="19" t="s">
        <v>83</v>
      </c>
    </row>
    <row r="862" s="14" customFormat="1">
      <c r="A862" s="14"/>
      <c r="B862" s="207"/>
      <c r="C862" s="14"/>
      <c r="D862" s="194" t="s">
        <v>171</v>
      </c>
      <c r="E862" s="208" t="s">
        <v>1</v>
      </c>
      <c r="F862" s="209" t="s">
        <v>1083</v>
      </c>
      <c r="G862" s="14"/>
      <c r="H862" s="210">
        <v>7.8209999999999997</v>
      </c>
      <c r="I862" s="211"/>
      <c r="J862" s="14"/>
      <c r="K862" s="14"/>
      <c r="L862" s="207"/>
      <c r="M862" s="212"/>
      <c r="N862" s="213"/>
      <c r="O862" s="213"/>
      <c r="P862" s="213"/>
      <c r="Q862" s="213"/>
      <c r="R862" s="213"/>
      <c r="S862" s="213"/>
      <c r="T862" s="214"/>
      <c r="U862" s="14"/>
      <c r="V862" s="14"/>
      <c r="W862" s="14"/>
      <c r="X862" s="14"/>
      <c r="Y862" s="14"/>
      <c r="Z862" s="14"/>
      <c r="AA862" s="14"/>
      <c r="AB862" s="14"/>
      <c r="AC862" s="14"/>
      <c r="AD862" s="14"/>
      <c r="AE862" s="14"/>
      <c r="AT862" s="208" t="s">
        <v>171</v>
      </c>
      <c r="AU862" s="208" t="s">
        <v>83</v>
      </c>
      <c r="AV862" s="14" t="s">
        <v>83</v>
      </c>
      <c r="AW862" s="14" t="s">
        <v>32</v>
      </c>
      <c r="AX862" s="14" t="s">
        <v>75</v>
      </c>
      <c r="AY862" s="208" t="s">
        <v>158</v>
      </c>
    </row>
    <row r="863" s="14" customFormat="1">
      <c r="A863" s="14"/>
      <c r="B863" s="207"/>
      <c r="C863" s="14"/>
      <c r="D863" s="194" t="s">
        <v>171</v>
      </c>
      <c r="E863" s="208" t="s">
        <v>1</v>
      </c>
      <c r="F863" s="209" t="s">
        <v>1084</v>
      </c>
      <c r="G863" s="14"/>
      <c r="H863" s="210">
        <v>1.2130000000000001</v>
      </c>
      <c r="I863" s="211"/>
      <c r="J863" s="14"/>
      <c r="K863" s="14"/>
      <c r="L863" s="207"/>
      <c r="M863" s="212"/>
      <c r="N863" s="213"/>
      <c r="O863" s="213"/>
      <c r="P863" s="213"/>
      <c r="Q863" s="213"/>
      <c r="R863" s="213"/>
      <c r="S863" s="213"/>
      <c r="T863" s="214"/>
      <c r="U863" s="14"/>
      <c r="V863" s="14"/>
      <c r="W863" s="14"/>
      <c r="X863" s="14"/>
      <c r="Y863" s="14"/>
      <c r="Z863" s="14"/>
      <c r="AA863" s="14"/>
      <c r="AB863" s="14"/>
      <c r="AC863" s="14"/>
      <c r="AD863" s="14"/>
      <c r="AE863" s="14"/>
      <c r="AT863" s="208" t="s">
        <v>171</v>
      </c>
      <c r="AU863" s="208" t="s">
        <v>83</v>
      </c>
      <c r="AV863" s="14" t="s">
        <v>83</v>
      </c>
      <c r="AW863" s="14" t="s">
        <v>32</v>
      </c>
      <c r="AX863" s="14" t="s">
        <v>75</v>
      </c>
      <c r="AY863" s="208" t="s">
        <v>158</v>
      </c>
    </row>
    <row r="864" s="14" customFormat="1">
      <c r="A864" s="14"/>
      <c r="B864" s="207"/>
      <c r="C864" s="14"/>
      <c r="D864" s="194" t="s">
        <v>171</v>
      </c>
      <c r="E864" s="208" t="s">
        <v>1</v>
      </c>
      <c r="F864" s="209" t="s">
        <v>1106</v>
      </c>
      <c r="G864" s="14"/>
      <c r="H864" s="210">
        <v>8.7720000000000002</v>
      </c>
      <c r="I864" s="211"/>
      <c r="J864" s="14"/>
      <c r="K864" s="14"/>
      <c r="L864" s="207"/>
      <c r="M864" s="212"/>
      <c r="N864" s="213"/>
      <c r="O864" s="213"/>
      <c r="P864" s="213"/>
      <c r="Q864" s="213"/>
      <c r="R864" s="213"/>
      <c r="S864" s="213"/>
      <c r="T864" s="214"/>
      <c r="U864" s="14"/>
      <c r="V864" s="14"/>
      <c r="W864" s="14"/>
      <c r="X864" s="14"/>
      <c r="Y864" s="14"/>
      <c r="Z864" s="14"/>
      <c r="AA864" s="14"/>
      <c r="AB864" s="14"/>
      <c r="AC864" s="14"/>
      <c r="AD864" s="14"/>
      <c r="AE864" s="14"/>
      <c r="AT864" s="208" t="s">
        <v>171</v>
      </c>
      <c r="AU864" s="208" t="s">
        <v>83</v>
      </c>
      <c r="AV864" s="14" t="s">
        <v>83</v>
      </c>
      <c r="AW864" s="14" t="s">
        <v>32</v>
      </c>
      <c r="AX864" s="14" t="s">
        <v>75</v>
      </c>
      <c r="AY864" s="208" t="s">
        <v>158</v>
      </c>
    </row>
    <row r="865" s="15" customFormat="1">
      <c r="A865" s="15"/>
      <c r="B865" s="215"/>
      <c r="C865" s="15"/>
      <c r="D865" s="194" t="s">
        <v>171</v>
      </c>
      <c r="E865" s="216" t="s">
        <v>1</v>
      </c>
      <c r="F865" s="217" t="s">
        <v>196</v>
      </c>
      <c r="G865" s="15"/>
      <c r="H865" s="218">
        <v>17.805999999999997</v>
      </c>
      <c r="I865" s="219"/>
      <c r="J865" s="15"/>
      <c r="K865" s="15"/>
      <c r="L865" s="215"/>
      <c r="M865" s="220"/>
      <c r="N865" s="221"/>
      <c r="O865" s="221"/>
      <c r="P865" s="221"/>
      <c r="Q865" s="221"/>
      <c r="R865" s="221"/>
      <c r="S865" s="221"/>
      <c r="T865" s="222"/>
      <c r="U865" s="15"/>
      <c r="V865" s="15"/>
      <c r="W865" s="15"/>
      <c r="X865" s="15"/>
      <c r="Y865" s="15"/>
      <c r="Z865" s="15"/>
      <c r="AA865" s="15"/>
      <c r="AB865" s="15"/>
      <c r="AC865" s="15"/>
      <c r="AD865" s="15"/>
      <c r="AE865" s="15"/>
      <c r="AT865" s="216" t="s">
        <v>171</v>
      </c>
      <c r="AU865" s="216" t="s">
        <v>83</v>
      </c>
      <c r="AV865" s="15" t="s">
        <v>165</v>
      </c>
      <c r="AW865" s="15" t="s">
        <v>32</v>
      </c>
      <c r="AX865" s="15" t="s">
        <v>81</v>
      </c>
      <c r="AY865" s="216" t="s">
        <v>158</v>
      </c>
    </row>
    <row r="866" s="2" customFormat="1" ht="24.15" customHeight="1">
      <c r="A866" s="38"/>
      <c r="B866" s="180"/>
      <c r="C866" s="181" t="s">
        <v>1107</v>
      </c>
      <c r="D866" s="181" t="s">
        <v>160</v>
      </c>
      <c r="E866" s="182" t="s">
        <v>1108</v>
      </c>
      <c r="F866" s="183" t="s">
        <v>1109</v>
      </c>
      <c r="G866" s="184" t="s">
        <v>163</v>
      </c>
      <c r="H866" s="185">
        <v>17.850999999999999</v>
      </c>
      <c r="I866" s="186"/>
      <c r="J866" s="187">
        <f>ROUND(I866*H866,2)</f>
        <v>0</v>
      </c>
      <c r="K866" s="183" t="s">
        <v>164</v>
      </c>
      <c r="L866" s="39"/>
      <c r="M866" s="188" t="s">
        <v>1</v>
      </c>
      <c r="N866" s="189" t="s">
        <v>40</v>
      </c>
      <c r="O866" s="77"/>
      <c r="P866" s="190">
        <f>O866*H866</f>
        <v>0</v>
      </c>
      <c r="Q866" s="190">
        <v>0.020140000000000002</v>
      </c>
      <c r="R866" s="190">
        <f>Q866*H866</f>
        <v>0.35951914000000001</v>
      </c>
      <c r="S866" s="190">
        <v>0</v>
      </c>
      <c r="T866" s="191">
        <f>S866*H866</f>
        <v>0</v>
      </c>
      <c r="U866" s="38"/>
      <c r="V866" s="38"/>
      <c r="W866" s="38"/>
      <c r="X866" s="38"/>
      <c r="Y866" s="38"/>
      <c r="Z866" s="38"/>
      <c r="AA866" s="38"/>
      <c r="AB866" s="38"/>
      <c r="AC866" s="38"/>
      <c r="AD866" s="38"/>
      <c r="AE866" s="38"/>
      <c r="AR866" s="192" t="s">
        <v>165</v>
      </c>
      <c r="AT866" s="192" t="s">
        <v>160</v>
      </c>
      <c r="AU866" s="192" t="s">
        <v>83</v>
      </c>
      <c r="AY866" s="19" t="s">
        <v>158</v>
      </c>
      <c r="BE866" s="193">
        <f>IF(N866="základní",J866,0)</f>
        <v>0</v>
      </c>
      <c r="BF866" s="193">
        <f>IF(N866="snížená",J866,0)</f>
        <v>0</v>
      </c>
      <c r="BG866" s="193">
        <f>IF(N866="zákl. přenesená",J866,0)</f>
        <v>0</v>
      </c>
      <c r="BH866" s="193">
        <f>IF(N866="sníž. přenesená",J866,0)</f>
        <v>0</v>
      </c>
      <c r="BI866" s="193">
        <f>IF(N866="nulová",J866,0)</f>
        <v>0</v>
      </c>
      <c r="BJ866" s="19" t="s">
        <v>81</v>
      </c>
      <c r="BK866" s="193">
        <f>ROUND(I866*H866,2)</f>
        <v>0</v>
      </c>
      <c r="BL866" s="19" t="s">
        <v>165</v>
      </c>
      <c r="BM866" s="192" t="s">
        <v>1110</v>
      </c>
    </row>
    <row r="867" s="2" customFormat="1">
      <c r="A867" s="38"/>
      <c r="B867" s="39"/>
      <c r="C867" s="38"/>
      <c r="D867" s="194" t="s">
        <v>167</v>
      </c>
      <c r="E867" s="38"/>
      <c r="F867" s="195" t="s">
        <v>1111</v>
      </c>
      <c r="G867" s="38"/>
      <c r="H867" s="38"/>
      <c r="I867" s="196"/>
      <c r="J867" s="38"/>
      <c r="K867" s="38"/>
      <c r="L867" s="39"/>
      <c r="M867" s="197"/>
      <c r="N867" s="198"/>
      <c r="O867" s="77"/>
      <c r="P867" s="77"/>
      <c r="Q867" s="77"/>
      <c r="R867" s="77"/>
      <c r="S867" s="77"/>
      <c r="T867" s="78"/>
      <c r="U867" s="38"/>
      <c r="V867" s="38"/>
      <c r="W867" s="38"/>
      <c r="X867" s="38"/>
      <c r="Y867" s="38"/>
      <c r="Z867" s="38"/>
      <c r="AA867" s="38"/>
      <c r="AB867" s="38"/>
      <c r="AC867" s="38"/>
      <c r="AD867" s="38"/>
      <c r="AE867" s="38"/>
      <c r="AT867" s="19" t="s">
        <v>167</v>
      </c>
      <c r="AU867" s="19" t="s">
        <v>83</v>
      </c>
    </row>
    <row r="868" s="2" customFormat="1">
      <c r="A868" s="38"/>
      <c r="B868" s="39"/>
      <c r="C868" s="38"/>
      <c r="D868" s="194" t="s">
        <v>169</v>
      </c>
      <c r="E868" s="38"/>
      <c r="F868" s="199" t="s">
        <v>1100</v>
      </c>
      <c r="G868" s="38"/>
      <c r="H868" s="38"/>
      <c r="I868" s="196"/>
      <c r="J868" s="38"/>
      <c r="K868" s="38"/>
      <c r="L868" s="39"/>
      <c r="M868" s="197"/>
      <c r="N868" s="198"/>
      <c r="O868" s="77"/>
      <c r="P868" s="77"/>
      <c r="Q868" s="77"/>
      <c r="R868" s="77"/>
      <c r="S868" s="77"/>
      <c r="T868" s="78"/>
      <c r="U868" s="38"/>
      <c r="V868" s="38"/>
      <c r="W868" s="38"/>
      <c r="X868" s="38"/>
      <c r="Y868" s="38"/>
      <c r="Z868" s="38"/>
      <c r="AA868" s="38"/>
      <c r="AB868" s="38"/>
      <c r="AC868" s="38"/>
      <c r="AD868" s="38"/>
      <c r="AE868" s="38"/>
      <c r="AT868" s="19" t="s">
        <v>169</v>
      </c>
      <c r="AU868" s="19" t="s">
        <v>83</v>
      </c>
    </row>
    <row r="869" s="13" customFormat="1">
      <c r="A869" s="13"/>
      <c r="B869" s="200"/>
      <c r="C869" s="13"/>
      <c r="D869" s="194" t="s">
        <v>171</v>
      </c>
      <c r="E869" s="201" t="s">
        <v>1</v>
      </c>
      <c r="F869" s="202" t="s">
        <v>1068</v>
      </c>
      <c r="G869" s="13"/>
      <c r="H869" s="201" t="s">
        <v>1</v>
      </c>
      <c r="I869" s="203"/>
      <c r="J869" s="13"/>
      <c r="K869" s="13"/>
      <c r="L869" s="200"/>
      <c r="M869" s="204"/>
      <c r="N869" s="205"/>
      <c r="O869" s="205"/>
      <c r="P869" s="205"/>
      <c r="Q869" s="205"/>
      <c r="R869" s="205"/>
      <c r="S869" s="205"/>
      <c r="T869" s="206"/>
      <c r="U869" s="13"/>
      <c r="V869" s="13"/>
      <c r="W869" s="13"/>
      <c r="X869" s="13"/>
      <c r="Y869" s="13"/>
      <c r="Z869" s="13"/>
      <c r="AA869" s="13"/>
      <c r="AB869" s="13"/>
      <c r="AC869" s="13"/>
      <c r="AD869" s="13"/>
      <c r="AE869" s="13"/>
      <c r="AT869" s="201" t="s">
        <v>171</v>
      </c>
      <c r="AU869" s="201" t="s">
        <v>83</v>
      </c>
      <c r="AV869" s="13" t="s">
        <v>81</v>
      </c>
      <c r="AW869" s="13" t="s">
        <v>32</v>
      </c>
      <c r="AX869" s="13" t="s">
        <v>75</v>
      </c>
      <c r="AY869" s="201" t="s">
        <v>158</v>
      </c>
    </row>
    <row r="870" s="14" customFormat="1">
      <c r="A870" s="14"/>
      <c r="B870" s="207"/>
      <c r="C870" s="14"/>
      <c r="D870" s="194" t="s">
        <v>171</v>
      </c>
      <c r="E870" s="208" t="s">
        <v>1</v>
      </c>
      <c r="F870" s="209" t="s">
        <v>1069</v>
      </c>
      <c r="G870" s="14"/>
      <c r="H870" s="210">
        <v>8.6989999999999998</v>
      </c>
      <c r="I870" s="211"/>
      <c r="J870" s="14"/>
      <c r="K870" s="14"/>
      <c r="L870" s="207"/>
      <c r="M870" s="212"/>
      <c r="N870" s="213"/>
      <c r="O870" s="213"/>
      <c r="P870" s="213"/>
      <c r="Q870" s="213"/>
      <c r="R870" s="213"/>
      <c r="S870" s="213"/>
      <c r="T870" s="214"/>
      <c r="U870" s="14"/>
      <c r="V870" s="14"/>
      <c r="W870" s="14"/>
      <c r="X870" s="14"/>
      <c r="Y870" s="14"/>
      <c r="Z870" s="14"/>
      <c r="AA870" s="14"/>
      <c r="AB870" s="14"/>
      <c r="AC870" s="14"/>
      <c r="AD870" s="14"/>
      <c r="AE870" s="14"/>
      <c r="AT870" s="208" t="s">
        <v>171</v>
      </c>
      <c r="AU870" s="208" t="s">
        <v>83</v>
      </c>
      <c r="AV870" s="14" t="s">
        <v>83</v>
      </c>
      <c r="AW870" s="14" t="s">
        <v>32</v>
      </c>
      <c r="AX870" s="14" t="s">
        <v>75</v>
      </c>
      <c r="AY870" s="208" t="s">
        <v>158</v>
      </c>
    </row>
    <row r="871" s="14" customFormat="1">
      <c r="A871" s="14"/>
      <c r="B871" s="207"/>
      <c r="C871" s="14"/>
      <c r="D871" s="194" t="s">
        <v>171</v>
      </c>
      <c r="E871" s="208" t="s">
        <v>1</v>
      </c>
      <c r="F871" s="209" t="s">
        <v>1072</v>
      </c>
      <c r="G871" s="14"/>
      <c r="H871" s="210">
        <v>7.8209999999999997</v>
      </c>
      <c r="I871" s="211"/>
      <c r="J871" s="14"/>
      <c r="K871" s="14"/>
      <c r="L871" s="207"/>
      <c r="M871" s="212"/>
      <c r="N871" s="213"/>
      <c r="O871" s="213"/>
      <c r="P871" s="213"/>
      <c r="Q871" s="213"/>
      <c r="R871" s="213"/>
      <c r="S871" s="213"/>
      <c r="T871" s="214"/>
      <c r="U871" s="14"/>
      <c r="V871" s="14"/>
      <c r="W871" s="14"/>
      <c r="X871" s="14"/>
      <c r="Y871" s="14"/>
      <c r="Z871" s="14"/>
      <c r="AA871" s="14"/>
      <c r="AB871" s="14"/>
      <c r="AC871" s="14"/>
      <c r="AD871" s="14"/>
      <c r="AE871" s="14"/>
      <c r="AT871" s="208" t="s">
        <v>171</v>
      </c>
      <c r="AU871" s="208" t="s">
        <v>83</v>
      </c>
      <c r="AV871" s="14" t="s">
        <v>83</v>
      </c>
      <c r="AW871" s="14" t="s">
        <v>32</v>
      </c>
      <c r="AX871" s="14" t="s">
        <v>75</v>
      </c>
      <c r="AY871" s="208" t="s">
        <v>158</v>
      </c>
    </row>
    <row r="872" s="14" customFormat="1">
      <c r="A872" s="14"/>
      <c r="B872" s="207"/>
      <c r="C872" s="14"/>
      <c r="D872" s="194" t="s">
        <v>171</v>
      </c>
      <c r="E872" s="208" t="s">
        <v>1</v>
      </c>
      <c r="F872" s="209" t="s">
        <v>1076</v>
      </c>
      <c r="G872" s="14"/>
      <c r="H872" s="210">
        <v>1.331</v>
      </c>
      <c r="I872" s="211"/>
      <c r="J872" s="14"/>
      <c r="K872" s="14"/>
      <c r="L872" s="207"/>
      <c r="M872" s="212"/>
      <c r="N872" s="213"/>
      <c r="O872" s="213"/>
      <c r="P872" s="213"/>
      <c r="Q872" s="213"/>
      <c r="R872" s="213"/>
      <c r="S872" s="213"/>
      <c r="T872" s="214"/>
      <c r="U872" s="14"/>
      <c r="V872" s="14"/>
      <c r="W872" s="14"/>
      <c r="X872" s="14"/>
      <c r="Y872" s="14"/>
      <c r="Z872" s="14"/>
      <c r="AA872" s="14"/>
      <c r="AB872" s="14"/>
      <c r="AC872" s="14"/>
      <c r="AD872" s="14"/>
      <c r="AE872" s="14"/>
      <c r="AT872" s="208" t="s">
        <v>171</v>
      </c>
      <c r="AU872" s="208" t="s">
        <v>83</v>
      </c>
      <c r="AV872" s="14" t="s">
        <v>83</v>
      </c>
      <c r="AW872" s="14" t="s">
        <v>32</v>
      </c>
      <c r="AX872" s="14" t="s">
        <v>75</v>
      </c>
      <c r="AY872" s="208" t="s">
        <v>158</v>
      </c>
    </row>
    <row r="873" s="15" customFormat="1">
      <c r="A873" s="15"/>
      <c r="B873" s="215"/>
      <c r="C873" s="15"/>
      <c r="D873" s="194" t="s">
        <v>171</v>
      </c>
      <c r="E873" s="216" t="s">
        <v>1</v>
      </c>
      <c r="F873" s="217" t="s">
        <v>196</v>
      </c>
      <c r="G873" s="15"/>
      <c r="H873" s="218">
        <v>17.850999999999999</v>
      </c>
      <c r="I873" s="219"/>
      <c r="J873" s="15"/>
      <c r="K873" s="15"/>
      <c r="L873" s="215"/>
      <c r="M873" s="220"/>
      <c r="N873" s="221"/>
      <c r="O873" s="221"/>
      <c r="P873" s="221"/>
      <c r="Q873" s="221"/>
      <c r="R873" s="221"/>
      <c r="S873" s="221"/>
      <c r="T873" s="222"/>
      <c r="U873" s="15"/>
      <c r="V873" s="15"/>
      <c r="W873" s="15"/>
      <c r="X873" s="15"/>
      <c r="Y873" s="15"/>
      <c r="Z873" s="15"/>
      <c r="AA873" s="15"/>
      <c r="AB873" s="15"/>
      <c r="AC873" s="15"/>
      <c r="AD873" s="15"/>
      <c r="AE873" s="15"/>
      <c r="AT873" s="216" t="s">
        <v>171</v>
      </c>
      <c r="AU873" s="216" t="s">
        <v>83</v>
      </c>
      <c r="AV873" s="15" t="s">
        <v>165</v>
      </c>
      <c r="AW873" s="15" t="s">
        <v>32</v>
      </c>
      <c r="AX873" s="15" t="s">
        <v>81</v>
      </c>
      <c r="AY873" s="216" t="s">
        <v>158</v>
      </c>
    </row>
    <row r="874" s="2" customFormat="1" ht="24.15" customHeight="1">
      <c r="A874" s="38"/>
      <c r="B874" s="180"/>
      <c r="C874" s="181" t="s">
        <v>1112</v>
      </c>
      <c r="D874" s="181" t="s">
        <v>160</v>
      </c>
      <c r="E874" s="182" t="s">
        <v>1113</v>
      </c>
      <c r="F874" s="183" t="s">
        <v>1114</v>
      </c>
      <c r="G874" s="184" t="s">
        <v>163</v>
      </c>
      <c r="H874" s="185">
        <v>64.170000000000002</v>
      </c>
      <c r="I874" s="186"/>
      <c r="J874" s="187">
        <f>ROUND(I874*H874,2)</f>
        <v>0</v>
      </c>
      <c r="K874" s="183" t="s">
        <v>1</v>
      </c>
      <c r="L874" s="39"/>
      <c r="M874" s="188" t="s">
        <v>1</v>
      </c>
      <c r="N874" s="189" t="s">
        <v>40</v>
      </c>
      <c r="O874" s="77"/>
      <c r="P874" s="190">
        <f>O874*H874</f>
        <v>0</v>
      </c>
      <c r="Q874" s="190">
        <v>0.0039699999999999996</v>
      </c>
      <c r="R874" s="190">
        <f>Q874*H874</f>
        <v>0.25475490000000001</v>
      </c>
      <c r="S874" s="190">
        <v>0</v>
      </c>
      <c r="T874" s="191">
        <f>S874*H874</f>
        <v>0</v>
      </c>
      <c r="U874" s="38"/>
      <c r="V874" s="38"/>
      <c r="W874" s="38"/>
      <c r="X874" s="38"/>
      <c r="Y874" s="38"/>
      <c r="Z874" s="38"/>
      <c r="AA874" s="38"/>
      <c r="AB874" s="38"/>
      <c r="AC874" s="38"/>
      <c r="AD874" s="38"/>
      <c r="AE874" s="38"/>
      <c r="AR874" s="192" t="s">
        <v>165</v>
      </c>
      <c r="AT874" s="192" t="s">
        <v>160</v>
      </c>
      <c r="AU874" s="192" t="s">
        <v>83</v>
      </c>
      <c r="AY874" s="19" t="s">
        <v>158</v>
      </c>
      <c r="BE874" s="193">
        <f>IF(N874="základní",J874,0)</f>
        <v>0</v>
      </c>
      <c r="BF874" s="193">
        <f>IF(N874="snížená",J874,0)</f>
        <v>0</v>
      </c>
      <c r="BG874" s="193">
        <f>IF(N874="zákl. přenesená",J874,0)</f>
        <v>0</v>
      </c>
      <c r="BH874" s="193">
        <f>IF(N874="sníž. přenesená",J874,0)</f>
        <v>0</v>
      </c>
      <c r="BI874" s="193">
        <f>IF(N874="nulová",J874,0)</f>
        <v>0</v>
      </c>
      <c r="BJ874" s="19" t="s">
        <v>81</v>
      </c>
      <c r="BK874" s="193">
        <f>ROUND(I874*H874,2)</f>
        <v>0</v>
      </c>
      <c r="BL874" s="19" t="s">
        <v>165</v>
      </c>
      <c r="BM874" s="192" t="s">
        <v>1115</v>
      </c>
    </row>
    <row r="875" s="2" customFormat="1">
      <c r="A875" s="38"/>
      <c r="B875" s="39"/>
      <c r="C875" s="38"/>
      <c r="D875" s="194" t="s">
        <v>167</v>
      </c>
      <c r="E875" s="38"/>
      <c r="F875" s="195" t="s">
        <v>1116</v>
      </c>
      <c r="G875" s="38"/>
      <c r="H875" s="38"/>
      <c r="I875" s="196"/>
      <c r="J875" s="38"/>
      <c r="K875" s="38"/>
      <c r="L875" s="39"/>
      <c r="M875" s="197"/>
      <c r="N875" s="198"/>
      <c r="O875" s="77"/>
      <c r="P875" s="77"/>
      <c r="Q875" s="77"/>
      <c r="R875" s="77"/>
      <c r="S875" s="77"/>
      <c r="T875" s="78"/>
      <c r="U875" s="38"/>
      <c r="V875" s="38"/>
      <c r="W875" s="38"/>
      <c r="X875" s="38"/>
      <c r="Y875" s="38"/>
      <c r="Z875" s="38"/>
      <c r="AA875" s="38"/>
      <c r="AB875" s="38"/>
      <c r="AC875" s="38"/>
      <c r="AD875" s="38"/>
      <c r="AE875" s="38"/>
      <c r="AT875" s="19" t="s">
        <v>167</v>
      </c>
      <c r="AU875" s="19" t="s">
        <v>83</v>
      </c>
    </row>
    <row r="876" s="2" customFormat="1">
      <c r="A876" s="38"/>
      <c r="B876" s="39"/>
      <c r="C876" s="38"/>
      <c r="D876" s="194" t="s">
        <v>169</v>
      </c>
      <c r="E876" s="38"/>
      <c r="F876" s="199" t="s">
        <v>1117</v>
      </c>
      <c r="G876" s="38"/>
      <c r="H876" s="38"/>
      <c r="I876" s="196"/>
      <c r="J876" s="38"/>
      <c r="K876" s="38"/>
      <c r="L876" s="39"/>
      <c r="M876" s="197"/>
      <c r="N876" s="198"/>
      <c r="O876" s="77"/>
      <c r="P876" s="77"/>
      <c r="Q876" s="77"/>
      <c r="R876" s="77"/>
      <c r="S876" s="77"/>
      <c r="T876" s="78"/>
      <c r="U876" s="38"/>
      <c r="V876" s="38"/>
      <c r="W876" s="38"/>
      <c r="X876" s="38"/>
      <c r="Y876" s="38"/>
      <c r="Z876" s="38"/>
      <c r="AA876" s="38"/>
      <c r="AB876" s="38"/>
      <c r="AC876" s="38"/>
      <c r="AD876" s="38"/>
      <c r="AE876" s="38"/>
      <c r="AT876" s="19" t="s">
        <v>169</v>
      </c>
      <c r="AU876" s="19" t="s">
        <v>83</v>
      </c>
    </row>
    <row r="877" s="2" customFormat="1" ht="33" customHeight="1">
      <c r="A877" s="38"/>
      <c r="B877" s="180"/>
      <c r="C877" s="181" t="s">
        <v>1118</v>
      </c>
      <c r="D877" s="181" t="s">
        <v>160</v>
      </c>
      <c r="E877" s="182" t="s">
        <v>1119</v>
      </c>
      <c r="F877" s="183" t="s">
        <v>1120</v>
      </c>
      <c r="G877" s="184" t="s">
        <v>163</v>
      </c>
      <c r="H877" s="185">
        <v>17.806000000000001</v>
      </c>
      <c r="I877" s="186"/>
      <c r="J877" s="187">
        <f>ROUND(I877*H877,2)</f>
        <v>0</v>
      </c>
      <c r="K877" s="183" t="s">
        <v>1</v>
      </c>
      <c r="L877" s="39"/>
      <c r="M877" s="188" t="s">
        <v>1</v>
      </c>
      <c r="N877" s="189" t="s">
        <v>40</v>
      </c>
      <c r="O877" s="77"/>
      <c r="P877" s="190">
        <f>O877*H877</f>
        <v>0</v>
      </c>
      <c r="Q877" s="190">
        <v>0.0042700000000000004</v>
      </c>
      <c r="R877" s="190">
        <f>Q877*H877</f>
        <v>0.076031620000000008</v>
      </c>
      <c r="S877" s="190">
        <v>0</v>
      </c>
      <c r="T877" s="191">
        <f>S877*H877</f>
        <v>0</v>
      </c>
      <c r="U877" s="38"/>
      <c r="V877" s="38"/>
      <c r="W877" s="38"/>
      <c r="X877" s="38"/>
      <c r="Y877" s="38"/>
      <c r="Z877" s="38"/>
      <c r="AA877" s="38"/>
      <c r="AB877" s="38"/>
      <c r="AC877" s="38"/>
      <c r="AD877" s="38"/>
      <c r="AE877" s="38"/>
      <c r="AR877" s="192" t="s">
        <v>165</v>
      </c>
      <c r="AT877" s="192" t="s">
        <v>160</v>
      </c>
      <c r="AU877" s="192" t="s">
        <v>83</v>
      </c>
      <c r="AY877" s="19" t="s">
        <v>158</v>
      </c>
      <c r="BE877" s="193">
        <f>IF(N877="základní",J877,0)</f>
        <v>0</v>
      </c>
      <c r="BF877" s="193">
        <f>IF(N877="snížená",J877,0)</f>
        <v>0</v>
      </c>
      <c r="BG877" s="193">
        <f>IF(N877="zákl. přenesená",J877,0)</f>
        <v>0</v>
      </c>
      <c r="BH877" s="193">
        <f>IF(N877="sníž. přenesená",J877,0)</f>
        <v>0</v>
      </c>
      <c r="BI877" s="193">
        <f>IF(N877="nulová",J877,0)</f>
        <v>0</v>
      </c>
      <c r="BJ877" s="19" t="s">
        <v>81</v>
      </c>
      <c r="BK877" s="193">
        <f>ROUND(I877*H877,2)</f>
        <v>0</v>
      </c>
      <c r="BL877" s="19" t="s">
        <v>165</v>
      </c>
      <c r="BM877" s="192" t="s">
        <v>1121</v>
      </c>
    </row>
    <row r="878" s="2" customFormat="1">
      <c r="A878" s="38"/>
      <c r="B878" s="39"/>
      <c r="C878" s="38"/>
      <c r="D878" s="194" t="s">
        <v>167</v>
      </c>
      <c r="E878" s="38"/>
      <c r="F878" s="195" t="s">
        <v>1122</v>
      </c>
      <c r="G878" s="38"/>
      <c r="H878" s="38"/>
      <c r="I878" s="196"/>
      <c r="J878" s="38"/>
      <c r="K878" s="38"/>
      <c r="L878" s="39"/>
      <c r="M878" s="197"/>
      <c r="N878" s="198"/>
      <c r="O878" s="77"/>
      <c r="P878" s="77"/>
      <c r="Q878" s="77"/>
      <c r="R878" s="77"/>
      <c r="S878" s="77"/>
      <c r="T878" s="78"/>
      <c r="U878" s="38"/>
      <c r="V878" s="38"/>
      <c r="W878" s="38"/>
      <c r="X878" s="38"/>
      <c r="Y878" s="38"/>
      <c r="Z878" s="38"/>
      <c r="AA878" s="38"/>
      <c r="AB878" s="38"/>
      <c r="AC878" s="38"/>
      <c r="AD878" s="38"/>
      <c r="AE878" s="38"/>
      <c r="AT878" s="19" t="s">
        <v>167</v>
      </c>
      <c r="AU878" s="19" t="s">
        <v>83</v>
      </c>
    </row>
    <row r="879" s="2" customFormat="1">
      <c r="A879" s="38"/>
      <c r="B879" s="39"/>
      <c r="C879" s="38"/>
      <c r="D879" s="194" t="s">
        <v>169</v>
      </c>
      <c r="E879" s="38"/>
      <c r="F879" s="199" t="s">
        <v>1117</v>
      </c>
      <c r="G879" s="38"/>
      <c r="H879" s="38"/>
      <c r="I879" s="196"/>
      <c r="J879" s="38"/>
      <c r="K879" s="38"/>
      <c r="L879" s="39"/>
      <c r="M879" s="197"/>
      <c r="N879" s="198"/>
      <c r="O879" s="77"/>
      <c r="P879" s="77"/>
      <c r="Q879" s="77"/>
      <c r="R879" s="77"/>
      <c r="S879" s="77"/>
      <c r="T879" s="78"/>
      <c r="U879" s="38"/>
      <c r="V879" s="38"/>
      <c r="W879" s="38"/>
      <c r="X879" s="38"/>
      <c r="Y879" s="38"/>
      <c r="Z879" s="38"/>
      <c r="AA879" s="38"/>
      <c r="AB879" s="38"/>
      <c r="AC879" s="38"/>
      <c r="AD879" s="38"/>
      <c r="AE879" s="38"/>
      <c r="AT879" s="19" t="s">
        <v>169</v>
      </c>
      <c r="AU879" s="19" t="s">
        <v>83</v>
      </c>
    </row>
    <row r="880" s="2" customFormat="1" ht="33" customHeight="1">
      <c r="A880" s="38"/>
      <c r="B880" s="180"/>
      <c r="C880" s="181" t="s">
        <v>1123</v>
      </c>
      <c r="D880" s="181" t="s">
        <v>160</v>
      </c>
      <c r="E880" s="182" t="s">
        <v>1124</v>
      </c>
      <c r="F880" s="183" t="s">
        <v>1125</v>
      </c>
      <c r="G880" s="184" t="s">
        <v>163</v>
      </c>
      <c r="H880" s="185">
        <v>17.850999999999999</v>
      </c>
      <c r="I880" s="186"/>
      <c r="J880" s="187">
        <f>ROUND(I880*H880,2)</f>
        <v>0</v>
      </c>
      <c r="K880" s="183" t="s">
        <v>1</v>
      </c>
      <c r="L880" s="39"/>
      <c r="M880" s="188" t="s">
        <v>1</v>
      </c>
      <c r="N880" s="189" t="s">
        <v>40</v>
      </c>
      <c r="O880" s="77"/>
      <c r="P880" s="190">
        <f>O880*H880</f>
        <v>0</v>
      </c>
      <c r="Q880" s="190">
        <v>0.0035899999999999999</v>
      </c>
      <c r="R880" s="190">
        <f>Q880*H880</f>
        <v>0.064085089999999997</v>
      </c>
      <c r="S880" s="190">
        <v>0</v>
      </c>
      <c r="T880" s="191">
        <f>S880*H880</f>
        <v>0</v>
      </c>
      <c r="U880" s="38"/>
      <c r="V880" s="38"/>
      <c r="W880" s="38"/>
      <c r="X880" s="38"/>
      <c r="Y880" s="38"/>
      <c r="Z880" s="38"/>
      <c r="AA880" s="38"/>
      <c r="AB880" s="38"/>
      <c r="AC880" s="38"/>
      <c r="AD880" s="38"/>
      <c r="AE880" s="38"/>
      <c r="AR880" s="192" t="s">
        <v>165</v>
      </c>
      <c r="AT880" s="192" t="s">
        <v>160</v>
      </c>
      <c r="AU880" s="192" t="s">
        <v>83</v>
      </c>
      <c r="AY880" s="19" t="s">
        <v>158</v>
      </c>
      <c r="BE880" s="193">
        <f>IF(N880="základní",J880,0)</f>
        <v>0</v>
      </c>
      <c r="BF880" s="193">
        <f>IF(N880="snížená",J880,0)</f>
        <v>0</v>
      </c>
      <c r="BG880" s="193">
        <f>IF(N880="zákl. přenesená",J880,0)</f>
        <v>0</v>
      </c>
      <c r="BH880" s="193">
        <f>IF(N880="sníž. přenesená",J880,0)</f>
        <v>0</v>
      </c>
      <c r="BI880" s="193">
        <f>IF(N880="nulová",J880,0)</f>
        <v>0</v>
      </c>
      <c r="BJ880" s="19" t="s">
        <v>81</v>
      </c>
      <c r="BK880" s="193">
        <f>ROUND(I880*H880,2)</f>
        <v>0</v>
      </c>
      <c r="BL880" s="19" t="s">
        <v>165</v>
      </c>
      <c r="BM880" s="192" t="s">
        <v>1126</v>
      </c>
    </row>
    <row r="881" s="2" customFormat="1">
      <c r="A881" s="38"/>
      <c r="B881" s="39"/>
      <c r="C881" s="38"/>
      <c r="D881" s="194" t="s">
        <v>167</v>
      </c>
      <c r="E881" s="38"/>
      <c r="F881" s="195" t="s">
        <v>1127</v>
      </c>
      <c r="G881" s="38"/>
      <c r="H881" s="38"/>
      <c r="I881" s="196"/>
      <c r="J881" s="38"/>
      <c r="K881" s="38"/>
      <c r="L881" s="39"/>
      <c r="M881" s="197"/>
      <c r="N881" s="198"/>
      <c r="O881" s="77"/>
      <c r="P881" s="77"/>
      <c r="Q881" s="77"/>
      <c r="R881" s="77"/>
      <c r="S881" s="77"/>
      <c r="T881" s="78"/>
      <c r="U881" s="38"/>
      <c r="V881" s="38"/>
      <c r="W881" s="38"/>
      <c r="X881" s="38"/>
      <c r="Y881" s="38"/>
      <c r="Z881" s="38"/>
      <c r="AA881" s="38"/>
      <c r="AB881" s="38"/>
      <c r="AC881" s="38"/>
      <c r="AD881" s="38"/>
      <c r="AE881" s="38"/>
      <c r="AT881" s="19" t="s">
        <v>167</v>
      </c>
      <c r="AU881" s="19" t="s">
        <v>83</v>
      </c>
    </row>
    <row r="882" s="2" customFormat="1">
      <c r="A882" s="38"/>
      <c r="B882" s="39"/>
      <c r="C882" s="38"/>
      <c r="D882" s="194" t="s">
        <v>169</v>
      </c>
      <c r="E882" s="38"/>
      <c r="F882" s="199" t="s">
        <v>1117</v>
      </c>
      <c r="G882" s="38"/>
      <c r="H882" s="38"/>
      <c r="I882" s="196"/>
      <c r="J882" s="38"/>
      <c r="K882" s="38"/>
      <c r="L882" s="39"/>
      <c r="M882" s="197"/>
      <c r="N882" s="198"/>
      <c r="O882" s="77"/>
      <c r="P882" s="77"/>
      <c r="Q882" s="77"/>
      <c r="R882" s="77"/>
      <c r="S882" s="77"/>
      <c r="T882" s="78"/>
      <c r="U882" s="38"/>
      <c r="V882" s="38"/>
      <c r="W882" s="38"/>
      <c r="X882" s="38"/>
      <c r="Y882" s="38"/>
      <c r="Z882" s="38"/>
      <c r="AA882" s="38"/>
      <c r="AB882" s="38"/>
      <c r="AC882" s="38"/>
      <c r="AD882" s="38"/>
      <c r="AE882" s="38"/>
      <c r="AT882" s="19" t="s">
        <v>169</v>
      </c>
      <c r="AU882" s="19" t="s">
        <v>83</v>
      </c>
    </row>
    <row r="883" s="12" customFormat="1" ht="22.8" customHeight="1">
      <c r="A883" s="12"/>
      <c r="B883" s="167"/>
      <c r="C883" s="12"/>
      <c r="D883" s="168" t="s">
        <v>74</v>
      </c>
      <c r="E883" s="178" t="s">
        <v>1128</v>
      </c>
      <c r="F883" s="178" t="s">
        <v>1129</v>
      </c>
      <c r="G883" s="12"/>
      <c r="H883" s="12"/>
      <c r="I883" s="170"/>
      <c r="J883" s="179">
        <f>BK883</f>
        <v>0</v>
      </c>
      <c r="K883" s="12"/>
      <c r="L883" s="167"/>
      <c r="M883" s="172"/>
      <c r="N883" s="173"/>
      <c r="O883" s="173"/>
      <c r="P883" s="174">
        <f>SUM(P884:P927)</f>
        <v>0</v>
      </c>
      <c r="Q883" s="173"/>
      <c r="R883" s="174">
        <f>SUM(R884:R927)</f>
        <v>0</v>
      </c>
      <c r="S883" s="173"/>
      <c r="T883" s="175">
        <f>SUM(T884:T927)</f>
        <v>0</v>
      </c>
      <c r="U883" s="12"/>
      <c r="V883" s="12"/>
      <c r="W883" s="12"/>
      <c r="X883" s="12"/>
      <c r="Y883" s="12"/>
      <c r="Z883" s="12"/>
      <c r="AA883" s="12"/>
      <c r="AB883" s="12"/>
      <c r="AC883" s="12"/>
      <c r="AD883" s="12"/>
      <c r="AE883" s="12"/>
      <c r="AR883" s="168" t="s">
        <v>81</v>
      </c>
      <c r="AT883" s="176" t="s">
        <v>74</v>
      </c>
      <c r="AU883" s="176" t="s">
        <v>81</v>
      </c>
      <c r="AY883" s="168" t="s">
        <v>158</v>
      </c>
      <c r="BK883" s="177">
        <f>SUM(BK884:BK927)</f>
        <v>0</v>
      </c>
    </row>
    <row r="884" s="2" customFormat="1" ht="33" customHeight="1">
      <c r="A884" s="38"/>
      <c r="B884" s="180"/>
      <c r="C884" s="181" t="s">
        <v>1130</v>
      </c>
      <c r="D884" s="181" t="s">
        <v>160</v>
      </c>
      <c r="E884" s="182" t="s">
        <v>1131</v>
      </c>
      <c r="F884" s="183" t="s">
        <v>1132</v>
      </c>
      <c r="G884" s="184" t="s">
        <v>307</v>
      </c>
      <c r="H884" s="185">
        <v>31.920999999999999</v>
      </c>
      <c r="I884" s="186"/>
      <c r="J884" s="187">
        <f>ROUND(I884*H884,2)</f>
        <v>0</v>
      </c>
      <c r="K884" s="183" t="s">
        <v>164</v>
      </c>
      <c r="L884" s="39"/>
      <c r="M884" s="188" t="s">
        <v>1</v>
      </c>
      <c r="N884" s="189" t="s">
        <v>40</v>
      </c>
      <c r="O884" s="77"/>
      <c r="P884" s="190">
        <f>O884*H884</f>
        <v>0</v>
      </c>
      <c r="Q884" s="190">
        <v>0</v>
      </c>
      <c r="R884" s="190">
        <f>Q884*H884</f>
        <v>0</v>
      </c>
      <c r="S884" s="190">
        <v>0</v>
      </c>
      <c r="T884" s="191">
        <f>S884*H884</f>
        <v>0</v>
      </c>
      <c r="U884" s="38"/>
      <c r="V884" s="38"/>
      <c r="W884" s="38"/>
      <c r="X884" s="38"/>
      <c r="Y884" s="38"/>
      <c r="Z884" s="38"/>
      <c r="AA884" s="38"/>
      <c r="AB884" s="38"/>
      <c r="AC884" s="38"/>
      <c r="AD884" s="38"/>
      <c r="AE884" s="38"/>
      <c r="AR884" s="192" t="s">
        <v>165</v>
      </c>
      <c r="AT884" s="192" t="s">
        <v>160</v>
      </c>
      <c r="AU884" s="192" t="s">
        <v>83</v>
      </c>
      <c r="AY884" s="19" t="s">
        <v>158</v>
      </c>
      <c r="BE884" s="193">
        <f>IF(N884="základní",J884,0)</f>
        <v>0</v>
      </c>
      <c r="BF884" s="193">
        <f>IF(N884="snížená",J884,0)</f>
        <v>0</v>
      </c>
      <c r="BG884" s="193">
        <f>IF(N884="zákl. přenesená",J884,0)</f>
        <v>0</v>
      </c>
      <c r="BH884" s="193">
        <f>IF(N884="sníž. přenesená",J884,0)</f>
        <v>0</v>
      </c>
      <c r="BI884" s="193">
        <f>IF(N884="nulová",J884,0)</f>
        <v>0</v>
      </c>
      <c r="BJ884" s="19" t="s">
        <v>81</v>
      </c>
      <c r="BK884" s="193">
        <f>ROUND(I884*H884,2)</f>
        <v>0</v>
      </c>
      <c r="BL884" s="19" t="s">
        <v>165</v>
      </c>
      <c r="BM884" s="192" t="s">
        <v>1133</v>
      </c>
    </row>
    <row r="885" s="2" customFormat="1">
      <c r="A885" s="38"/>
      <c r="B885" s="39"/>
      <c r="C885" s="38"/>
      <c r="D885" s="194" t="s">
        <v>167</v>
      </c>
      <c r="E885" s="38"/>
      <c r="F885" s="195" t="s">
        <v>1134</v>
      </c>
      <c r="G885" s="38"/>
      <c r="H885" s="38"/>
      <c r="I885" s="196"/>
      <c r="J885" s="38"/>
      <c r="K885" s="38"/>
      <c r="L885" s="39"/>
      <c r="M885" s="197"/>
      <c r="N885" s="198"/>
      <c r="O885" s="77"/>
      <c r="P885" s="77"/>
      <c r="Q885" s="77"/>
      <c r="R885" s="77"/>
      <c r="S885" s="77"/>
      <c r="T885" s="78"/>
      <c r="U885" s="38"/>
      <c r="V885" s="38"/>
      <c r="W885" s="38"/>
      <c r="X885" s="38"/>
      <c r="Y885" s="38"/>
      <c r="Z885" s="38"/>
      <c r="AA885" s="38"/>
      <c r="AB885" s="38"/>
      <c r="AC885" s="38"/>
      <c r="AD885" s="38"/>
      <c r="AE885" s="38"/>
      <c r="AT885" s="19" t="s">
        <v>167</v>
      </c>
      <c r="AU885" s="19" t="s">
        <v>83</v>
      </c>
    </row>
    <row r="886" s="14" customFormat="1">
      <c r="A886" s="14"/>
      <c r="B886" s="207"/>
      <c r="C886" s="14"/>
      <c r="D886" s="194" t="s">
        <v>171</v>
      </c>
      <c r="E886" s="208" t="s">
        <v>1</v>
      </c>
      <c r="F886" s="209" t="s">
        <v>1135</v>
      </c>
      <c r="G886" s="14"/>
      <c r="H886" s="210">
        <v>0.40500000000000003</v>
      </c>
      <c r="I886" s="211"/>
      <c r="J886" s="14"/>
      <c r="K886" s="14"/>
      <c r="L886" s="207"/>
      <c r="M886" s="212"/>
      <c r="N886" s="213"/>
      <c r="O886" s="213"/>
      <c r="P886" s="213"/>
      <c r="Q886" s="213"/>
      <c r="R886" s="213"/>
      <c r="S886" s="213"/>
      <c r="T886" s="214"/>
      <c r="U886" s="14"/>
      <c r="V886" s="14"/>
      <c r="W886" s="14"/>
      <c r="X886" s="14"/>
      <c r="Y886" s="14"/>
      <c r="Z886" s="14"/>
      <c r="AA886" s="14"/>
      <c r="AB886" s="14"/>
      <c r="AC886" s="14"/>
      <c r="AD886" s="14"/>
      <c r="AE886" s="14"/>
      <c r="AT886" s="208" t="s">
        <v>171</v>
      </c>
      <c r="AU886" s="208" t="s">
        <v>83</v>
      </c>
      <c r="AV886" s="14" t="s">
        <v>83</v>
      </c>
      <c r="AW886" s="14" t="s">
        <v>32</v>
      </c>
      <c r="AX886" s="14" t="s">
        <v>75</v>
      </c>
      <c r="AY886" s="208" t="s">
        <v>158</v>
      </c>
    </row>
    <row r="887" s="14" customFormat="1">
      <c r="A887" s="14"/>
      <c r="B887" s="207"/>
      <c r="C887" s="14"/>
      <c r="D887" s="194" t="s">
        <v>171</v>
      </c>
      <c r="E887" s="208" t="s">
        <v>1</v>
      </c>
      <c r="F887" s="209" t="s">
        <v>1136</v>
      </c>
      <c r="G887" s="14"/>
      <c r="H887" s="210">
        <v>0.71999999999999997</v>
      </c>
      <c r="I887" s="211"/>
      <c r="J887" s="14"/>
      <c r="K887" s="14"/>
      <c r="L887" s="207"/>
      <c r="M887" s="212"/>
      <c r="N887" s="213"/>
      <c r="O887" s="213"/>
      <c r="P887" s="213"/>
      <c r="Q887" s="213"/>
      <c r="R887" s="213"/>
      <c r="S887" s="213"/>
      <c r="T887" s="214"/>
      <c r="U887" s="14"/>
      <c r="V887" s="14"/>
      <c r="W887" s="14"/>
      <c r="X887" s="14"/>
      <c r="Y887" s="14"/>
      <c r="Z887" s="14"/>
      <c r="AA887" s="14"/>
      <c r="AB887" s="14"/>
      <c r="AC887" s="14"/>
      <c r="AD887" s="14"/>
      <c r="AE887" s="14"/>
      <c r="AT887" s="208" t="s">
        <v>171</v>
      </c>
      <c r="AU887" s="208" t="s">
        <v>83</v>
      </c>
      <c r="AV887" s="14" t="s">
        <v>83</v>
      </c>
      <c r="AW887" s="14" t="s">
        <v>32</v>
      </c>
      <c r="AX887" s="14" t="s">
        <v>75</v>
      </c>
      <c r="AY887" s="208" t="s">
        <v>158</v>
      </c>
    </row>
    <row r="888" s="14" customFormat="1">
      <c r="A888" s="14"/>
      <c r="B888" s="207"/>
      <c r="C888" s="14"/>
      <c r="D888" s="194" t="s">
        <v>171</v>
      </c>
      <c r="E888" s="208" t="s">
        <v>1</v>
      </c>
      <c r="F888" s="209" t="s">
        <v>1137</v>
      </c>
      <c r="G888" s="14"/>
      <c r="H888" s="210">
        <v>0.028000000000000001</v>
      </c>
      <c r="I888" s="211"/>
      <c r="J888" s="14"/>
      <c r="K888" s="14"/>
      <c r="L888" s="207"/>
      <c r="M888" s="212"/>
      <c r="N888" s="213"/>
      <c r="O888" s="213"/>
      <c r="P888" s="213"/>
      <c r="Q888" s="213"/>
      <c r="R888" s="213"/>
      <c r="S888" s="213"/>
      <c r="T888" s="214"/>
      <c r="U888" s="14"/>
      <c r="V888" s="14"/>
      <c r="W888" s="14"/>
      <c r="X888" s="14"/>
      <c r="Y888" s="14"/>
      <c r="Z888" s="14"/>
      <c r="AA888" s="14"/>
      <c r="AB888" s="14"/>
      <c r="AC888" s="14"/>
      <c r="AD888" s="14"/>
      <c r="AE888" s="14"/>
      <c r="AT888" s="208" t="s">
        <v>171</v>
      </c>
      <c r="AU888" s="208" t="s">
        <v>83</v>
      </c>
      <c r="AV888" s="14" t="s">
        <v>83</v>
      </c>
      <c r="AW888" s="14" t="s">
        <v>32</v>
      </c>
      <c r="AX888" s="14" t="s">
        <v>75</v>
      </c>
      <c r="AY888" s="208" t="s">
        <v>158</v>
      </c>
    </row>
    <row r="889" s="14" customFormat="1">
      <c r="A889" s="14"/>
      <c r="B889" s="207"/>
      <c r="C889" s="14"/>
      <c r="D889" s="194" t="s">
        <v>171</v>
      </c>
      <c r="E889" s="208" t="s">
        <v>1</v>
      </c>
      <c r="F889" s="209" t="s">
        <v>1138</v>
      </c>
      <c r="G889" s="14"/>
      <c r="H889" s="210">
        <v>10.416</v>
      </c>
      <c r="I889" s="211"/>
      <c r="J889" s="14"/>
      <c r="K889" s="14"/>
      <c r="L889" s="207"/>
      <c r="M889" s="212"/>
      <c r="N889" s="213"/>
      <c r="O889" s="213"/>
      <c r="P889" s="213"/>
      <c r="Q889" s="213"/>
      <c r="R889" s="213"/>
      <c r="S889" s="213"/>
      <c r="T889" s="214"/>
      <c r="U889" s="14"/>
      <c r="V889" s="14"/>
      <c r="W889" s="14"/>
      <c r="X889" s="14"/>
      <c r="Y889" s="14"/>
      <c r="Z889" s="14"/>
      <c r="AA889" s="14"/>
      <c r="AB889" s="14"/>
      <c r="AC889" s="14"/>
      <c r="AD889" s="14"/>
      <c r="AE889" s="14"/>
      <c r="AT889" s="208" t="s">
        <v>171</v>
      </c>
      <c r="AU889" s="208" t="s">
        <v>83</v>
      </c>
      <c r="AV889" s="14" t="s">
        <v>83</v>
      </c>
      <c r="AW889" s="14" t="s">
        <v>32</v>
      </c>
      <c r="AX889" s="14" t="s">
        <v>75</v>
      </c>
      <c r="AY889" s="208" t="s">
        <v>158</v>
      </c>
    </row>
    <row r="890" s="14" customFormat="1">
      <c r="A890" s="14"/>
      <c r="B890" s="207"/>
      <c r="C890" s="14"/>
      <c r="D890" s="194" t="s">
        <v>171</v>
      </c>
      <c r="E890" s="208" t="s">
        <v>1</v>
      </c>
      <c r="F890" s="209" t="s">
        <v>1139</v>
      </c>
      <c r="G890" s="14"/>
      <c r="H890" s="210">
        <v>6.6660000000000004</v>
      </c>
      <c r="I890" s="211"/>
      <c r="J890" s="14"/>
      <c r="K890" s="14"/>
      <c r="L890" s="207"/>
      <c r="M890" s="212"/>
      <c r="N890" s="213"/>
      <c r="O890" s="213"/>
      <c r="P890" s="213"/>
      <c r="Q890" s="213"/>
      <c r="R890" s="213"/>
      <c r="S890" s="213"/>
      <c r="T890" s="214"/>
      <c r="U890" s="14"/>
      <c r="V890" s="14"/>
      <c r="W890" s="14"/>
      <c r="X890" s="14"/>
      <c r="Y890" s="14"/>
      <c r="Z890" s="14"/>
      <c r="AA890" s="14"/>
      <c r="AB890" s="14"/>
      <c r="AC890" s="14"/>
      <c r="AD890" s="14"/>
      <c r="AE890" s="14"/>
      <c r="AT890" s="208" t="s">
        <v>171</v>
      </c>
      <c r="AU890" s="208" t="s">
        <v>83</v>
      </c>
      <c r="AV890" s="14" t="s">
        <v>83</v>
      </c>
      <c r="AW890" s="14" t="s">
        <v>32</v>
      </c>
      <c r="AX890" s="14" t="s">
        <v>75</v>
      </c>
      <c r="AY890" s="208" t="s">
        <v>158</v>
      </c>
    </row>
    <row r="891" s="14" customFormat="1">
      <c r="A891" s="14"/>
      <c r="B891" s="207"/>
      <c r="C891" s="14"/>
      <c r="D891" s="194" t="s">
        <v>171</v>
      </c>
      <c r="E891" s="208" t="s">
        <v>1</v>
      </c>
      <c r="F891" s="209" t="s">
        <v>1140</v>
      </c>
      <c r="G891" s="14"/>
      <c r="H891" s="210">
        <v>0.30499999999999999</v>
      </c>
      <c r="I891" s="211"/>
      <c r="J891" s="14"/>
      <c r="K891" s="14"/>
      <c r="L891" s="207"/>
      <c r="M891" s="212"/>
      <c r="N891" s="213"/>
      <c r="O891" s="213"/>
      <c r="P891" s="213"/>
      <c r="Q891" s="213"/>
      <c r="R891" s="213"/>
      <c r="S891" s="213"/>
      <c r="T891" s="214"/>
      <c r="U891" s="14"/>
      <c r="V891" s="14"/>
      <c r="W891" s="14"/>
      <c r="X891" s="14"/>
      <c r="Y891" s="14"/>
      <c r="Z891" s="14"/>
      <c r="AA891" s="14"/>
      <c r="AB891" s="14"/>
      <c r="AC891" s="14"/>
      <c r="AD891" s="14"/>
      <c r="AE891" s="14"/>
      <c r="AT891" s="208" t="s">
        <v>171</v>
      </c>
      <c r="AU891" s="208" t="s">
        <v>83</v>
      </c>
      <c r="AV891" s="14" t="s">
        <v>83</v>
      </c>
      <c r="AW891" s="14" t="s">
        <v>32</v>
      </c>
      <c r="AX891" s="14" t="s">
        <v>75</v>
      </c>
      <c r="AY891" s="208" t="s">
        <v>158</v>
      </c>
    </row>
    <row r="892" s="14" customFormat="1">
      <c r="A892" s="14"/>
      <c r="B892" s="207"/>
      <c r="C892" s="14"/>
      <c r="D892" s="194" t="s">
        <v>171</v>
      </c>
      <c r="E892" s="208" t="s">
        <v>1</v>
      </c>
      <c r="F892" s="209" t="s">
        <v>1141</v>
      </c>
      <c r="G892" s="14"/>
      <c r="H892" s="210">
        <v>0.38100000000000001</v>
      </c>
      <c r="I892" s="211"/>
      <c r="J892" s="14"/>
      <c r="K892" s="14"/>
      <c r="L892" s="207"/>
      <c r="M892" s="212"/>
      <c r="N892" s="213"/>
      <c r="O892" s="213"/>
      <c r="P892" s="213"/>
      <c r="Q892" s="213"/>
      <c r="R892" s="213"/>
      <c r="S892" s="213"/>
      <c r="T892" s="214"/>
      <c r="U892" s="14"/>
      <c r="V892" s="14"/>
      <c r="W892" s="14"/>
      <c r="X892" s="14"/>
      <c r="Y892" s="14"/>
      <c r="Z892" s="14"/>
      <c r="AA892" s="14"/>
      <c r="AB892" s="14"/>
      <c r="AC892" s="14"/>
      <c r="AD892" s="14"/>
      <c r="AE892" s="14"/>
      <c r="AT892" s="208" t="s">
        <v>171</v>
      </c>
      <c r="AU892" s="208" t="s">
        <v>83</v>
      </c>
      <c r="AV892" s="14" t="s">
        <v>83</v>
      </c>
      <c r="AW892" s="14" t="s">
        <v>32</v>
      </c>
      <c r="AX892" s="14" t="s">
        <v>75</v>
      </c>
      <c r="AY892" s="208" t="s">
        <v>158</v>
      </c>
    </row>
    <row r="893" s="14" customFormat="1">
      <c r="A893" s="14"/>
      <c r="B893" s="207"/>
      <c r="C893" s="14"/>
      <c r="D893" s="194" t="s">
        <v>171</v>
      </c>
      <c r="E893" s="208" t="s">
        <v>1</v>
      </c>
      <c r="F893" s="209" t="s">
        <v>1142</v>
      </c>
      <c r="G893" s="14"/>
      <c r="H893" s="210">
        <v>0.059999999999999998</v>
      </c>
      <c r="I893" s="211"/>
      <c r="J893" s="14"/>
      <c r="K893" s="14"/>
      <c r="L893" s="207"/>
      <c r="M893" s="212"/>
      <c r="N893" s="213"/>
      <c r="O893" s="213"/>
      <c r="P893" s="213"/>
      <c r="Q893" s="213"/>
      <c r="R893" s="213"/>
      <c r="S893" s="213"/>
      <c r="T893" s="214"/>
      <c r="U893" s="14"/>
      <c r="V893" s="14"/>
      <c r="W893" s="14"/>
      <c r="X893" s="14"/>
      <c r="Y893" s="14"/>
      <c r="Z893" s="14"/>
      <c r="AA893" s="14"/>
      <c r="AB893" s="14"/>
      <c r="AC893" s="14"/>
      <c r="AD893" s="14"/>
      <c r="AE893" s="14"/>
      <c r="AT893" s="208" t="s">
        <v>171</v>
      </c>
      <c r="AU893" s="208" t="s">
        <v>83</v>
      </c>
      <c r="AV893" s="14" t="s">
        <v>83</v>
      </c>
      <c r="AW893" s="14" t="s">
        <v>32</v>
      </c>
      <c r="AX893" s="14" t="s">
        <v>75</v>
      </c>
      <c r="AY893" s="208" t="s">
        <v>158</v>
      </c>
    </row>
    <row r="894" s="14" customFormat="1">
      <c r="A894" s="14"/>
      <c r="B894" s="207"/>
      <c r="C894" s="14"/>
      <c r="D894" s="194" t="s">
        <v>171</v>
      </c>
      <c r="E894" s="208" t="s">
        <v>1</v>
      </c>
      <c r="F894" s="209" t="s">
        <v>1143</v>
      </c>
      <c r="G894" s="14"/>
      <c r="H894" s="210">
        <v>0.23400000000000001</v>
      </c>
      <c r="I894" s="211"/>
      <c r="J894" s="14"/>
      <c r="K894" s="14"/>
      <c r="L894" s="207"/>
      <c r="M894" s="212"/>
      <c r="N894" s="213"/>
      <c r="O894" s="213"/>
      <c r="P894" s="213"/>
      <c r="Q894" s="213"/>
      <c r="R894" s="213"/>
      <c r="S894" s="213"/>
      <c r="T894" s="214"/>
      <c r="U894" s="14"/>
      <c r="V894" s="14"/>
      <c r="W894" s="14"/>
      <c r="X894" s="14"/>
      <c r="Y894" s="14"/>
      <c r="Z894" s="14"/>
      <c r="AA894" s="14"/>
      <c r="AB894" s="14"/>
      <c r="AC894" s="14"/>
      <c r="AD894" s="14"/>
      <c r="AE894" s="14"/>
      <c r="AT894" s="208" t="s">
        <v>171</v>
      </c>
      <c r="AU894" s="208" t="s">
        <v>83</v>
      </c>
      <c r="AV894" s="14" t="s">
        <v>83</v>
      </c>
      <c r="AW894" s="14" t="s">
        <v>32</v>
      </c>
      <c r="AX894" s="14" t="s">
        <v>75</v>
      </c>
      <c r="AY894" s="208" t="s">
        <v>158</v>
      </c>
    </row>
    <row r="895" s="14" customFormat="1">
      <c r="A895" s="14"/>
      <c r="B895" s="207"/>
      <c r="C895" s="14"/>
      <c r="D895" s="194" t="s">
        <v>171</v>
      </c>
      <c r="E895" s="208" t="s">
        <v>1</v>
      </c>
      <c r="F895" s="209" t="s">
        <v>1144</v>
      </c>
      <c r="G895" s="14"/>
      <c r="H895" s="210">
        <v>0.035000000000000003</v>
      </c>
      <c r="I895" s="211"/>
      <c r="J895" s="14"/>
      <c r="K895" s="14"/>
      <c r="L895" s="207"/>
      <c r="M895" s="212"/>
      <c r="N895" s="213"/>
      <c r="O895" s="213"/>
      <c r="P895" s="213"/>
      <c r="Q895" s="213"/>
      <c r="R895" s="213"/>
      <c r="S895" s="213"/>
      <c r="T895" s="214"/>
      <c r="U895" s="14"/>
      <c r="V895" s="14"/>
      <c r="W895" s="14"/>
      <c r="X895" s="14"/>
      <c r="Y895" s="14"/>
      <c r="Z895" s="14"/>
      <c r="AA895" s="14"/>
      <c r="AB895" s="14"/>
      <c r="AC895" s="14"/>
      <c r="AD895" s="14"/>
      <c r="AE895" s="14"/>
      <c r="AT895" s="208" t="s">
        <v>171</v>
      </c>
      <c r="AU895" s="208" t="s">
        <v>83</v>
      </c>
      <c r="AV895" s="14" t="s">
        <v>83</v>
      </c>
      <c r="AW895" s="14" t="s">
        <v>32</v>
      </c>
      <c r="AX895" s="14" t="s">
        <v>75</v>
      </c>
      <c r="AY895" s="208" t="s">
        <v>158</v>
      </c>
    </row>
    <row r="896" s="14" customFormat="1">
      <c r="A896" s="14"/>
      <c r="B896" s="207"/>
      <c r="C896" s="14"/>
      <c r="D896" s="194" t="s">
        <v>171</v>
      </c>
      <c r="E896" s="208" t="s">
        <v>1</v>
      </c>
      <c r="F896" s="209" t="s">
        <v>1145</v>
      </c>
      <c r="G896" s="14"/>
      <c r="H896" s="210">
        <v>0.109</v>
      </c>
      <c r="I896" s="211"/>
      <c r="J896" s="14"/>
      <c r="K896" s="14"/>
      <c r="L896" s="207"/>
      <c r="M896" s="212"/>
      <c r="N896" s="213"/>
      <c r="O896" s="213"/>
      <c r="P896" s="213"/>
      <c r="Q896" s="213"/>
      <c r="R896" s="213"/>
      <c r="S896" s="213"/>
      <c r="T896" s="214"/>
      <c r="U896" s="14"/>
      <c r="V896" s="14"/>
      <c r="W896" s="14"/>
      <c r="X896" s="14"/>
      <c r="Y896" s="14"/>
      <c r="Z896" s="14"/>
      <c r="AA896" s="14"/>
      <c r="AB896" s="14"/>
      <c r="AC896" s="14"/>
      <c r="AD896" s="14"/>
      <c r="AE896" s="14"/>
      <c r="AT896" s="208" t="s">
        <v>171</v>
      </c>
      <c r="AU896" s="208" t="s">
        <v>83</v>
      </c>
      <c r="AV896" s="14" t="s">
        <v>83</v>
      </c>
      <c r="AW896" s="14" t="s">
        <v>32</v>
      </c>
      <c r="AX896" s="14" t="s">
        <v>75</v>
      </c>
      <c r="AY896" s="208" t="s">
        <v>158</v>
      </c>
    </row>
    <row r="897" s="14" customFormat="1">
      <c r="A897" s="14"/>
      <c r="B897" s="207"/>
      <c r="C897" s="14"/>
      <c r="D897" s="194" t="s">
        <v>171</v>
      </c>
      <c r="E897" s="208" t="s">
        <v>1</v>
      </c>
      <c r="F897" s="209" t="s">
        <v>1146</v>
      </c>
      <c r="G897" s="14"/>
      <c r="H897" s="210">
        <v>11.388</v>
      </c>
      <c r="I897" s="211"/>
      <c r="J897" s="14"/>
      <c r="K897" s="14"/>
      <c r="L897" s="207"/>
      <c r="M897" s="212"/>
      <c r="N897" s="213"/>
      <c r="O897" s="213"/>
      <c r="P897" s="213"/>
      <c r="Q897" s="213"/>
      <c r="R897" s="213"/>
      <c r="S897" s="213"/>
      <c r="T897" s="214"/>
      <c r="U897" s="14"/>
      <c r="V897" s="14"/>
      <c r="W897" s="14"/>
      <c r="X897" s="14"/>
      <c r="Y897" s="14"/>
      <c r="Z897" s="14"/>
      <c r="AA897" s="14"/>
      <c r="AB897" s="14"/>
      <c r="AC897" s="14"/>
      <c r="AD897" s="14"/>
      <c r="AE897" s="14"/>
      <c r="AT897" s="208" t="s">
        <v>171</v>
      </c>
      <c r="AU897" s="208" t="s">
        <v>83</v>
      </c>
      <c r="AV897" s="14" t="s">
        <v>83</v>
      </c>
      <c r="AW897" s="14" t="s">
        <v>32</v>
      </c>
      <c r="AX897" s="14" t="s">
        <v>75</v>
      </c>
      <c r="AY897" s="208" t="s">
        <v>158</v>
      </c>
    </row>
    <row r="898" s="14" customFormat="1">
      <c r="A898" s="14"/>
      <c r="B898" s="207"/>
      <c r="C898" s="14"/>
      <c r="D898" s="194" t="s">
        <v>171</v>
      </c>
      <c r="E898" s="208" t="s">
        <v>1</v>
      </c>
      <c r="F898" s="209" t="s">
        <v>1147</v>
      </c>
      <c r="G898" s="14"/>
      <c r="H898" s="210">
        <v>1.1379999999999999</v>
      </c>
      <c r="I898" s="211"/>
      <c r="J898" s="14"/>
      <c r="K898" s="14"/>
      <c r="L898" s="207"/>
      <c r="M898" s="212"/>
      <c r="N898" s="213"/>
      <c r="O898" s="213"/>
      <c r="P898" s="213"/>
      <c r="Q898" s="213"/>
      <c r="R898" s="213"/>
      <c r="S898" s="213"/>
      <c r="T898" s="214"/>
      <c r="U898" s="14"/>
      <c r="V898" s="14"/>
      <c r="W898" s="14"/>
      <c r="X898" s="14"/>
      <c r="Y898" s="14"/>
      <c r="Z898" s="14"/>
      <c r="AA898" s="14"/>
      <c r="AB898" s="14"/>
      <c r="AC898" s="14"/>
      <c r="AD898" s="14"/>
      <c r="AE898" s="14"/>
      <c r="AT898" s="208" t="s">
        <v>171</v>
      </c>
      <c r="AU898" s="208" t="s">
        <v>83</v>
      </c>
      <c r="AV898" s="14" t="s">
        <v>83</v>
      </c>
      <c r="AW898" s="14" t="s">
        <v>32</v>
      </c>
      <c r="AX898" s="14" t="s">
        <v>75</v>
      </c>
      <c r="AY898" s="208" t="s">
        <v>158</v>
      </c>
    </row>
    <row r="899" s="14" customFormat="1">
      <c r="A899" s="14"/>
      <c r="B899" s="207"/>
      <c r="C899" s="14"/>
      <c r="D899" s="194" t="s">
        <v>171</v>
      </c>
      <c r="E899" s="208" t="s">
        <v>1</v>
      </c>
      <c r="F899" s="209" t="s">
        <v>1148</v>
      </c>
      <c r="G899" s="14"/>
      <c r="H899" s="210">
        <v>0.035999999999999997</v>
      </c>
      <c r="I899" s="211"/>
      <c r="J899" s="14"/>
      <c r="K899" s="14"/>
      <c r="L899" s="207"/>
      <c r="M899" s="212"/>
      <c r="N899" s="213"/>
      <c r="O899" s="213"/>
      <c r="P899" s="213"/>
      <c r="Q899" s="213"/>
      <c r="R899" s="213"/>
      <c r="S899" s="213"/>
      <c r="T899" s="214"/>
      <c r="U899" s="14"/>
      <c r="V899" s="14"/>
      <c r="W899" s="14"/>
      <c r="X899" s="14"/>
      <c r="Y899" s="14"/>
      <c r="Z899" s="14"/>
      <c r="AA899" s="14"/>
      <c r="AB899" s="14"/>
      <c r="AC899" s="14"/>
      <c r="AD899" s="14"/>
      <c r="AE899" s="14"/>
      <c r="AT899" s="208" t="s">
        <v>171</v>
      </c>
      <c r="AU899" s="208" t="s">
        <v>83</v>
      </c>
      <c r="AV899" s="14" t="s">
        <v>83</v>
      </c>
      <c r="AW899" s="14" t="s">
        <v>32</v>
      </c>
      <c r="AX899" s="14" t="s">
        <v>75</v>
      </c>
      <c r="AY899" s="208" t="s">
        <v>158</v>
      </c>
    </row>
    <row r="900" s="15" customFormat="1">
      <c r="A900" s="15"/>
      <c r="B900" s="215"/>
      <c r="C900" s="15"/>
      <c r="D900" s="194" t="s">
        <v>171</v>
      </c>
      <c r="E900" s="216" t="s">
        <v>1</v>
      </c>
      <c r="F900" s="217" t="s">
        <v>196</v>
      </c>
      <c r="G900" s="15"/>
      <c r="H900" s="218">
        <v>31.920999999999999</v>
      </c>
      <c r="I900" s="219"/>
      <c r="J900" s="15"/>
      <c r="K900" s="15"/>
      <c r="L900" s="215"/>
      <c r="M900" s="220"/>
      <c r="N900" s="221"/>
      <c r="O900" s="221"/>
      <c r="P900" s="221"/>
      <c r="Q900" s="221"/>
      <c r="R900" s="221"/>
      <c r="S900" s="221"/>
      <c r="T900" s="222"/>
      <c r="U900" s="15"/>
      <c r="V900" s="15"/>
      <c r="W900" s="15"/>
      <c r="X900" s="15"/>
      <c r="Y900" s="15"/>
      <c r="Z900" s="15"/>
      <c r="AA900" s="15"/>
      <c r="AB900" s="15"/>
      <c r="AC900" s="15"/>
      <c r="AD900" s="15"/>
      <c r="AE900" s="15"/>
      <c r="AT900" s="216" t="s">
        <v>171</v>
      </c>
      <c r="AU900" s="216" t="s">
        <v>83</v>
      </c>
      <c r="AV900" s="15" t="s">
        <v>165</v>
      </c>
      <c r="AW900" s="15" t="s">
        <v>32</v>
      </c>
      <c r="AX900" s="15" t="s">
        <v>81</v>
      </c>
      <c r="AY900" s="216" t="s">
        <v>158</v>
      </c>
    </row>
    <row r="901" s="2" customFormat="1" ht="24.15" customHeight="1">
      <c r="A901" s="38"/>
      <c r="B901" s="180"/>
      <c r="C901" s="181" t="s">
        <v>1149</v>
      </c>
      <c r="D901" s="181" t="s">
        <v>160</v>
      </c>
      <c r="E901" s="182" t="s">
        <v>1150</v>
      </c>
      <c r="F901" s="183" t="s">
        <v>1151</v>
      </c>
      <c r="G901" s="184" t="s">
        <v>307</v>
      </c>
      <c r="H901" s="185">
        <v>287.28899999999999</v>
      </c>
      <c r="I901" s="186"/>
      <c r="J901" s="187">
        <f>ROUND(I901*H901,2)</f>
        <v>0</v>
      </c>
      <c r="K901" s="183" t="s">
        <v>164</v>
      </c>
      <c r="L901" s="39"/>
      <c r="M901" s="188" t="s">
        <v>1</v>
      </c>
      <c r="N901" s="189" t="s">
        <v>40</v>
      </c>
      <c r="O901" s="77"/>
      <c r="P901" s="190">
        <f>O901*H901</f>
        <v>0</v>
      </c>
      <c r="Q901" s="190">
        <v>0</v>
      </c>
      <c r="R901" s="190">
        <f>Q901*H901</f>
        <v>0</v>
      </c>
      <c r="S901" s="190">
        <v>0</v>
      </c>
      <c r="T901" s="191">
        <f>S901*H901</f>
        <v>0</v>
      </c>
      <c r="U901" s="38"/>
      <c r="V901" s="38"/>
      <c r="W901" s="38"/>
      <c r="X901" s="38"/>
      <c r="Y901" s="38"/>
      <c r="Z901" s="38"/>
      <c r="AA901" s="38"/>
      <c r="AB901" s="38"/>
      <c r="AC901" s="38"/>
      <c r="AD901" s="38"/>
      <c r="AE901" s="38"/>
      <c r="AR901" s="192" t="s">
        <v>165</v>
      </c>
      <c r="AT901" s="192" t="s">
        <v>160</v>
      </c>
      <c r="AU901" s="192" t="s">
        <v>83</v>
      </c>
      <c r="AY901" s="19" t="s">
        <v>158</v>
      </c>
      <c r="BE901" s="193">
        <f>IF(N901="základní",J901,0)</f>
        <v>0</v>
      </c>
      <c r="BF901" s="193">
        <f>IF(N901="snížená",J901,0)</f>
        <v>0</v>
      </c>
      <c r="BG901" s="193">
        <f>IF(N901="zákl. přenesená",J901,0)</f>
        <v>0</v>
      </c>
      <c r="BH901" s="193">
        <f>IF(N901="sníž. přenesená",J901,0)</f>
        <v>0</v>
      </c>
      <c r="BI901" s="193">
        <f>IF(N901="nulová",J901,0)</f>
        <v>0</v>
      </c>
      <c r="BJ901" s="19" t="s">
        <v>81</v>
      </c>
      <c r="BK901" s="193">
        <f>ROUND(I901*H901,2)</f>
        <v>0</v>
      </c>
      <c r="BL901" s="19" t="s">
        <v>165</v>
      </c>
      <c r="BM901" s="192" t="s">
        <v>1152</v>
      </c>
    </row>
    <row r="902" s="2" customFormat="1">
      <c r="A902" s="38"/>
      <c r="B902" s="39"/>
      <c r="C902" s="38"/>
      <c r="D902" s="194" t="s">
        <v>167</v>
      </c>
      <c r="E902" s="38"/>
      <c r="F902" s="195" t="s">
        <v>1153</v>
      </c>
      <c r="G902" s="38"/>
      <c r="H902" s="38"/>
      <c r="I902" s="196"/>
      <c r="J902" s="38"/>
      <c r="K902" s="38"/>
      <c r="L902" s="39"/>
      <c r="M902" s="197"/>
      <c r="N902" s="198"/>
      <c r="O902" s="77"/>
      <c r="P902" s="77"/>
      <c r="Q902" s="77"/>
      <c r="R902" s="77"/>
      <c r="S902" s="77"/>
      <c r="T902" s="78"/>
      <c r="U902" s="38"/>
      <c r="V902" s="38"/>
      <c r="W902" s="38"/>
      <c r="X902" s="38"/>
      <c r="Y902" s="38"/>
      <c r="Z902" s="38"/>
      <c r="AA902" s="38"/>
      <c r="AB902" s="38"/>
      <c r="AC902" s="38"/>
      <c r="AD902" s="38"/>
      <c r="AE902" s="38"/>
      <c r="AT902" s="19" t="s">
        <v>167</v>
      </c>
      <c r="AU902" s="19" t="s">
        <v>83</v>
      </c>
    </row>
    <row r="903" s="14" customFormat="1">
      <c r="A903" s="14"/>
      <c r="B903" s="207"/>
      <c r="C903" s="14"/>
      <c r="D903" s="194" t="s">
        <v>171</v>
      </c>
      <c r="E903" s="14"/>
      <c r="F903" s="209" t="s">
        <v>1154</v>
      </c>
      <c r="G903" s="14"/>
      <c r="H903" s="210">
        <v>287.28899999999999</v>
      </c>
      <c r="I903" s="211"/>
      <c r="J903" s="14"/>
      <c r="K903" s="14"/>
      <c r="L903" s="207"/>
      <c r="M903" s="212"/>
      <c r="N903" s="213"/>
      <c r="O903" s="213"/>
      <c r="P903" s="213"/>
      <c r="Q903" s="213"/>
      <c r="R903" s="213"/>
      <c r="S903" s="213"/>
      <c r="T903" s="214"/>
      <c r="U903" s="14"/>
      <c r="V903" s="14"/>
      <c r="W903" s="14"/>
      <c r="X903" s="14"/>
      <c r="Y903" s="14"/>
      <c r="Z903" s="14"/>
      <c r="AA903" s="14"/>
      <c r="AB903" s="14"/>
      <c r="AC903" s="14"/>
      <c r="AD903" s="14"/>
      <c r="AE903" s="14"/>
      <c r="AT903" s="208" t="s">
        <v>171</v>
      </c>
      <c r="AU903" s="208" t="s">
        <v>83</v>
      </c>
      <c r="AV903" s="14" t="s">
        <v>83</v>
      </c>
      <c r="AW903" s="14" t="s">
        <v>3</v>
      </c>
      <c r="AX903" s="14" t="s">
        <v>81</v>
      </c>
      <c r="AY903" s="208" t="s">
        <v>158</v>
      </c>
    </row>
    <row r="904" s="2" customFormat="1" ht="33" customHeight="1">
      <c r="A904" s="38"/>
      <c r="B904" s="180"/>
      <c r="C904" s="181" t="s">
        <v>1155</v>
      </c>
      <c r="D904" s="181" t="s">
        <v>160</v>
      </c>
      <c r="E904" s="182" t="s">
        <v>1156</v>
      </c>
      <c r="F904" s="183" t="s">
        <v>1157</v>
      </c>
      <c r="G904" s="184" t="s">
        <v>307</v>
      </c>
      <c r="H904" s="185">
        <v>0.34300000000000003</v>
      </c>
      <c r="I904" s="186"/>
      <c r="J904" s="187">
        <f>ROUND(I904*H904,2)</f>
        <v>0</v>
      </c>
      <c r="K904" s="183" t="s">
        <v>164</v>
      </c>
      <c r="L904" s="39"/>
      <c r="M904" s="188" t="s">
        <v>1</v>
      </c>
      <c r="N904" s="189" t="s">
        <v>40</v>
      </c>
      <c r="O904" s="77"/>
      <c r="P904" s="190">
        <f>O904*H904</f>
        <v>0</v>
      </c>
      <c r="Q904" s="190">
        <v>0</v>
      </c>
      <c r="R904" s="190">
        <f>Q904*H904</f>
        <v>0</v>
      </c>
      <c r="S904" s="190">
        <v>0</v>
      </c>
      <c r="T904" s="191">
        <f>S904*H904</f>
        <v>0</v>
      </c>
      <c r="U904" s="38"/>
      <c r="V904" s="38"/>
      <c r="W904" s="38"/>
      <c r="X904" s="38"/>
      <c r="Y904" s="38"/>
      <c r="Z904" s="38"/>
      <c r="AA904" s="38"/>
      <c r="AB904" s="38"/>
      <c r="AC904" s="38"/>
      <c r="AD904" s="38"/>
      <c r="AE904" s="38"/>
      <c r="AR904" s="192" t="s">
        <v>165</v>
      </c>
      <c r="AT904" s="192" t="s">
        <v>160</v>
      </c>
      <c r="AU904" s="192" t="s">
        <v>83</v>
      </c>
      <c r="AY904" s="19" t="s">
        <v>158</v>
      </c>
      <c r="BE904" s="193">
        <f>IF(N904="základní",J904,0)</f>
        <v>0</v>
      </c>
      <c r="BF904" s="193">
        <f>IF(N904="snížená",J904,0)</f>
        <v>0</v>
      </c>
      <c r="BG904" s="193">
        <f>IF(N904="zákl. přenesená",J904,0)</f>
        <v>0</v>
      </c>
      <c r="BH904" s="193">
        <f>IF(N904="sníž. přenesená",J904,0)</f>
        <v>0</v>
      </c>
      <c r="BI904" s="193">
        <f>IF(N904="nulová",J904,0)</f>
        <v>0</v>
      </c>
      <c r="BJ904" s="19" t="s">
        <v>81</v>
      </c>
      <c r="BK904" s="193">
        <f>ROUND(I904*H904,2)</f>
        <v>0</v>
      </c>
      <c r="BL904" s="19" t="s">
        <v>165</v>
      </c>
      <c r="BM904" s="192" t="s">
        <v>1158</v>
      </c>
    </row>
    <row r="905" s="2" customFormat="1">
      <c r="A905" s="38"/>
      <c r="B905" s="39"/>
      <c r="C905" s="38"/>
      <c r="D905" s="194" t="s">
        <v>167</v>
      </c>
      <c r="E905" s="38"/>
      <c r="F905" s="195" t="s">
        <v>1159</v>
      </c>
      <c r="G905" s="38"/>
      <c r="H905" s="38"/>
      <c r="I905" s="196"/>
      <c r="J905" s="38"/>
      <c r="K905" s="38"/>
      <c r="L905" s="39"/>
      <c r="M905" s="197"/>
      <c r="N905" s="198"/>
      <c r="O905" s="77"/>
      <c r="P905" s="77"/>
      <c r="Q905" s="77"/>
      <c r="R905" s="77"/>
      <c r="S905" s="77"/>
      <c r="T905" s="78"/>
      <c r="U905" s="38"/>
      <c r="V905" s="38"/>
      <c r="W905" s="38"/>
      <c r="X905" s="38"/>
      <c r="Y905" s="38"/>
      <c r="Z905" s="38"/>
      <c r="AA905" s="38"/>
      <c r="AB905" s="38"/>
      <c r="AC905" s="38"/>
      <c r="AD905" s="38"/>
      <c r="AE905" s="38"/>
      <c r="AT905" s="19" t="s">
        <v>167</v>
      </c>
      <c r="AU905" s="19" t="s">
        <v>83</v>
      </c>
    </row>
    <row r="906" s="14" customFormat="1">
      <c r="A906" s="14"/>
      <c r="B906" s="207"/>
      <c r="C906" s="14"/>
      <c r="D906" s="194" t="s">
        <v>171</v>
      </c>
      <c r="E906" s="208" t="s">
        <v>1</v>
      </c>
      <c r="F906" s="209" t="s">
        <v>1143</v>
      </c>
      <c r="G906" s="14"/>
      <c r="H906" s="210">
        <v>0.23400000000000001</v>
      </c>
      <c r="I906" s="211"/>
      <c r="J906" s="14"/>
      <c r="K906" s="14"/>
      <c r="L906" s="207"/>
      <c r="M906" s="212"/>
      <c r="N906" s="213"/>
      <c r="O906" s="213"/>
      <c r="P906" s="213"/>
      <c r="Q906" s="213"/>
      <c r="R906" s="213"/>
      <c r="S906" s="213"/>
      <c r="T906" s="214"/>
      <c r="U906" s="14"/>
      <c r="V906" s="14"/>
      <c r="W906" s="14"/>
      <c r="X906" s="14"/>
      <c r="Y906" s="14"/>
      <c r="Z906" s="14"/>
      <c r="AA906" s="14"/>
      <c r="AB906" s="14"/>
      <c r="AC906" s="14"/>
      <c r="AD906" s="14"/>
      <c r="AE906" s="14"/>
      <c r="AT906" s="208" t="s">
        <v>171</v>
      </c>
      <c r="AU906" s="208" t="s">
        <v>83</v>
      </c>
      <c r="AV906" s="14" t="s">
        <v>83</v>
      </c>
      <c r="AW906" s="14" t="s">
        <v>32</v>
      </c>
      <c r="AX906" s="14" t="s">
        <v>75</v>
      </c>
      <c r="AY906" s="208" t="s">
        <v>158</v>
      </c>
    </row>
    <row r="907" s="14" customFormat="1">
      <c r="A907" s="14"/>
      <c r="B907" s="207"/>
      <c r="C907" s="14"/>
      <c r="D907" s="194" t="s">
        <v>171</v>
      </c>
      <c r="E907" s="208" t="s">
        <v>1</v>
      </c>
      <c r="F907" s="209" t="s">
        <v>1145</v>
      </c>
      <c r="G907" s="14"/>
      <c r="H907" s="210">
        <v>0.109</v>
      </c>
      <c r="I907" s="211"/>
      <c r="J907" s="14"/>
      <c r="K907" s="14"/>
      <c r="L907" s="207"/>
      <c r="M907" s="212"/>
      <c r="N907" s="213"/>
      <c r="O907" s="213"/>
      <c r="P907" s="213"/>
      <c r="Q907" s="213"/>
      <c r="R907" s="213"/>
      <c r="S907" s="213"/>
      <c r="T907" s="214"/>
      <c r="U907" s="14"/>
      <c r="V907" s="14"/>
      <c r="W907" s="14"/>
      <c r="X907" s="14"/>
      <c r="Y907" s="14"/>
      <c r="Z907" s="14"/>
      <c r="AA907" s="14"/>
      <c r="AB907" s="14"/>
      <c r="AC907" s="14"/>
      <c r="AD907" s="14"/>
      <c r="AE907" s="14"/>
      <c r="AT907" s="208" t="s">
        <v>171</v>
      </c>
      <c r="AU907" s="208" t="s">
        <v>83</v>
      </c>
      <c r="AV907" s="14" t="s">
        <v>83</v>
      </c>
      <c r="AW907" s="14" t="s">
        <v>32</v>
      </c>
      <c r="AX907" s="14" t="s">
        <v>75</v>
      </c>
      <c r="AY907" s="208" t="s">
        <v>158</v>
      </c>
    </row>
    <row r="908" s="15" customFormat="1">
      <c r="A908" s="15"/>
      <c r="B908" s="215"/>
      <c r="C908" s="15"/>
      <c r="D908" s="194" t="s">
        <v>171</v>
      </c>
      <c r="E908" s="216" t="s">
        <v>1</v>
      </c>
      <c r="F908" s="217" t="s">
        <v>196</v>
      </c>
      <c r="G908" s="15"/>
      <c r="H908" s="218">
        <v>0.34300000000000003</v>
      </c>
      <c r="I908" s="219"/>
      <c r="J908" s="15"/>
      <c r="K908" s="15"/>
      <c r="L908" s="215"/>
      <c r="M908" s="220"/>
      <c r="N908" s="221"/>
      <c r="O908" s="221"/>
      <c r="P908" s="221"/>
      <c r="Q908" s="221"/>
      <c r="R908" s="221"/>
      <c r="S908" s="221"/>
      <c r="T908" s="222"/>
      <c r="U908" s="15"/>
      <c r="V908" s="15"/>
      <c r="W908" s="15"/>
      <c r="X908" s="15"/>
      <c r="Y908" s="15"/>
      <c r="Z908" s="15"/>
      <c r="AA908" s="15"/>
      <c r="AB908" s="15"/>
      <c r="AC908" s="15"/>
      <c r="AD908" s="15"/>
      <c r="AE908" s="15"/>
      <c r="AT908" s="216" t="s">
        <v>171</v>
      </c>
      <c r="AU908" s="216" t="s">
        <v>83</v>
      </c>
      <c r="AV908" s="15" t="s">
        <v>165</v>
      </c>
      <c r="AW908" s="15" t="s">
        <v>32</v>
      </c>
      <c r="AX908" s="15" t="s">
        <v>81</v>
      </c>
      <c r="AY908" s="216" t="s">
        <v>158</v>
      </c>
    </row>
    <row r="909" s="2" customFormat="1" ht="37.8" customHeight="1">
      <c r="A909" s="38"/>
      <c r="B909" s="180"/>
      <c r="C909" s="181" t="s">
        <v>1160</v>
      </c>
      <c r="D909" s="181" t="s">
        <v>160</v>
      </c>
      <c r="E909" s="182" t="s">
        <v>1161</v>
      </c>
      <c r="F909" s="183" t="s">
        <v>1162</v>
      </c>
      <c r="G909" s="184" t="s">
        <v>307</v>
      </c>
      <c r="H909" s="185">
        <v>0.71999999999999997</v>
      </c>
      <c r="I909" s="186"/>
      <c r="J909" s="187">
        <f>ROUND(I909*H909,2)</f>
        <v>0</v>
      </c>
      <c r="K909" s="183" t="s">
        <v>164</v>
      </c>
      <c r="L909" s="39"/>
      <c r="M909" s="188" t="s">
        <v>1</v>
      </c>
      <c r="N909" s="189" t="s">
        <v>40</v>
      </c>
      <c r="O909" s="77"/>
      <c r="P909" s="190">
        <f>O909*H909</f>
        <v>0</v>
      </c>
      <c r="Q909" s="190">
        <v>0</v>
      </c>
      <c r="R909" s="190">
        <f>Q909*H909</f>
        <v>0</v>
      </c>
      <c r="S909" s="190">
        <v>0</v>
      </c>
      <c r="T909" s="191">
        <f>S909*H909</f>
        <v>0</v>
      </c>
      <c r="U909" s="38"/>
      <c r="V909" s="38"/>
      <c r="W909" s="38"/>
      <c r="X909" s="38"/>
      <c r="Y909" s="38"/>
      <c r="Z909" s="38"/>
      <c r="AA909" s="38"/>
      <c r="AB909" s="38"/>
      <c r="AC909" s="38"/>
      <c r="AD909" s="38"/>
      <c r="AE909" s="38"/>
      <c r="AR909" s="192" t="s">
        <v>165</v>
      </c>
      <c r="AT909" s="192" t="s">
        <v>160</v>
      </c>
      <c r="AU909" s="192" t="s">
        <v>83</v>
      </c>
      <c r="AY909" s="19" t="s">
        <v>158</v>
      </c>
      <c r="BE909" s="193">
        <f>IF(N909="základní",J909,0)</f>
        <v>0</v>
      </c>
      <c r="BF909" s="193">
        <f>IF(N909="snížená",J909,0)</f>
        <v>0</v>
      </c>
      <c r="BG909" s="193">
        <f>IF(N909="zákl. přenesená",J909,0)</f>
        <v>0</v>
      </c>
      <c r="BH909" s="193">
        <f>IF(N909="sníž. přenesená",J909,0)</f>
        <v>0</v>
      </c>
      <c r="BI909" s="193">
        <f>IF(N909="nulová",J909,0)</f>
        <v>0</v>
      </c>
      <c r="BJ909" s="19" t="s">
        <v>81</v>
      </c>
      <c r="BK909" s="193">
        <f>ROUND(I909*H909,2)</f>
        <v>0</v>
      </c>
      <c r="BL909" s="19" t="s">
        <v>165</v>
      </c>
      <c r="BM909" s="192" t="s">
        <v>1163</v>
      </c>
    </row>
    <row r="910" s="2" customFormat="1">
      <c r="A910" s="38"/>
      <c r="B910" s="39"/>
      <c r="C910" s="38"/>
      <c r="D910" s="194" t="s">
        <v>167</v>
      </c>
      <c r="E910" s="38"/>
      <c r="F910" s="195" t="s">
        <v>1164</v>
      </c>
      <c r="G910" s="38"/>
      <c r="H910" s="38"/>
      <c r="I910" s="196"/>
      <c r="J910" s="38"/>
      <c r="K910" s="38"/>
      <c r="L910" s="39"/>
      <c r="M910" s="197"/>
      <c r="N910" s="198"/>
      <c r="O910" s="77"/>
      <c r="P910" s="77"/>
      <c r="Q910" s="77"/>
      <c r="R910" s="77"/>
      <c r="S910" s="77"/>
      <c r="T910" s="78"/>
      <c r="U910" s="38"/>
      <c r="V910" s="38"/>
      <c r="W910" s="38"/>
      <c r="X910" s="38"/>
      <c r="Y910" s="38"/>
      <c r="Z910" s="38"/>
      <c r="AA910" s="38"/>
      <c r="AB910" s="38"/>
      <c r="AC910" s="38"/>
      <c r="AD910" s="38"/>
      <c r="AE910" s="38"/>
      <c r="AT910" s="19" t="s">
        <v>167</v>
      </c>
      <c r="AU910" s="19" t="s">
        <v>83</v>
      </c>
    </row>
    <row r="911" s="14" customFormat="1">
      <c r="A911" s="14"/>
      <c r="B911" s="207"/>
      <c r="C911" s="14"/>
      <c r="D911" s="194" t="s">
        <v>171</v>
      </c>
      <c r="E911" s="208" t="s">
        <v>1</v>
      </c>
      <c r="F911" s="209" t="s">
        <v>1136</v>
      </c>
      <c r="G911" s="14"/>
      <c r="H911" s="210">
        <v>0.71999999999999997</v>
      </c>
      <c r="I911" s="211"/>
      <c r="J911" s="14"/>
      <c r="K911" s="14"/>
      <c r="L911" s="207"/>
      <c r="M911" s="212"/>
      <c r="N911" s="213"/>
      <c r="O911" s="213"/>
      <c r="P911" s="213"/>
      <c r="Q911" s="213"/>
      <c r="R911" s="213"/>
      <c r="S911" s="213"/>
      <c r="T911" s="214"/>
      <c r="U911" s="14"/>
      <c r="V911" s="14"/>
      <c r="W911" s="14"/>
      <c r="X911" s="14"/>
      <c r="Y911" s="14"/>
      <c r="Z911" s="14"/>
      <c r="AA911" s="14"/>
      <c r="AB911" s="14"/>
      <c r="AC911" s="14"/>
      <c r="AD911" s="14"/>
      <c r="AE911" s="14"/>
      <c r="AT911" s="208" t="s">
        <v>171</v>
      </c>
      <c r="AU911" s="208" t="s">
        <v>83</v>
      </c>
      <c r="AV911" s="14" t="s">
        <v>83</v>
      </c>
      <c r="AW911" s="14" t="s">
        <v>32</v>
      </c>
      <c r="AX911" s="14" t="s">
        <v>81</v>
      </c>
      <c r="AY911" s="208" t="s">
        <v>158</v>
      </c>
    </row>
    <row r="912" s="2" customFormat="1" ht="37.8" customHeight="1">
      <c r="A912" s="38"/>
      <c r="B912" s="180"/>
      <c r="C912" s="181" t="s">
        <v>1165</v>
      </c>
      <c r="D912" s="181" t="s">
        <v>160</v>
      </c>
      <c r="E912" s="182" t="s">
        <v>1166</v>
      </c>
      <c r="F912" s="183" t="s">
        <v>1167</v>
      </c>
      <c r="G912" s="184" t="s">
        <v>307</v>
      </c>
      <c r="H912" s="185">
        <v>12.561999999999999</v>
      </c>
      <c r="I912" s="186"/>
      <c r="J912" s="187">
        <f>ROUND(I912*H912,2)</f>
        <v>0</v>
      </c>
      <c r="K912" s="183" t="s">
        <v>164</v>
      </c>
      <c r="L912" s="39"/>
      <c r="M912" s="188" t="s">
        <v>1</v>
      </c>
      <c r="N912" s="189" t="s">
        <v>40</v>
      </c>
      <c r="O912" s="77"/>
      <c r="P912" s="190">
        <f>O912*H912</f>
        <v>0</v>
      </c>
      <c r="Q912" s="190">
        <v>0</v>
      </c>
      <c r="R912" s="190">
        <f>Q912*H912</f>
        <v>0</v>
      </c>
      <c r="S912" s="190">
        <v>0</v>
      </c>
      <c r="T912" s="191">
        <f>S912*H912</f>
        <v>0</v>
      </c>
      <c r="U912" s="38"/>
      <c r="V912" s="38"/>
      <c r="W912" s="38"/>
      <c r="X912" s="38"/>
      <c r="Y912" s="38"/>
      <c r="Z912" s="38"/>
      <c r="AA912" s="38"/>
      <c r="AB912" s="38"/>
      <c r="AC912" s="38"/>
      <c r="AD912" s="38"/>
      <c r="AE912" s="38"/>
      <c r="AR912" s="192" t="s">
        <v>165</v>
      </c>
      <c r="AT912" s="192" t="s">
        <v>160</v>
      </c>
      <c r="AU912" s="192" t="s">
        <v>83</v>
      </c>
      <c r="AY912" s="19" t="s">
        <v>158</v>
      </c>
      <c r="BE912" s="193">
        <f>IF(N912="základní",J912,0)</f>
        <v>0</v>
      </c>
      <c r="BF912" s="193">
        <f>IF(N912="snížená",J912,0)</f>
        <v>0</v>
      </c>
      <c r="BG912" s="193">
        <f>IF(N912="zákl. přenesená",J912,0)</f>
        <v>0</v>
      </c>
      <c r="BH912" s="193">
        <f>IF(N912="sníž. přenesená",J912,0)</f>
        <v>0</v>
      </c>
      <c r="BI912" s="193">
        <f>IF(N912="nulová",J912,0)</f>
        <v>0</v>
      </c>
      <c r="BJ912" s="19" t="s">
        <v>81</v>
      </c>
      <c r="BK912" s="193">
        <f>ROUND(I912*H912,2)</f>
        <v>0</v>
      </c>
      <c r="BL912" s="19" t="s">
        <v>165</v>
      </c>
      <c r="BM912" s="192" t="s">
        <v>1168</v>
      </c>
    </row>
    <row r="913" s="2" customFormat="1">
      <c r="A913" s="38"/>
      <c r="B913" s="39"/>
      <c r="C913" s="38"/>
      <c r="D913" s="194" t="s">
        <v>167</v>
      </c>
      <c r="E913" s="38"/>
      <c r="F913" s="195" t="s">
        <v>1169</v>
      </c>
      <c r="G913" s="38"/>
      <c r="H913" s="38"/>
      <c r="I913" s="196"/>
      <c r="J913" s="38"/>
      <c r="K913" s="38"/>
      <c r="L913" s="39"/>
      <c r="M913" s="197"/>
      <c r="N913" s="198"/>
      <c r="O913" s="77"/>
      <c r="P913" s="77"/>
      <c r="Q913" s="77"/>
      <c r="R913" s="77"/>
      <c r="S913" s="77"/>
      <c r="T913" s="78"/>
      <c r="U913" s="38"/>
      <c r="V913" s="38"/>
      <c r="W913" s="38"/>
      <c r="X913" s="38"/>
      <c r="Y913" s="38"/>
      <c r="Z913" s="38"/>
      <c r="AA913" s="38"/>
      <c r="AB913" s="38"/>
      <c r="AC913" s="38"/>
      <c r="AD913" s="38"/>
      <c r="AE913" s="38"/>
      <c r="AT913" s="19" t="s">
        <v>167</v>
      </c>
      <c r="AU913" s="19" t="s">
        <v>83</v>
      </c>
    </row>
    <row r="914" s="14" customFormat="1">
      <c r="A914" s="14"/>
      <c r="B914" s="207"/>
      <c r="C914" s="14"/>
      <c r="D914" s="194" t="s">
        <v>171</v>
      </c>
      <c r="E914" s="208" t="s">
        <v>1</v>
      </c>
      <c r="F914" s="209" t="s">
        <v>1146</v>
      </c>
      <c r="G914" s="14"/>
      <c r="H914" s="210">
        <v>11.388</v>
      </c>
      <c r="I914" s="211"/>
      <c r="J914" s="14"/>
      <c r="K914" s="14"/>
      <c r="L914" s="207"/>
      <c r="M914" s="212"/>
      <c r="N914" s="213"/>
      <c r="O914" s="213"/>
      <c r="P914" s="213"/>
      <c r="Q914" s="213"/>
      <c r="R914" s="213"/>
      <c r="S914" s="213"/>
      <c r="T914" s="214"/>
      <c r="U914" s="14"/>
      <c r="V914" s="14"/>
      <c r="W914" s="14"/>
      <c r="X914" s="14"/>
      <c r="Y914" s="14"/>
      <c r="Z914" s="14"/>
      <c r="AA914" s="14"/>
      <c r="AB914" s="14"/>
      <c r="AC914" s="14"/>
      <c r="AD914" s="14"/>
      <c r="AE914" s="14"/>
      <c r="AT914" s="208" t="s">
        <v>171</v>
      </c>
      <c r="AU914" s="208" t="s">
        <v>83</v>
      </c>
      <c r="AV914" s="14" t="s">
        <v>83</v>
      </c>
      <c r="AW914" s="14" t="s">
        <v>32</v>
      </c>
      <c r="AX914" s="14" t="s">
        <v>75</v>
      </c>
      <c r="AY914" s="208" t="s">
        <v>158</v>
      </c>
    </row>
    <row r="915" s="14" customFormat="1">
      <c r="A915" s="14"/>
      <c r="B915" s="207"/>
      <c r="C915" s="14"/>
      <c r="D915" s="194" t="s">
        <v>171</v>
      </c>
      <c r="E915" s="208" t="s">
        <v>1</v>
      </c>
      <c r="F915" s="209" t="s">
        <v>1147</v>
      </c>
      <c r="G915" s="14"/>
      <c r="H915" s="210">
        <v>1.1379999999999999</v>
      </c>
      <c r="I915" s="211"/>
      <c r="J915" s="14"/>
      <c r="K915" s="14"/>
      <c r="L915" s="207"/>
      <c r="M915" s="212"/>
      <c r="N915" s="213"/>
      <c r="O915" s="213"/>
      <c r="P915" s="213"/>
      <c r="Q915" s="213"/>
      <c r="R915" s="213"/>
      <c r="S915" s="213"/>
      <c r="T915" s="214"/>
      <c r="U915" s="14"/>
      <c r="V915" s="14"/>
      <c r="W915" s="14"/>
      <c r="X915" s="14"/>
      <c r="Y915" s="14"/>
      <c r="Z915" s="14"/>
      <c r="AA915" s="14"/>
      <c r="AB915" s="14"/>
      <c r="AC915" s="14"/>
      <c r="AD915" s="14"/>
      <c r="AE915" s="14"/>
      <c r="AT915" s="208" t="s">
        <v>171</v>
      </c>
      <c r="AU915" s="208" t="s">
        <v>83</v>
      </c>
      <c r="AV915" s="14" t="s">
        <v>83</v>
      </c>
      <c r="AW915" s="14" t="s">
        <v>32</v>
      </c>
      <c r="AX915" s="14" t="s">
        <v>75</v>
      </c>
      <c r="AY915" s="208" t="s">
        <v>158</v>
      </c>
    </row>
    <row r="916" s="14" customFormat="1">
      <c r="A916" s="14"/>
      <c r="B916" s="207"/>
      <c r="C916" s="14"/>
      <c r="D916" s="194" t="s">
        <v>171</v>
      </c>
      <c r="E916" s="208" t="s">
        <v>1</v>
      </c>
      <c r="F916" s="209" t="s">
        <v>1148</v>
      </c>
      <c r="G916" s="14"/>
      <c r="H916" s="210">
        <v>0.035999999999999997</v>
      </c>
      <c r="I916" s="211"/>
      <c r="J916" s="14"/>
      <c r="K916" s="14"/>
      <c r="L916" s="207"/>
      <c r="M916" s="212"/>
      <c r="N916" s="213"/>
      <c r="O916" s="213"/>
      <c r="P916" s="213"/>
      <c r="Q916" s="213"/>
      <c r="R916" s="213"/>
      <c r="S916" s="213"/>
      <c r="T916" s="214"/>
      <c r="U916" s="14"/>
      <c r="V916" s="14"/>
      <c r="W916" s="14"/>
      <c r="X916" s="14"/>
      <c r="Y916" s="14"/>
      <c r="Z916" s="14"/>
      <c r="AA916" s="14"/>
      <c r="AB916" s="14"/>
      <c r="AC916" s="14"/>
      <c r="AD916" s="14"/>
      <c r="AE916" s="14"/>
      <c r="AT916" s="208" t="s">
        <v>171</v>
      </c>
      <c r="AU916" s="208" t="s">
        <v>83</v>
      </c>
      <c r="AV916" s="14" t="s">
        <v>83</v>
      </c>
      <c r="AW916" s="14" t="s">
        <v>32</v>
      </c>
      <c r="AX916" s="14" t="s">
        <v>75</v>
      </c>
      <c r="AY916" s="208" t="s">
        <v>158</v>
      </c>
    </row>
    <row r="917" s="15" customFormat="1">
      <c r="A917" s="15"/>
      <c r="B917" s="215"/>
      <c r="C917" s="15"/>
      <c r="D917" s="194" t="s">
        <v>171</v>
      </c>
      <c r="E917" s="216" t="s">
        <v>1</v>
      </c>
      <c r="F917" s="217" t="s">
        <v>196</v>
      </c>
      <c r="G917" s="15"/>
      <c r="H917" s="218">
        <v>12.561999999999999</v>
      </c>
      <c r="I917" s="219"/>
      <c r="J917" s="15"/>
      <c r="K917" s="15"/>
      <c r="L917" s="215"/>
      <c r="M917" s="220"/>
      <c r="N917" s="221"/>
      <c r="O917" s="221"/>
      <c r="P917" s="221"/>
      <c r="Q917" s="221"/>
      <c r="R917" s="221"/>
      <c r="S917" s="221"/>
      <c r="T917" s="222"/>
      <c r="U917" s="15"/>
      <c r="V917" s="15"/>
      <c r="W917" s="15"/>
      <c r="X917" s="15"/>
      <c r="Y917" s="15"/>
      <c r="Z917" s="15"/>
      <c r="AA917" s="15"/>
      <c r="AB917" s="15"/>
      <c r="AC917" s="15"/>
      <c r="AD917" s="15"/>
      <c r="AE917" s="15"/>
      <c r="AT917" s="216" t="s">
        <v>171</v>
      </c>
      <c r="AU917" s="216" t="s">
        <v>83</v>
      </c>
      <c r="AV917" s="15" t="s">
        <v>165</v>
      </c>
      <c r="AW917" s="15" t="s">
        <v>32</v>
      </c>
      <c r="AX917" s="15" t="s">
        <v>81</v>
      </c>
      <c r="AY917" s="216" t="s">
        <v>158</v>
      </c>
    </row>
    <row r="918" s="2" customFormat="1" ht="44.25" customHeight="1">
      <c r="A918" s="38"/>
      <c r="B918" s="180"/>
      <c r="C918" s="181" t="s">
        <v>1170</v>
      </c>
      <c r="D918" s="181" t="s">
        <v>160</v>
      </c>
      <c r="E918" s="182" t="s">
        <v>1171</v>
      </c>
      <c r="F918" s="183" t="s">
        <v>1172</v>
      </c>
      <c r="G918" s="184" t="s">
        <v>307</v>
      </c>
      <c r="H918" s="185">
        <v>17.914999999999999</v>
      </c>
      <c r="I918" s="186"/>
      <c r="J918" s="187">
        <f>ROUND(I918*H918,2)</f>
        <v>0</v>
      </c>
      <c r="K918" s="183" t="s">
        <v>164</v>
      </c>
      <c r="L918" s="39"/>
      <c r="M918" s="188" t="s">
        <v>1</v>
      </c>
      <c r="N918" s="189" t="s">
        <v>40</v>
      </c>
      <c r="O918" s="77"/>
      <c r="P918" s="190">
        <f>O918*H918</f>
        <v>0</v>
      </c>
      <c r="Q918" s="190">
        <v>0</v>
      </c>
      <c r="R918" s="190">
        <f>Q918*H918</f>
        <v>0</v>
      </c>
      <c r="S918" s="190">
        <v>0</v>
      </c>
      <c r="T918" s="191">
        <f>S918*H918</f>
        <v>0</v>
      </c>
      <c r="U918" s="38"/>
      <c r="V918" s="38"/>
      <c r="W918" s="38"/>
      <c r="X918" s="38"/>
      <c r="Y918" s="38"/>
      <c r="Z918" s="38"/>
      <c r="AA918" s="38"/>
      <c r="AB918" s="38"/>
      <c r="AC918" s="38"/>
      <c r="AD918" s="38"/>
      <c r="AE918" s="38"/>
      <c r="AR918" s="192" t="s">
        <v>165</v>
      </c>
      <c r="AT918" s="192" t="s">
        <v>160</v>
      </c>
      <c r="AU918" s="192" t="s">
        <v>83</v>
      </c>
      <c r="AY918" s="19" t="s">
        <v>158</v>
      </c>
      <c r="BE918" s="193">
        <f>IF(N918="základní",J918,0)</f>
        <v>0</v>
      </c>
      <c r="BF918" s="193">
        <f>IF(N918="snížená",J918,0)</f>
        <v>0</v>
      </c>
      <c r="BG918" s="193">
        <f>IF(N918="zákl. přenesená",J918,0)</f>
        <v>0</v>
      </c>
      <c r="BH918" s="193">
        <f>IF(N918="sníž. přenesená",J918,0)</f>
        <v>0</v>
      </c>
      <c r="BI918" s="193">
        <f>IF(N918="nulová",J918,0)</f>
        <v>0</v>
      </c>
      <c r="BJ918" s="19" t="s">
        <v>81</v>
      </c>
      <c r="BK918" s="193">
        <f>ROUND(I918*H918,2)</f>
        <v>0</v>
      </c>
      <c r="BL918" s="19" t="s">
        <v>165</v>
      </c>
      <c r="BM918" s="192" t="s">
        <v>1173</v>
      </c>
    </row>
    <row r="919" s="2" customFormat="1">
      <c r="A919" s="38"/>
      <c r="B919" s="39"/>
      <c r="C919" s="38"/>
      <c r="D919" s="194" t="s">
        <v>167</v>
      </c>
      <c r="E919" s="38"/>
      <c r="F919" s="195" t="s">
        <v>1174</v>
      </c>
      <c r="G919" s="38"/>
      <c r="H919" s="38"/>
      <c r="I919" s="196"/>
      <c r="J919" s="38"/>
      <c r="K919" s="38"/>
      <c r="L919" s="39"/>
      <c r="M919" s="197"/>
      <c r="N919" s="198"/>
      <c r="O919" s="77"/>
      <c r="P919" s="77"/>
      <c r="Q919" s="77"/>
      <c r="R919" s="77"/>
      <c r="S919" s="77"/>
      <c r="T919" s="78"/>
      <c r="U919" s="38"/>
      <c r="V919" s="38"/>
      <c r="W919" s="38"/>
      <c r="X919" s="38"/>
      <c r="Y919" s="38"/>
      <c r="Z919" s="38"/>
      <c r="AA919" s="38"/>
      <c r="AB919" s="38"/>
      <c r="AC919" s="38"/>
      <c r="AD919" s="38"/>
      <c r="AE919" s="38"/>
      <c r="AT919" s="19" t="s">
        <v>167</v>
      </c>
      <c r="AU919" s="19" t="s">
        <v>83</v>
      </c>
    </row>
    <row r="920" s="14" customFormat="1">
      <c r="A920" s="14"/>
      <c r="B920" s="207"/>
      <c r="C920" s="14"/>
      <c r="D920" s="194" t="s">
        <v>171</v>
      </c>
      <c r="E920" s="208" t="s">
        <v>1</v>
      </c>
      <c r="F920" s="209" t="s">
        <v>1139</v>
      </c>
      <c r="G920" s="14"/>
      <c r="H920" s="210">
        <v>6.6660000000000004</v>
      </c>
      <c r="I920" s="211"/>
      <c r="J920" s="14"/>
      <c r="K920" s="14"/>
      <c r="L920" s="207"/>
      <c r="M920" s="212"/>
      <c r="N920" s="213"/>
      <c r="O920" s="213"/>
      <c r="P920" s="213"/>
      <c r="Q920" s="213"/>
      <c r="R920" s="213"/>
      <c r="S920" s="213"/>
      <c r="T920" s="214"/>
      <c r="U920" s="14"/>
      <c r="V920" s="14"/>
      <c r="W920" s="14"/>
      <c r="X920" s="14"/>
      <c r="Y920" s="14"/>
      <c r="Z920" s="14"/>
      <c r="AA920" s="14"/>
      <c r="AB920" s="14"/>
      <c r="AC920" s="14"/>
      <c r="AD920" s="14"/>
      <c r="AE920" s="14"/>
      <c r="AT920" s="208" t="s">
        <v>171</v>
      </c>
      <c r="AU920" s="208" t="s">
        <v>83</v>
      </c>
      <c r="AV920" s="14" t="s">
        <v>83</v>
      </c>
      <c r="AW920" s="14" t="s">
        <v>32</v>
      </c>
      <c r="AX920" s="14" t="s">
        <v>75</v>
      </c>
      <c r="AY920" s="208" t="s">
        <v>158</v>
      </c>
    </row>
    <row r="921" s="14" customFormat="1">
      <c r="A921" s="14"/>
      <c r="B921" s="207"/>
      <c r="C921" s="14"/>
      <c r="D921" s="194" t="s">
        <v>171</v>
      </c>
      <c r="E921" s="208" t="s">
        <v>1</v>
      </c>
      <c r="F921" s="209" t="s">
        <v>1138</v>
      </c>
      <c r="G921" s="14"/>
      <c r="H921" s="210">
        <v>10.416</v>
      </c>
      <c r="I921" s="211"/>
      <c r="J921" s="14"/>
      <c r="K921" s="14"/>
      <c r="L921" s="207"/>
      <c r="M921" s="212"/>
      <c r="N921" s="213"/>
      <c r="O921" s="213"/>
      <c r="P921" s="213"/>
      <c r="Q921" s="213"/>
      <c r="R921" s="213"/>
      <c r="S921" s="213"/>
      <c r="T921" s="214"/>
      <c r="U921" s="14"/>
      <c r="V921" s="14"/>
      <c r="W921" s="14"/>
      <c r="X921" s="14"/>
      <c r="Y921" s="14"/>
      <c r="Z921" s="14"/>
      <c r="AA921" s="14"/>
      <c r="AB921" s="14"/>
      <c r="AC921" s="14"/>
      <c r="AD921" s="14"/>
      <c r="AE921" s="14"/>
      <c r="AT921" s="208" t="s">
        <v>171</v>
      </c>
      <c r="AU921" s="208" t="s">
        <v>83</v>
      </c>
      <c r="AV921" s="14" t="s">
        <v>83</v>
      </c>
      <c r="AW921" s="14" t="s">
        <v>32</v>
      </c>
      <c r="AX921" s="14" t="s">
        <v>75</v>
      </c>
      <c r="AY921" s="208" t="s">
        <v>158</v>
      </c>
    </row>
    <row r="922" s="14" customFormat="1">
      <c r="A922" s="14"/>
      <c r="B922" s="207"/>
      <c r="C922" s="14"/>
      <c r="D922" s="194" t="s">
        <v>171</v>
      </c>
      <c r="E922" s="208" t="s">
        <v>1</v>
      </c>
      <c r="F922" s="209" t="s">
        <v>1140</v>
      </c>
      <c r="G922" s="14"/>
      <c r="H922" s="210">
        <v>0.30499999999999999</v>
      </c>
      <c r="I922" s="211"/>
      <c r="J922" s="14"/>
      <c r="K922" s="14"/>
      <c r="L922" s="207"/>
      <c r="M922" s="212"/>
      <c r="N922" s="213"/>
      <c r="O922" s="213"/>
      <c r="P922" s="213"/>
      <c r="Q922" s="213"/>
      <c r="R922" s="213"/>
      <c r="S922" s="213"/>
      <c r="T922" s="214"/>
      <c r="U922" s="14"/>
      <c r="V922" s="14"/>
      <c r="W922" s="14"/>
      <c r="X922" s="14"/>
      <c r="Y922" s="14"/>
      <c r="Z922" s="14"/>
      <c r="AA922" s="14"/>
      <c r="AB922" s="14"/>
      <c r="AC922" s="14"/>
      <c r="AD922" s="14"/>
      <c r="AE922" s="14"/>
      <c r="AT922" s="208" t="s">
        <v>171</v>
      </c>
      <c r="AU922" s="208" t="s">
        <v>83</v>
      </c>
      <c r="AV922" s="14" t="s">
        <v>83</v>
      </c>
      <c r="AW922" s="14" t="s">
        <v>32</v>
      </c>
      <c r="AX922" s="14" t="s">
        <v>75</v>
      </c>
      <c r="AY922" s="208" t="s">
        <v>158</v>
      </c>
    </row>
    <row r="923" s="14" customFormat="1">
      <c r="A923" s="14"/>
      <c r="B923" s="207"/>
      <c r="C923" s="14"/>
      <c r="D923" s="194" t="s">
        <v>171</v>
      </c>
      <c r="E923" s="208" t="s">
        <v>1</v>
      </c>
      <c r="F923" s="209" t="s">
        <v>1142</v>
      </c>
      <c r="G923" s="14"/>
      <c r="H923" s="210">
        <v>0.059999999999999998</v>
      </c>
      <c r="I923" s="211"/>
      <c r="J923" s="14"/>
      <c r="K923" s="14"/>
      <c r="L923" s="207"/>
      <c r="M923" s="212"/>
      <c r="N923" s="213"/>
      <c r="O923" s="213"/>
      <c r="P923" s="213"/>
      <c r="Q923" s="213"/>
      <c r="R923" s="213"/>
      <c r="S923" s="213"/>
      <c r="T923" s="214"/>
      <c r="U923" s="14"/>
      <c r="V923" s="14"/>
      <c r="W923" s="14"/>
      <c r="X923" s="14"/>
      <c r="Y923" s="14"/>
      <c r="Z923" s="14"/>
      <c r="AA923" s="14"/>
      <c r="AB923" s="14"/>
      <c r="AC923" s="14"/>
      <c r="AD923" s="14"/>
      <c r="AE923" s="14"/>
      <c r="AT923" s="208" t="s">
        <v>171</v>
      </c>
      <c r="AU923" s="208" t="s">
        <v>83</v>
      </c>
      <c r="AV923" s="14" t="s">
        <v>83</v>
      </c>
      <c r="AW923" s="14" t="s">
        <v>32</v>
      </c>
      <c r="AX923" s="14" t="s">
        <v>75</v>
      </c>
      <c r="AY923" s="208" t="s">
        <v>158</v>
      </c>
    </row>
    <row r="924" s="14" customFormat="1">
      <c r="A924" s="14"/>
      <c r="B924" s="207"/>
      <c r="C924" s="14"/>
      <c r="D924" s="194" t="s">
        <v>171</v>
      </c>
      <c r="E924" s="208" t="s">
        <v>1</v>
      </c>
      <c r="F924" s="209" t="s">
        <v>1144</v>
      </c>
      <c r="G924" s="14"/>
      <c r="H924" s="210">
        <v>0.035000000000000003</v>
      </c>
      <c r="I924" s="211"/>
      <c r="J924" s="14"/>
      <c r="K924" s="14"/>
      <c r="L924" s="207"/>
      <c r="M924" s="212"/>
      <c r="N924" s="213"/>
      <c r="O924" s="213"/>
      <c r="P924" s="213"/>
      <c r="Q924" s="213"/>
      <c r="R924" s="213"/>
      <c r="S924" s="213"/>
      <c r="T924" s="214"/>
      <c r="U924" s="14"/>
      <c r="V924" s="14"/>
      <c r="W924" s="14"/>
      <c r="X924" s="14"/>
      <c r="Y924" s="14"/>
      <c r="Z924" s="14"/>
      <c r="AA924" s="14"/>
      <c r="AB924" s="14"/>
      <c r="AC924" s="14"/>
      <c r="AD924" s="14"/>
      <c r="AE924" s="14"/>
      <c r="AT924" s="208" t="s">
        <v>171</v>
      </c>
      <c r="AU924" s="208" t="s">
        <v>83</v>
      </c>
      <c r="AV924" s="14" t="s">
        <v>83</v>
      </c>
      <c r="AW924" s="14" t="s">
        <v>32</v>
      </c>
      <c r="AX924" s="14" t="s">
        <v>75</v>
      </c>
      <c r="AY924" s="208" t="s">
        <v>158</v>
      </c>
    </row>
    <row r="925" s="14" customFormat="1">
      <c r="A925" s="14"/>
      <c r="B925" s="207"/>
      <c r="C925" s="14"/>
      <c r="D925" s="194" t="s">
        <v>171</v>
      </c>
      <c r="E925" s="208" t="s">
        <v>1</v>
      </c>
      <c r="F925" s="209" t="s">
        <v>1135</v>
      </c>
      <c r="G925" s="14"/>
      <c r="H925" s="210">
        <v>0.40500000000000003</v>
      </c>
      <c r="I925" s="211"/>
      <c r="J925" s="14"/>
      <c r="K925" s="14"/>
      <c r="L925" s="207"/>
      <c r="M925" s="212"/>
      <c r="N925" s="213"/>
      <c r="O925" s="213"/>
      <c r="P925" s="213"/>
      <c r="Q925" s="213"/>
      <c r="R925" s="213"/>
      <c r="S925" s="213"/>
      <c r="T925" s="214"/>
      <c r="U925" s="14"/>
      <c r="V925" s="14"/>
      <c r="W925" s="14"/>
      <c r="X925" s="14"/>
      <c r="Y925" s="14"/>
      <c r="Z925" s="14"/>
      <c r="AA925" s="14"/>
      <c r="AB925" s="14"/>
      <c r="AC925" s="14"/>
      <c r="AD925" s="14"/>
      <c r="AE925" s="14"/>
      <c r="AT925" s="208" t="s">
        <v>171</v>
      </c>
      <c r="AU925" s="208" t="s">
        <v>83</v>
      </c>
      <c r="AV925" s="14" t="s">
        <v>83</v>
      </c>
      <c r="AW925" s="14" t="s">
        <v>32</v>
      </c>
      <c r="AX925" s="14" t="s">
        <v>75</v>
      </c>
      <c r="AY925" s="208" t="s">
        <v>158</v>
      </c>
    </row>
    <row r="926" s="14" customFormat="1">
      <c r="A926" s="14"/>
      <c r="B926" s="207"/>
      <c r="C926" s="14"/>
      <c r="D926" s="194" t="s">
        <v>171</v>
      </c>
      <c r="E926" s="208" t="s">
        <v>1</v>
      </c>
      <c r="F926" s="209" t="s">
        <v>1137</v>
      </c>
      <c r="G926" s="14"/>
      <c r="H926" s="210">
        <v>0.028000000000000001</v>
      </c>
      <c r="I926" s="211"/>
      <c r="J926" s="14"/>
      <c r="K926" s="14"/>
      <c r="L926" s="207"/>
      <c r="M926" s="212"/>
      <c r="N926" s="213"/>
      <c r="O926" s="213"/>
      <c r="P926" s="213"/>
      <c r="Q926" s="213"/>
      <c r="R926" s="213"/>
      <c r="S926" s="213"/>
      <c r="T926" s="214"/>
      <c r="U926" s="14"/>
      <c r="V926" s="14"/>
      <c r="W926" s="14"/>
      <c r="X926" s="14"/>
      <c r="Y926" s="14"/>
      <c r="Z926" s="14"/>
      <c r="AA926" s="14"/>
      <c r="AB926" s="14"/>
      <c r="AC926" s="14"/>
      <c r="AD926" s="14"/>
      <c r="AE926" s="14"/>
      <c r="AT926" s="208" t="s">
        <v>171</v>
      </c>
      <c r="AU926" s="208" t="s">
        <v>83</v>
      </c>
      <c r="AV926" s="14" t="s">
        <v>83</v>
      </c>
      <c r="AW926" s="14" t="s">
        <v>32</v>
      </c>
      <c r="AX926" s="14" t="s">
        <v>75</v>
      </c>
      <c r="AY926" s="208" t="s">
        <v>158</v>
      </c>
    </row>
    <row r="927" s="15" customFormat="1">
      <c r="A927" s="15"/>
      <c r="B927" s="215"/>
      <c r="C927" s="15"/>
      <c r="D927" s="194" t="s">
        <v>171</v>
      </c>
      <c r="E927" s="216" t="s">
        <v>1</v>
      </c>
      <c r="F927" s="217" t="s">
        <v>196</v>
      </c>
      <c r="G927" s="15"/>
      <c r="H927" s="218">
        <v>17.914999999999999</v>
      </c>
      <c r="I927" s="219"/>
      <c r="J927" s="15"/>
      <c r="K927" s="15"/>
      <c r="L927" s="215"/>
      <c r="M927" s="220"/>
      <c r="N927" s="221"/>
      <c r="O927" s="221"/>
      <c r="P927" s="221"/>
      <c r="Q927" s="221"/>
      <c r="R927" s="221"/>
      <c r="S927" s="221"/>
      <c r="T927" s="222"/>
      <c r="U927" s="15"/>
      <c r="V927" s="15"/>
      <c r="W927" s="15"/>
      <c r="X927" s="15"/>
      <c r="Y927" s="15"/>
      <c r="Z927" s="15"/>
      <c r="AA927" s="15"/>
      <c r="AB927" s="15"/>
      <c r="AC927" s="15"/>
      <c r="AD927" s="15"/>
      <c r="AE927" s="15"/>
      <c r="AT927" s="216" t="s">
        <v>171</v>
      </c>
      <c r="AU927" s="216" t="s">
        <v>83</v>
      </c>
      <c r="AV927" s="15" t="s">
        <v>165</v>
      </c>
      <c r="AW927" s="15" t="s">
        <v>32</v>
      </c>
      <c r="AX927" s="15" t="s">
        <v>81</v>
      </c>
      <c r="AY927" s="216" t="s">
        <v>158</v>
      </c>
    </row>
    <row r="928" s="12" customFormat="1" ht="22.8" customHeight="1">
      <c r="A928" s="12"/>
      <c r="B928" s="167"/>
      <c r="C928" s="12"/>
      <c r="D928" s="168" t="s">
        <v>74</v>
      </c>
      <c r="E928" s="178" t="s">
        <v>1175</v>
      </c>
      <c r="F928" s="178" t="s">
        <v>1176</v>
      </c>
      <c r="G928" s="12"/>
      <c r="H928" s="12"/>
      <c r="I928" s="170"/>
      <c r="J928" s="179">
        <f>BK928</f>
        <v>0</v>
      </c>
      <c r="K928" s="12"/>
      <c r="L928" s="167"/>
      <c r="M928" s="172"/>
      <c r="N928" s="173"/>
      <c r="O928" s="173"/>
      <c r="P928" s="174">
        <f>SUM(P929:P930)</f>
        <v>0</v>
      </c>
      <c r="Q928" s="173"/>
      <c r="R928" s="174">
        <f>SUM(R929:R930)</f>
        <v>0</v>
      </c>
      <c r="S928" s="173"/>
      <c r="T928" s="175">
        <f>SUM(T929:T930)</f>
        <v>0</v>
      </c>
      <c r="U928" s="12"/>
      <c r="V928" s="12"/>
      <c r="W928" s="12"/>
      <c r="X928" s="12"/>
      <c r="Y928" s="12"/>
      <c r="Z928" s="12"/>
      <c r="AA928" s="12"/>
      <c r="AB928" s="12"/>
      <c r="AC928" s="12"/>
      <c r="AD928" s="12"/>
      <c r="AE928" s="12"/>
      <c r="AR928" s="168" t="s">
        <v>81</v>
      </c>
      <c r="AT928" s="176" t="s">
        <v>74</v>
      </c>
      <c r="AU928" s="176" t="s">
        <v>81</v>
      </c>
      <c r="AY928" s="168" t="s">
        <v>158</v>
      </c>
      <c r="BK928" s="177">
        <f>SUM(BK929:BK930)</f>
        <v>0</v>
      </c>
    </row>
    <row r="929" s="2" customFormat="1" ht="24.15" customHeight="1">
      <c r="A929" s="38"/>
      <c r="B929" s="180"/>
      <c r="C929" s="181" t="s">
        <v>1177</v>
      </c>
      <c r="D929" s="181" t="s">
        <v>160</v>
      </c>
      <c r="E929" s="182" t="s">
        <v>1178</v>
      </c>
      <c r="F929" s="183" t="s">
        <v>1179</v>
      </c>
      <c r="G929" s="184" t="s">
        <v>307</v>
      </c>
      <c r="H929" s="185">
        <v>47.298999999999999</v>
      </c>
      <c r="I929" s="186"/>
      <c r="J929" s="187">
        <f>ROUND(I929*H929,2)</f>
        <v>0</v>
      </c>
      <c r="K929" s="183" t="s">
        <v>164</v>
      </c>
      <c r="L929" s="39"/>
      <c r="M929" s="188" t="s">
        <v>1</v>
      </c>
      <c r="N929" s="189" t="s">
        <v>40</v>
      </c>
      <c r="O929" s="77"/>
      <c r="P929" s="190">
        <f>O929*H929</f>
        <v>0</v>
      </c>
      <c r="Q929" s="190">
        <v>0</v>
      </c>
      <c r="R929" s="190">
        <f>Q929*H929</f>
        <v>0</v>
      </c>
      <c r="S929" s="190">
        <v>0</v>
      </c>
      <c r="T929" s="191">
        <f>S929*H929</f>
        <v>0</v>
      </c>
      <c r="U929" s="38"/>
      <c r="V929" s="38"/>
      <c r="W929" s="38"/>
      <c r="X929" s="38"/>
      <c r="Y929" s="38"/>
      <c r="Z929" s="38"/>
      <c r="AA929" s="38"/>
      <c r="AB929" s="38"/>
      <c r="AC929" s="38"/>
      <c r="AD929" s="38"/>
      <c r="AE929" s="38"/>
      <c r="AR929" s="192" t="s">
        <v>165</v>
      </c>
      <c r="AT929" s="192" t="s">
        <v>160</v>
      </c>
      <c r="AU929" s="192" t="s">
        <v>83</v>
      </c>
      <c r="AY929" s="19" t="s">
        <v>158</v>
      </c>
      <c r="BE929" s="193">
        <f>IF(N929="základní",J929,0)</f>
        <v>0</v>
      </c>
      <c r="BF929" s="193">
        <f>IF(N929="snížená",J929,0)</f>
        <v>0</v>
      </c>
      <c r="BG929" s="193">
        <f>IF(N929="zákl. přenesená",J929,0)</f>
        <v>0</v>
      </c>
      <c r="BH929" s="193">
        <f>IF(N929="sníž. přenesená",J929,0)</f>
        <v>0</v>
      </c>
      <c r="BI929" s="193">
        <f>IF(N929="nulová",J929,0)</f>
        <v>0</v>
      </c>
      <c r="BJ929" s="19" t="s">
        <v>81</v>
      </c>
      <c r="BK929" s="193">
        <f>ROUND(I929*H929,2)</f>
        <v>0</v>
      </c>
      <c r="BL929" s="19" t="s">
        <v>165</v>
      </c>
      <c r="BM929" s="192" t="s">
        <v>1180</v>
      </c>
    </row>
    <row r="930" s="2" customFormat="1">
      <c r="A930" s="38"/>
      <c r="B930" s="39"/>
      <c r="C930" s="38"/>
      <c r="D930" s="194" t="s">
        <v>167</v>
      </c>
      <c r="E930" s="38"/>
      <c r="F930" s="195" t="s">
        <v>1181</v>
      </c>
      <c r="G930" s="38"/>
      <c r="H930" s="38"/>
      <c r="I930" s="196"/>
      <c r="J930" s="38"/>
      <c r="K930" s="38"/>
      <c r="L930" s="39"/>
      <c r="M930" s="197"/>
      <c r="N930" s="198"/>
      <c r="O930" s="77"/>
      <c r="P930" s="77"/>
      <c r="Q930" s="77"/>
      <c r="R930" s="77"/>
      <c r="S930" s="77"/>
      <c r="T930" s="78"/>
      <c r="U930" s="38"/>
      <c r="V930" s="38"/>
      <c r="W930" s="38"/>
      <c r="X930" s="38"/>
      <c r="Y930" s="38"/>
      <c r="Z930" s="38"/>
      <c r="AA930" s="38"/>
      <c r="AB930" s="38"/>
      <c r="AC930" s="38"/>
      <c r="AD930" s="38"/>
      <c r="AE930" s="38"/>
      <c r="AT930" s="19" t="s">
        <v>167</v>
      </c>
      <c r="AU930" s="19" t="s">
        <v>83</v>
      </c>
    </row>
    <row r="931" s="12" customFormat="1" ht="25.92" customHeight="1">
      <c r="A931" s="12"/>
      <c r="B931" s="167"/>
      <c r="C931" s="12"/>
      <c r="D931" s="168" t="s">
        <v>74</v>
      </c>
      <c r="E931" s="169" t="s">
        <v>1182</v>
      </c>
      <c r="F931" s="169" t="s">
        <v>1183</v>
      </c>
      <c r="G931" s="12"/>
      <c r="H931" s="12"/>
      <c r="I931" s="170"/>
      <c r="J931" s="171">
        <f>BK931</f>
        <v>0</v>
      </c>
      <c r="K931" s="12"/>
      <c r="L931" s="167"/>
      <c r="M931" s="172"/>
      <c r="N931" s="173"/>
      <c r="O931" s="173"/>
      <c r="P931" s="174">
        <f>P932+P993+P1018+P1038+P1061+P1105+P1183+P1200</f>
        <v>0</v>
      </c>
      <c r="Q931" s="173"/>
      <c r="R931" s="174">
        <f>R932+R993+R1018+R1038+R1061+R1105+R1183+R1200</f>
        <v>0.80419097000000006</v>
      </c>
      <c r="S931" s="173"/>
      <c r="T931" s="175">
        <f>T932+T993+T1018+T1038+T1061+T1105+T1183+T1200</f>
        <v>0.37791720000000001</v>
      </c>
      <c r="U931" s="12"/>
      <c r="V931" s="12"/>
      <c r="W931" s="12"/>
      <c r="X931" s="12"/>
      <c r="Y931" s="12"/>
      <c r="Z931" s="12"/>
      <c r="AA931" s="12"/>
      <c r="AB931" s="12"/>
      <c r="AC931" s="12"/>
      <c r="AD931" s="12"/>
      <c r="AE931" s="12"/>
      <c r="AR931" s="168" t="s">
        <v>83</v>
      </c>
      <c r="AT931" s="176" t="s">
        <v>74</v>
      </c>
      <c r="AU931" s="176" t="s">
        <v>75</v>
      </c>
      <c r="AY931" s="168" t="s">
        <v>158</v>
      </c>
      <c r="BK931" s="177">
        <f>BK932+BK993+BK1018+BK1038+BK1061+BK1105+BK1183+BK1200</f>
        <v>0</v>
      </c>
    </row>
    <row r="932" s="12" customFormat="1" ht="22.8" customHeight="1">
      <c r="A932" s="12"/>
      <c r="B932" s="167"/>
      <c r="C932" s="12"/>
      <c r="D932" s="168" t="s">
        <v>74</v>
      </c>
      <c r="E932" s="178" t="s">
        <v>1184</v>
      </c>
      <c r="F932" s="178" t="s">
        <v>1185</v>
      </c>
      <c r="G932" s="12"/>
      <c r="H932" s="12"/>
      <c r="I932" s="170"/>
      <c r="J932" s="179">
        <f>BK932</f>
        <v>0</v>
      </c>
      <c r="K932" s="12"/>
      <c r="L932" s="167"/>
      <c r="M932" s="172"/>
      <c r="N932" s="173"/>
      <c r="O932" s="173"/>
      <c r="P932" s="174">
        <f>SUM(P933:P992)</f>
        <v>0</v>
      </c>
      <c r="Q932" s="173"/>
      <c r="R932" s="174">
        <f>SUM(R933:R992)</f>
        <v>0.28501700000000002</v>
      </c>
      <c r="S932" s="173"/>
      <c r="T932" s="175">
        <f>SUM(T933:T992)</f>
        <v>0</v>
      </c>
      <c r="U932" s="12"/>
      <c r="V932" s="12"/>
      <c r="W932" s="12"/>
      <c r="X932" s="12"/>
      <c r="Y932" s="12"/>
      <c r="Z932" s="12"/>
      <c r="AA932" s="12"/>
      <c r="AB932" s="12"/>
      <c r="AC932" s="12"/>
      <c r="AD932" s="12"/>
      <c r="AE932" s="12"/>
      <c r="AR932" s="168" t="s">
        <v>83</v>
      </c>
      <c r="AT932" s="176" t="s">
        <v>74</v>
      </c>
      <c r="AU932" s="176" t="s">
        <v>81</v>
      </c>
      <c r="AY932" s="168" t="s">
        <v>158</v>
      </c>
      <c r="BK932" s="177">
        <f>SUM(BK933:BK992)</f>
        <v>0</v>
      </c>
    </row>
    <row r="933" s="2" customFormat="1" ht="24.15" customHeight="1">
      <c r="A933" s="38"/>
      <c r="B933" s="180"/>
      <c r="C933" s="181" t="s">
        <v>1186</v>
      </c>
      <c r="D933" s="181" t="s">
        <v>160</v>
      </c>
      <c r="E933" s="182" t="s">
        <v>1187</v>
      </c>
      <c r="F933" s="183" t="s">
        <v>1188</v>
      </c>
      <c r="G933" s="184" t="s">
        <v>163</v>
      </c>
      <c r="H933" s="185">
        <v>15.407</v>
      </c>
      <c r="I933" s="186"/>
      <c r="J933" s="187">
        <f>ROUND(I933*H933,2)</f>
        <v>0</v>
      </c>
      <c r="K933" s="183" t="s">
        <v>164</v>
      </c>
      <c r="L933" s="39"/>
      <c r="M933" s="188" t="s">
        <v>1</v>
      </c>
      <c r="N933" s="189" t="s">
        <v>40</v>
      </c>
      <c r="O933" s="77"/>
      <c r="P933" s="190">
        <f>O933*H933</f>
        <v>0</v>
      </c>
      <c r="Q933" s="190">
        <v>0</v>
      </c>
      <c r="R933" s="190">
        <f>Q933*H933</f>
        <v>0</v>
      </c>
      <c r="S933" s="190">
        <v>0</v>
      </c>
      <c r="T933" s="191">
        <f>S933*H933</f>
        <v>0</v>
      </c>
      <c r="U933" s="38"/>
      <c r="V933" s="38"/>
      <c r="W933" s="38"/>
      <c r="X933" s="38"/>
      <c r="Y933" s="38"/>
      <c r="Z933" s="38"/>
      <c r="AA933" s="38"/>
      <c r="AB933" s="38"/>
      <c r="AC933" s="38"/>
      <c r="AD933" s="38"/>
      <c r="AE933" s="38"/>
      <c r="AR933" s="192" t="s">
        <v>272</v>
      </c>
      <c r="AT933" s="192" t="s">
        <v>160</v>
      </c>
      <c r="AU933" s="192" t="s">
        <v>83</v>
      </c>
      <c r="AY933" s="19" t="s">
        <v>158</v>
      </c>
      <c r="BE933" s="193">
        <f>IF(N933="základní",J933,0)</f>
        <v>0</v>
      </c>
      <c r="BF933" s="193">
        <f>IF(N933="snížená",J933,0)</f>
        <v>0</v>
      </c>
      <c r="BG933" s="193">
        <f>IF(N933="zákl. přenesená",J933,0)</f>
        <v>0</v>
      </c>
      <c r="BH933" s="193">
        <f>IF(N933="sníž. přenesená",J933,0)</f>
        <v>0</v>
      </c>
      <c r="BI933" s="193">
        <f>IF(N933="nulová",J933,0)</f>
        <v>0</v>
      </c>
      <c r="BJ933" s="19" t="s">
        <v>81</v>
      </c>
      <c r="BK933" s="193">
        <f>ROUND(I933*H933,2)</f>
        <v>0</v>
      </c>
      <c r="BL933" s="19" t="s">
        <v>272</v>
      </c>
      <c r="BM933" s="192" t="s">
        <v>1189</v>
      </c>
    </row>
    <row r="934" s="2" customFormat="1">
      <c r="A934" s="38"/>
      <c r="B934" s="39"/>
      <c r="C934" s="38"/>
      <c r="D934" s="194" t="s">
        <v>167</v>
      </c>
      <c r="E934" s="38"/>
      <c r="F934" s="195" t="s">
        <v>1190</v>
      </c>
      <c r="G934" s="38"/>
      <c r="H934" s="38"/>
      <c r="I934" s="196"/>
      <c r="J934" s="38"/>
      <c r="K934" s="38"/>
      <c r="L934" s="39"/>
      <c r="M934" s="197"/>
      <c r="N934" s="198"/>
      <c r="O934" s="77"/>
      <c r="P934" s="77"/>
      <c r="Q934" s="77"/>
      <c r="R934" s="77"/>
      <c r="S934" s="77"/>
      <c r="T934" s="78"/>
      <c r="U934" s="38"/>
      <c r="V934" s="38"/>
      <c r="W934" s="38"/>
      <c r="X934" s="38"/>
      <c r="Y934" s="38"/>
      <c r="Z934" s="38"/>
      <c r="AA934" s="38"/>
      <c r="AB934" s="38"/>
      <c r="AC934" s="38"/>
      <c r="AD934" s="38"/>
      <c r="AE934" s="38"/>
      <c r="AT934" s="19" t="s">
        <v>167</v>
      </c>
      <c r="AU934" s="19" t="s">
        <v>83</v>
      </c>
    </row>
    <row r="935" s="2" customFormat="1">
      <c r="A935" s="38"/>
      <c r="B935" s="39"/>
      <c r="C935" s="38"/>
      <c r="D935" s="194" t="s">
        <v>169</v>
      </c>
      <c r="E935" s="38"/>
      <c r="F935" s="199" t="s">
        <v>277</v>
      </c>
      <c r="G935" s="38"/>
      <c r="H935" s="38"/>
      <c r="I935" s="196"/>
      <c r="J935" s="38"/>
      <c r="K935" s="38"/>
      <c r="L935" s="39"/>
      <c r="M935" s="197"/>
      <c r="N935" s="198"/>
      <c r="O935" s="77"/>
      <c r="P935" s="77"/>
      <c r="Q935" s="77"/>
      <c r="R935" s="77"/>
      <c r="S935" s="77"/>
      <c r="T935" s="78"/>
      <c r="U935" s="38"/>
      <c r="V935" s="38"/>
      <c r="W935" s="38"/>
      <c r="X935" s="38"/>
      <c r="Y935" s="38"/>
      <c r="Z935" s="38"/>
      <c r="AA935" s="38"/>
      <c r="AB935" s="38"/>
      <c r="AC935" s="38"/>
      <c r="AD935" s="38"/>
      <c r="AE935" s="38"/>
      <c r="AT935" s="19" t="s">
        <v>169</v>
      </c>
      <c r="AU935" s="19" t="s">
        <v>83</v>
      </c>
    </row>
    <row r="936" s="13" customFormat="1">
      <c r="A936" s="13"/>
      <c r="B936" s="200"/>
      <c r="C936" s="13"/>
      <c r="D936" s="194" t="s">
        <v>171</v>
      </c>
      <c r="E936" s="201" t="s">
        <v>1</v>
      </c>
      <c r="F936" s="202" t="s">
        <v>1191</v>
      </c>
      <c r="G936" s="13"/>
      <c r="H936" s="201" t="s">
        <v>1</v>
      </c>
      <c r="I936" s="203"/>
      <c r="J936" s="13"/>
      <c r="K936" s="13"/>
      <c r="L936" s="200"/>
      <c r="M936" s="204"/>
      <c r="N936" s="205"/>
      <c r="O936" s="205"/>
      <c r="P936" s="205"/>
      <c r="Q936" s="205"/>
      <c r="R936" s="205"/>
      <c r="S936" s="205"/>
      <c r="T936" s="206"/>
      <c r="U936" s="13"/>
      <c r="V936" s="13"/>
      <c r="W936" s="13"/>
      <c r="X936" s="13"/>
      <c r="Y936" s="13"/>
      <c r="Z936" s="13"/>
      <c r="AA936" s="13"/>
      <c r="AB936" s="13"/>
      <c r="AC936" s="13"/>
      <c r="AD936" s="13"/>
      <c r="AE936" s="13"/>
      <c r="AT936" s="201" t="s">
        <v>171</v>
      </c>
      <c r="AU936" s="201" t="s">
        <v>83</v>
      </c>
      <c r="AV936" s="13" t="s">
        <v>81</v>
      </c>
      <c r="AW936" s="13" t="s">
        <v>32</v>
      </c>
      <c r="AX936" s="13" t="s">
        <v>75</v>
      </c>
      <c r="AY936" s="201" t="s">
        <v>158</v>
      </c>
    </row>
    <row r="937" s="14" customFormat="1">
      <c r="A937" s="14"/>
      <c r="B937" s="207"/>
      <c r="C937" s="14"/>
      <c r="D937" s="194" t="s">
        <v>171</v>
      </c>
      <c r="E937" s="208" t="s">
        <v>1</v>
      </c>
      <c r="F937" s="209" t="s">
        <v>1192</v>
      </c>
      <c r="G937" s="14"/>
      <c r="H937" s="210">
        <v>15.407</v>
      </c>
      <c r="I937" s="211"/>
      <c r="J937" s="14"/>
      <c r="K937" s="14"/>
      <c r="L937" s="207"/>
      <c r="M937" s="212"/>
      <c r="N937" s="213"/>
      <c r="O937" s="213"/>
      <c r="P937" s="213"/>
      <c r="Q937" s="213"/>
      <c r="R937" s="213"/>
      <c r="S937" s="213"/>
      <c r="T937" s="214"/>
      <c r="U937" s="14"/>
      <c r="V937" s="14"/>
      <c r="W937" s="14"/>
      <c r="X937" s="14"/>
      <c r="Y937" s="14"/>
      <c r="Z937" s="14"/>
      <c r="AA937" s="14"/>
      <c r="AB937" s="14"/>
      <c r="AC937" s="14"/>
      <c r="AD937" s="14"/>
      <c r="AE937" s="14"/>
      <c r="AT937" s="208" t="s">
        <v>171</v>
      </c>
      <c r="AU937" s="208" t="s">
        <v>83</v>
      </c>
      <c r="AV937" s="14" t="s">
        <v>83</v>
      </c>
      <c r="AW937" s="14" t="s">
        <v>32</v>
      </c>
      <c r="AX937" s="14" t="s">
        <v>81</v>
      </c>
      <c r="AY937" s="208" t="s">
        <v>158</v>
      </c>
    </row>
    <row r="938" s="2" customFormat="1" ht="16.5" customHeight="1">
      <c r="A938" s="38"/>
      <c r="B938" s="180"/>
      <c r="C938" s="223" t="s">
        <v>1193</v>
      </c>
      <c r="D938" s="223" t="s">
        <v>304</v>
      </c>
      <c r="E938" s="224" t="s">
        <v>1194</v>
      </c>
      <c r="F938" s="225" t="s">
        <v>1195</v>
      </c>
      <c r="G938" s="226" t="s">
        <v>307</v>
      </c>
      <c r="H938" s="227">
        <v>0.0050000000000000001</v>
      </c>
      <c r="I938" s="228"/>
      <c r="J938" s="229">
        <f>ROUND(I938*H938,2)</f>
        <v>0</v>
      </c>
      <c r="K938" s="225" t="s">
        <v>164</v>
      </c>
      <c r="L938" s="230"/>
      <c r="M938" s="231" t="s">
        <v>1</v>
      </c>
      <c r="N938" s="232" t="s">
        <v>40</v>
      </c>
      <c r="O938" s="77"/>
      <c r="P938" s="190">
        <f>O938*H938</f>
        <v>0</v>
      </c>
      <c r="Q938" s="190">
        <v>1</v>
      </c>
      <c r="R938" s="190">
        <f>Q938*H938</f>
        <v>0.0050000000000000001</v>
      </c>
      <c r="S938" s="190">
        <v>0</v>
      </c>
      <c r="T938" s="191">
        <f>S938*H938</f>
        <v>0</v>
      </c>
      <c r="U938" s="38"/>
      <c r="V938" s="38"/>
      <c r="W938" s="38"/>
      <c r="X938" s="38"/>
      <c r="Y938" s="38"/>
      <c r="Z938" s="38"/>
      <c r="AA938" s="38"/>
      <c r="AB938" s="38"/>
      <c r="AC938" s="38"/>
      <c r="AD938" s="38"/>
      <c r="AE938" s="38"/>
      <c r="AR938" s="192" t="s">
        <v>379</v>
      </c>
      <c r="AT938" s="192" t="s">
        <v>304</v>
      </c>
      <c r="AU938" s="192" t="s">
        <v>83</v>
      </c>
      <c r="AY938" s="19" t="s">
        <v>158</v>
      </c>
      <c r="BE938" s="193">
        <f>IF(N938="základní",J938,0)</f>
        <v>0</v>
      </c>
      <c r="BF938" s="193">
        <f>IF(N938="snížená",J938,0)</f>
        <v>0</v>
      </c>
      <c r="BG938" s="193">
        <f>IF(N938="zákl. přenesená",J938,0)</f>
        <v>0</v>
      </c>
      <c r="BH938" s="193">
        <f>IF(N938="sníž. přenesená",J938,0)</f>
        <v>0</v>
      </c>
      <c r="BI938" s="193">
        <f>IF(N938="nulová",J938,0)</f>
        <v>0</v>
      </c>
      <c r="BJ938" s="19" t="s">
        <v>81</v>
      </c>
      <c r="BK938" s="193">
        <f>ROUND(I938*H938,2)</f>
        <v>0</v>
      </c>
      <c r="BL938" s="19" t="s">
        <v>272</v>
      </c>
      <c r="BM938" s="192" t="s">
        <v>1196</v>
      </c>
    </row>
    <row r="939" s="2" customFormat="1">
      <c r="A939" s="38"/>
      <c r="B939" s="39"/>
      <c r="C939" s="38"/>
      <c r="D939" s="194" t="s">
        <v>167</v>
      </c>
      <c r="E939" s="38"/>
      <c r="F939" s="195" t="s">
        <v>1195</v>
      </c>
      <c r="G939" s="38"/>
      <c r="H939" s="38"/>
      <c r="I939" s="196"/>
      <c r="J939" s="38"/>
      <c r="K939" s="38"/>
      <c r="L939" s="39"/>
      <c r="M939" s="197"/>
      <c r="N939" s="198"/>
      <c r="O939" s="77"/>
      <c r="P939" s="77"/>
      <c r="Q939" s="77"/>
      <c r="R939" s="77"/>
      <c r="S939" s="77"/>
      <c r="T939" s="78"/>
      <c r="U939" s="38"/>
      <c r="V939" s="38"/>
      <c r="W939" s="38"/>
      <c r="X939" s="38"/>
      <c r="Y939" s="38"/>
      <c r="Z939" s="38"/>
      <c r="AA939" s="38"/>
      <c r="AB939" s="38"/>
      <c r="AC939" s="38"/>
      <c r="AD939" s="38"/>
      <c r="AE939" s="38"/>
      <c r="AT939" s="19" t="s">
        <v>167</v>
      </c>
      <c r="AU939" s="19" t="s">
        <v>83</v>
      </c>
    </row>
    <row r="940" s="14" customFormat="1">
      <c r="A940" s="14"/>
      <c r="B940" s="207"/>
      <c r="C940" s="14"/>
      <c r="D940" s="194" t="s">
        <v>171</v>
      </c>
      <c r="E940" s="14"/>
      <c r="F940" s="209" t="s">
        <v>1197</v>
      </c>
      <c r="G940" s="14"/>
      <c r="H940" s="210">
        <v>0.0050000000000000001</v>
      </c>
      <c r="I940" s="211"/>
      <c r="J940" s="14"/>
      <c r="K940" s="14"/>
      <c r="L940" s="207"/>
      <c r="M940" s="212"/>
      <c r="N940" s="213"/>
      <c r="O940" s="213"/>
      <c r="P940" s="213"/>
      <c r="Q940" s="213"/>
      <c r="R940" s="213"/>
      <c r="S940" s="213"/>
      <c r="T940" s="214"/>
      <c r="U940" s="14"/>
      <c r="V940" s="14"/>
      <c r="W940" s="14"/>
      <c r="X940" s="14"/>
      <c r="Y940" s="14"/>
      <c r="Z940" s="14"/>
      <c r="AA940" s="14"/>
      <c r="AB940" s="14"/>
      <c r="AC940" s="14"/>
      <c r="AD940" s="14"/>
      <c r="AE940" s="14"/>
      <c r="AT940" s="208" t="s">
        <v>171</v>
      </c>
      <c r="AU940" s="208" t="s">
        <v>83</v>
      </c>
      <c r="AV940" s="14" t="s">
        <v>83</v>
      </c>
      <c r="AW940" s="14" t="s">
        <v>3</v>
      </c>
      <c r="AX940" s="14" t="s">
        <v>81</v>
      </c>
      <c r="AY940" s="208" t="s">
        <v>158</v>
      </c>
    </row>
    <row r="941" s="2" customFormat="1" ht="24.15" customHeight="1">
      <c r="A941" s="38"/>
      <c r="B941" s="180"/>
      <c r="C941" s="181" t="s">
        <v>1198</v>
      </c>
      <c r="D941" s="181" t="s">
        <v>160</v>
      </c>
      <c r="E941" s="182" t="s">
        <v>1199</v>
      </c>
      <c r="F941" s="183" t="s">
        <v>1200</v>
      </c>
      <c r="G941" s="184" t="s">
        <v>163</v>
      </c>
      <c r="H941" s="185">
        <v>14.257</v>
      </c>
      <c r="I941" s="186"/>
      <c r="J941" s="187">
        <f>ROUND(I941*H941,2)</f>
        <v>0</v>
      </c>
      <c r="K941" s="183" t="s">
        <v>164</v>
      </c>
      <c r="L941" s="39"/>
      <c r="M941" s="188" t="s">
        <v>1</v>
      </c>
      <c r="N941" s="189" t="s">
        <v>40</v>
      </c>
      <c r="O941" s="77"/>
      <c r="P941" s="190">
        <f>O941*H941</f>
        <v>0</v>
      </c>
      <c r="Q941" s="190">
        <v>0</v>
      </c>
      <c r="R941" s="190">
        <f>Q941*H941</f>
        <v>0</v>
      </c>
      <c r="S941" s="190">
        <v>0</v>
      </c>
      <c r="T941" s="191">
        <f>S941*H941</f>
        <v>0</v>
      </c>
      <c r="U941" s="38"/>
      <c r="V941" s="38"/>
      <c r="W941" s="38"/>
      <c r="X941" s="38"/>
      <c r="Y941" s="38"/>
      <c r="Z941" s="38"/>
      <c r="AA941" s="38"/>
      <c r="AB941" s="38"/>
      <c r="AC941" s="38"/>
      <c r="AD941" s="38"/>
      <c r="AE941" s="38"/>
      <c r="AR941" s="192" t="s">
        <v>272</v>
      </c>
      <c r="AT941" s="192" t="s">
        <v>160</v>
      </c>
      <c r="AU941" s="192" t="s">
        <v>83</v>
      </c>
      <c r="AY941" s="19" t="s">
        <v>158</v>
      </c>
      <c r="BE941" s="193">
        <f>IF(N941="základní",J941,0)</f>
        <v>0</v>
      </c>
      <c r="BF941" s="193">
        <f>IF(N941="snížená",J941,0)</f>
        <v>0</v>
      </c>
      <c r="BG941" s="193">
        <f>IF(N941="zákl. přenesená",J941,0)</f>
        <v>0</v>
      </c>
      <c r="BH941" s="193">
        <f>IF(N941="sníž. přenesená",J941,0)</f>
        <v>0</v>
      </c>
      <c r="BI941" s="193">
        <f>IF(N941="nulová",J941,0)</f>
        <v>0</v>
      </c>
      <c r="BJ941" s="19" t="s">
        <v>81</v>
      </c>
      <c r="BK941" s="193">
        <f>ROUND(I941*H941,2)</f>
        <v>0</v>
      </c>
      <c r="BL941" s="19" t="s">
        <v>272</v>
      </c>
      <c r="BM941" s="192" t="s">
        <v>1201</v>
      </c>
    </row>
    <row r="942" s="2" customFormat="1">
      <c r="A942" s="38"/>
      <c r="B942" s="39"/>
      <c r="C942" s="38"/>
      <c r="D942" s="194" t="s">
        <v>167</v>
      </c>
      <c r="E942" s="38"/>
      <c r="F942" s="195" t="s">
        <v>1202</v>
      </c>
      <c r="G942" s="38"/>
      <c r="H942" s="38"/>
      <c r="I942" s="196"/>
      <c r="J942" s="38"/>
      <c r="K942" s="38"/>
      <c r="L942" s="39"/>
      <c r="M942" s="197"/>
      <c r="N942" s="198"/>
      <c r="O942" s="77"/>
      <c r="P942" s="77"/>
      <c r="Q942" s="77"/>
      <c r="R942" s="77"/>
      <c r="S942" s="77"/>
      <c r="T942" s="78"/>
      <c r="U942" s="38"/>
      <c r="V942" s="38"/>
      <c r="W942" s="38"/>
      <c r="X942" s="38"/>
      <c r="Y942" s="38"/>
      <c r="Z942" s="38"/>
      <c r="AA942" s="38"/>
      <c r="AB942" s="38"/>
      <c r="AC942" s="38"/>
      <c r="AD942" s="38"/>
      <c r="AE942" s="38"/>
      <c r="AT942" s="19" t="s">
        <v>167</v>
      </c>
      <c r="AU942" s="19" t="s">
        <v>83</v>
      </c>
    </row>
    <row r="943" s="2" customFormat="1">
      <c r="A943" s="38"/>
      <c r="B943" s="39"/>
      <c r="C943" s="38"/>
      <c r="D943" s="194" t="s">
        <v>169</v>
      </c>
      <c r="E943" s="38"/>
      <c r="F943" s="199" t="s">
        <v>277</v>
      </c>
      <c r="G943" s="38"/>
      <c r="H943" s="38"/>
      <c r="I943" s="196"/>
      <c r="J943" s="38"/>
      <c r="K943" s="38"/>
      <c r="L943" s="39"/>
      <c r="M943" s="197"/>
      <c r="N943" s="198"/>
      <c r="O943" s="77"/>
      <c r="P943" s="77"/>
      <c r="Q943" s="77"/>
      <c r="R943" s="77"/>
      <c r="S943" s="77"/>
      <c r="T943" s="78"/>
      <c r="U943" s="38"/>
      <c r="V943" s="38"/>
      <c r="W943" s="38"/>
      <c r="X943" s="38"/>
      <c r="Y943" s="38"/>
      <c r="Z943" s="38"/>
      <c r="AA943" s="38"/>
      <c r="AB943" s="38"/>
      <c r="AC943" s="38"/>
      <c r="AD943" s="38"/>
      <c r="AE943" s="38"/>
      <c r="AT943" s="19" t="s">
        <v>169</v>
      </c>
      <c r="AU943" s="19" t="s">
        <v>83</v>
      </c>
    </row>
    <row r="944" s="14" customFormat="1">
      <c r="A944" s="14"/>
      <c r="B944" s="207"/>
      <c r="C944" s="14"/>
      <c r="D944" s="194" t="s">
        <v>171</v>
      </c>
      <c r="E944" s="208" t="s">
        <v>1</v>
      </c>
      <c r="F944" s="209" t="s">
        <v>558</v>
      </c>
      <c r="G944" s="14"/>
      <c r="H944" s="210">
        <v>6.4000000000000004</v>
      </c>
      <c r="I944" s="211"/>
      <c r="J944" s="14"/>
      <c r="K944" s="14"/>
      <c r="L944" s="207"/>
      <c r="M944" s="212"/>
      <c r="N944" s="213"/>
      <c r="O944" s="213"/>
      <c r="P944" s="213"/>
      <c r="Q944" s="213"/>
      <c r="R944" s="213"/>
      <c r="S944" s="213"/>
      <c r="T944" s="214"/>
      <c r="U944" s="14"/>
      <c r="V944" s="14"/>
      <c r="W944" s="14"/>
      <c r="X944" s="14"/>
      <c r="Y944" s="14"/>
      <c r="Z944" s="14"/>
      <c r="AA944" s="14"/>
      <c r="AB944" s="14"/>
      <c r="AC944" s="14"/>
      <c r="AD944" s="14"/>
      <c r="AE944" s="14"/>
      <c r="AT944" s="208" t="s">
        <v>171</v>
      </c>
      <c r="AU944" s="208" t="s">
        <v>83</v>
      </c>
      <c r="AV944" s="14" t="s">
        <v>83</v>
      </c>
      <c r="AW944" s="14" t="s">
        <v>32</v>
      </c>
      <c r="AX944" s="14" t="s">
        <v>75</v>
      </c>
      <c r="AY944" s="208" t="s">
        <v>158</v>
      </c>
    </row>
    <row r="945" s="14" customFormat="1">
      <c r="A945" s="14"/>
      <c r="B945" s="207"/>
      <c r="C945" s="14"/>
      <c r="D945" s="194" t="s">
        <v>171</v>
      </c>
      <c r="E945" s="208" t="s">
        <v>1</v>
      </c>
      <c r="F945" s="209" t="s">
        <v>559</v>
      </c>
      <c r="G945" s="14"/>
      <c r="H945" s="210">
        <v>4.6539999999999999</v>
      </c>
      <c r="I945" s="211"/>
      <c r="J945" s="14"/>
      <c r="K945" s="14"/>
      <c r="L945" s="207"/>
      <c r="M945" s="212"/>
      <c r="N945" s="213"/>
      <c r="O945" s="213"/>
      <c r="P945" s="213"/>
      <c r="Q945" s="213"/>
      <c r="R945" s="213"/>
      <c r="S945" s="213"/>
      <c r="T945" s="214"/>
      <c r="U945" s="14"/>
      <c r="V945" s="14"/>
      <c r="W945" s="14"/>
      <c r="X945" s="14"/>
      <c r="Y945" s="14"/>
      <c r="Z945" s="14"/>
      <c r="AA945" s="14"/>
      <c r="AB945" s="14"/>
      <c r="AC945" s="14"/>
      <c r="AD945" s="14"/>
      <c r="AE945" s="14"/>
      <c r="AT945" s="208" t="s">
        <v>171</v>
      </c>
      <c r="AU945" s="208" t="s">
        <v>83</v>
      </c>
      <c r="AV945" s="14" t="s">
        <v>83</v>
      </c>
      <c r="AW945" s="14" t="s">
        <v>32</v>
      </c>
      <c r="AX945" s="14" t="s">
        <v>75</v>
      </c>
      <c r="AY945" s="208" t="s">
        <v>158</v>
      </c>
    </row>
    <row r="946" s="13" customFormat="1">
      <c r="A946" s="13"/>
      <c r="B946" s="200"/>
      <c r="C946" s="13"/>
      <c r="D946" s="194" t="s">
        <v>171</v>
      </c>
      <c r="E946" s="201" t="s">
        <v>1</v>
      </c>
      <c r="F946" s="202" t="s">
        <v>1191</v>
      </c>
      <c r="G946" s="13"/>
      <c r="H946" s="201" t="s">
        <v>1</v>
      </c>
      <c r="I946" s="203"/>
      <c r="J946" s="13"/>
      <c r="K946" s="13"/>
      <c r="L946" s="200"/>
      <c r="M946" s="204"/>
      <c r="N946" s="205"/>
      <c r="O946" s="205"/>
      <c r="P946" s="205"/>
      <c r="Q946" s="205"/>
      <c r="R946" s="205"/>
      <c r="S946" s="205"/>
      <c r="T946" s="206"/>
      <c r="U946" s="13"/>
      <c r="V946" s="13"/>
      <c r="W946" s="13"/>
      <c r="X946" s="13"/>
      <c r="Y946" s="13"/>
      <c r="Z946" s="13"/>
      <c r="AA946" s="13"/>
      <c r="AB946" s="13"/>
      <c r="AC946" s="13"/>
      <c r="AD946" s="13"/>
      <c r="AE946" s="13"/>
      <c r="AT946" s="201" t="s">
        <v>171</v>
      </c>
      <c r="AU946" s="201" t="s">
        <v>83</v>
      </c>
      <c r="AV946" s="13" t="s">
        <v>81</v>
      </c>
      <c r="AW946" s="13" t="s">
        <v>32</v>
      </c>
      <c r="AX946" s="13" t="s">
        <v>75</v>
      </c>
      <c r="AY946" s="201" t="s">
        <v>158</v>
      </c>
    </row>
    <row r="947" s="14" customFormat="1">
      <c r="A947" s="14"/>
      <c r="B947" s="207"/>
      <c r="C947" s="14"/>
      <c r="D947" s="194" t="s">
        <v>171</v>
      </c>
      <c r="E947" s="208" t="s">
        <v>1</v>
      </c>
      <c r="F947" s="209" t="s">
        <v>1203</v>
      </c>
      <c r="G947" s="14"/>
      <c r="H947" s="210">
        <v>3.2029999999999998</v>
      </c>
      <c r="I947" s="211"/>
      <c r="J947" s="14"/>
      <c r="K947" s="14"/>
      <c r="L947" s="207"/>
      <c r="M947" s="212"/>
      <c r="N947" s="213"/>
      <c r="O947" s="213"/>
      <c r="P947" s="213"/>
      <c r="Q947" s="213"/>
      <c r="R947" s="213"/>
      <c r="S947" s="213"/>
      <c r="T947" s="214"/>
      <c r="U947" s="14"/>
      <c r="V947" s="14"/>
      <c r="W947" s="14"/>
      <c r="X947" s="14"/>
      <c r="Y947" s="14"/>
      <c r="Z947" s="14"/>
      <c r="AA947" s="14"/>
      <c r="AB947" s="14"/>
      <c r="AC947" s="14"/>
      <c r="AD947" s="14"/>
      <c r="AE947" s="14"/>
      <c r="AT947" s="208" t="s">
        <v>171</v>
      </c>
      <c r="AU947" s="208" t="s">
        <v>83</v>
      </c>
      <c r="AV947" s="14" t="s">
        <v>83</v>
      </c>
      <c r="AW947" s="14" t="s">
        <v>32</v>
      </c>
      <c r="AX947" s="14" t="s">
        <v>75</v>
      </c>
      <c r="AY947" s="208" t="s">
        <v>158</v>
      </c>
    </row>
    <row r="948" s="15" customFormat="1">
      <c r="A948" s="15"/>
      <c r="B948" s="215"/>
      <c r="C948" s="15"/>
      <c r="D948" s="194" t="s">
        <v>171</v>
      </c>
      <c r="E948" s="216" t="s">
        <v>1</v>
      </c>
      <c r="F948" s="217" t="s">
        <v>196</v>
      </c>
      <c r="G948" s="15"/>
      <c r="H948" s="218">
        <v>14.257</v>
      </c>
      <c r="I948" s="219"/>
      <c r="J948" s="15"/>
      <c r="K948" s="15"/>
      <c r="L948" s="215"/>
      <c r="M948" s="220"/>
      <c r="N948" s="221"/>
      <c r="O948" s="221"/>
      <c r="P948" s="221"/>
      <c r="Q948" s="221"/>
      <c r="R948" s="221"/>
      <c r="S948" s="221"/>
      <c r="T948" s="222"/>
      <c r="U948" s="15"/>
      <c r="V948" s="15"/>
      <c r="W948" s="15"/>
      <c r="X948" s="15"/>
      <c r="Y948" s="15"/>
      <c r="Z948" s="15"/>
      <c r="AA948" s="15"/>
      <c r="AB948" s="15"/>
      <c r="AC948" s="15"/>
      <c r="AD948" s="15"/>
      <c r="AE948" s="15"/>
      <c r="AT948" s="216" t="s">
        <v>171</v>
      </c>
      <c r="AU948" s="216" t="s">
        <v>83</v>
      </c>
      <c r="AV948" s="15" t="s">
        <v>165</v>
      </c>
      <c r="AW948" s="15" t="s">
        <v>32</v>
      </c>
      <c r="AX948" s="15" t="s">
        <v>81</v>
      </c>
      <c r="AY948" s="216" t="s">
        <v>158</v>
      </c>
    </row>
    <row r="949" s="2" customFormat="1" ht="16.5" customHeight="1">
      <c r="A949" s="38"/>
      <c r="B949" s="180"/>
      <c r="C949" s="223" t="s">
        <v>1204</v>
      </c>
      <c r="D949" s="223" t="s">
        <v>304</v>
      </c>
      <c r="E949" s="224" t="s">
        <v>1194</v>
      </c>
      <c r="F949" s="225" t="s">
        <v>1195</v>
      </c>
      <c r="G949" s="226" t="s">
        <v>307</v>
      </c>
      <c r="H949" s="227">
        <v>0.0050000000000000001</v>
      </c>
      <c r="I949" s="228"/>
      <c r="J949" s="229">
        <f>ROUND(I949*H949,2)</f>
        <v>0</v>
      </c>
      <c r="K949" s="225" t="s">
        <v>164</v>
      </c>
      <c r="L949" s="230"/>
      <c r="M949" s="231" t="s">
        <v>1</v>
      </c>
      <c r="N949" s="232" t="s">
        <v>40</v>
      </c>
      <c r="O949" s="77"/>
      <c r="P949" s="190">
        <f>O949*H949</f>
        <v>0</v>
      </c>
      <c r="Q949" s="190">
        <v>1</v>
      </c>
      <c r="R949" s="190">
        <f>Q949*H949</f>
        <v>0.0050000000000000001</v>
      </c>
      <c r="S949" s="190">
        <v>0</v>
      </c>
      <c r="T949" s="191">
        <f>S949*H949</f>
        <v>0</v>
      </c>
      <c r="U949" s="38"/>
      <c r="V949" s="38"/>
      <c r="W949" s="38"/>
      <c r="X949" s="38"/>
      <c r="Y949" s="38"/>
      <c r="Z949" s="38"/>
      <c r="AA949" s="38"/>
      <c r="AB949" s="38"/>
      <c r="AC949" s="38"/>
      <c r="AD949" s="38"/>
      <c r="AE949" s="38"/>
      <c r="AR949" s="192" t="s">
        <v>379</v>
      </c>
      <c r="AT949" s="192" t="s">
        <v>304</v>
      </c>
      <c r="AU949" s="192" t="s">
        <v>83</v>
      </c>
      <c r="AY949" s="19" t="s">
        <v>158</v>
      </c>
      <c r="BE949" s="193">
        <f>IF(N949="základní",J949,0)</f>
        <v>0</v>
      </c>
      <c r="BF949" s="193">
        <f>IF(N949="snížená",J949,0)</f>
        <v>0</v>
      </c>
      <c r="BG949" s="193">
        <f>IF(N949="zákl. přenesená",J949,0)</f>
        <v>0</v>
      </c>
      <c r="BH949" s="193">
        <f>IF(N949="sníž. přenesená",J949,0)</f>
        <v>0</v>
      </c>
      <c r="BI949" s="193">
        <f>IF(N949="nulová",J949,0)</f>
        <v>0</v>
      </c>
      <c r="BJ949" s="19" t="s">
        <v>81</v>
      </c>
      <c r="BK949" s="193">
        <f>ROUND(I949*H949,2)</f>
        <v>0</v>
      </c>
      <c r="BL949" s="19" t="s">
        <v>272</v>
      </c>
      <c r="BM949" s="192" t="s">
        <v>1205</v>
      </c>
    </row>
    <row r="950" s="2" customFormat="1">
      <c r="A950" s="38"/>
      <c r="B950" s="39"/>
      <c r="C950" s="38"/>
      <c r="D950" s="194" t="s">
        <v>167</v>
      </c>
      <c r="E950" s="38"/>
      <c r="F950" s="195" t="s">
        <v>1195</v>
      </c>
      <c r="G950" s="38"/>
      <c r="H950" s="38"/>
      <c r="I950" s="196"/>
      <c r="J950" s="38"/>
      <c r="K950" s="38"/>
      <c r="L950" s="39"/>
      <c r="M950" s="197"/>
      <c r="N950" s="198"/>
      <c r="O950" s="77"/>
      <c r="P950" s="77"/>
      <c r="Q950" s="77"/>
      <c r="R950" s="77"/>
      <c r="S950" s="77"/>
      <c r="T950" s="78"/>
      <c r="U950" s="38"/>
      <c r="V950" s="38"/>
      <c r="W950" s="38"/>
      <c r="X950" s="38"/>
      <c r="Y950" s="38"/>
      <c r="Z950" s="38"/>
      <c r="AA950" s="38"/>
      <c r="AB950" s="38"/>
      <c r="AC950" s="38"/>
      <c r="AD950" s="38"/>
      <c r="AE950" s="38"/>
      <c r="AT950" s="19" t="s">
        <v>167</v>
      </c>
      <c r="AU950" s="19" t="s">
        <v>83</v>
      </c>
    </row>
    <row r="951" s="14" customFormat="1">
      <c r="A951" s="14"/>
      <c r="B951" s="207"/>
      <c r="C951" s="14"/>
      <c r="D951" s="194" t="s">
        <v>171</v>
      </c>
      <c r="E951" s="14"/>
      <c r="F951" s="209" t="s">
        <v>1206</v>
      </c>
      <c r="G951" s="14"/>
      <c r="H951" s="210">
        <v>0.0050000000000000001</v>
      </c>
      <c r="I951" s="211"/>
      <c r="J951" s="14"/>
      <c r="K951" s="14"/>
      <c r="L951" s="207"/>
      <c r="M951" s="212"/>
      <c r="N951" s="213"/>
      <c r="O951" s="213"/>
      <c r="P951" s="213"/>
      <c r="Q951" s="213"/>
      <c r="R951" s="213"/>
      <c r="S951" s="213"/>
      <c r="T951" s="214"/>
      <c r="U951" s="14"/>
      <c r="V951" s="14"/>
      <c r="W951" s="14"/>
      <c r="X951" s="14"/>
      <c r="Y951" s="14"/>
      <c r="Z951" s="14"/>
      <c r="AA951" s="14"/>
      <c r="AB951" s="14"/>
      <c r="AC951" s="14"/>
      <c r="AD951" s="14"/>
      <c r="AE951" s="14"/>
      <c r="AT951" s="208" t="s">
        <v>171</v>
      </c>
      <c r="AU951" s="208" t="s">
        <v>83</v>
      </c>
      <c r="AV951" s="14" t="s">
        <v>83</v>
      </c>
      <c r="AW951" s="14" t="s">
        <v>3</v>
      </c>
      <c r="AX951" s="14" t="s">
        <v>81</v>
      </c>
      <c r="AY951" s="208" t="s">
        <v>158</v>
      </c>
    </row>
    <row r="952" s="2" customFormat="1" ht="24.15" customHeight="1">
      <c r="A952" s="38"/>
      <c r="B952" s="180"/>
      <c r="C952" s="181" t="s">
        <v>1207</v>
      </c>
      <c r="D952" s="181" t="s">
        <v>160</v>
      </c>
      <c r="E952" s="182" t="s">
        <v>1208</v>
      </c>
      <c r="F952" s="183" t="s">
        <v>1209</v>
      </c>
      <c r="G952" s="184" t="s">
        <v>163</v>
      </c>
      <c r="H952" s="185">
        <v>4.8170000000000002</v>
      </c>
      <c r="I952" s="186"/>
      <c r="J952" s="187">
        <f>ROUND(I952*H952,2)</f>
        <v>0</v>
      </c>
      <c r="K952" s="183" t="s">
        <v>164</v>
      </c>
      <c r="L952" s="39"/>
      <c r="M952" s="188" t="s">
        <v>1</v>
      </c>
      <c r="N952" s="189" t="s">
        <v>40</v>
      </c>
      <c r="O952" s="77"/>
      <c r="P952" s="190">
        <f>O952*H952</f>
        <v>0</v>
      </c>
      <c r="Q952" s="190">
        <v>0</v>
      </c>
      <c r="R952" s="190">
        <f>Q952*H952</f>
        <v>0</v>
      </c>
      <c r="S952" s="190">
        <v>0</v>
      </c>
      <c r="T952" s="191">
        <f>S952*H952</f>
        <v>0</v>
      </c>
      <c r="U952" s="38"/>
      <c r="V952" s="38"/>
      <c r="W952" s="38"/>
      <c r="X952" s="38"/>
      <c r="Y952" s="38"/>
      <c r="Z952" s="38"/>
      <c r="AA952" s="38"/>
      <c r="AB952" s="38"/>
      <c r="AC952" s="38"/>
      <c r="AD952" s="38"/>
      <c r="AE952" s="38"/>
      <c r="AR952" s="192" t="s">
        <v>272</v>
      </c>
      <c r="AT952" s="192" t="s">
        <v>160</v>
      </c>
      <c r="AU952" s="192" t="s">
        <v>83</v>
      </c>
      <c r="AY952" s="19" t="s">
        <v>158</v>
      </c>
      <c r="BE952" s="193">
        <f>IF(N952="základní",J952,0)</f>
        <v>0</v>
      </c>
      <c r="BF952" s="193">
        <f>IF(N952="snížená",J952,0)</f>
        <v>0</v>
      </c>
      <c r="BG952" s="193">
        <f>IF(N952="zákl. přenesená",J952,0)</f>
        <v>0</v>
      </c>
      <c r="BH952" s="193">
        <f>IF(N952="sníž. přenesená",J952,0)</f>
        <v>0</v>
      </c>
      <c r="BI952" s="193">
        <f>IF(N952="nulová",J952,0)</f>
        <v>0</v>
      </c>
      <c r="BJ952" s="19" t="s">
        <v>81</v>
      </c>
      <c r="BK952" s="193">
        <f>ROUND(I952*H952,2)</f>
        <v>0</v>
      </c>
      <c r="BL952" s="19" t="s">
        <v>272</v>
      </c>
      <c r="BM952" s="192" t="s">
        <v>1210</v>
      </c>
    </row>
    <row r="953" s="2" customFormat="1">
      <c r="A953" s="38"/>
      <c r="B953" s="39"/>
      <c r="C953" s="38"/>
      <c r="D953" s="194" t="s">
        <v>167</v>
      </c>
      <c r="E953" s="38"/>
      <c r="F953" s="195" t="s">
        <v>1211</v>
      </c>
      <c r="G953" s="38"/>
      <c r="H953" s="38"/>
      <c r="I953" s="196"/>
      <c r="J953" s="38"/>
      <c r="K953" s="38"/>
      <c r="L953" s="39"/>
      <c r="M953" s="197"/>
      <c r="N953" s="198"/>
      <c r="O953" s="77"/>
      <c r="P953" s="77"/>
      <c r="Q953" s="77"/>
      <c r="R953" s="77"/>
      <c r="S953" s="77"/>
      <c r="T953" s="78"/>
      <c r="U953" s="38"/>
      <c r="V953" s="38"/>
      <c r="W953" s="38"/>
      <c r="X953" s="38"/>
      <c r="Y953" s="38"/>
      <c r="Z953" s="38"/>
      <c r="AA953" s="38"/>
      <c r="AB953" s="38"/>
      <c r="AC953" s="38"/>
      <c r="AD953" s="38"/>
      <c r="AE953" s="38"/>
      <c r="AT953" s="19" t="s">
        <v>167</v>
      </c>
      <c r="AU953" s="19" t="s">
        <v>83</v>
      </c>
    </row>
    <row r="954" s="2" customFormat="1">
      <c r="A954" s="38"/>
      <c r="B954" s="39"/>
      <c r="C954" s="38"/>
      <c r="D954" s="194" t="s">
        <v>169</v>
      </c>
      <c r="E954" s="38"/>
      <c r="F954" s="199" t="s">
        <v>1212</v>
      </c>
      <c r="G954" s="38"/>
      <c r="H954" s="38"/>
      <c r="I954" s="196"/>
      <c r="J954" s="38"/>
      <c r="K954" s="38"/>
      <c r="L954" s="39"/>
      <c r="M954" s="197"/>
      <c r="N954" s="198"/>
      <c r="O954" s="77"/>
      <c r="P954" s="77"/>
      <c r="Q954" s="77"/>
      <c r="R954" s="77"/>
      <c r="S954" s="77"/>
      <c r="T954" s="78"/>
      <c r="U954" s="38"/>
      <c r="V954" s="38"/>
      <c r="W954" s="38"/>
      <c r="X954" s="38"/>
      <c r="Y954" s="38"/>
      <c r="Z954" s="38"/>
      <c r="AA954" s="38"/>
      <c r="AB954" s="38"/>
      <c r="AC954" s="38"/>
      <c r="AD954" s="38"/>
      <c r="AE954" s="38"/>
      <c r="AT954" s="19" t="s">
        <v>169</v>
      </c>
      <c r="AU954" s="19" t="s">
        <v>83</v>
      </c>
    </row>
    <row r="955" s="14" customFormat="1">
      <c r="A955" s="14"/>
      <c r="B955" s="207"/>
      <c r="C955" s="14"/>
      <c r="D955" s="194" t="s">
        <v>171</v>
      </c>
      <c r="E955" s="208" t="s">
        <v>1</v>
      </c>
      <c r="F955" s="209" t="s">
        <v>1213</v>
      </c>
      <c r="G955" s="14"/>
      <c r="H955" s="210">
        <v>3.6000000000000001</v>
      </c>
      <c r="I955" s="211"/>
      <c r="J955" s="14"/>
      <c r="K955" s="14"/>
      <c r="L955" s="207"/>
      <c r="M955" s="212"/>
      <c r="N955" s="213"/>
      <c r="O955" s="213"/>
      <c r="P955" s="213"/>
      <c r="Q955" s="213"/>
      <c r="R955" s="213"/>
      <c r="S955" s="213"/>
      <c r="T955" s="214"/>
      <c r="U955" s="14"/>
      <c r="V955" s="14"/>
      <c r="W955" s="14"/>
      <c r="X955" s="14"/>
      <c r="Y955" s="14"/>
      <c r="Z955" s="14"/>
      <c r="AA955" s="14"/>
      <c r="AB955" s="14"/>
      <c r="AC955" s="14"/>
      <c r="AD955" s="14"/>
      <c r="AE955" s="14"/>
      <c r="AT955" s="208" t="s">
        <v>171</v>
      </c>
      <c r="AU955" s="208" t="s">
        <v>83</v>
      </c>
      <c r="AV955" s="14" t="s">
        <v>83</v>
      </c>
      <c r="AW955" s="14" t="s">
        <v>32</v>
      </c>
      <c r="AX955" s="14" t="s">
        <v>75</v>
      </c>
      <c r="AY955" s="208" t="s">
        <v>158</v>
      </c>
    </row>
    <row r="956" s="14" customFormat="1">
      <c r="A956" s="14"/>
      <c r="B956" s="207"/>
      <c r="C956" s="14"/>
      <c r="D956" s="194" t="s">
        <v>171</v>
      </c>
      <c r="E956" s="208" t="s">
        <v>1</v>
      </c>
      <c r="F956" s="209" t="s">
        <v>1214</v>
      </c>
      <c r="G956" s="14"/>
      <c r="H956" s="210">
        <v>1.2170000000000001</v>
      </c>
      <c r="I956" s="211"/>
      <c r="J956" s="14"/>
      <c r="K956" s="14"/>
      <c r="L956" s="207"/>
      <c r="M956" s="212"/>
      <c r="N956" s="213"/>
      <c r="O956" s="213"/>
      <c r="P956" s="213"/>
      <c r="Q956" s="213"/>
      <c r="R956" s="213"/>
      <c r="S956" s="213"/>
      <c r="T956" s="214"/>
      <c r="U956" s="14"/>
      <c r="V956" s="14"/>
      <c r="W956" s="14"/>
      <c r="X956" s="14"/>
      <c r="Y956" s="14"/>
      <c r="Z956" s="14"/>
      <c r="AA956" s="14"/>
      <c r="AB956" s="14"/>
      <c r="AC956" s="14"/>
      <c r="AD956" s="14"/>
      <c r="AE956" s="14"/>
      <c r="AT956" s="208" t="s">
        <v>171</v>
      </c>
      <c r="AU956" s="208" t="s">
        <v>83</v>
      </c>
      <c r="AV956" s="14" t="s">
        <v>83</v>
      </c>
      <c r="AW956" s="14" t="s">
        <v>32</v>
      </c>
      <c r="AX956" s="14" t="s">
        <v>75</v>
      </c>
      <c r="AY956" s="208" t="s">
        <v>158</v>
      </c>
    </row>
    <row r="957" s="15" customFormat="1">
      <c r="A957" s="15"/>
      <c r="B957" s="215"/>
      <c r="C957" s="15"/>
      <c r="D957" s="194" t="s">
        <v>171</v>
      </c>
      <c r="E957" s="216" t="s">
        <v>1</v>
      </c>
      <c r="F957" s="217" t="s">
        <v>196</v>
      </c>
      <c r="G957" s="15"/>
      <c r="H957" s="218">
        <v>4.8170000000000002</v>
      </c>
      <c r="I957" s="219"/>
      <c r="J957" s="15"/>
      <c r="K957" s="15"/>
      <c r="L957" s="215"/>
      <c r="M957" s="220"/>
      <c r="N957" s="221"/>
      <c r="O957" s="221"/>
      <c r="P957" s="221"/>
      <c r="Q957" s="221"/>
      <c r="R957" s="221"/>
      <c r="S957" s="221"/>
      <c r="T957" s="222"/>
      <c r="U957" s="15"/>
      <c r="V957" s="15"/>
      <c r="W957" s="15"/>
      <c r="X957" s="15"/>
      <c r="Y957" s="15"/>
      <c r="Z957" s="15"/>
      <c r="AA957" s="15"/>
      <c r="AB957" s="15"/>
      <c r="AC957" s="15"/>
      <c r="AD957" s="15"/>
      <c r="AE957" s="15"/>
      <c r="AT957" s="216" t="s">
        <v>171</v>
      </c>
      <c r="AU957" s="216" t="s">
        <v>83</v>
      </c>
      <c r="AV957" s="15" t="s">
        <v>165</v>
      </c>
      <c r="AW957" s="15" t="s">
        <v>32</v>
      </c>
      <c r="AX957" s="15" t="s">
        <v>81</v>
      </c>
      <c r="AY957" s="216" t="s">
        <v>158</v>
      </c>
    </row>
    <row r="958" s="2" customFormat="1" ht="24.15" customHeight="1">
      <c r="A958" s="38"/>
      <c r="B958" s="180"/>
      <c r="C958" s="223" t="s">
        <v>1215</v>
      </c>
      <c r="D958" s="223" t="s">
        <v>304</v>
      </c>
      <c r="E958" s="224" t="s">
        <v>1216</v>
      </c>
      <c r="F958" s="225" t="s">
        <v>1217</v>
      </c>
      <c r="G958" s="226" t="s">
        <v>163</v>
      </c>
      <c r="H958" s="227">
        <v>5.7800000000000002</v>
      </c>
      <c r="I958" s="228"/>
      <c r="J958" s="229">
        <f>ROUND(I958*H958,2)</f>
        <v>0</v>
      </c>
      <c r="K958" s="225" t="s">
        <v>164</v>
      </c>
      <c r="L958" s="230"/>
      <c r="M958" s="231" t="s">
        <v>1</v>
      </c>
      <c r="N958" s="232" t="s">
        <v>40</v>
      </c>
      <c r="O958" s="77"/>
      <c r="P958" s="190">
        <f>O958*H958</f>
        <v>0</v>
      </c>
      <c r="Q958" s="190">
        <v>0.00029999999999999997</v>
      </c>
      <c r="R958" s="190">
        <f>Q958*H958</f>
        <v>0.0017339999999999999</v>
      </c>
      <c r="S958" s="190">
        <v>0</v>
      </c>
      <c r="T958" s="191">
        <f>S958*H958</f>
        <v>0</v>
      </c>
      <c r="U958" s="38"/>
      <c r="V958" s="38"/>
      <c r="W958" s="38"/>
      <c r="X958" s="38"/>
      <c r="Y958" s="38"/>
      <c r="Z958" s="38"/>
      <c r="AA958" s="38"/>
      <c r="AB958" s="38"/>
      <c r="AC958" s="38"/>
      <c r="AD958" s="38"/>
      <c r="AE958" s="38"/>
      <c r="AR958" s="192" t="s">
        <v>379</v>
      </c>
      <c r="AT958" s="192" t="s">
        <v>304</v>
      </c>
      <c r="AU958" s="192" t="s">
        <v>83</v>
      </c>
      <c r="AY958" s="19" t="s">
        <v>158</v>
      </c>
      <c r="BE958" s="193">
        <f>IF(N958="základní",J958,0)</f>
        <v>0</v>
      </c>
      <c r="BF958" s="193">
        <f>IF(N958="snížená",J958,0)</f>
        <v>0</v>
      </c>
      <c r="BG958" s="193">
        <f>IF(N958="zákl. přenesená",J958,0)</f>
        <v>0</v>
      </c>
      <c r="BH958" s="193">
        <f>IF(N958="sníž. přenesená",J958,0)</f>
        <v>0</v>
      </c>
      <c r="BI958" s="193">
        <f>IF(N958="nulová",J958,0)</f>
        <v>0</v>
      </c>
      <c r="BJ958" s="19" t="s">
        <v>81</v>
      </c>
      <c r="BK958" s="193">
        <f>ROUND(I958*H958,2)</f>
        <v>0</v>
      </c>
      <c r="BL958" s="19" t="s">
        <v>272</v>
      </c>
      <c r="BM958" s="192" t="s">
        <v>1218</v>
      </c>
    </row>
    <row r="959" s="2" customFormat="1">
      <c r="A959" s="38"/>
      <c r="B959" s="39"/>
      <c r="C959" s="38"/>
      <c r="D959" s="194" t="s">
        <v>167</v>
      </c>
      <c r="E959" s="38"/>
      <c r="F959" s="195" t="s">
        <v>1217</v>
      </c>
      <c r="G959" s="38"/>
      <c r="H959" s="38"/>
      <c r="I959" s="196"/>
      <c r="J959" s="38"/>
      <c r="K959" s="38"/>
      <c r="L959" s="39"/>
      <c r="M959" s="197"/>
      <c r="N959" s="198"/>
      <c r="O959" s="77"/>
      <c r="P959" s="77"/>
      <c r="Q959" s="77"/>
      <c r="R959" s="77"/>
      <c r="S959" s="77"/>
      <c r="T959" s="78"/>
      <c r="U959" s="38"/>
      <c r="V959" s="38"/>
      <c r="W959" s="38"/>
      <c r="X959" s="38"/>
      <c r="Y959" s="38"/>
      <c r="Z959" s="38"/>
      <c r="AA959" s="38"/>
      <c r="AB959" s="38"/>
      <c r="AC959" s="38"/>
      <c r="AD959" s="38"/>
      <c r="AE959" s="38"/>
      <c r="AT959" s="19" t="s">
        <v>167</v>
      </c>
      <c r="AU959" s="19" t="s">
        <v>83</v>
      </c>
    </row>
    <row r="960" s="14" customFormat="1">
      <c r="A960" s="14"/>
      <c r="B960" s="207"/>
      <c r="C960" s="14"/>
      <c r="D960" s="194" t="s">
        <v>171</v>
      </c>
      <c r="E960" s="14"/>
      <c r="F960" s="209" t="s">
        <v>1219</v>
      </c>
      <c r="G960" s="14"/>
      <c r="H960" s="210">
        <v>5.7800000000000002</v>
      </c>
      <c r="I960" s="211"/>
      <c r="J960" s="14"/>
      <c r="K960" s="14"/>
      <c r="L960" s="207"/>
      <c r="M960" s="212"/>
      <c r="N960" s="213"/>
      <c r="O960" s="213"/>
      <c r="P960" s="213"/>
      <c r="Q960" s="213"/>
      <c r="R960" s="213"/>
      <c r="S960" s="213"/>
      <c r="T960" s="214"/>
      <c r="U960" s="14"/>
      <c r="V960" s="14"/>
      <c r="W960" s="14"/>
      <c r="X960" s="14"/>
      <c r="Y960" s="14"/>
      <c r="Z960" s="14"/>
      <c r="AA960" s="14"/>
      <c r="AB960" s="14"/>
      <c r="AC960" s="14"/>
      <c r="AD960" s="14"/>
      <c r="AE960" s="14"/>
      <c r="AT960" s="208" t="s">
        <v>171</v>
      </c>
      <c r="AU960" s="208" t="s">
        <v>83</v>
      </c>
      <c r="AV960" s="14" t="s">
        <v>83</v>
      </c>
      <c r="AW960" s="14" t="s">
        <v>3</v>
      </c>
      <c r="AX960" s="14" t="s">
        <v>81</v>
      </c>
      <c r="AY960" s="208" t="s">
        <v>158</v>
      </c>
    </row>
    <row r="961" s="2" customFormat="1" ht="24.15" customHeight="1">
      <c r="A961" s="38"/>
      <c r="B961" s="180"/>
      <c r="C961" s="181" t="s">
        <v>1220</v>
      </c>
      <c r="D961" s="181" t="s">
        <v>160</v>
      </c>
      <c r="E961" s="182" t="s">
        <v>1221</v>
      </c>
      <c r="F961" s="183" t="s">
        <v>1222</v>
      </c>
      <c r="G961" s="184" t="s">
        <v>163</v>
      </c>
      <c r="H961" s="185">
        <v>15.407</v>
      </c>
      <c r="I961" s="186"/>
      <c r="J961" s="187">
        <f>ROUND(I961*H961,2)</f>
        <v>0</v>
      </c>
      <c r="K961" s="183" t="s">
        <v>164</v>
      </c>
      <c r="L961" s="39"/>
      <c r="M961" s="188" t="s">
        <v>1</v>
      </c>
      <c r="N961" s="189" t="s">
        <v>40</v>
      </c>
      <c r="O961" s="77"/>
      <c r="P961" s="190">
        <f>O961*H961</f>
        <v>0</v>
      </c>
      <c r="Q961" s="190">
        <v>0.00040000000000000002</v>
      </c>
      <c r="R961" s="190">
        <f>Q961*H961</f>
        <v>0.0061628000000000004</v>
      </c>
      <c r="S961" s="190">
        <v>0</v>
      </c>
      <c r="T961" s="191">
        <f>S961*H961</f>
        <v>0</v>
      </c>
      <c r="U961" s="38"/>
      <c r="V961" s="38"/>
      <c r="W961" s="38"/>
      <c r="X961" s="38"/>
      <c r="Y961" s="38"/>
      <c r="Z961" s="38"/>
      <c r="AA961" s="38"/>
      <c r="AB961" s="38"/>
      <c r="AC961" s="38"/>
      <c r="AD961" s="38"/>
      <c r="AE961" s="38"/>
      <c r="AR961" s="192" t="s">
        <v>272</v>
      </c>
      <c r="AT961" s="192" t="s">
        <v>160</v>
      </c>
      <c r="AU961" s="192" t="s">
        <v>83</v>
      </c>
      <c r="AY961" s="19" t="s">
        <v>158</v>
      </c>
      <c r="BE961" s="193">
        <f>IF(N961="základní",J961,0)</f>
        <v>0</v>
      </c>
      <c r="BF961" s="193">
        <f>IF(N961="snížená",J961,0)</f>
        <v>0</v>
      </c>
      <c r="BG961" s="193">
        <f>IF(N961="zákl. přenesená",J961,0)</f>
        <v>0</v>
      </c>
      <c r="BH961" s="193">
        <f>IF(N961="sníž. přenesená",J961,0)</f>
        <v>0</v>
      </c>
      <c r="BI961" s="193">
        <f>IF(N961="nulová",J961,0)</f>
        <v>0</v>
      </c>
      <c r="BJ961" s="19" t="s">
        <v>81</v>
      </c>
      <c r="BK961" s="193">
        <f>ROUND(I961*H961,2)</f>
        <v>0</v>
      </c>
      <c r="BL961" s="19" t="s">
        <v>272</v>
      </c>
      <c r="BM961" s="192" t="s">
        <v>1223</v>
      </c>
    </row>
    <row r="962" s="2" customFormat="1">
      <c r="A962" s="38"/>
      <c r="B962" s="39"/>
      <c r="C962" s="38"/>
      <c r="D962" s="194" t="s">
        <v>167</v>
      </c>
      <c r="E962" s="38"/>
      <c r="F962" s="195" t="s">
        <v>1224</v>
      </c>
      <c r="G962" s="38"/>
      <c r="H962" s="38"/>
      <c r="I962" s="196"/>
      <c r="J962" s="38"/>
      <c r="K962" s="38"/>
      <c r="L962" s="39"/>
      <c r="M962" s="197"/>
      <c r="N962" s="198"/>
      <c r="O962" s="77"/>
      <c r="P962" s="77"/>
      <c r="Q962" s="77"/>
      <c r="R962" s="77"/>
      <c r="S962" s="77"/>
      <c r="T962" s="78"/>
      <c r="U962" s="38"/>
      <c r="V962" s="38"/>
      <c r="W962" s="38"/>
      <c r="X962" s="38"/>
      <c r="Y962" s="38"/>
      <c r="Z962" s="38"/>
      <c r="AA962" s="38"/>
      <c r="AB962" s="38"/>
      <c r="AC962" s="38"/>
      <c r="AD962" s="38"/>
      <c r="AE962" s="38"/>
      <c r="AT962" s="19" t="s">
        <v>167</v>
      </c>
      <c r="AU962" s="19" t="s">
        <v>83</v>
      </c>
    </row>
    <row r="963" s="13" customFormat="1">
      <c r="A963" s="13"/>
      <c r="B963" s="200"/>
      <c r="C963" s="13"/>
      <c r="D963" s="194" t="s">
        <v>171</v>
      </c>
      <c r="E963" s="201" t="s">
        <v>1</v>
      </c>
      <c r="F963" s="202" t="s">
        <v>1191</v>
      </c>
      <c r="G963" s="13"/>
      <c r="H963" s="201" t="s">
        <v>1</v>
      </c>
      <c r="I963" s="203"/>
      <c r="J963" s="13"/>
      <c r="K963" s="13"/>
      <c r="L963" s="200"/>
      <c r="M963" s="204"/>
      <c r="N963" s="205"/>
      <c r="O963" s="205"/>
      <c r="P963" s="205"/>
      <c r="Q963" s="205"/>
      <c r="R963" s="205"/>
      <c r="S963" s="205"/>
      <c r="T963" s="206"/>
      <c r="U963" s="13"/>
      <c r="V963" s="13"/>
      <c r="W963" s="13"/>
      <c r="X963" s="13"/>
      <c r="Y963" s="13"/>
      <c r="Z963" s="13"/>
      <c r="AA963" s="13"/>
      <c r="AB963" s="13"/>
      <c r="AC963" s="13"/>
      <c r="AD963" s="13"/>
      <c r="AE963" s="13"/>
      <c r="AT963" s="201" t="s">
        <v>171</v>
      </c>
      <c r="AU963" s="201" t="s">
        <v>83</v>
      </c>
      <c r="AV963" s="13" t="s">
        <v>81</v>
      </c>
      <c r="AW963" s="13" t="s">
        <v>32</v>
      </c>
      <c r="AX963" s="13" t="s">
        <v>75</v>
      </c>
      <c r="AY963" s="201" t="s">
        <v>158</v>
      </c>
    </row>
    <row r="964" s="14" customFormat="1">
      <c r="A964" s="14"/>
      <c r="B964" s="207"/>
      <c r="C964" s="14"/>
      <c r="D964" s="194" t="s">
        <v>171</v>
      </c>
      <c r="E964" s="208" t="s">
        <v>1</v>
      </c>
      <c r="F964" s="209" t="s">
        <v>1192</v>
      </c>
      <c r="G964" s="14"/>
      <c r="H964" s="210">
        <v>15.407</v>
      </c>
      <c r="I964" s="211"/>
      <c r="J964" s="14"/>
      <c r="K964" s="14"/>
      <c r="L964" s="207"/>
      <c r="M964" s="212"/>
      <c r="N964" s="213"/>
      <c r="O964" s="213"/>
      <c r="P964" s="213"/>
      <c r="Q964" s="213"/>
      <c r="R964" s="213"/>
      <c r="S964" s="213"/>
      <c r="T964" s="214"/>
      <c r="U964" s="14"/>
      <c r="V964" s="14"/>
      <c r="W964" s="14"/>
      <c r="X964" s="14"/>
      <c r="Y964" s="14"/>
      <c r="Z964" s="14"/>
      <c r="AA964" s="14"/>
      <c r="AB964" s="14"/>
      <c r="AC964" s="14"/>
      <c r="AD964" s="14"/>
      <c r="AE964" s="14"/>
      <c r="AT964" s="208" t="s">
        <v>171</v>
      </c>
      <c r="AU964" s="208" t="s">
        <v>83</v>
      </c>
      <c r="AV964" s="14" t="s">
        <v>83</v>
      </c>
      <c r="AW964" s="14" t="s">
        <v>32</v>
      </c>
      <c r="AX964" s="14" t="s">
        <v>81</v>
      </c>
      <c r="AY964" s="208" t="s">
        <v>158</v>
      </c>
    </row>
    <row r="965" s="2" customFormat="1" ht="49.05" customHeight="1">
      <c r="A965" s="38"/>
      <c r="B965" s="180"/>
      <c r="C965" s="223" t="s">
        <v>1225</v>
      </c>
      <c r="D965" s="223" t="s">
        <v>304</v>
      </c>
      <c r="E965" s="224" t="s">
        <v>1226</v>
      </c>
      <c r="F965" s="225" t="s">
        <v>1227</v>
      </c>
      <c r="G965" s="226" t="s">
        <v>163</v>
      </c>
      <c r="H965" s="227">
        <v>17.957000000000001</v>
      </c>
      <c r="I965" s="228"/>
      <c r="J965" s="229">
        <f>ROUND(I965*H965,2)</f>
        <v>0</v>
      </c>
      <c r="K965" s="225" t="s">
        <v>164</v>
      </c>
      <c r="L965" s="230"/>
      <c r="M965" s="231" t="s">
        <v>1</v>
      </c>
      <c r="N965" s="232" t="s">
        <v>40</v>
      </c>
      <c r="O965" s="77"/>
      <c r="P965" s="190">
        <f>O965*H965</f>
        <v>0</v>
      </c>
      <c r="Q965" s="190">
        <v>0.0047000000000000002</v>
      </c>
      <c r="R965" s="190">
        <f>Q965*H965</f>
        <v>0.084397900000000012</v>
      </c>
      <c r="S965" s="190">
        <v>0</v>
      </c>
      <c r="T965" s="191">
        <f>S965*H965</f>
        <v>0</v>
      </c>
      <c r="U965" s="38"/>
      <c r="V965" s="38"/>
      <c r="W965" s="38"/>
      <c r="X965" s="38"/>
      <c r="Y965" s="38"/>
      <c r="Z965" s="38"/>
      <c r="AA965" s="38"/>
      <c r="AB965" s="38"/>
      <c r="AC965" s="38"/>
      <c r="AD965" s="38"/>
      <c r="AE965" s="38"/>
      <c r="AR965" s="192" t="s">
        <v>379</v>
      </c>
      <c r="AT965" s="192" t="s">
        <v>304</v>
      </c>
      <c r="AU965" s="192" t="s">
        <v>83</v>
      </c>
      <c r="AY965" s="19" t="s">
        <v>158</v>
      </c>
      <c r="BE965" s="193">
        <f>IF(N965="základní",J965,0)</f>
        <v>0</v>
      </c>
      <c r="BF965" s="193">
        <f>IF(N965="snížená",J965,0)</f>
        <v>0</v>
      </c>
      <c r="BG965" s="193">
        <f>IF(N965="zákl. přenesená",J965,0)</f>
        <v>0</v>
      </c>
      <c r="BH965" s="193">
        <f>IF(N965="sníž. přenesená",J965,0)</f>
        <v>0</v>
      </c>
      <c r="BI965" s="193">
        <f>IF(N965="nulová",J965,0)</f>
        <v>0</v>
      </c>
      <c r="BJ965" s="19" t="s">
        <v>81</v>
      </c>
      <c r="BK965" s="193">
        <f>ROUND(I965*H965,2)</f>
        <v>0</v>
      </c>
      <c r="BL965" s="19" t="s">
        <v>272</v>
      </c>
      <c r="BM965" s="192" t="s">
        <v>1228</v>
      </c>
    </row>
    <row r="966" s="2" customFormat="1">
      <c r="A966" s="38"/>
      <c r="B966" s="39"/>
      <c r="C966" s="38"/>
      <c r="D966" s="194" t="s">
        <v>167</v>
      </c>
      <c r="E966" s="38"/>
      <c r="F966" s="195" t="s">
        <v>1227</v>
      </c>
      <c r="G966" s="38"/>
      <c r="H966" s="38"/>
      <c r="I966" s="196"/>
      <c r="J966" s="38"/>
      <c r="K966" s="38"/>
      <c r="L966" s="39"/>
      <c r="M966" s="197"/>
      <c r="N966" s="198"/>
      <c r="O966" s="77"/>
      <c r="P966" s="77"/>
      <c r="Q966" s="77"/>
      <c r="R966" s="77"/>
      <c r="S966" s="77"/>
      <c r="T966" s="78"/>
      <c r="U966" s="38"/>
      <c r="V966" s="38"/>
      <c r="W966" s="38"/>
      <c r="X966" s="38"/>
      <c r="Y966" s="38"/>
      <c r="Z966" s="38"/>
      <c r="AA966" s="38"/>
      <c r="AB966" s="38"/>
      <c r="AC966" s="38"/>
      <c r="AD966" s="38"/>
      <c r="AE966" s="38"/>
      <c r="AT966" s="19" t="s">
        <v>167</v>
      </c>
      <c r="AU966" s="19" t="s">
        <v>83</v>
      </c>
    </row>
    <row r="967" s="14" customFormat="1">
      <c r="A967" s="14"/>
      <c r="B967" s="207"/>
      <c r="C967" s="14"/>
      <c r="D967" s="194" t="s">
        <v>171</v>
      </c>
      <c r="E967" s="14"/>
      <c r="F967" s="209" t="s">
        <v>1229</v>
      </c>
      <c r="G967" s="14"/>
      <c r="H967" s="210">
        <v>17.957000000000001</v>
      </c>
      <c r="I967" s="211"/>
      <c r="J967" s="14"/>
      <c r="K967" s="14"/>
      <c r="L967" s="207"/>
      <c r="M967" s="212"/>
      <c r="N967" s="213"/>
      <c r="O967" s="213"/>
      <c r="P967" s="213"/>
      <c r="Q967" s="213"/>
      <c r="R967" s="213"/>
      <c r="S967" s="213"/>
      <c r="T967" s="214"/>
      <c r="U967" s="14"/>
      <c r="V967" s="14"/>
      <c r="W967" s="14"/>
      <c r="X967" s="14"/>
      <c r="Y967" s="14"/>
      <c r="Z967" s="14"/>
      <c r="AA967" s="14"/>
      <c r="AB967" s="14"/>
      <c r="AC967" s="14"/>
      <c r="AD967" s="14"/>
      <c r="AE967" s="14"/>
      <c r="AT967" s="208" t="s">
        <v>171</v>
      </c>
      <c r="AU967" s="208" t="s">
        <v>83</v>
      </c>
      <c r="AV967" s="14" t="s">
        <v>83</v>
      </c>
      <c r="AW967" s="14" t="s">
        <v>3</v>
      </c>
      <c r="AX967" s="14" t="s">
        <v>81</v>
      </c>
      <c r="AY967" s="208" t="s">
        <v>158</v>
      </c>
    </row>
    <row r="968" s="2" customFormat="1" ht="24.15" customHeight="1">
      <c r="A968" s="38"/>
      <c r="B968" s="180"/>
      <c r="C968" s="181" t="s">
        <v>1230</v>
      </c>
      <c r="D968" s="181" t="s">
        <v>160</v>
      </c>
      <c r="E968" s="182" t="s">
        <v>1231</v>
      </c>
      <c r="F968" s="183" t="s">
        <v>1232</v>
      </c>
      <c r="G968" s="184" t="s">
        <v>163</v>
      </c>
      <c r="H968" s="185">
        <v>28.890999999999998</v>
      </c>
      <c r="I968" s="186"/>
      <c r="J968" s="187">
        <f>ROUND(I968*H968,2)</f>
        <v>0</v>
      </c>
      <c r="K968" s="183" t="s">
        <v>164</v>
      </c>
      <c r="L968" s="39"/>
      <c r="M968" s="188" t="s">
        <v>1</v>
      </c>
      <c r="N968" s="189" t="s">
        <v>40</v>
      </c>
      <c r="O968" s="77"/>
      <c r="P968" s="190">
        <f>O968*H968</f>
        <v>0</v>
      </c>
      <c r="Q968" s="190">
        <v>0.00040000000000000002</v>
      </c>
      <c r="R968" s="190">
        <f>Q968*H968</f>
        <v>0.0115564</v>
      </c>
      <c r="S968" s="190">
        <v>0</v>
      </c>
      <c r="T968" s="191">
        <f>S968*H968</f>
        <v>0</v>
      </c>
      <c r="U968" s="38"/>
      <c r="V968" s="38"/>
      <c r="W968" s="38"/>
      <c r="X968" s="38"/>
      <c r="Y968" s="38"/>
      <c r="Z968" s="38"/>
      <c r="AA968" s="38"/>
      <c r="AB968" s="38"/>
      <c r="AC968" s="38"/>
      <c r="AD968" s="38"/>
      <c r="AE968" s="38"/>
      <c r="AR968" s="192" t="s">
        <v>272</v>
      </c>
      <c r="AT968" s="192" t="s">
        <v>160</v>
      </c>
      <c r="AU968" s="192" t="s">
        <v>83</v>
      </c>
      <c r="AY968" s="19" t="s">
        <v>158</v>
      </c>
      <c r="BE968" s="193">
        <f>IF(N968="základní",J968,0)</f>
        <v>0</v>
      </c>
      <c r="BF968" s="193">
        <f>IF(N968="snížená",J968,0)</f>
        <v>0</v>
      </c>
      <c r="BG968" s="193">
        <f>IF(N968="zákl. přenesená",J968,0)</f>
        <v>0</v>
      </c>
      <c r="BH968" s="193">
        <f>IF(N968="sníž. přenesená",J968,0)</f>
        <v>0</v>
      </c>
      <c r="BI968" s="193">
        <f>IF(N968="nulová",J968,0)</f>
        <v>0</v>
      </c>
      <c r="BJ968" s="19" t="s">
        <v>81</v>
      </c>
      <c r="BK968" s="193">
        <f>ROUND(I968*H968,2)</f>
        <v>0</v>
      </c>
      <c r="BL968" s="19" t="s">
        <v>272</v>
      </c>
      <c r="BM968" s="192" t="s">
        <v>1233</v>
      </c>
    </row>
    <row r="969" s="2" customFormat="1">
      <c r="A969" s="38"/>
      <c r="B969" s="39"/>
      <c r="C969" s="38"/>
      <c r="D969" s="194" t="s">
        <v>167</v>
      </c>
      <c r="E969" s="38"/>
      <c r="F969" s="195" t="s">
        <v>1234</v>
      </c>
      <c r="G969" s="38"/>
      <c r="H969" s="38"/>
      <c r="I969" s="196"/>
      <c r="J969" s="38"/>
      <c r="K969" s="38"/>
      <c r="L969" s="39"/>
      <c r="M969" s="197"/>
      <c r="N969" s="198"/>
      <c r="O969" s="77"/>
      <c r="P969" s="77"/>
      <c r="Q969" s="77"/>
      <c r="R969" s="77"/>
      <c r="S969" s="77"/>
      <c r="T969" s="78"/>
      <c r="U969" s="38"/>
      <c r="V969" s="38"/>
      <c r="W969" s="38"/>
      <c r="X969" s="38"/>
      <c r="Y969" s="38"/>
      <c r="Z969" s="38"/>
      <c r="AA969" s="38"/>
      <c r="AB969" s="38"/>
      <c r="AC969" s="38"/>
      <c r="AD969" s="38"/>
      <c r="AE969" s="38"/>
      <c r="AT969" s="19" t="s">
        <v>167</v>
      </c>
      <c r="AU969" s="19" t="s">
        <v>83</v>
      </c>
    </row>
    <row r="970" s="13" customFormat="1">
      <c r="A970" s="13"/>
      <c r="B970" s="200"/>
      <c r="C970" s="13"/>
      <c r="D970" s="194" t="s">
        <v>171</v>
      </c>
      <c r="E970" s="201" t="s">
        <v>1</v>
      </c>
      <c r="F970" s="202" t="s">
        <v>1235</v>
      </c>
      <c r="G970" s="13"/>
      <c r="H970" s="201" t="s">
        <v>1</v>
      </c>
      <c r="I970" s="203"/>
      <c r="J970" s="13"/>
      <c r="K970" s="13"/>
      <c r="L970" s="200"/>
      <c r="M970" s="204"/>
      <c r="N970" s="205"/>
      <c r="O970" s="205"/>
      <c r="P970" s="205"/>
      <c r="Q970" s="205"/>
      <c r="R970" s="205"/>
      <c r="S970" s="205"/>
      <c r="T970" s="206"/>
      <c r="U970" s="13"/>
      <c r="V970" s="13"/>
      <c r="W970" s="13"/>
      <c r="X970" s="13"/>
      <c r="Y970" s="13"/>
      <c r="Z970" s="13"/>
      <c r="AA970" s="13"/>
      <c r="AB970" s="13"/>
      <c r="AC970" s="13"/>
      <c r="AD970" s="13"/>
      <c r="AE970" s="13"/>
      <c r="AT970" s="201" t="s">
        <v>171</v>
      </c>
      <c r="AU970" s="201" t="s">
        <v>83</v>
      </c>
      <c r="AV970" s="13" t="s">
        <v>81</v>
      </c>
      <c r="AW970" s="13" t="s">
        <v>32</v>
      </c>
      <c r="AX970" s="13" t="s">
        <v>75</v>
      </c>
      <c r="AY970" s="201" t="s">
        <v>158</v>
      </c>
    </row>
    <row r="971" s="14" customFormat="1">
      <c r="A971" s="14"/>
      <c r="B971" s="207"/>
      <c r="C971" s="14"/>
      <c r="D971" s="194" t="s">
        <v>171</v>
      </c>
      <c r="E971" s="208" t="s">
        <v>1</v>
      </c>
      <c r="F971" s="209" t="s">
        <v>1236</v>
      </c>
      <c r="G971" s="14"/>
      <c r="H971" s="210">
        <v>12.800000000000001</v>
      </c>
      <c r="I971" s="211"/>
      <c r="J971" s="14"/>
      <c r="K971" s="14"/>
      <c r="L971" s="207"/>
      <c r="M971" s="212"/>
      <c r="N971" s="213"/>
      <c r="O971" s="213"/>
      <c r="P971" s="213"/>
      <c r="Q971" s="213"/>
      <c r="R971" s="213"/>
      <c r="S971" s="213"/>
      <c r="T971" s="214"/>
      <c r="U971" s="14"/>
      <c r="V971" s="14"/>
      <c r="W971" s="14"/>
      <c r="X971" s="14"/>
      <c r="Y971" s="14"/>
      <c r="Z971" s="14"/>
      <c r="AA971" s="14"/>
      <c r="AB971" s="14"/>
      <c r="AC971" s="14"/>
      <c r="AD971" s="14"/>
      <c r="AE971" s="14"/>
      <c r="AT971" s="208" t="s">
        <v>171</v>
      </c>
      <c r="AU971" s="208" t="s">
        <v>83</v>
      </c>
      <c r="AV971" s="14" t="s">
        <v>83</v>
      </c>
      <c r="AW971" s="14" t="s">
        <v>32</v>
      </c>
      <c r="AX971" s="14" t="s">
        <v>75</v>
      </c>
      <c r="AY971" s="208" t="s">
        <v>158</v>
      </c>
    </row>
    <row r="972" s="14" customFormat="1">
      <c r="A972" s="14"/>
      <c r="B972" s="207"/>
      <c r="C972" s="14"/>
      <c r="D972" s="194" t="s">
        <v>171</v>
      </c>
      <c r="E972" s="208" t="s">
        <v>1</v>
      </c>
      <c r="F972" s="209" t="s">
        <v>1237</v>
      </c>
      <c r="G972" s="14"/>
      <c r="H972" s="210">
        <v>9.3079999999999998</v>
      </c>
      <c r="I972" s="211"/>
      <c r="J972" s="14"/>
      <c r="K972" s="14"/>
      <c r="L972" s="207"/>
      <c r="M972" s="212"/>
      <c r="N972" s="213"/>
      <c r="O972" s="213"/>
      <c r="P972" s="213"/>
      <c r="Q972" s="213"/>
      <c r="R972" s="213"/>
      <c r="S972" s="213"/>
      <c r="T972" s="214"/>
      <c r="U972" s="14"/>
      <c r="V972" s="14"/>
      <c r="W972" s="14"/>
      <c r="X972" s="14"/>
      <c r="Y972" s="14"/>
      <c r="Z972" s="14"/>
      <c r="AA972" s="14"/>
      <c r="AB972" s="14"/>
      <c r="AC972" s="14"/>
      <c r="AD972" s="14"/>
      <c r="AE972" s="14"/>
      <c r="AT972" s="208" t="s">
        <v>171</v>
      </c>
      <c r="AU972" s="208" t="s">
        <v>83</v>
      </c>
      <c r="AV972" s="14" t="s">
        <v>83</v>
      </c>
      <c r="AW972" s="14" t="s">
        <v>32</v>
      </c>
      <c r="AX972" s="14" t="s">
        <v>75</v>
      </c>
      <c r="AY972" s="208" t="s">
        <v>158</v>
      </c>
    </row>
    <row r="973" s="14" customFormat="1">
      <c r="A973" s="14"/>
      <c r="B973" s="207"/>
      <c r="C973" s="14"/>
      <c r="D973" s="194" t="s">
        <v>171</v>
      </c>
      <c r="E973" s="208" t="s">
        <v>1</v>
      </c>
      <c r="F973" s="209" t="s">
        <v>1238</v>
      </c>
      <c r="G973" s="14"/>
      <c r="H973" s="210">
        <v>3.5800000000000001</v>
      </c>
      <c r="I973" s="211"/>
      <c r="J973" s="14"/>
      <c r="K973" s="14"/>
      <c r="L973" s="207"/>
      <c r="M973" s="212"/>
      <c r="N973" s="213"/>
      <c r="O973" s="213"/>
      <c r="P973" s="213"/>
      <c r="Q973" s="213"/>
      <c r="R973" s="213"/>
      <c r="S973" s="213"/>
      <c r="T973" s="214"/>
      <c r="U973" s="14"/>
      <c r="V973" s="14"/>
      <c r="W973" s="14"/>
      <c r="X973" s="14"/>
      <c r="Y973" s="14"/>
      <c r="Z973" s="14"/>
      <c r="AA973" s="14"/>
      <c r="AB973" s="14"/>
      <c r="AC973" s="14"/>
      <c r="AD973" s="14"/>
      <c r="AE973" s="14"/>
      <c r="AT973" s="208" t="s">
        <v>171</v>
      </c>
      <c r="AU973" s="208" t="s">
        <v>83</v>
      </c>
      <c r="AV973" s="14" t="s">
        <v>83</v>
      </c>
      <c r="AW973" s="14" t="s">
        <v>32</v>
      </c>
      <c r="AX973" s="14" t="s">
        <v>75</v>
      </c>
      <c r="AY973" s="208" t="s">
        <v>158</v>
      </c>
    </row>
    <row r="974" s="13" customFormat="1">
      <c r="A974" s="13"/>
      <c r="B974" s="200"/>
      <c r="C974" s="13"/>
      <c r="D974" s="194" t="s">
        <v>171</v>
      </c>
      <c r="E974" s="201" t="s">
        <v>1</v>
      </c>
      <c r="F974" s="202" t="s">
        <v>1239</v>
      </c>
      <c r="G974" s="13"/>
      <c r="H974" s="201" t="s">
        <v>1</v>
      </c>
      <c r="I974" s="203"/>
      <c r="J974" s="13"/>
      <c r="K974" s="13"/>
      <c r="L974" s="200"/>
      <c r="M974" s="204"/>
      <c r="N974" s="205"/>
      <c r="O974" s="205"/>
      <c r="P974" s="205"/>
      <c r="Q974" s="205"/>
      <c r="R974" s="205"/>
      <c r="S974" s="205"/>
      <c r="T974" s="206"/>
      <c r="U974" s="13"/>
      <c r="V974" s="13"/>
      <c r="W974" s="13"/>
      <c r="X974" s="13"/>
      <c r="Y974" s="13"/>
      <c r="Z974" s="13"/>
      <c r="AA974" s="13"/>
      <c r="AB974" s="13"/>
      <c r="AC974" s="13"/>
      <c r="AD974" s="13"/>
      <c r="AE974" s="13"/>
      <c r="AT974" s="201" t="s">
        <v>171</v>
      </c>
      <c r="AU974" s="201" t="s">
        <v>83</v>
      </c>
      <c r="AV974" s="13" t="s">
        <v>81</v>
      </c>
      <c r="AW974" s="13" t="s">
        <v>32</v>
      </c>
      <c r="AX974" s="13" t="s">
        <v>75</v>
      </c>
      <c r="AY974" s="201" t="s">
        <v>158</v>
      </c>
    </row>
    <row r="975" s="13" customFormat="1">
      <c r="A975" s="13"/>
      <c r="B975" s="200"/>
      <c r="C975" s="13"/>
      <c r="D975" s="194" t="s">
        <v>171</v>
      </c>
      <c r="E975" s="201" t="s">
        <v>1</v>
      </c>
      <c r="F975" s="202" t="s">
        <v>1191</v>
      </c>
      <c r="G975" s="13"/>
      <c r="H975" s="201" t="s">
        <v>1</v>
      </c>
      <c r="I975" s="203"/>
      <c r="J975" s="13"/>
      <c r="K975" s="13"/>
      <c r="L975" s="200"/>
      <c r="M975" s="204"/>
      <c r="N975" s="205"/>
      <c r="O975" s="205"/>
      <c r="P975" s="205"/>
      <c r="Q975" s="205"/>
      <c r="R975" s="205"/>
      <c r="S975" s="205"/>
      <c r="T975" s="206"/>
      <c r="U975" s="13"/>
      <c r="V975" s="13"/>
      <c r="W975" s="13"/>
      <c r="X975" s="13"/>
      <c r="Y975" s="13"/>
      <c r="Z975" s="13"/>
      <c r="AA975" s="13"/>
      <c r="AB975" s="13"/>
      <c r="AC975" s="13"/>
      <c r="AD975" s="13"/>
      <c r="AE975" s="13"/>
      <c r="AT975" s="201" t="s">
        <v>171</v>
      </c>
      <c r="AU975" s="201" t="s">
        <v>83</v>
      </c>
      <c r="AV975" s="13" t="s">
        <v>81</v>
      </c>
      <c r="AW975" s="13" t="s">
        <v>32</v>
      </c>
      <c r="AX975" s="13" t="s">
        <v>75</v>
      </c>
      <c r="AY975" s="201" t="s">
        <v>158</v>
      </c>
    </row>
    <row r="976" s="14" customFormat="1">
      <c r="A976" s="14"/>
      <c r="B976" s="207"/>
      <c r="C976" s="14"/>
      <c r="D976" s="194" t="s">
        <v>171</v>
      </c>
      <c r="E976" s="208" t="s">
        <v>1</v>
      </c>
      <c r="F976" s="209" t="s">
        <v>1203</v>
      </c>
      <c r="G976" s="14"/>
      <c r="H976" s="210">
        <v>3.2029999999999998</v>
      </c>
      <c r="I976" s="211"/>
      <c r="J976" s="14"/>
      <c r="K976" s="14"/>
      <c r="L976" s="207"/>
      <c r="M976" s="212"/>
      <c r="N976" s="213"/>
      <c r="O976" s="213"/>
      <c r="P976" s="213"/>
      <c r="Q976" s="213"/>
      <c r="R976" s="213"/>
      <c r="S976" s="213"/>
      <c r="T976" s="214"/>
      <c r="U976" s="14"/>
      <c r="V976" s="14"/>
      <c r="W976" s="14"/>
      <c r="X976" s="14"/>
      <c r="Y976" s="14"/>
      <c r="Z976" s="14"/>
      <c r="AA976" s="14"/>
      <c r="AB976" s="14"/>
      <c r="AC976" s="14"/>
      <c r="AD976" s="14"/>
      <c r="AE976" s="14"/>
      <c r="AT976" s="208" t="s">
        <v>171</v>
      </c>
      <c r="AU976" s="208" t="s">
        <v>83</v>
      </c>
      <c r="AV976" s="14" t="s">
        <v>83</v>
      </c>
      <c r="AW976" s="14" t="s">
        <v>32</v>
      </c>
      <c r="AX976" s="14" t="s">
        <v>75</v>
      </c>
      <c r="AY976" s="208" t="s">
        <v>158</v>
      </c>
    </row>
    <row r="977" s="15" customFormat="1">
      <c r="A977" s="15"/>
      <c r="B977" s="215"/>
      <c r="C977" s="15"/>
      <c r="D977" s="194" t="s">
        <v>171</v>
      </c>
      <c r="E977" s="216" t="s">
        <v>1</v>
      </c>
      <c r="F977" s="217" t="s">
        <v>196</v>
      </c>
      <c r="G977" s="15"/>
      <c r="H977" s="218">
        <v>28.891000000000002</v>
      </c>
      <c r="I977" s="219"/>
      <c r="J977" s="15"/>
      <c r="K977" s="15"/>
      <c r="L977" s="215"/>
      <c r="M977" s="220"/>
      <c r="N977" s="221"/>
      <c r="O977" s="221"/>
      <c r="P977" s="221"/>
      <c r="Q977" s="221"/>
      <c r="R977" s="221"/>
      <c r="S977" s="221"/>
      <c r="T977" s="222"/>
      <c r="U977" s="15"/>
      <c r="V977" s="15"/>
      <c r="W977" s="15"/>
      <c r="X977" s="15"/>
      <c r="Y977" s="15"/>
      <c r="Z977" s="15"/>
      <c r="AA977" s="15"/>
      <c r="AB977" s="15"/>
      <c r="AC977" s="15"/>
      <c r="AD977" s="15"/>
      <c r="AE977" s="15"/>
      <c r="AT977" s="216" t="s">
        <v>171</v>
      </c>
      <c r="AU977" s="216" t="s">
        <v>83</v>
      </c>
      <c r="AV977" s="15" t="s">
        <v>165</v>
      </c>
      <c r="AW977" s="15" t="s">
        <v>32</v>
      </c>
      <c r="AX977" s="15" t="s">
        <v>81</v>
      </c>
      <c r="AY977" s="216" t="s">
        <v>158</v>
      </c>
    </row>
    <row r="978" s="2" customFormat="1" ht="49.05" customHeight="1">
      <c r="A978" s="38"/>
      <c r="B978" s="180"/>
      <c r="C978" s="223" t="s">
        <v>1240</v>
      </c>
      <c r="D978" s="223" t="s">
        <v>304</v>
      </c>
      <c r="E978" s="224" t="s">
        <v>1226</v>
      </c>
      <c r="F978" s="225" t="s">
        <v>1227</v>
      </c>
      <c r="G978" s="226" t="s">
        <v>163</v>
      </c>
      <c r="H978" s="227">
        <v>35.276000000000003</v>
      </c>
      <c r="I978" s="228"/>
      <c r="J978" s="229">
        <f>ROUND(I978*H978,2)</f>
        <v>0</v>
      </c>
      <c r="K978" s="225" t="s">
        <v>164</v>
      </c>
      <c r="L978" s="230"/>
      <c r="M978" s="231" t="s">
        <v>1</v>
      </c>
      <c r="N978" s="232" t="s">
        <v>40</v>
      </c>
      <c r="O978" s="77"/>
      <c r="P978" s="190">
        <f>O978*H978</f>
        <v>0</v>
      </c>
      <c r="Q978" s="190">
        <v>0.0047000000000000002</v>
      </c>
      <c r="R978" s="190">
        <f>Q978*H978</f>
        <v>0.16579720000000003</v>
      </c>
      <c r="S978" s="190">
        <v>0</v>
      </c>
      <c r="T978" s="191">
        <f>S978*H978</f>
        <v>0</v>
      </c>
      <c r="U978" s="38"/>
      <c r="V978" s="38"/>
      <c r="W978" s="38"/>
      <c r="X978" s="38"/>
      <c r="Y978" s="38"/>
      <c r="Z978" s="38"/>
      <c r="AA978" s="38"/>
      <c r="AB978" s="38"/>
      <c r="AC978" s="38"/>
      <c r="AD978" s="38"/>
      <c r="AE978" s="38"/>
      <c r="AR978" s="192" t="s">
        <v>379</v>
      </c>
      <c r="AT978" s="192" t="s">
        <v>304</v>
      </c>
      <c r="AU978" s="192" t="s">
        <v>83</v>
      </c>
      <c r="AY978" s="19" t="s">
        <v>158</v>
      </c>
      <c r="BE978" s="193">
        <f>IF(N978="základní",J978,0)</f>
        <v>0</v>
      </c>
      <c r="BF978" s="193">
        <f>IF(N978="snížená",J978,0)</f>
        <v>0</v>
      </c>
      <c r="BG978" s="193">
        <f>IF(N978="zákl. přenesená",J978,0)</f>
        <v>0</v>
      </c>
      <c r="BH978" s="193">
        <f>IF(N978="sníž. přenesená",J978,0)</f>
        <v>0</v>
      </c>
      <c r="BI978" s="193">
        <f>IF(N978="nulová",J978,0)</f>
        <v>0</v>
      </c>
      <c r="BJ978" s="19" t="s">
        <v>81</v>
      </c>
      <c r="BK978" s="193">
        <f>ROUND(I978*H978,2)</f>
        <v>0</v>
      </c>
      <c r="BL978" s="19" t="s">
        <v>272</v>
      </c>
      <c r="BM978" s="192" t="s">
        <v>1241</v>
      </c>
    </row>
    <row r="979" s="2" customFormat="1">
      <c r="A979" s="38"/>
      <c r="B979" s="39"/>
      <c r="C979" s="38"/>
      <c r="D979" s="194" t="s">
        <v>167</v>
      </c>
      <c r="E979" s="38"/>
      <c r="F979" s="195" t="s">
        <v>1227</v>
      </c>
      <c r="G979" s="38"/>
      <c r="H979" s="38"/>
      <c r="I979" s="196"/>
      <c r="J979" s="38"/>
      <c r="K979" s="38"/>
      <c r="L979" s="39"/>
      <c r="M979" s="197"/>
      <c r="N979" s="198"/>
      <c r="O979" s="77"/>
      <c r="P979" s="77"/>
      <c r="Q979" s="77"/>
      <c r="R979" s="77"/>
      <c r="S979" s="77"/>
      <c r="T979" s="78"/>
      <c r="U979" s="38"/>
      <c r="V979" s="38"/>
      <c r="W979" s="38"/>
      <c r="X979" s="38"/>
      <c r="Y979" s="38"/>
      <c r="Z979" s="38"/>
      <c r="AA979" s="38"/>
      <c r="AB979" s="38"/>
      <c r="AC979" s="38"/>
      <c r="AD979" s="38"/>
      <c r="AE979" s="38"/>
      <c r="AT979" s="19" t="s">
        <v>167</v>
      </c>
      <c r="AU979" s="19" t="s">
        <v>83</v>
      </c>
    </row>
    <row r="980" s="14" customFormat="1">
      <c r="A980" s="14"/>
      <c r="B980" s="207"/>
      <c r="C980" s="14"/>
      <c r="D980" s="194" t="s">
        <v>171</v>
      </c>
      <c r="E980" s="14"/>
      <c r="F980" s="209" t="s">
        <v>1242</v>
      </c>
      <c r="G980" s="14"/>
      <c r="H980" s="210">
        <v>35.276000000000003</v>
      </c>
      <c r="I980" s="211"/>
      <c r="J980" s="14"/>
      <c r="K980" s="14"/>
      <c r="L980" s="207"/>
      <c r="M980" s="212"/>
      <c r="N980" s="213"/>
      <c r="O980" s="213"/>
      <c r="P980" s="213"/>
      <c r="Q980" s="213"/>
      <c r="R980" s="213"/>
      <c r="S980" s="213"/>
      <c r="T980" s="214"/>
      <c r="U980" s="14"/>
      <c r="V980" s="14"/>
      <c r="W980" s="14"/>
      <c r="X980" s="14"/>
      <c r="Y980" s="14"/>
      <c r="Z980" s="14"/>
      <c r="AA980" s="14"/>
      <c r="AB980" s="14"/>
      <c r="AC980" s="14"/>
      <c r="AD980" s="14"/>
      <c r="AE980" s="14"/>
      <c r="AT980" s="208" t="s">
        <v>171</v>
      </c>
      <c r="AU980" s="208" t="s">
        <v>83</v>
      </c>
      <c r="AV980" s="14" t="s">
        <v>83</v>
      </c>
      <c r="AW980" s="14" t="s">
        <v>3</v>
      </c>
      <c r="AX980" s="14" t="s">
        <v>81</v>
      </c>
      <c r="AY980" s="208" t="s">
        <v>158</v>
      </c>
    </row>
    <row r="981" s="2" customFormat="1" ht="24.15" customHeight="1">
      <c r="A981" s="38"/>
      <c r="B981" s="180"/>
      <c r="C981" s="181" t="s">
        <v>1243</v>
      </c>
      <c r="D981" s="181" t="s">
        <v>160</v>
      </c>
      <c r="E981" s="182" t="s">
        <v>1244</v>
      </c>
      <c r="F981" s="183" t="s">
        <v>1245</v>
      </c>
      <c r="G981" s="184" t="s">
        <v>163</v>
      </c>
      <c r="H981" s="185">
        <v>8.7059999999999995</v>
      </c>
      <c r="I981" s="186"/>
      <c r="J981" s="187">
        <f>ROUND(I981*H981,2)</f>
        <v>0</v>
      </c>
      <c r="K981" s="183" t="s">
        <v>164</v>
      </c>
      <c r="L981" s="39"/>
      <c r="M981" s="188" t="s">
        <v>1</v>
      </c>
      <c r="N981" s="189" t="s">
        <v>40</v>
      </c>
      <c r="O981" s="77"/>
      <c r="P981" s="190">
        <f>O981*H981</f>
        <v>0</v>
      </c>
      <c r="Q981" s="190">
        <v>0.00035</v>
      </c>
      <c r="R981" s="190">
        <f>Q981*H981</f>
        <v>0.0030470999999999996</v>
      </c>
      <c r="S981" s="190">
        <v>0</v>
      </c>
      <c r="T981" s="191">
        <f>S981*H981</f>
        <v>0</v>
      </c>
      <c r="U981" s="38"/>
      <c r="V981" s="38"/>
      <c r="W981" s="38"/>
      <c r="X981" s="38"/>
      <c r="Y981" s="38"/>
      <c r="Z981" s="38"/>
      <c r="AA981" s="38"/>
      <c r="AB981" s="38"/>
      <c r="AC981" s="38"/>
      <c r="AD981" s="38"/>
      <c r="AE981" s="38"/>
      <c r="AR981" s="192" t="s">
        <v>272</v>
      </c>
      <c r="AT981" s="192" t="s">
        <v>160</v>
      </c>
      <c r="AU981" s="192" t="s">
        <v>83</v>
      </c>
      <c r="AY981" s="19" t="s">
        <v>158</v>
      </c>
      <c r="BE981" s="193">
        <f>IF(N981="základní",J981,0)</f>
        <v>0</v>
      </c>
      <c r="BF981" s="193">
        <f>IF(N981="snížená",J981,0)</f>
        <v>0</v>
      </c>
      <c r="BG981" s="193">
        <f>IF(N981="zákl. přenesená",J981,0)</f>
        <v>0</v>
      </c>
      <c r="BH981" s="193">
        <f>IF(N981="sníž. přenesená",J981,0)</f>
        <v>0</v>
      </c>
      <c r="BI981" s="193">
        <f>IF(N981="nulová",J981,0)</f>
        <v>0</v>
      </c>
      <c r="BJ981" s="19" t="s">
        <v>81</v>
      </c>
      <c r="BK981" s="193">
        <f>ROUND(I981*H981,2)</f>
        <v>0</v>
      </c>
      <c r="BL981" s="19" t="s">
        <v>272</v>
      </c>
      <c r="BM981" s="192" t="s">
        <v>1246</v>
      </c>
    </row>
    <row r="982" s="2" customFormat="1">
      <c r="A982" s="38"/>
      <c r="B982" s="39"/>
      <c r="C982" s="38"/>
      <c r="D982" s="194" t="s">
        <v>167</v>
      </c>
      <c r="E982" s="38"/>
      <c r="F982" s="195" t="s">
        <v>1247</v>
      </c>
      <c r="G982" s="38"/>
      <c r="H982" s="38"/>
      <c r="I982" s="196"/>
      <c r="J982" s="38"/>
      <c r="K982" s="38"/>
      <c r="L982" s="39"/>
      <c r="M982" s="197"/>
      <c r="N982" s="198"/>
      <c r="O982" s="77"/>
      <c r="P982" s="77"/>
      <c r="Q982" s="77"/>
      <c r="R982" s="77"/>
      <c r="S982" s="77"/>
      <c r="T982" s="78"/>
      <c r="U982" s="38"/>
      <c r="V982" s="38"/>
      <c r="W982" s="38"/>
      <c r="X982" s="38"/>
      <c r="Y982" s="38"/>
      <c r="Z982" s="38"/>
      <c r="AA982" s="38"/>
      <c r="AB982" s="38"/>
      <c r="AC982" s="38"/>
      <c r="AD982" s="38"/>
      <c r="AE982" s="38"/>
      <c r="AT982" s="19" t="s">
        <v>167</v>
      </c>
      <c r="AU982" s="19" t="s">
        <v>83</v>
      </c>
    </row>
    <row r="983" s="2" customFormat="1">
      <c r="A983" s="38"/>
      <c r="B983" s="39"/>
      <c r="C983" s="38"/>
      <c r="D983" s="194" t="s">
        <v>169</v>
      </c>
      <c r="E983" s="38"/>
      <c r="F983" s="199" t="s">
        <v>277</v>
      </c>
      <c r="G983" s="38"/>
      <c r="H983" s="38"/>
      <c r="I983" s="196"/>
      <c r="J983" s="38"/>
      <c r="K983" s="38"/>
      <c r="L983" s="39"/>
      <c r="M983" s="197"/>
      <c r="N983" s="198"/>
      <c r="O983" s="77"/>
      <c r="P983" s="77"/>
      <c r="Q983" s="77"/>
      <c r="R983" s="77"/>
      <c r="S983" s="77"/>
      <c r="T983" s="78"/>
      <c r="U983" s="38"/>
      <c r="V983" s="38"/>
      <c r="W983" s="38"/>
      <c r="X983" s="38"/>
      <c r="Y983" s="38"/>
      <c r="Z983" s="38"/>
      <c r="AA983" s="38"/>
      <c r="AB983" s="38"/>
      <c r="AC983" s="38"/>
      <c r="AD983" s="38"/>
      <c r="AE983" s="38"/>
      <c r="AT983" s="19" t="s">
        <v>169</v>
      </c>
      <c r="AU983" s="19" t="s">
        <v>83</v>
      </c>
    </row>
    <row r="984" s="13" customFormat="1">
      <c r="A984" s="13"/>
      <c r="B984" s="200"/>
      <c r="C984" s="13"/>
      <c r="D984" s="194" t="s">
        <v>171</v>
      </c>
      <c r="E984" s="201" t="s">
        <v>1</v>
      </c>
      <c r="F984" s="202" t="s">
        <v>543</v>
      </c>
      <c r="G984" s="13"/>
      <c r="H984" s="201" t="s">
        <v>1</v>
      </c>
      <c r="I984" s="203"/>
      <c r="J984" s="13"/>
      <c r="K984" s="13"/>
      <c r="L984" s="200"/>
      <c r="M984" s="204"/>
      <c r="N984" s="205"/>
      <c r="O984" s="205"/>
      <c r="P984" s="205"/>
      <c r="Q984" s="205"/>
      <c r="R984" s="205"/>
      <c r="S984" s="205"/>
      <c r="T984" s="206"/>
      <c r="U984" s="13"/>
      <c r="V984" s="13"/>
      <c r="W984" s="13"/>
      <c r="X984" s="13"/>
      <c r="Y984" s="13"/>
      <c r="Z984" s="13"/>
      <c r="AA984" s="13"/>
      <c r="AB984" s="13"/>
      <c r="AC984" s="13"/>
      <c r="AD984" s="13"/>
      <c r="AE984" s="13"/>
      <c r="AT984" s="201" t="s">
        <v>171</v>
      </c>
      <c r="AU984" s="201" t="s">
        <v>83</v>
      </c>
      <c r="AV984" s="13" t="s">
        <v>81</v>
      </c>
      <c r="AW984" s="13" t="s">
        <v>32</v>
      </c>
      <c r="AX984" s="13" t="s">
        <v>75</v>
      </c>
      <c r="AY984" s="201" t="s">
        <v>158</v>
      </c>
    </row>
    <row r="985" s="14" customFormat="1">
      <c r="A985" s="14"/>
      <c r="B985" s="207"/>
      <c r="C985" s="14"/>
      <c r="D985" s="194" t="s">
        <v>171</v>
      </c>
      <c r="E985" s="208" t="s">
        <v>1</v>
      </c>
      <c r="F985" s="209" t="s">
        <v>1248</v>
      </c>
      <c r="G985" s="14"/>
      <c r="H985" s="210">
        <v>8.7059999999999995</v>
      </c>
      <c r="I985" s="211"/>
      <c r="J985" s="14"/>
      <c r="K985" s="14"/>
      <c r="L985" s="207"/>
      <c r="M985" s="212"/>
      <c r="N985" s="213"/>
      <c r="O985" s="213"/>
      <c r="P985" s="213"/>
      <c r="Q985" s="213"/>
      <c r="R985" s="213"/>
      <c r="S985" s="213"/>
      <c r="T985" s="214"/>
      <c r="U985" s="14"/>
      <c r="V985" s="14"/>
      <c r="W985" s="14"/>
      <c r="X985" s="14"/>
      <c r="Y985" s="14"/>
      <c r="Z985" s="14"/>
      <c r="AA985" s="14"/>
      <c r="AB985" s="14"/>
      <c r="AC985" s="14"/>
      <c r="AD985" s="14"/>
      <c r="AE985" s="14"/>
      <c r="AT985" s="208" t="s">
        <v>171</v>
      </c>
      <c r="AU985" s="208" t="s">
        <v>83</v>
      </c>
      <c r="AV985" s="14" t="s">
        <v>83</v>
      </c>
      <c r="AW985" s="14" t="s">
        <v>32</v>
      </c>
      <c r="AX985" s="14" t="s">
        <v>81</v>
      </c>
      <c r="AY985" s="208" t="s">
        <v>158</v>
      </c>
    </row>
    <row r="986" s="2" customFormat="1" ht="24.15" customHeight="1">
      <c r="A986" s="38"/>
      <c r="B986" s="180"/>
      <c r="C986" s="181" t="s">
        <v>1249</v>
      </c>
      <c r="D986" s="181" t="s">
        <v>160</v>
      </c>
      <c r="E986" s="182" t="s">
        <v>1250</v>
      </c>
      <c r="F986" s="183" t="s">
        <v>1251</v>
      </c>
      <c r="G986" s="184" t="s">
        <v>184</v>
      </c>
      <c r="H986" s="185">
        <v>14.51</v>
      </c>
      <c r="I986" s="186"/>
      <c r="J986" s="187">
        <f>ROUND(I986*H986,2)</f>
        <v>0</v>
      </c>
      <c r="K986" s="183" t="s">
        <v>164</v>
      </c>
      <c r="L986" s="39"/>
      <c r="M986" s="188" t="s">
        <v>1</v>
      </c>
      <c r="N986" s="189" t="s">
        <v>40</v>
      </c>
      <c r="O986" s="77"/>
      <c r="P986" s="190">
        <f>O986*H986</f>
        <v>0</v>
      </c>
      <c r="Q986" s="190">
        <v>0.00016000000000000001</v>
      </c>
      <c r="R986" s="190">
        <f>Q986*H986</f>
        <v>0.0023216000000000001</v>
      </c>
      <c r="S986" s="190">
        <v>0</v>
      </c>
      <c r="T986" s="191">
        <f>S986*H986</f>
        <v>0</v>
      </c>
      <c r="U986" s="38"/>
      <c r="V986" s="38"/>
      <c r="W986" s="38"/>
      <c r="X986" s="38"/>
      <c r="Y986" s="38"/>
      <c r="Z986" s="38"/>
      <c r="AA986" s="38"/>
      <c r="AB986" s="38"/>
      <c r="AC986" s="38"/>
      <c r="AD986" s="38"/>
      <c r="AE986" s="38"/>
      <c r="AR986" s="192" t="s">
        <v>272</v>
      </c>
      <c r="AT986" s="192" t="s">
        <v>160</v>
      </c>
      <c r="AU986" s="192" t="s">
        <v>83</v>
      </c>
      <c r="AY986" s="19" t="s">
        <v>158</v>
      </c>
      <c r="BE986" s="193">
        <f>IF(N986="základní",J986,0)</f>
        <v>0</v>
      </c>
      <c r="BF986" s="193">
        <f>IF(N986="snížená",J986,0)</f>
        <v>0</v>
      </c>
      <c r="BG986" s="193">
        <f>IF(N986="zákl. přenesená",J986,0)</f>
        <v>0</v>
      </c>
      <c r="BH986" s="193">
        <f>IF(N986="sníž. přenesená",J986,0)</f>
        <v>0</v>
      </c>
      <c r="BI986" s="193">
        <f>IF(N986="nulová",J986,0)</f>
        <v>0</v>
      </c>
      <c r="BJ986" s="19" t="s">
        <v>81</v>
      </c>
      <c r="BK986" s="193">
        <f>ROUND(I986*H986,2)</f>
        <v>0</v>
      </c>
      <c r="BL986" s="19" t="s">
        <v>272</v>
      </c>
      <c r="BM986" s="192" t="s">
        <v>1252</v>
      </c>
    </row>
    <row r="987" s="2" customFormat="1">
      <c r="A987" s="38"/>
      <c r="B987" s="39"/>
      <c r="C987" s="38"/>
      <c r="D987" s="194" t="s">
        <v>167</v>
      </c>
      <c r="E987" s="38"/>
      <c r="F987" s="195" t="s">
        <v>1253</v>
      </c>
      <c r="G987" s="38"/>
      <c r="H987" s="38"/>
      <c r="I987" s="196"/>
      <c r="J987" s="38"/>
      <c r="K987" s="38"/>
      <c r="L987" s="39"/>
      <c r="M987" s="197"/>
      <c r="N987" s="198"/>
      <c r="O987" s="77"/>
      <c r="P987" s="77"/>
      <c r="Q987" s="77"/>
      <c r="R987" s="77"/>
      <c r="S987" s="77"/>
      <c r="T987" s="78"/>
      <c r="U987" s="38"/>
      <c r="V987" s="38"/>
      <c r="W987" s="38"/>
      <c r="X987" s="38"/>
      <c r="Y987" s="38"/>
      <c r="Z987" s="38"/>
      <c r="AA987" s="38"/>
      <c r="AB987" s="38"/>
      <c r="AC987" s="38"/>
      <c r="AD987" s="38"/>
      <c r="AE987" s="38"/>
      <c r="AT987" s="19" t="s">
        <v>167</v>
      </c>
      <c r="AU987" s="19" t="s">
        <v>83</v>
      </c>
    </row>
    <row r="988" s="2" customFormat="1">
      <c r="A988" s="38"/>
      <c r="B988" s="39"/>
      <c r="C988" s="38"/>
      <c r="D988" s="194" t="s">
        <v>169</v>
      </c>
      <c r="E988" s="38"/>
      <c r="F988" s="199" t="s">
        <v>277</v>
      </c>
      <c r="G988" s="38"/>
      <c r="H988" s="38"/>
      <c r="I988" s="196"/>
      <c r="J988" s="38"/>
      <c r="K988" s="38"/>
      <c r="L988" s="39"/>
      <c r="M988" s="197"/>
      <c r="N988" s="198"/>
      <c r="O988" s="77"/>
      <c r="P988" s="77"/>
      <c r="Q988" s="77"/>
      <c r="R988" s="77"/>
      <c r="S988" s="77"/>
      <c r="T988" s="78"/>
      <c r="U988" s="38"/>
      <c r="V988" s="38"/>
      <c r="W988" s="38"/>
      <c r="X988" s="38"/>
      <c r="Y988" s="38"/>
      <c r="Z988" s="38"/>
      <c r="AA988" s="38"/>
      <c r="AB988" s="38"/>
      <c r="AC988" s="38"/>
      <c r="AD988" s="38"/>
      <c r="AE988" s="38"/>
      <c r="AT988" s="19" t="s">
        <v>169</v>
      </c>
      <c r="AU988" s="19" t="s">
        <v>83</v>
      </c>
    </row>
    <row r="989" s="13" customFormat="1">
      <c r="A989" s="13"/>
      <c r="B989" s="200"/>
      <c r="C989" s="13"/>
      <c r="D989" s="194" t="s">
        <v>171</v>
      </c>
      <c r="E989" s="201" t="s">
        <v>1</v>
      </c>
      <c r="F989" s="202" t="s">
        <v>543</v>
      </c>
      <c r="G989" s="13"/>
      <c r="H989" s="201" t="s">
        <v>1</v>
      </c>
      <c r="I989" s="203"/>
      <c r="J989" s="13"/>
      <c r="K989" s="13"/>
      <c r="L989" s="200"/>
      <c r="M989" s="204"/>
      <c r="N989" s="205"/>
      <c r="O989" s="205"/>
      <c r="P989" s="205"/>
      <c r="Q989" s="205"/>
      <c r="R989" s="205"/>
      <c r="S989" s="205"/>
      <c r="T989" s="206"/>
      <c r="U989" s="13"/>
      <c r="V989" s="13"/>
      <c r="W989" s="13"/>
      <c r="X989" s="13"/>
      <c r="Y989" s="13"/>
      <c r="Z989" s="13"/>
      <c r="AA989" s="13"/>
      <c r="AB989" s="13"/>
      <c r="AC989" s="13"/>
      <c r="AD989" s="13"/>
      <c r="AE989" s="13"/>
      <c r="AT989" s="201" t="s">
        <v>171</v>
      </c>
      <c r="AU989" s="201" t="s">
        <v>83</v>
      </c>
      <c r="AV989" s="13" t="s">
        <v>81</v>
      </c>
      <c r="AW989" s="13" t="s">
        <v>32</v>
      </c>
      <c r="AX989" s="13" t="s">
        <v>75</v>
      </c>
      <c r="AY989" s="201" t="s">
        <v>158</v>
      </c>
    </row>
    <row r="990" s="14" customFormat="1">
      <c r="A990" s="14"/>
      <c r="B990" s="207"/>
      <c r="C990" s="14"/>
      <c r="D990" s="194" t="s">
        <v>171</v>
      </c>
      <c r="E990" s="208" t="s">
        <v>1</v>
      </c>
      <c r="F990" s="209" t="s">
        <v>1254</v>
      </c>
      <c r="G990" s="14"/>
      <c r="H990" s="210">
        <v>14.51</v>
      </c>
      <c r="I990" s="211"/>
      <c r="J990" s="14"/>
      <c r="K990" s="14"/>
      <c r="L990" s="207"/>
      <c r="M990" s="212"/>
      <c r="N990" s="213"/>
      <c r="O990" s="213"/>
      <c r="P990" s="213"/>
      <c r="Q990" s="213"/>
      <c r="R990" s="213"/>
      <c r="S990" s="213"/>
      <c r="T990" s="214"/>
      <c r="U990" s="14"/>
      <c r="V990" s="14"/>
      <c r="W990" s="14"/>
      <c r="X990" s="14"/>
      <c r="Y990" s="14"/>
      <c r="Z990" s="14"/>
      <c r="AA990" s="14"/>
      <c r="AB990" s="14"/>
      <c r="AC990" s="14"/>
      <c r="AD990" s="14"/>
      <c r="AE990" s="14"/>
      <c r="AT990" s="208" t="s">
        <v>171</v>
      </c>
      <c r="AU990" s="208" t="s">
        <v>83</v>
      </c>
      <c r="AV990" s="14" t="s">
        <v>83</v>
      </c>
      <c r="AW990" s="14" t="s">
        <v>32</v>
      </c>
      <c r="AX990" s="14" t="s">
        <v>81</v>
      </c>
      <c r="AY990" s="208" t="s">
        <v>158</v>
      </c>
    </row>
    <row r="991" s="2" customFormat="1" ht="24.15" customHeight="1">
      <c r="A991" s="38"/>
      <c r="B991" s="180"/>
      <c r="C991" s="181" t="s">
        <v>1255</v>
      </c>
      <c r="D991" s="181" t="s">
        <v>160</v>
      </c>
      <c r="E991" s="182" t="s">
        <v>1256</v>
      </c>
      <c r="F991" s="183" t="s">
        <v>1257</v>
      </c>
      <c r="G991" s="184" t="s">
        <v>307</v>
      </c>
      <c r="H991" s="185">
        <v>0.28499999999999998</v>
      </c>
      <c r="I991" s="186"/>
      <c r="J991" s="187">
        <f>ROUND(I991*H991,2)</f>
        <v>0</v>
      </c>
      <c r="K991" s="183" t="s">
        <v>164</v>
      </c>
      <c r="L991" s="39"/>
      <c r="M991" s="188" t="s">
        <v>1</v>
      </c>
      <c r="N991" s="189" t="s">
        <v>40</v>
      </c>
      <c r="O991" s="77"/>
      <c r="P991" s="190">
        <f>O991*H991</f>
        <v>0</v>
      </c>
      <c r="Q991" s="190">
        <v>0</v>
      </c>
      <c r="R991" s="190">
        <f>Q991*H991</f>
        <v>0</v>
      </c>
      <c r="S991" s="190">
        <v>0</v>
      </c>
      <c r="T991" s="191">
        <f>S991*H991</f>
        <v>0</v>
      </c>
      <c r="U991" s="38"/>
      <c r="V991" s="38"/>
      <c r="W991" s="38"/>
      <c r="X991" s="38"/>
      <c r="Y991" s="38"/>
      <c r="Z991" s="38"/>
      <c r="AA991" s="38"/>
      <c r="AB991" s="38"/>
      <c r="AC991" s="38"/>
      <c r="AD991" s="38"/>
      <c r="AE991" s="38"/>
      <c r="AR991" s="192" t="s">
        <v>272</v>
      </c>
      <c r="AT991" s="192" t="s">
        <v>160</v>
      </c>
      <c r="AU991" s="192" t="s">
        <v>83</v>
      </c>
      <c r="AY991" s="19" t="s">
        <v>158</v>
      </c>
      <c r="BE991" s="193">
        <f>IF(N991="základní",J991,0)</f>
        <v>0</v>
      </c>
      <c r="BF991" s="193">
        <f>IF(N991="snížená",J991,0)</f>
        <v>0</v>
      </c>
      <c r="BG991" s="193">
        <f>IF(N991="zákl. přenesená",J991,0)</f>
        <v>0</v>
      </c>
      <c r="BH991" s="193">
        <f>IF(N991="sníž. přenesená",J991,0)</f>
        <v>0</v>
      </c>
      <c r="BI991" s="193">
        <f>IF(N991="nulová",J991,0)</f>
        <v>0</v>
      </c>
      <c r="BJ991" s="19" t="s">
        <v>81</v>
      </c>
      <c r="BK991" s="193">
        <f>ROUND(I991*H991,2)</f>
        <v>0</v>
      </c>
      <c r="BL991" s="19" t="s">
        <v>272</v>
      </c>
      <c r="BM991" s="192" t="s">
        <v>1258</v>
      </c>
    </row>
    <row r="992" s="2" customFormat="1">
      <c r="A992" s="38"/>
      <c r="B992" s="39"/>
      <c r="C992" s="38"/>
      <c r="D992" s="194" t="s">
        <v>167</v>
      </c>
      <c r="E992" s="38"/>
      <c r="F992" s="195" t="s">
        <v>1259</v>
      </c>
      <c r="G992" s="38"/>
      <c r="H992" s="38"/>
      <c r="I992" s="196"/>
      <c r="J992" s="38"/>
      <c r="K992" s="38"/>
      <c r="L992" s="39"/>
      <c r="M992" s="197"/>
      <c r="N992" s="198"/>
      <c r="O992" s="77"/>
      <c r="P992" s="77"/>
      <c r="Q992" s="77"/>
      <c r="R992" s="77"/>
      <c r="S992" s="77"/>
      <c r="T992" s="78"/>
      <c r="U992" s="38"/>
      <c r="V992" s="38"/>
      <c r="W992" s="38"/>
      <c r="X992" s="38"/>
      <c r="Y992" s="38"/>
      <c r="Z992" s="38"/>
      <c r="AA992" s="38"/>
      <c r="AB992" s="38"/>
      <c r="AC992" s="38"/>
      <c r="AD992" s="38"/>
      <c r="AE992" s="38"/>
      <c r="AT992" s="19" t="s">
        <v>167</v>
      </c>
      <c r="AU992" s="19" t="s">
        <v>83</v>
      </c>
    </row>
    <row r="993" s="12" customFormat="1" ht="22.8" customHeight="1">
      <c r="A993" s="12"/>
      <c r="B993" s="167"/>
      <c r="C993" s="12"/>
      <c r="D993" s="168" t="s">
        <v>74</v>
      </c>
      <c r="E993" s="178" t="s">
        <v>1260</v>
      </c>
      <c r="F993" s="178" t="s">
        <v>1261</v>
      </c>
      <c r="G993" s="12"/>
      <c r="H993" s="12"/>
      <c r="I993" s="170"/>
      <c r="J993" s="179">
        <f>BK993</f>
        <v>0</v>
      </c>
      <c r="K993" s="12"/>
      <c r="L993" s="167"/>
      <c r="M993" s="172"/>
      <c r="N993" s="173"/>
      <c r="O993" s="173"/>
      <c r="P993" s="174">
        <f>SUM(P994:P1017)</f>
        <v>0</v>
      </c>
      <c r="Q993" s="173"/>
      <c r="R993" s="174">
        <f>SUM(R994:R1017)</f>
        <v>0.050658160000000001</v>
      </c>
      <c r="S993" s="173"/>
      <c r="T993" s="175">
        <f>SUM(T994:T1017)</f>
        <v>0.23380499999999999</v>
      </c>
      <c r="U993" s="12"/>
      <c r="V993" s="12"/>
      <c r="W993" s="12"/>
      <c r="X993" s="12"/>
      <c r="Y993" s="12"/>
      <c r="Z993" s="12"/>
      <c r="AA993" s="12"/>
      <c r="AB993" s="12"/>
      <c r="AC993" s="12"/>
      <c r="AD993" s="12"/>
      <c r="AE993" s="12"/>
      <c r="AR993" s="168" t="s">
        <v>83</v>
      </c>
      <c r="AT993" s="176" t="s">
        <v>74</v>
      </c>
      <c r="AU993" s="176" t="s">
        <v>81</v>
      </c>
      <c r="AY993" s="168" t="s">
        <v>158</v>
      </c>
      <c r="BK993" s="177">
        <f>SUM(BK994:BK1017)</f>
        <v>0</v>
      </c>
    </row>
    <row r="994" s="2" customFormat="1" ht="24.15" customHeight="1">
      <c r="A994" s="38"/>
      <c r="B994" s="180"/>
      <c r="C994" s="181" t="s">
        <v>1262</v>
      </c>
      <c r="D994" s="181" t="s">
        <v>160</v>
      </c>
      <c r="E994" s="182" t="s">
        <v>1263</v>
      </c>
      <c r="F994" s="183" t="s">
        <v>1264</v>
      </c>
      <c r="G994" s="184" t="s">
        <v>163</v>
      </c>
      <c r="H994" s="185">
        <v>21.254999999999999</v>
      </c>
      <c r="I994" s="186"/>
      <c r="J994" s="187">
        <f>ROUND(I994*H994,2)</f>
        <v>0</v>
      </c>
      <c r="K994" s="183" t="s">
        <v>164</v>
      </c>
      <c r="L994" s="39"/>
      <c r="M994" s="188" t="s">
        <v>1</v>
      </c>
      <c r="N994" s="189" t="s">
        <v>40</v>
      </c>
      <c r="O994" s="77"/>
      <c r="P994" s="190">
        <f>O994*H994</f>
        <v>0</v>
      </c>
      <c r="Q994" s="190">
        <v>0</v>
      </c>
      <c r="R994" s="190">
        <f>Q994*H994</f>
        <v>0</v>
      </c>
      <c r="S994" s="190">
        <v>0.010999999999999999</v>
      </c>
      <c r="T994" s="191">
        <f>S994*H994</f>
        <v>0.23380499999999999</v>
      </c>
      <c r="U994" s="38"/>
      <c r="V994" s="38"/>
      <c r="W994" s="38"/>
      <c r="X994" s="38"/>
      <c r="Y994" s="38"/>
      <c r="Z994" s="38"/>
      <c r="AA994" s="38"/>
      <c r="AB994" s="38"/>
      <c r="AC994" s="38"/>
      <c r="AD994" s="38"/>
      <c r="AE994" s="38"/>
      <c r="AR994" s="192" t="s">
        <v>272</v>
      </c>
      <c r="AT994" s="192" t="s">
        <v>160</v>
      </c>
      <c r="AU994" s="192" t="s">
        <v>83</v>
      </c>
      <c r="AY994" s="19" t="s">
        <v>158</v>
      </c>
      <c r="BE994" s="193">
        <f>IF(N994="základní",J994,0)</f>
        <v>0</v>
      </c>
      <c r="BF994" s="193">
        <f>IF(N994="snížená",J994,0)</f>
        <v>0</v>
      </c>
      <c r="BG994" s="193">
        <f>IF(N994="zákl. přenesená",J994,0)</f>
        <v>0</v>
      </c>
      <c r="BH994" s="193">
        <f>IF(N994="sníž. přenesená",J994,0)</f>
        <v>0</v>
      </c>
      <c r="BI994" s="193">
        <f>IF(N994="nulová",J994,0)</f>
        <v>0</v>
      </c>
      <c r="BJ994" s="19" t="s">
        <v>81</v>
      </c>
      <c r="BK994" s="193">
        <f>ROUND(I994*H994,2)</f>
        <v>0</v>
      </c>
      <c r="BL994" s="19" t="s">
        <v>272</v>
      </c>
      <c r="BM994" s="192" t="s">
        <v>1265</v>
      </c>
    </row>
    <row r="995" s="2" customFormat="1">
      <c r="A995" s="38"/>
      <c r="B995" s="39"/>
      <c r="C995" s="38"/>
      <c r="D995" s="194" t="s">
        <v>167</v>
      </c>
      <c r="E995" s="38"/>
      <c r="F995" s="195" t="s">
        <v>1266</v>
      </c>
      <c r="G995" s="38"/>
      <c r="H995" s="38"/>
      <c r="I995" s="196"/>
      <c r="J995" s="38"/>
      <c r="K995" s="38"/>
      <c r="L995" s="39"/>
      <c r="M995" s="197"/>
      <c r="N995" s="198"/>
      <c r="O995" s="77"/>
      <c r="P995" s="77"/>
      <c r="Q995" s="77"/>
      <c r="R995" s="77"/>
      <c r="S995" s="77"/>
      <c r="T995" s="78"/>
      <c r="U995" s="38"/>
      <c r="V995" s="38"/>
      <c r="W995" s="38"/>
      <c r="X995" s="38"/>
      <c r="Y995" s="38"/>
      <c r="Z995" s="38"/>
      <c r="AA995" s="38"/>
      <c r="AB995" s="38"/>
      <c r="AC995" s="38"/>
      <c r="AD995" s="38"/>
      <c r="AE995" s="38"/>
      <c r="AT995" s="19" t="s">
        <v>167</v>
      </c>
      <c r="AU995" s="19" t="s">
        <v>83</v>
      </c>
    </row>
    <row r="996" s="2" customFormat="1">
      <c r="A996" s="38"/>
      <c r="B996" s="39"/>
      <c r="C996" s="38"/>
      <c r="D996" s="194" t="s">
        <v>169</v>
      </c>
      <c r="E996" s="38"/>
      <c r="F996" s="199" t="s">
        <v>277</v>
      </c>
      <c r="G996" s="38"/>
      <c r="H996" s="38"/>
      <c r="I996" s="196"/>
      <c r="J996" s="38"/>
      <c r="K996" s="38"/>
      <c r="L996" s="39"/>
      <c r="M996" s="197"/>
      <c r="N996" s="198"/>
      <c r="O996" s="77"/>
      <c r="P996" s="77"/>
      <c r="Q996" s="77"/>
      <c r="R996" s="77"/>
      <c r="S996" s="77"/>
      <c r="T996" s="78"/>
      <c r="U996" s="38"/>
      <c r="V996" s="38"/>
      <c r="W996" s="38"/>
      <c r="X996" s="38"/>
      <c r="Y996" s="38"/>
      <c r="Z996" s="38"/>
      <c r="AA996" s="38"/>
      <c r="AB996" s="38"/>
      <c r="AC996" s="38"/>
      <c r="AD996" s="38"/>
      <c r="AE996" s="38"/>
      <c r="AT996" s="19" t="s">
        <v>169</v>
      </c>
      <c r="AU996" s="19" t="s">
        <v>83</v>
      </c>
    </row>
    <row r="997" s="14" customFormat="1">
      <c r="A997" s="14"/>
      <c r="B997" s="207"/>
      <c r="C997" s="14"/>
      <c r="D997" s="194" t="s">
        <v>171</v>
      </c>
      <c r="E997" s="208" t="s">
        <v>1</v>
      </c>
      <c r="F997" s="209" t="s">
        <v>1267</v>
      </c>
      <c r="G997" s="14"/>
      <c r="H997" s="210">
        <v>18.155000000000001</v>
      </c>
      <c r="I997" s="211"/>
      <c r="J997" s="14"/>
      <c r="K997" s="14"/>
      <c r="L997" s="207"/>
      <c r="M997" s="212"/>
      <c r="N997" s="213"/>
      <c r="O997" s="213"/>
      <c r="P997" s="213"/>
      <c r="Q997" s="213"/>
      <c r="R997" s="213"/>
      <c r="S997" s="213"/>
      <c r="T997" s="214"/>
      <c r="U997" s="14"/>
      <c r="V997" s="14"/>
      <c r="W997" s="14"/>
      <c r="X997" s="14"/>
      <c r="Y997" s="14"/>
      <c r="Z997" s="14"/>
      <c r="AA997" s="14"/>
      <c r="AB997" s="14"/>
      <c r="AC997" s="14"/>
      <c r="AD997" s="14"/>
      <c r="AE997" s="14"/>
      <c r="AT997" s="208" t="s">
        <v>171</v>
      </c>
      <c r="AU997" s="208" t="s">
        <v>83</v>
      </c>
      <c r="AV997" s="14" t="s">
        <v>83</v>
      </c>
      <c r="AW997" s="14" t="s">
        <v>32</v>
      </c>
      <c r="AX997" s="14" t="s">
        <v>75</v>
      </c>
      <c r="AY997" s="208" t="s">
        <v>158</v>
      </c>
    </row>
    <row r="998" s="14" customFormat="1">
      <c r="A998" s="14"/>
      <c r="B998" s="207"/>
      <c r="C998" s="14"/>
      <c r="D998" s="194" t="s">
        <v>171</v>
      </c>
      <c r="E998" s="208" t="s">
        <v>1</v>
      </c>
      <c r="F998" s="209" t="s">
        <v>1268</v>
      </c>
      <c r="G998" s="14"/>
      <c r="H998" s="210">
        <v>3.1000000000000001</v>
      </c>
      <c r="I998" s="211"/>
      <c r="J998" s="14"/>
      <c r="K998" s="14"/>
      <c r="L998" s="207"/>
      <c r="M998" s="212"/>
      <c r="N998" s="213"/>
      <c r="O998" s="213"/>
      <c r="P998" s="213"/>
      <c r="Q998" s="213"/>
      <c r="R998" s="213"/>
      <c r="S998" s="213"/>
      <c r="T998" s="214"/>
      <c r="U998" s="14"/>
      <c r="V998" s="14"/>
      <c r="W998" s="14"/>
      <c r="X998" s="14"/>
      <c r="Y998" s="14"/>
      <c r="Z998" s="14"/>
      <c r="AA998" s="14"/>
      <c r="AB998" s="14"/>
      <c r="AC998" s="14"/>
      <c r="AD998" s="14"/>
      <c r="AE998" s="14"/>
      <c r="AT998" s="208" t="s">
        <v>171</v>
      </c>
      <c r="AU998" s="208" t="s">
        <v>83</v>
      </c>
      <c r="AV998" s="14" t="s">
        <v>83</v>
      </c>
      <c r="AW998" s="14" t="s">
        <v>32</v>
      </c>
      <c r="AX998" s="14" t="s">
        <v>75</v>
      </c>
      <c r="AY998" s="208" t="s">
        <v>158</v>
      </c>
    </row>
    <row r="999" s="15" customFormat="1">
      <c r="A999" s="15"/>
      <c r="B999" s="215"/>
      <c r="C999" s="15"/>
      <c r="D999" s="194" t="s">
        <v>171</v>
      </c>
      <c r="E999" s="216" t="s">
        <v>1</v>
      </c>
      <c r="F999" s="217" t="s">
        <v>196</v>
      </c>
      <c r="G999" s="15"/>
      <c r="H999" s="218">
        <v>21.255000000000003</v>
      </c>
      <c r="I999" s="219"/>
      <c r="J999" s="15"/>
      <c r="K999" s="15"/>
      <c r="L999" s="215"/>
      <c r="M999" s="220"/>
      <c r="N999" s="221"/>
      <c r="O999" s="221"/>
      <c r="P999" s="221"/>
      <c r="Q999" s="221"/>
      <c r="R999" s="221"/>
      <c r="S999" s="221"/>
      <c r="T999" s="222"/>
      <c r="U999" s="15"/>
      <c r="V999" s="15"/>
      <c r="W999" s="15"/>
      <c r="X999" s="15"/>
      <c r="Y999" s="15"/>
      <c r="Z999" s="15"/>
      <c r="AA999" s="15"/>
      <c r="AB999" s="15"/>
      <c r="AC999" s="15"/>
      <c r="AD999" s="15"/>
      <c r="AE999" s="15"/>
      <c r="AT999" s="216" t="s">
        <v>171</v>
      </c>
      <c r="AU999" s="216" t="s">
        <v>83</v>
      </c>
      <c r="AV999" s="15" t="s">
        <v>165</v>
      </c>
      <c r="AW999" s="15" t="s">
        <v>32</v>
      </c>
      <c r="AX999" s="15" t="s">
        <v>81</v>
      </c>
      <c r="AY999" s="216" t="s">
        <v>158</v>
      </c>
    </row>
    <row r="1000" s="2" customFormat="1" ht="24.15" customHeight="1">
      <c r="A1000" s="38"/>
      <c r="B1000" s="180"/>
      <c r="C1000" s="181" t="s">
        <v>1269</v>
      </c>
      <c r="D1000" s="181" t="s">
        <v>160</v>
      </c>
      <c r="E1000" s="182" t="s">
        <v>1270</v>
      </c>
      <c r="F1000" s="183" t="s">
        <v>1271</v>
      </c>
      <c r="G1000" s="184" t="s">
        <v>163</v>
      </c>
      <c r="H1000" s="185">
        <v>18.596</v>
      </c>
      <c r="I1000" s="186"/>
      <c r="J1000" s="187">
        <f>ROUND(I1000*H1000,2)</f>
        <v>0</v>
      </c>
      <c r="K1000" s="183" t="s">
        <v>164</v>
      </c>
      <c r="L1000" s="39"/>
      <c r="M1000" s="188" t="s">
        <v>1</v>
      </c>
      <c r="N1000" s="189" t="s">
        <v>40</v>
      </c>
      <c r="O1000" s="77"/>
      <c r="P1000" s="190">
        <f>O1000*H1000</f>
        <v>0</v>
      </c>
      <c r="Q1000" s="190">
        <v>0.00016000000000000001</v>
      </c>
      <c r="R1000" s="190">
        <f>Q1000*H1000</f>
        <v>0.0029753600000000002</v>
      </c>
      <c r="S1000" s="190">
        <v>0</v>
      </c>
      <c r="T1000" s="191">
        <f>S1000*H1000</f>
        <v>0</v>
      </c>
      <c r="U1000" s="38"/>
      <c r="V1000" s="38"/>
      <c r="W1000" s="38"/>
      <c r="X1000" s="38"/>
      <c r="Y1000" s="38"/>
      <c r="Z1000" s="38"/>
      <c r="AA1000" s="38"/>
      <c r="AB1000" s="38"/>
      <c r="AC1000" s="38"/>
      <c r="AD1000" s="38"/>
      <c r="AE1000" s="38"/>
      <c r="AR1000" s="192" t="s">
        <v>272</v>
      </c>
      <c r="AT1000" s="192" t="s">
        <v>160</v>
      </c>
      <c r="AU1000" s="192" t="s">
        <v>83</v>
      </c>
      <c r="AY1000" s="19" t="s">
        <v>158</v>
      </c>
      <c r="BE1000" s="193">
        <f>IF(N1000="základní",J1000,0)</f>
        <v>0</v>
      </c>
      <c r="BF1000" s="193">
        <f>IF(N1000="snížená",J1000,0)</f>
        <v>0</v>
      </c>
      <c r="BG1000" s="193">
        <f>IF(N1000="zákl. přenesená",J1000,0)</f>
        <v>0</v>
      </c>
      <c r="BH1000" s="193">
        <f>IF(N1000="sníž. přenesená",J1000,0)</f>
        <v>0</v>
      </c>
      <c r="BI1000" s="193">
        <f>IF(N1000="nulová",J1000,0)</f>
        <v>0</v>
      </c>
      <c r="BJ1000" s="19" t="s">
        <v>81</v>
      </c>
      <c r="BK1000" s="193">
        <f>ROUND(I1000*H1000,2)</f>
        <v>0</v>
      </c>
      <c r="BL1000" s="19" t="s">
        <v>272</v>
      </c>
      <c r="BM1000" s="192" t="s">
        <v>1272</v>
      </c>
    </row>
    <row r="1001" s="2" customFormat="1">
      <c r="A1001" s="38"/>
      <c r="B1001" s="39"/>
      <c r="C1001" s="38"/>
      <c r="D1001" s="194" t="s">
        <v>167</v>
      </c>
      <c r="E1001" s="38"/>
      <c r="F1001" s="195" t="s">
        <v>1273</v>
      </c>
      <c r="G1001" s="38"/>
      <c r="H1001" s="38"/>
      <c r="I1001" s="196"/>
      <c r="J1001" s="38"/>
      <c r="K1001" s="38"/>
      <c r="L1001" s="39"/>
      <c r="M1001" s="197"/>
      <c r="N1001" s="198"/>
      <c r="O1001" s="77"/>
      <c r="P1001" s="77"/>
      <c r="Q1001" s="77"/>
      <c r="R1001" s="77"/>
      <c r="S1001" s="77"/>
      <c r="T1001" s="78"/>
      <c r="U1001" s="38"/>
      <c r="V1001" s="38"/>
      <c r="W1001" s="38"/>
      <c r="X1001" s="38"/>
      <c r="Y1001" s="38"/>
      <c r="Z1001" s="38"/>
      <c r="AA1001" s="38"/>
      <c r="AB1001" s="38"/>
      <c r="AC1001" s="38"/>
      <c r="AD1001" s="38"/>
      <c r="AE1001" s="38"/>
      <c r="AT1001" s="19" t="s">
        <v>167</v>
      </c>
      <c r="AU1001" s="19" t="s">
        <v>83</v>
      </c>
    </row>
    <row r="1002" s="2" customFormat="1">
      <c r="A1002" s="38"/>
      <c r="B1002" s="39"/>
      <c r="C1002" s="38"/>
      <c r="D1002" s="194" t="s">
        <v>169</v>
      </c>
      <c r="E1002" s="38"/>
      <c r="F1002" s="199" t="s">
        <v>277</v>
      </c>
      <c r="G1002" s="38"/>
      <c r="H1002" s="38"/>
      <c r="I1002" s="196"/>
      <c r="J1002" s="38"/>
      <c r="K1002" s="38"/>
      <c r="L1002" s="39"/>
      <c r="M1002" s="197"/>
      <c r="N1002" s="198"/>
      <c r="O1002" s="77"/>
      <c r="P1002" s="77"/>
      <c r="Q1002" s="77"/>
      <c r="R1002" s="77"/>
      <c r="S1002" s="77"/>
      <c r="T1002" s="78"/>
      <c r="U1002" s="38"/>
      <c r="V1002" s="38"/>
      <c r="W1002" s="38"/>
      <c r="X1002" s="38"/>
      <c r="Y1002" s="38"/>
      <c r="Z1002" s="38"/>
      <c r="AA1002" s="38"/>
      <c r="AB1002" s="38"/>
      <c r="AC1002" s="38"/>
      <c r="AD1002" s="38"/>
      <c r="AE1002" s="38"/>
      <c r="AT1002" s="19" t="s">
        <v>169</v>
      </c>
      <c r="AU1002" s="19" t="s">
        <v>83</v>
      </c>
    </row>
    <row r="1003" s="13" customFormat="1">
      <c r="A1003" s="13"/>
      <c r="B1003" s="200"/>
      <c r="C1003" s="13"/>
      <c r="D1003" s="194" t="s">
        <v>171</v>
      </c>
      <c r="E1003" s="201" t="s">
        <v>1</v>
      </c>
      <c r="F1003" s="202" t="s">
        <v>1191</v>
      </c>
      <c r="G1003" s="13"/>
      <c r="H1003" s="201" t="s">
        <v>1</v>
      </c>
      <c r="I1003" s="203"/>
      <c r="J1003" s="13"/>
      <c r="K1003" s="13"/>
      <c r="L1003" s="200"/>
      <c r="M1003" s="204"/>
      <c r="N1003" s="205"/>
      <c r="O1003" s="205"/>
      <c r="P1003" s="205"/>
      <c r="Q1003" s="205"/>
      <c r="R1003" s="205"/>
      <c r="S1003" s="205"/>
      <c r="T1003" s="206"/>
      <c r="U1003" s="13"/>
      <c r="V1003" s="13"/>
      <c r="W1003" s="13"/>
      <c r="X1003" s="13"/>
      <c r="Y1003" s="13"/>
      <c r="Z1003" s="13"/>
      <c r="AA1003" s="13"/>
      <c r="AB1003" s="13"/>
      <c r="AC1003" s="13"/>
      <c r="AD1003" s="13"/>
      <c r="AE1003" s="13"/>
      <c r="AT1003" s="201" t="s">
        <v>171</v>
      </c>
      <c r="AU1003" s="201" t="s">
        <v>83</v>
      </c>
      <c r="AV1003" s="13" t="s">
        <v>81</v>
      </c>
      <c r="AW1003" s="13" t="s">
        <v>32</v>
      </c>
      <c r="AX1003" s="13" t="s">
        <v>75</v>
      </c>
      <c r="AY1003" s="201" t="s">
        <v>158</v>
      </c>
    </row>
    <row r="1004" s="14" customFormat="1">
      <c r="A1004" s="14"/>
      <c r="B1004" s="207"/>
      <c r="C1004" s="14"/>
      <c r="D1004" s="194" t="s">
        <v>171</v>
      </c>
      <c r="E1004" s="208" t="s">
        <v>1</v>
      </c>
      <c r="F1004" s="209" t="s">
        <v>1192</v>
      </c>
      <c r="G1004" s="14"/>
      <c r="H1004" s="210">
        <v>15.407</v>
      </c>
      <c r="I1004" s="211"/>
      <c r="J1004" s="14"/>
      <c r="K1004" s="14"/>
      <c r="L1004" s="207"/>
      <c r="M1004" s="212"/>
      <c r="N1004" s="213"/>
      <c r="O1004" s="213"/>
      <c r="P1004" s="213"/>
      <c r="Q1004" s="213"/>
      <c r="R1004" s="213"/>
      <c r="S1004" s="213"/>
      <c r="T1004" s="214"/>
      <c r="U1004" s="14"/>
      <c r="V1004" s="14"/>
      <c r="W1004" s="14"/>
      <c r="X1004" s="14"/>
      <c r="Y1004" s="14"/>
      <c r="Z1004" s="14"/>
      <c r="AA1004" s="14"/>
      <c r="AB1004" s="14"/>
      <c r="AC1004" s="14"/>
      <c r="AD1004" s="14"/>
      <c r="AE1004" s="14"/>
      <c r="AT1004" s="208" t="s">
        <v>171</v>
      </c>
      <c r="AU1004" s="208" t="s">
        <v>83</v>
      </c>
      <c r="AV1004" s="14" t="s">
        <v>83</v>
      </c>
      <c r="AW1004" s="14" t="s">
        <v>32</v>
      </c>
      <c r="AX1004" s="14" t="s">
        <v>75</v>
      </c>
      <c r="AY1004" s="208" t="s">
        <v>158</v>
      </c>
    </row>
    <row r="1005" s="14" customFormat="1">
      <c r="A1005" s="14"/>
      <c r="B1005" s="207"/>
      <c r="C1005" s="14"/>
      <c r="D1005" s="194" t="s">
        <v>171</v>
      </c>
      <c r="E1005" s="208" t="s">
        <v>1</v>
      </c>
      <c r="F1005" s="209" t="s">
        <v>1274</v>
      </c>
      <c r="G1005" s="14"/>
      <c r="H1005" s="210">
        <v>3.1890000000000001</v>
      </c>
      <c r="I1005" s="211"/>
      <c r="J1005" s="14"/>
      <c r="K1005" s="14"/>
      <c r="L1005" s="207"/>
      <c r="M1005" s="212"/>
      <c r="N1005" s="213"/>
      <c r="O1005" s="213"/>
      <c r="P1005" s="213"/>
      <c r="Q1005" s="213"/>
      <c r="R1005" s="213"/>
      <c r="S1005" s="213"/>
      <c r="T1005" s="214"/>
      <c r="U1005" s="14"/>
      <c r="V1005" s="14"/>
      <c r="W1005" s="14"/>
      <c r="X1005" s="14"/>
      <c r="Y1005" s="14"/>
      <c r="Z1005" s="14"/>
      <c r="AA1005" s="14"/>
      <c r="AB1005" s="14"/>
      <c r="AC1005" s="14"/>
      <c r="AD1005" s="14"/>
      <c r="AE1005" s="14"/>
      <c r="AT1005" s="208" t="s">
        <v>171</v>
      </c>
      <c r="AU1005" s="208" t="s">
        <v>83</v>
      </c>
      <c r="AV1005" s="14" t="s">
        <v>83</v>
      </c>
      <c r="AW1005" s="14" t="s">
        <v>32</v>
      </c>
      <c r="AX1005" s="14" t="s">
        <v>75</v>
      </c>
      <c r="AY1005" s="208" t="s">
        <v>158</v>
      </c>
    </row>
    <row r="1006" s="15" customFormat="1">
      <c r="A1006" s="15"/>
      <c r="B1006" s="215"/>
      <c r="C1006" s="15"/>
      <c r="D1006" s="194" t="s">
        <v>171</v>
      </c>
      <c r="E1006" s="216" t="s">
        <v>1</v>
      </c>
      <c r="F1006" s="217" t="s">
        <v>196</v>
      </c>
      <c r="G1006" s="15"/>
      <c r="H1006" s="218">
        <v>18.596</v>
      </c>
      <c r="I1006" s="219"/>
      <c r="J1006" s="15"/>
      <c r="K1006" s="15"/>
      <c r="L1006" s="215"/>
      <c r="M1006" s="220"/>
      <c r="N1006" s="221"/>
      <c r="O1006" s="221"/>
      <c r="P1006" s="221"/>
      <c r="Q1006" s="221"/>
      <c r="R1006" s="221"/>
      <c r="S1006" s="221"/>
      <c r="T1006" s="222"/>
      <c r="U1006" s="15"/>
      <c r="V1006" s="15"/>
      <c r="W1006" s="15"/>
      <c r="X1006" s="15"/>
      <c r="Y1006" s="15"/>
      <c r="Z1006" s="15"/>
      <c r="AA1006" s="15"/>
      <c r="AB1006" s="15"/>
      <c r="AC1006" s="15"/>
      <c r="AD1006" s="15"/>
      <c r="AE1006" s="15"/>
      <c r="AT1006" s="216" t="s">
        <v>171</v>
      </c>
      <c r="AU1006" s="216" t="s">
        <v>83</v>
      </c>
      <c r="AV1006" s="15" t="s">
        <v>165</v>
      </c>
      <c r="AW1006" s="15" t="s">
        <v>32</v>
      </c>
      <c r="AX1006" s="15" t="s">
        <v>81</v>
      </c>
      <c r="AY1006" s="216" t="s">
        <v>158</v>
      </c>
    </row>
    <row r="1007" s="2" customFormat="1" ht="33" customHeight="1">
      <c r="A1007" s="38"/>
      <c r="B1007" s="180"/>
      <c r="C1007" s="223" t="s">
        <v>1275</v>
      </c>
      <c r="D1007" s="223" t="s">
        <v>304</v>
      </c>
      <c r="E1007" s="224" t="s">
        <v>1276</v>
      </c>
      <c r="F1007" s="225" t="s">
        <v>1277</v>
      </c>
      <c r="G1007" s="226" t="s">
        <v>163</v>
      </c>
      <c r="H1007" s="227">
        <v>21.673999999999999</v>
      </c>
      <c r="I1007" s="228"/>
      <c r="J1007" s="229">
        <f>ROUND(I1007*H1007,2)</f>
        <v>0</v>
      </c>
      <c r="K1007" s="225" t="s">
        <v>164</v>
      </c>
      <c r="L1007" s="230"/>
      <c r="M1007" s="231" t="s">
        <v>1</v>
      </c>
      <c r="N1007" s="232" t="s">
        <v>40</v>
      </c>
      <c r="O1007" s="77"/>
      <c r="P1007" s="190">
        <f>O1007*H1007</f>
        <v>0</v>
      </c>
      <c r="Q1007" s="190">
        <v>0.0019</v>
      </c>
      <c r="R1007" s="190">
        <f>Q1007*H1007</f>
        <v>0.041180599999999998</v>
      </c>
      <c r="S1007" s="190">
        <v>0</v>
      </c>
      <c r="T1007" s="191">
        <f>S1007*H1007</f>
        <v>0</v>
      </c>
      <c r="U1007" s="38"/>
      <c r="V1007" s="38"/>
      <c r="W1007" s="38"/>
      <c r="X1007" s="38"/>
      <c r="Y1007" s="38"/>
      <c r="Z1007" s="38"/>
      <c r="AA1007" s="38"/>
      <c r="AB1007" s="38"/>
      <c r="AC1007" s="38"/>
      <c r="AD1007" s="38"/>
      <c r="AE1007" s="38"/>
      <c r="AR1007" s="192" t="s">
        <v>379</v>
      </c>
      <c r="AT1007" s="192" t="s">
        <v>304</v>
      </c>
      <c r="AU1007" s="192" t="s">
        <v>83</v>
      </c>
      <c r="AY1007" s="19" t="s">
        <v>158</v>
      </c>
      <c r="BE1007" s="193">
        <f>IF(N1007="základní",J1007,0)</f>
        <v>0</v>
      </c>
      <c r="BF1007" s="193">
        <f>IF(N1007="snížená",J1007,0)</f>
        <v>0</v>
      </c>
      <c r="BG1007" s="193">
        <f>IF(N1007="zákl. přenesená",J1007,0)</f>
        <v>0</v>
      </c>
      <c r="BH1007" s="193">
        <f>IF(N1007="sníž. přenesená",J1007,0)</f>
        <v>0</v>
      </c>
      <c r="BI1007" s="193">
        <f>IF(N1007="nulová",J1007,0)</f>
        <v>0</v>
      </c>
      <c r="BJ1007" s="19" t="s">
        <v>81</v>
      </c>
      <c r="BK1007" s="193">
        <f>ROUND(I1007*H1007,2)</f>
        <v>0</v>
      </c>
      <c r="BL1007" s="19" t="s">
        <v>272</v>
      </c>
      <c r="BM1007" s="192" t="s">
        <v>1278</v>
      </c>
    </row>
    <row r="1008" s="2" customFormat="1">
      <c r="A1008" s="38"/>
      <c r="B1008" s="39"/>
      <c r="C1008" s="38"/>
      <c r="D1008" s="194" t="s">
        <v>167</v>
      </c>
      <c r="E1008" s="38"/>
      <c r="F1008" s="195" t="s">
        <v>1279</v>
      </c>
      <c r="G1008" s="38"/>
      <c r="H1008" s="38"/>
      <c r="I1008" s="196"/>
      <c r="J1008" s="38"/>
      <c r="K1008" s="38"/>
      <c r="L1008" s="39"/>
      <c r="M1008" s="197"/>
      <c r="N1008" s="198"/>
      <c r="O1008" s="77"/>
      <c r="P1008" s="77"/>
      <c r="Q1008" s="77"/>
      <c r="R1008" s="77"/>
      <c r="S1008" s="77"/>
      <c r="T1008" s="78"/>
      <c r="U1008" s="38"/>
      <c r="V1008" s="38"/>
      <c r="W1008" s="38"/>
      <c r="X1008" s="38"/>
      <c r="Y1008" s="38"/>
      <c r="Z1008" s="38"/>
      <c r="AA1008" s="38"/>
      <c r="AB1008" s="38"/>
      <c r="AC1008" s="38"/>
      <c r="AD1008" s="38"/>
      <c r="AE1008" s="38"/>
      <c r="AT1008" s="19" t="s">
        <v>167</v>
      </c>
      <c r="AU1008" s="19" t="s">
        <v>83</v>
      </c>
    </row>
    <row r="1009" s="14" customFormat="1">
      <c r="A1009" s="14"/>
      <c r="B1009" s="207"/>
      <c r="C1009" s="14"/>
      <c r="D1009" s="194" t="s">
        <v>171</v>
      </c>
      <c r="E1009" s="14"/>
      <c r="F1009" s="209" t="s">
        <v>1280</v>
      </c>
      <c r="G1009" s="14"/>
      <c r="H1009" s="210">
        <v>21.673999999999999</v>
      </c>
      <c r="I1009" s="211"/>
      <c r="J1009" s="14"/>
      <c r="K1009" s="14"/>
      <c r="L1009" s="207"/>
      <c r="M1009" s="212"/>
      <c r="N1009" s="213"/>
      <c r="O1009" s="213"/>
      <c r="P1009" s="213"/>
      <c r="Q1009" s="213"/>
      <c r="R1009" s="213"/>
      <c r="S1009" s="213"/>
      <c r="T1009" s="214"/>
      <c r="U1009" s="14"/>
      <c r="V1009" s="14"/>
      <c r="W1009" s="14"/>
      <c r="X1009" s="14"/>
      <c r="Y1009" s="14"/>
      <c r="Z1009" s="14"/>
      <c r="AA1009" s="14"/>
      <c r="AB1009" s="14"/>
      <c r="AC1009" s="14"/>
      <c r="AD1009" s="14"/>
      <c r="AE1009" s="14"/>
      <c r="AT1009" s="208" t="s">
        <v>171</v>
      </c>
      <c r="AU1009" s="208" t="s">
        <v>83</v>
      </c>
      <c r="AV1009" s="14" t="s">
        <v>83</v>
      </c>
      <c r="AW1009" s="14" t="s">
        <v>3</v>
      </c>
      <c r="AX1009" s="14" t="s">
        <v>81</v>
      </c>
      <c r="AY1009" s="208" t="s">
        <v>158</v>
      </c>
    </row>
    <row r="1010" s="2" customFormat="1" ht="24.15" customHeight="1">
      <c r="A1010" s="38"/>
      <c r="B1010" s="180"/>
      <c r="C1010" s="181" t="s">
        <v>1281</v>
      </c>
      <c r="D1010" s="181" t="s">
        <v>160</v>
      </c>
      <c r="E1010" s="182" t="s">
        <v>1282</v>
      </c>
      <c r="F1010" s="183" t="s">
        <v>1283</v>
      </c>
      <c r="G1010" s="184" t="s">
        <v>163</v>
      </c>
      <c r="H1010" s="185">
        <v>18.596</v>
      </c>
      <c r="I1010" s="186"/>
      <c r="J1010" s="187">
        <f>ROUND(I1010*H1010,2)</f>
        <v>0</v>
      </c>
      <c r="K1010" s="183" t="s">
        <v>164</v>
      </c>
      <c r="L1010" s="39"/>
      <c r="M1010" s="188" t="s">
        <v>1</v>
      </c>
      <c r="N1010" s="189" t="s">
        <v>40</v>
      </c>
      <c r="O1010" s="77"/>
      <c r="P1010" s="190">
        <f>O1010*H1010</f>
        <v>0</v>
      </c>
      <c r="Q1010" s="190">
        <v>0</v>
      </c>
      <c r="R1010" s="190">
        <f>Q1010*H1010</f>
        <v>0</v>
      </c>
      <c r="S1010" s="190">
        <v>0</v>
      </c>
      <c r="T1010" s="191">
        <f>S1010*H1010</f>
        <v>0</v>
      </c>
      <c r="U1010" s="38"/>
      <c r="V1010" s="38"/>
      <c r="W1010" s="38"/>
      <c r="X1010" s="38"/>
      <c r="Y1010" s="38"/>
      <c r="Z1010" s="38"/>
      <c r="AA1010" s="38"/>
      <c r="AB1010" s="38"/>
      <c r="AC1010" s="38"/>
      <c r="AD1010" s="38"/>
      <c r="AE1010" s="38"/>
      <c r="AR1010" s="192" t="s">
        <v>272</v>
      </c>
      <c r="AT1010" s="192" t="s">
        <v>160</v>
      </c>
      <c r="AU1010" s="192" t="s">
        <v>83</v>
      </c>
      <c r="AY1010" s="19" t="s">
        <v>158</v>
      </c>
      <c r="BE1010" s="193">
        <f>IF(N1010="základní",J1010,0)</f>
        <v>0</v>
      </c>
      <c r="BF1010" s="193">
        <f>IF(N1010="snížená",J1010,0)</f>
        <v>0</v>
      </c>
      <c r="BG1010" s="193">
        <f>IF(N1010="zákl. přenesená",J1010,0)</f>
        <v>0</v>
      </c>
      <c r="BH1010" s="193">
        <f>IF(N1010="sníž. přenesená",J1010,0)</f>
        <v>0</v>
      </c>
      <c r="BI1010" s="193">
        <f>IF(N1010="nulová",J1010,0)</f>
        <v>0</v>
      </c>
      <c r="BJ1010" s="19" t="s">
        <v>81</v>
      </c>
      <c r="BK1010" s="193">
        <f>ROUND(I1010*H1010,2)</f>
        <v>0</v>
      </c>
      <c r="BL1010" s="19" t="s">
        <v>272</v>
      </c>
      <c r="BM1010" s="192" t="s">
        <v>1284</v>
      </c>
    </row>
    <row r="1011" s="2" customFormat="1">
      <c r="A1011" s="38"/>
      <c r="B1011" s="39"/>
      <c r="C1011" s="38"/>
      <c r="D1011" s="194" t="s">
        <v>167</v>
      </c>
      <c r="E1011" s="38"/>
      <c r="F1011" s="195" t="s">
        <v>1285</v>
      </c>
      <c r="G1011" s="38"/>
      <c r="H1011" s="38"/>
      <c r="I1011" s="196"/>
      <c r="J1011" s="38"/>
      <c r="K1011" s="38"/>
      <c r="L1011" s="39"/>
      <c r="M1011" s="197"/>
      <c r="N1011" s="198"/>
      <c r="O1011" s="77"/>
      <c r="P1011" s="77"/>
      <c r="Q1011" s="77"/>
      <c r="R1011" s="77"/>
      <c r="S1011" s="77"/>
      <c r="T1011" s="78"/>
      <c r="U1011" s="38"/>
      <c r="V1011" s="38"/>
      <c r="W1011" s="38"/>
      <c r="X1011" s="38"/>
      <c r="Y1011" s="38"/>
      <c r="Z1011" s="38"/>
      <c r="AA1011" s="38"/>
      <c r="AB1011" s="38"/>
      <c r="AC1011" s="38"/>
      <c r="AD1011" s="38"/>
      <c r="AE1011" s="38"/>
      <c r="AT1011" s="19" t="s">
        <v>167</v>
      </c>
      <c r="AU1011" s="19" t="s">
        <v>83</v>
      </c>
    </row>
    <row r="1012" s="2" customFormat="1">
      <c r="A1012" s="38"/>
      <c r="B1012" s="39"/>
      <c r="C1012" s="38"/>
      <c r="D1012" s="194" t="s">
        <v>169</v>
      </c>
      <c r="E1012" s="38"/>
      <c r="F1012" s="199" t="s">
        <v>277</v>
      </c>
      <c r="G1012" s="38"/>
      <c r="H1012" s="38"/>
      <c r="I1012" s="196"/>
      <c r="J1012" s="38"/>
      <c r="K1012" s="38"/>
      <c r="L1012" s="39"/>
      <c r="M1012" s="197"/>
      <c r="N1012" s="198"/>
      <c r="O1012" s="77"/>
      <c r="P1012" s="77"/>
      <c r="Q1012" s="77"/>
      <c r="R1012" s="77"/>
      <c r="S1012" s="77"/>
      <c r="T1012" s="78"/>
      <c r="U1012" s="38"/>
      <c r="V1012" s="38"/>
      <c r="W1012" s="38"/>
      <c r="X1012" s="38"/>
      <c r="Y1012" s="38"/>
      <c r="Z1012" s="38"/>
      <c r="AA1012" s="38"/>
      <c r="AB1012" s="38"/>
      <c r="AC1012" s="38"/>
      <c r="AD1012" s="38"/>
      <c r="AE1012" s="38"/>
      <c r="AT1012" s="19" t="s">
        <v>169</v>
      </c>
      <c r="AU1012" s="19" t="s">
        <v>83</v>
      </c>
    </row>
    <row r="1013" s="2" customFormat="1" ht="16.5" customHeight="1">
      <c r="A1013" s="38"/>
      <c r="B1013" s="180"/>
      <c r="C1013" s="223" t="s">
        <v>1286</v>
      </c>
      <c r="D1013" s="223" t="s">
        <v>304</v>
      </c>
      <c r="E1013" s="224" t="s">
        <v>1287</v>
      </c>
      <c r="F1013" s="225" t="s">
        <v>1288</v>
      </c>
      <c r="G1013" s="226" t="s">
        <v>163</v>
      </c>
      <c r="H1013" s="227">
        <v>21.673999999999999</v>
      </c>
      <c r="I1013" s="228"/>
      <c r="J1013" s="229">
        <f>ROUND(I1013*H1013,2)</f>
        <v>0</v>
      </c>
      <c r="K1013" s="225" t="s">
        <v>164</v>
      </c>
      <c r="L1013" s="230"/>
      <c r="M1013" s="231" t="s">
        <v>1</v>
      </c>
      <c r="N1013" s="232" t="s">
        <v>40</v>
      </c>
      <c r="O1013" s="77"/>
      <c r="P1013" s="190">
        <f>O1013*H1013</f>
        <v>0</v>
      </c>
      <c r="Q1013" s="190">
        <v>0.00029999999999999997</v>
      </c>
      <c r="R1013" s="190">
        <f>Q1013*H1013</f>
        <v>0.0065021999999999996</v>
      </c>
      <c r="S1013" s="190">
        <v>0</v>
      </c>
      <c r="T1013" s="191">
        <f>S1013*H1013</f>
        <v>0</v>
      </c>
      <c r="U1013" s="38"/>
      <c r="V1013" s="38"/>
      <c r="W1013" s="38"/>
      <c r="X1013" s="38"/>
      <c r="Y1013" s="38"/>
      <c r="Z1013" s="38"/>
      <c r="AA1013" s="38"/>
      <c r="AB1013" s="38"/>
      <c r="AC1013" s="38"/>
      <c r="AD1013" s="38"/>
      <c r="AE1013" s="38"/>
      <c r="AR1013" s="192" t="s">
        <v>379</v>
      </c>
      <c r="AT1013" s="192" t="s">
        <v>304</v>
      </c>
      <c r="AU1013" s="192" t="s">
        <v>83</v>
      </c>
      <c r="AY1013" s="19" t="s">
        <v>158</v>
      </c>
      <c r="BE1013" s="193">
        <f>IF(N1013="základní",J1013,0)</f>
        <v>0</v>
      </c>
      <c r="BF1013" s="193">
        <f>IF(N1013="snížená",J1013,0)</f>
        <v>0</v>
      </c>
      <c r="BG1013" s="193">
        <f>IF(N1013="zákl. přenesená",J1013,0)</f>
        <v>0</v>
      </c>
      <c r="BH1013" s="193">
        <f>IF(N1013="sníž. přenesená",J1013,0)</f>
        <v>0</v>
      </c>
      <c r="BI1013" s="193">
        <f>IF(N1013="nulová",J1013,0)</f>
        <v>0</v>
      </c>
      <c r="BJ1013" s="19" t="s">
        <v>81</v>
      </c>
      <c r="BK1013" s="193">
        <f>ROUND(I1013*H1013,2)</f>
        <v>0</v>
      </c>
      <c r="BL1013" s="19" t="s">
        <v>272</v>
      </c>
      <c r="BM1013" s="192" t="s">
        <v>1289</v>
      </c>
    </row>
    <row r="1014" s="2" customFormat="1">
      <c r="A1014" s="38"/>
      <c r="B1014" s="39"/>
      <c r="C1014" s="38"/>
      <c r="D1014" s="194" t="s">
        <v>167</v>
      </c>
      <c r="E1014" s="38"/>
      <c r="F1014" s="195" t="s">
        <v>1288</v>
      </c>
      <c r="G1014" s="38"/>
      <c r="H1014" s="38"/>
      <c r="I1014" s="196"/>
      <c r="J1014" s="38"/>
      <c r="K1014" s="38"/>
      <c r="L1014" s="39"/>
      <c r="M1014" s="197"/>
      <c r="N1014" s="198"/>
      <c r="O1014" s="77"/>
      <c r="P1014" s="77"/>
      <c r="Q1014" s="77"/>
      <c r="R1014" s="77"/>
      <c r="S1014" s="77"/>
      <c r="T1014" s="78"/>
      <c r="U1014" s="38"/>
      <c r="V1014" s="38"/>
      <c r="W1014" s="38"/>
      <c r="X1014" s="38"/>
      <c r="Y1014" s="38"/>
      <c r="Z1014" s="38"/>
      <c r="AA1014" s="38"/>
      <c r="AB1014" s="38"/>
      <c r="AC1014" s="38"/>
      <c r="AD1014" s="38"/>
      <c r="AE1014" s="38"/>
      <c r="AT1014" s="19" t="s">
        <v>167</v>
      </c>
      <c r="AU1014" s="19" t="s">
        <v>83</v>
      </c>
    </row>
    <row r="1015" s="14" customFormat="1">
      <c r="A1015" s="14"/>
      <c r="B1015" s="207"/>
      <c r="C1015" s="14"/>
      <c r="D1015" s="194" t="s">
        <v>171</v>
      </c>
      <c r="E1015" s="14"/>
      <c r="F1015" s="209" t="s">
        <v>1280</v>
      </c>
      <c r="G1015" s="14"/>
      <c r="H1015" s="210">
        <v>21.673999999999999</v>
      </c>
      <c r="I1015" s="211"/>
      <c r="J1015" s="14"/>
      <c r="K1015" s="14"/>
      <c r="L1015" s="207"/>
      <c r="M1015" s="212"/>
      <c r="N1015" s="213"/>
      <c r="O1015" s="213"/>
      <c r="P1015" s="213"/>
      <c r="Q1015" s="213"/>
      <c r="R1015" s="213"/>
      <c r="S1015" s="213"/>
      <c r="T1015" s="214"/>
      <c r="U1015" s="14"/>
      <c r="V1015" s="14"/>
      <c r="W1015" s="14"/>
      <c r="X1015" s="14"/>
      <c r="Y1015" s="14"/>
      <c r="Z1015" s="14"/>
      <c r="AA1015" s="14"/>
      <c r="AB1015" s="14"/>
      <c r="AC1015" s="14"/>
      <c r="AD1015" s="14"/>
      <c r="AE1015" s="14"/>
      <c r="AT1015" s="208" t="s">
        <v>171</v>
      </c>
      <c r="AU1015" s="208" t="s">
        <v>83</v>
      </c>
      <c r="AV1015" s="14" t="s">
        <v>83</v>
      </c>
      <c r="AW1015" s="14" t="s">
        <v>3</v>
      </c>
      <c r="AX1015" s="14" t="s">
        <v>81</v>
      </c>
      <c r="AY1015" s="208" t="s">
        <v>158</v>
      </c>
    </row>
    <row r="1016" s="2" customFormat="1" ht="24.15" customHeight="1">
      <c r="A1016" s="38"/>
      <c r="B1016" s="180"/>
      <c r="C1016" s="181" t="s">
        <v>1290</v>
      </c>
      <c r="D1016" s="181" t="s">
        <v>160</v>
      </c>
      <c r="E1016" s="182" t="s">
        <v>1291</v>
      </c>
      <c r="F1016" s="183" t="s">
        <v>1292</v>
      </c>
      <c r="G1016" s="184" t="s">
        <v>307</v>
      </c>
      <c r="H1016" s="185">
        <v>0.050999999999999997</v>
      </c>
      <c r="I1016" s="186"/>
      <c r="J1016" s="187">
        <f>ROUND(I1016*H1016,2)</f>
        <v>0</v>
      </c>
      <c r="K1016" s="183" t="s">
        <v>164</v>
      </c>
      <c r="L1016" s="39"/>
      <c r="M1016" s="188" t="s">
        <v>1</v>
      </c>
      <c r="N1016" s="189" t="s">
        <v>40</v>
      </c>
      <c r="O1016" s="77"/>
      <c r="P1016" s="190">
        <f>O1016*H1016</f>
        <v>0</v>
      </c>
      <c r="Q1016" s="190">
        <v>0</v>
      </c>
      <c r="R1016" s="190">
        <f>Q1016*H1016</f>
        <v>0</v>
      </c>
      <c r="S1016" s="190">
        <v>0</v>
      </c>
      <c r="T1016" s="191">
        <f>S1016*H1016</f>
        <v>0</v>
      </c>
      <c r="U1016" s="38"/>
      <c r="V1016" s="38"/>
      <c r="W1016" s="38"/>
      <c r="X1016" s="38"/>
      <c r="Y1016" s="38"/>
      <c r="Z1016" s="38"/>
      <c r="AA1016" s="38"/>
      <c r="AB1016" s="38"/>
      <c r="AC1016" s="38"/>
      <c r="AD1016" s="38"/>
      <c r="AE1016" s="38"/>
      <c r="AR1016" s="192" t="s">
        <v>272</v>
      </c>
      <c r="AT1016" s="192" t="s">
        <v>160</v>
      </c>
      <c r="AU1016" s="192" t="s">
        <v>83</v>
      </c>
      <c r="AY1016" s="19" t="s">
        <v>158</v>
      </c>
      <c r="BE1016" s="193">
        <f>IF(N1016="základní",J1016,0)</f>
        <v>0</v>
      </c>
      <c r="BF1016" s="193">
        <f>IF(N1016="snížená",J1016,0)</f>
        <v>0</v>
      </c>
      <c r="BG1016" s="193">
        <f>IF(N1016="zákl. přenesená",J1016,0)</f>
        <v>0</v>
      </c>
      <c r="BH1016" s="193">
        <f>IF(N1016="sníž. přenesená",J1016,0)</f>
        <v>0</v>
      </c>
      <c r="BI1016" s="193">
        <f>IF(N1016="nulová",J1016,0)</f>
        <v>0</v>
      </c>
      <c r="BJ1016" s="19" t="s">
        <v>81</v>
      </c>
      <c r="BK1016" s="193">
        <f>ROUND(I1016*H1016,2)</f>
        <v>0</v>
      </c>
      <c r="BL1016" s="19" t="s">
        <v>272</v>
      </c>
      <c r="BM1016" s="192" t="s">
        <v>1293</v>
      </c>
    </row>
    <row r="1017" s="2" customFormat="1">
      <c r="A1017" s="38"/>
      <c r="B1017" s="39"/>
      <c r="C1017" s="38"/>
      <c r="D1017" s="194" t="s">
        <v>167</v>
      </c>
      <c r="E1017" s="38"/>
      <c r="F1017" s="195" t="s">
        <v>1294</v>
      </c>
      <c r="G1017" s="38"/>
      <c r="H1017" s="38"/>
      <c r="I1017" s="196"/>
      <c r="J1017" s="38"/>
      <c r="K1017" s="38"/>
      <c r="L1017" s="39"/>
      <c r="M1017" s="197"/>
      <c r="N1017" s="198"/>
      <c r="O1017" s="77"/>
      <c r="P1017" s="77"/>
      <c r="Q1017" s="77"/>
      <c r="R1017" s="77"/>
      <c r="S1017" s="77"/>
      <c r="T1017" s="78"/>
      <c r="U1017" s="38"/>
      <c r="V1017" s="38"/>
      <c r="W1017" s="38"/>
      <c r="X1017" s="38"/>
      <c r="Y1017" s="38"/>
      <c r="Z1017" s="38"/>
      <c r="AA1017" s="38"/>
      <c r="AB1017" s="38"/>
      <c r="AC1017" s="38"/>
      <c r="AD1017" s="38"/>
      <c r="AE1017" s="38"/>
      <c r="AT1017" s="19" t="s">
        <v>167</v>
      </c>
      <c r="AU1017" s="19" t="s">
        <v>83</v>
      </c>
    </row>
    <row r="1018" s="12" customFormat="1" ht="22.8" customHeight="1">
      <c r="A1018" s="12"/>
      <c r="B1018" s="167"/>
      <c r="C1018" s="12"/>
      <c r="D1018" s="168" t="s">
        <v>74</v>
      </c>
      <c r="E1018" s="178" t="s">
        <v>1295</v>
      </c>
      <c r="F1018" s="178" t="s">
        <v>1296</v>
      </c>
      <c r="G1018" s="12"/>
      <c r="H1018" s="12"/>
      <c r="I1018" s="170"/>
      <c r="J1018" s="179">
        <f>BK1018</f>
        <v>0</v>
      </c>
      <c r="K1018" s="12"/>
      <c r="L1018" s="167"/>
      <c r="M1018" s="172"/>
      <c r="N1018" s="173"/>
      <c r="O1018" s="173"/>
      <c r="P1018" s="174">
        <f>SUM(P1019:P1037)</f>
        <v>0</v>
      </c>
      <c r="Q1018" s="173"/>
      <c r="R1018" s="174">
        <f>SUM(R1019:R1037)</f>
        <v>0.06722968</v>
      </c>
      <c r="S1018" s="173"/>
      <c r="T1018" s="175">
        <f>SUM(T1019:T1037)</f>
        <v>0.10893000000000001</v>
      </c>
      <c r="U1018" s="12"/>
      <c r="V1018" s="12"/>
      <c r="W1018" s="12"/>
      <c r="X1018" s="12"/>
      <c r="Y1018" s="12"/>
      <c r="Z1018" s="12"/>
      <c r="AA1018" s="12"/>
      <c r="AB1018" s="12"/>
      <c r="AC1018" s="12"/>
      <c r="AD1018" s="12"/>
      <c r="AE1018" s="12"/>
      <c r="AR1018" s="168" t="s">
        <v>83</v>
      </c>
      <c r="AT1018" s="176" t="s">
        <v>74</v>
      </c>
      <c r="AU1018" s="176" t="s">
        <v>81</v>
      </c>
      <c r="AY1018" s="168" t="s">
        <v>158</v>
      </c>
      <c r="BK1018" s="177">
        <f>SUM(BK1019:BK1037)</f>
        <v>0</v>
      </c>
    </row>
    <row r="1019" s="2" customFormat="1" ht="33" customHeight="1">
      <c r="A1019" s="38"/>
      <c r="B1019" s="180"/>
      <c r="C1019" s="181" t="s">
        <v>1297</v>
      </c>
      <c r="D1019" s="181" t="s">
        <v>160</v>
      </c>
      <c r="E1019" s="182" t="s">
        <v>1298</v>
      </c>
      <c r="F1019" s="183" t="s">
        <v>1299</v>
      </c>
      <c r="G1019" s="184" t="s">
        <v>163</v>
      </c>
      <c r="H1019" s="185">
        <v>18.155000000000001</v>
      </c>
      <c r="I1019" s="186"/>
      <c r="J1019" s="187">
        <f>ROUND(I1019*H1019,2)</f>
        <v>0</v>
      </c>
      <c r="K1019" s="183" t="s">
        <v>164</v>
      </c>
      <c r="L1019" s="39"/>
      <c r="M1019" s="188" t="s">
        <v>1</v>
      </c>
      <c r="N1019" s="189" t="s">
        <v>40</v>
      </c>
      <c r="O1019" s="77"/>
      <c r="P1019" s="190">
        <f>O1019*H1019</f>
        <v>0</v>
      </c>
      <c r="Q1019" s="190">
        <v>0</v>
      </c>
      <c r="R1019" s="190">
        <f>Q1019*H1019</f>
        <v>0</v>
      </c>
      <c r="S1019" s="190">
        <v>0.0060000000000000001</v>
      </c>
      <c r="T1019" s="191">
        <f>S1019*H1019</f>
        <v>0.10893000000000001</v>
      </c>
      <c r="U1019" s="38"/>
      <c r="V1019" s="38"/>
      <c r="W1019" s="38"/>
      <c r="X1019" s="38"/>
      <c r="Y1019" s="38"/>
      <c r="Z1019" s="38"/>
      <c r="AA1019" s="38"/>
      <c r="AB1019" s="38"/>
      <c r="AC1019" s="38"/>
      <c r="AD1019" s="38"/>
      <c r="AE1019" s="38"/>
      <c r="AR1019" s="192" t="s">
        <v>272</v>
      </c>
      <c r="AT1019" s="192" t="s">
        <v>160</v>
      </c>
      <c r="AU1019" s="192" t="s">
        <v>83</v>
      </c>
      <c r="AY1019" s="19" t="s">
        <v>158</v>
      </c>
      <c r="BE1019" s="193">
        <f>IF(N1019="základní",J1019,0)</f>
        <v>0</v>
      </c>
      <c r="BF1019" s="193">
        <f>IF(N1019="snížená",J1019,0)</f>
        <v>0</v>
      </c>
      <c r="BG1019" s="193">
        <f>IF(N1019="zákl. přenesená",J1019,0)</f>
        <v>0</v>
      </c>
      <c r="BH1019" s="193">
        <f>IF(N1019="sníž. přenesená",J1019,0)</f>
        <v>0</v>
      </c>
      <c r="BI1019" s="193">
        <f>IF(N1019="nulová",J1019,0)</f>
        <v>0</v>
      </c>
      <c r="BJ1019" s="19" t="s">
        <v>81</v>
      </c>
      <c r="BK1019" s="193">
        <f>ROUND(I1019*H1019,2)</f>
        <v>0</v>
      </c>
      <c r="BL1019" s="19" t="s">
        <v>272</v>
      </c>
      <c r="BM1019" s="192" t="s">
        <v>1300</v>
      </c>
    </row>
    <row r="1020" s="2" customFormat="1">
      <c r="A1020" s="38"/>
      <c r="B1020" s="39"/>
      <c r="C1020" s="38"/>
      <c r="D1020" s="194" t="s">
        <v>167</v>
      </c>
      <c r="E1020" s="38"/>
      <c r="F1020" s="195" t="s">
        <v>1301</v>
      </c>
      <c r="G1020" s="38"/>
      <c r="H1020" s="38"/>
      <c r="I1020" s="196"/>
      <c r="J1020" s="38"/>
      <c r="K1020" s="38"/>
      <c r="L1020" s="39"/>
      <c r="M1020" s="197"/>
      <c r="N1020" s="198"/>
      <c r="O1020" s="77"/>
      <c r="P1020" s="77"/>
      <c r="Q1020" s="77"/>
      <c r="R1020" s="77"/>
      <c r="S1020" s="77"/>
      <c r="T1020" s="78"/>
      <c r="U1020" s="38"/>
      <c r="V1020" s="38"/>
      <c r="W1020" s="38"/>
      <c r="X1020" s="38"/>
      <c r="Y1020" s="38"/>
      <c r="Z1020" s="38"/>
      <c r="AA1020" s="38"/>
      <c r="AB1020" s="38"/>
      <c r="AC1020" s="38"/>
      <c r="AD1020" s="38"/>
      <c r="AE1020" s="38"/>
      <c r="AT1020" s="19" t="s">
        <v>167</v>
      </c>
      <c r="AU1020" s="19" t="s">
        <v>83</v>
      </c>
    </row>
    <row r="1021" s="2" customFormat="1">
      <c r="A1021" s="38"/>
      <c r="B1021" s="39"/>
      <c r="C1021" s="38"/>
      <c r="D1021" s="194" t="s">
        <v>169</v>
      </c>
      <c r="E1021" s="38"/>
      <c r="F1021" s="199" t="s">
        <v>277</v>
      </c>
      <c r="G1021" s="38"/>
      <c r="H1021" s="38"/>
      <c r="I1021" s="196"/>
      <c r="J1021" s="38"/>
      <c r="K1021" s="38"/>
      <c r="L1021" s="39"/>
      <c r="M1021" s="197"/>
      <c r="N1021" s="198"/>
      <c r="O1021" s="77"/>
      <c r="P1021" s="77"/>
      <c r="Q1021" s="77"/>
      <c r="R1021" s="77"/>
      <c r="S1021" s="77"/>
      <c r="T1021" s="78"/>
      <c r="U1021" s="38"/>
      <c r="V1021" s="38"/>
      <c r="W1021" s="38"/>
      <c r="X1021" s="38"/>
      <c r="Y1021" s="38"/>
      <c r="Z1021" s="38"/>
      <c r="AA1021" s="38"/>
      <c r="AB1021" s="38"/>
      <c r="AC1021" s="38"/>
      <c r="AD1021" s="38"/>
      <c r="AE1021" s="38"/>
      <c r="AT1021" s="19" t="s">
        <v>169</v>
      </c>
      <c r="AU1021" s="19" t="s">
        <v>83</v>
      </c>
    </row>
    <row r="1022" s="14" customFormat="1">
      <c r="A1022" s="14"/>
      <c r="B1022" s="207"/>
      <c r="C1022" s="14"/>
      <c r="D1022" s="194" t="s">
        <v>171</v>
      </c>
      <c r="E1022" s="208" t="s">
        <v>1</v>
      </c>
      <c r="F1022" s="209" t="s">
        <v>1267</v>
      </c>
      <c r="G1022" s="14"/>
      <c r="H1022" s="210">
        <v>18.155000000000001</v>
      </c>
      <c r="I1022" s="211"/>
      <c r="J1022" s="14"/>
      <c r="K1022" s="14"/>
      <c r="L1022" s="207"/>
      <c r="M1022" s="212"/>
      <c r="N1022" s="213"/>
      <c r="O1022" s="213"/>
      <c r="P1022" s="213"/>
      <c r="Q1022" s="213"/>
      <c r="R1022" s="213"/>
      <c r="S1022" s="213"/>
      <c r="T1022" s="214"/>
      <c r="U1022" s="14"/>
      <c r="V1022" s="14"/>
      <c r="W1022" s="14"/>
      <c r="X1022" s="14"/>
      <c r="Y1022" s="14"/>
      <c r="Z1022" s="14"/>
      <c r="AA1022" s="14"/>
      <c r="AB1022" s="14"/>
      <c r="AC1022" s="14"/>
      <c r="AD1022" s="14"/>
      <c r="AE1022" s="14"/>
      <c r="AT1022" s="208" t="s">
        <v>171</v>
      </c>
      <c r="AU1022" s="208" t="s">
        <v>83</v>
      </c>
      <c r="AV1022" s="14" t="s">
        <v>83</v>
      </c>
      <c r="AW1022" s="14" t="s">
        <v>32</v>
      </c>
      <c r="AX1022" s="14" t="s">
        <v>81</v>
      </c>
      <c r="AY1022" s="208" t="s">
        <v>158</v>
      </c>
    </row>
    <row r="1023" s="2" customFormat="1" ht="33" customHeight="1">
      <c r="A1023" s="38"/>
      <c r="B1023" s="180"/>
      <c r="C1023" s="181" t="s">
        <v>1302</v>
      </c>
      <c r="D1023" s="181" t="s">
        <v>160</v>
      </c>
      <c r="E1023" s="182" t="s">
        <v>1303</v>
      </c>
      <c r="F1023" s="183" t="s">
        <v>1304</v>
      </c>
      <c r="G1023" s="184" t="s">
        <v>163</v>
      </c>
      <c r="H1023" s="185">
        <v>15.407</v>
      </c>
      <c r="I1023" s="186"/>
      <c r="J1023" s="187">
        <f>ROUND(I1023*H1023,2)</f>
        <v>0</v>
      </c>
      <c r="K1023" s="183" t="s">
        <v>164</v>
      </c>
      <c r="L1023" s="39"/>
      <c r="M1023" s="188" t="s">
        <v>1</v>
      </c>
      <c r="N1023" s="189" t="s">
        <v>40</v>
      </c>
      <c r="O1023" s="77"/>
      <c r="P1023" s="190">
        <f>O1023*H1023</f>
        <v>0</v>
      </c>
      <c r="Q1023" s="190">
        <v>0.00116</v>
      </c>
      <c r="R1023" s="190">
        <f>Q1023*H1023</f>
        <v>0.017872120000000002</v>
      </c>
      <c r="S1023" s="190">
        <v>0</v>
      </c>
      <c r="T1023" s="191">
        <f>S1023*H1023</f>
        <v>0</v>
      </c>
      <c r="U1023" s="38"/>
      <c r="V1023" s="38"/>
      <c r="W1023" s="38"/>
      <c r="X1023" s="38"/>
      <c r="Y1023" s="38"/>
      <c r="Z1023" s="38"/>
      <c r="AA1023" s="38"/>
      <c r="AB1023" s="38"/>
      <c r="AC1023" s="38"/>
      <c r="AD1023" s="38"/>
      <c r="AE1023" s="38"/>
      <c r="AR1023" s="192" t="s">
        <v>272</v>
      </c>
      <c r="AT1023" s="192" t="s">
        <v>160</v>
      </c>
      <c r="AU1023" s="192" t="s">
        <v>83</v>
      </c>
      <c r="AY1023" s="19" t="s">
        <v>158</v>
      </c>
      <c r="BE1023" s="193">
        <f>IF(N1023="základní",J1023,0)</f>
        <v>0</v>
      </c>
      <c r="BF1023" s="193">
        <f>IF(N1023="snížená",J1023,0)</f>
        <v>0</v>
      </c>
      <c r="BG1023" s="193">
        <f>IF(N1023="zákl. přenesená",J1023,0)</f>
        <v>0</v>
      </c>
      <c r="BH1023" s="193">
        <f>IF(N1023="sníž. přenesená",J1023,0)</f>
        <v>0</v>
      </c>
      <c r="BI1023" s="193">
        <f>IF(N1023="nulová",J1023,0)</f>
        <v>0</v>
      </c>
      <c r="BJ1023" s="19" t="s">
        <v>81</v>
      </c>
      <c r="BK1023" s="193">
        <f>ROUND(I1023*H1023,2)</f>
        <v>0</v>
      </c>
      <c r="BL1023" s="19" t="s">
        <v>272</v>
      </c>
      <c r="BM1023" s="192" t="s">
        <v>1305</v>
      </c>
    </row>
    <row r="1024" s="2" customFormat="1">
      <c r="A1024" s="38"/>
      <c r="B1024" s="39"/>
      <c r="C1024" s="38"/>
      <c r="D1024" s="194" t="s">
        <v>167</v>
      </c>
      <c r="E1024" s="38"/>
      <c r="F1024" s="195" t="s">
        <v>1306</v>
      </c>
      <c r="G1024" s="38"/>
      <c r="H1024" s="38"/>
      <c r="I1024" s="196"/>
      <c r="J1024" s="38"/>
      <c r="K1024" s="38"/>
      <c r="L1024" s="39"/>
      <c r="M1024" s="197"/>
      <c r="N1024" s="198"/>
      <c r="O1024" s="77"/>
      <c r="P1024" s="77"/>
      <c r="Q1024" s="77"/>
      <c r="R1024" s="77"/>
      <c r="S1024" s="77"/>
      <c r="T1024" s="78"/>
      <c r="U1024" s="38"/>
      <c r="V1024" s="38"/>
      <c r="W1024" s="38"/>
      <c r="X1024" s="38"/>
      <c r="Y1024" s="38"/>
      <c r="Z1024" s="38"/>
      <c r="AA1024" s="38"/>
      <c r="AB1024" s="38"/>
      <c r="AC1024" s="38"/>
      <c r="AD1024" s="38"/>
      <c r="AE1024" s="38"/>
      <c r="AT1024" s="19" t="s">
        <v>167</v>
      </c>
      <c r="AU1024" s="19" t="s">
        <v>83</v>
      </c>
    </row>
    <row r="1025" s="2" customFormat="1">
      <c r="A1025" s="38"/>
      <c r="B1025" s="39"/>
      <c r="C1025" s="38"/>
      <c r="D1025" s="194" t="s">
        <v>169</v>
      </c>
      <c r="E1025" s="38"/>
      <c r="F1025" s="199" t="s">
        <v>277</v>
      </c>
      <c r="G1025" s="38"/>
      <c r="H1025" s="38"/>
      <c r="I1025" s="196"/>
      <c r="J1025" s="38"/>
      <c r="K1025" s="38"/>
      <c r="L1025" s="39"/>
      <c r="M1025" s="197"/>
      <c r="N1025" s="198"/>
      <c r="O1025" s="77"/>
      <c r="P1025" s="77"/>
      <c r="Q1025" s="77"/>
      <c r="R1025" s="77"/>
      <c r="S1025" s="77"/>
      <c r="T1025" s="78"/>
      <c r="U1025" s="38"/>
      <c r="V1025" s="38"/>
      <c r="W1025" s="38"/>
      <c r="X1025" s="38"/>
      <c r="Y1025" s="38"/>
      <c r="Z1025" s="38"/>
      <c r="AA1025" s="38"/>
      <c r="AB1025" s="38"/>
      <c r="AC1025" s="38"/>
      <c r="AD1025" s="38"/>
      <c r="AE1025" s="38"/>
      <c r="AT1025" s="19" t="s">
        <v>169</v>
      </c>
      <c r="AU1025" s="19" t="s">
        <v>83</v>
      </c>
    </row>
    <row r="1026" s="13" customFormat="1">
      <c r="A1026" s="13"/>
      <c r="B1026" s="200"/>
      <c r="C1026" s="13"/>
      <c r="D1026" s="194" t="s">
        <v>171</v>
      </c>
      <c r="E1026" s="201" t="s">
        <v>1</v>
      </c>
      <c r="F1026" s="202" t="s">
        <v>1191</v>
      </c>
      <c r="G1026" s="13"/>
      <c r="H1026" s="201" t="s">
        <v>1</v>
      </c>
      <c r="I1026" s="203"/>
      <c r="J1026" s="13"/>
      <c r="K1026" s="13"/>
      <c r="L1026" s="200"/>
      <c r="M1026" s="204"/>
      <c r="N1026" s="205"/>
      <c r="O1026" s="205"/>
      <c r="P1026" s="205"/>
      <c r="Q1026" s="205"/>
      <c r="R1026" s="205"/>
      <c r="S1026" s="205"/>
      <c r="T1026" s="206"/>
      <c r="U1026" s="13"/>
      <c r="V1026" s="13"/>
      <c r="W1026" s="13"/>
      <c r="X1026" s="13"/>
      <c r="Y1026" s="13"/>
      <c r="Z1026" s="13"/>
      <c r="AA1026" s="13"/>
      <c r="AB1026" s="13"/>
      <c r="AC1026" s="13"/>
      <c r="AD1026" s="13"/>
      <c r="AE1026" s="13"/>
      <c r="AT1026" s="201" t="s">
        <v>171</v>
      </c>
      <c r="AU1026" s="201" t="s">
        <v>83</v>
      </c>
      <c r="AV1026" s="13" t="s">
        <v>81</v>
      </c>
      <c r="AW1026" s="13" t="s">
        <v>32</v>
      </c>
      <c r="AX1026" s="13" t="s">
        <v>75</v>
      </c>
      <c r="AY1026" s="201" t="s">
        <v>158</v>
      </c>
    </row>
    <row r="1027" s="14" customFormat="1">
      <c r="A1027" s="14"/>
      <c r="B1027" s="207"/>
      <c r="C1027" s="14"/>
      <c r="D1027" s="194" t="s">
        <v>171</v>
      </c>
      <c r="E1027" s="208" t="s">
        <v>1</v>
      </c>
      <c r="F1027" s="209" t="s">
        <v>1192</v>
      </c>
      <c r="G1027" s="14"/>
      <c r="H1027" s="210">
        <v>15.407</v>
      </c>
      <c r="I1027" s="211"/>
      <c r="J1027" s="14"/>
      <c r="K1027" s="14"/>
      <c r="L1027" s="207"/>
      <c r="M1027" s="212"/>
      <c r="N1027" s="213"/>
      <c r="O1027" s="213"/>
      <c r="P1027" s="213"/>
      <c r="Q1027" s="213"/>
      <c r="R1027" s="213"/>
      <c r="S1027" s="213"/>
      <c r="T1027" s="214"/>
      <c r="U1027" s="14"/>
      <c r="V1027" s="14"/>
      <c r="W1027" s="14"/>
      <c r="X1027" s="14"/>
      <c r="Y1027" s="14"/>
      <c r="Z1027" s="14"/>
      <c r="AA1027" s="14"/>
      <c r="AB1027" s="14"/>
      <c r="AC1027" s="14"/>
      <c r="AD1027" s="14"/>
      <c r="AE1027" s="14"/>
      <c r="AT1027" s="208" t="s">
        <v>171</v>
      </c>
      <c r="AU1027" s="208" t="s">
        <v>83</v>
      </c>
      <c r="AV1027" s="14" t="s">
        <v>83</v>
      </c>
      <c r="AW1027" s="14" t="s">
        <v>32</v>
      </c>
      <c r="AX1027" s="14" t="s">
        <v>81</v>
      </c>
      <c r="AY1027" s="208" t="s">
        <v>158</v>
      </c>
    </row>
    <row r="1028" s="2" customFormat="1" ht="24.15" customHeight="1">
      <c r="A1028" s="38"/>
      <c r="B1028" s="180"/>
      <c r="C1028" s="223" t="s">
        <v>1307</v>
      </c>
      <c r="D1028" s="223" t="s">
        <v>304</v>
      </c>
      <c r="E1028" s="224" t="s">
        <v>1308</v>
      </c>
      <c r="F1028" s="225" t="s">
        <v>1309</v>
      </c>
      <c r="G1028" s="226" t="s">
        <v>176</v>
      </c>
      <c r="H1028" s="227">
        <v>1.925</v>
      </c>
      <c r="I1028" s="228"/>
      <c r="J1028" s="229">
        <f>ROUND(I1028*H1028,2)</f>
        <v>0</v>
      </c>
      <c r="K1028" s="225" t="s">
        <v>164</v>
      </c>
      <c r="L1028" s="230"/>
      <c r="M1028" s="231" t="s">
        <v>1</v>
      </c>
      <c r="N1028" s="232" t="s">
        <v>40</v>
      </c>
      <c r="O1028" s="77"/>
      <c r="P1028" s="190">
        <f>O1028*H1028</f>
        <v>0</v>
      </c>
      <c r="Q1028" s="190">
        <v>0.025000000000000001</v>
      </c>
      <c r="R1028" s="190">
        <f>Q1028*H1028</f>
        <v>0.048125000000000001</v>
      </c>
      <c r="S1028" s="190">
        <v>0</v>
      </c>
      <c r="T1028" s="191">
        <f>S1028*H1028</f>
        <v>0</v>
      </c>
      <c r="U1028" s="38"/>
      <c r="V1028" s="38"/>
      <c r="W1028" s="38"/>
      <c r="X1028" s="38"/>
      <c r="Y1028" s="38"/>
      <c r="Z1028" s="38"/>
      <c r="AA1028" s="38"/>
      <c r="AB1028" s="38"/>
      <c r="AC1028" s="38"/>
      <c r="AD1028" s="38"/>
      <c r="AE1028" s="38"/>
      <c r="AR1028" s="192" t="s">
        <v>379</v>
      </c>
      <c r="AT1028" s="192" t="s">
        <v>304</v>
      </c>
      <c r="AU1028" s="192" t="s">
        <v>83</v>
      </c>
      <c r="AY1028" s="19" t="s">
        <v>158</v>
      </c>
      <c r="BE1028" s="193">
        <f>IF(N1028="základní",J1028,0)</f>
        <v>0</v>
      </c>
      <c r="BF1028" s="193">
        <f>IF(N1028="snížená",J1028,0)</f>
        <v>0</v>
      </c>
      <c r="BG1028" s="193">
        <f>IF(N1028="zákl. přenesená",J1028,0)</f>
        <v>0</v>
      </c>
      <c r="BH1028" s="193">
        <f>IF(N1028="sníž. přenesená",J1028,0)</f>
        <v>0</v>
      </c>
      <c r="BI1028" s="193">
        <f>IF(N1028="nulová",J1028,0)</f>
        <v>0</v>
      </c>
      <c r="BJ1028" s="19" t="s">
        <v>81</v>
      </c>
      <c r="BK1028" s="193">
        <f>ROUND(I1028*H1028,2)</f>
        <v>0</v>
      </c>
      <c r="BL1028" s="19" t="s">
        <v>272</v>
      </c>
      <c r="BM1028" s="192" t="s">
        <v>1310</v>
      </c>
    </row>
    <row r="1029" s="2" customFormat="1">
      <c r="A1029" s="38"/>
      <c r="B1029" s="39"/>
      <c r="C1029" s="38"/>
      <c r="D1029" s="194" t="s">
        <v>167</v>
      </c>
      <c r="E1029" s="38"/>
      <c r="F1029" s="195" t="s">
        <v>1309</v>
      </c>
      <c r="G1029" s="38"/>
      <c r="H1029" s="38"/>
      <c r="I1029" s="196"/>
      <c r="J1029" s="38"/>
      <c r="K1029" s="38"/>
      <c r="L1029" s="39"/>
      <c r="M1029" s="197"/>
      <c r="N1029" s="198"/>
      <c r="O1029" s="77"/>
      <c r="P1029" s="77"/>
      <c r="Q1029" s="77"/>
      <c r="R1029" s="77"/>
      <c r="S1029" s="77"/>
      <c r="T1029" s="78"/>
      <c r="U1029" s="38"/>
      <c r="V1029" s="38"/>
      <c r="W1029" s="38"/>
      <c r="X1029" s="38"/>
      <c r="Y1029" s="38"/>
      <c r="Z1029" s="38"/>
      <c r="AA1029" s="38"/>
      <c r="AB1029" s="38"/>
      <c r="AC1029" s="38"/>
      <c r="AD1029" s="38"/>
      <c r="AE1029" s="38"/>
      <c r="AT1029" s="19" t="s">
        <v>167</v>
      </c>
      <c r="AU1029" s="19" t="s">
        <v>83</v>
      </c>
    </row>
    <row r="1030" s="13" customFormat="1">
      <c r="A1030" s="13"/>
      <c r="B1030" s="200"/>
      <c r="C1030" s="13"/>
      <c r="D1030" s="194" t="s">
        <v>171</v>
      </c>
      <c r="E1030" s="201" t="s">
        <v>1</v>
      </c>
      <c r="F1030" s="202" t="s">
        <v>1191</v>
      </c>
      <c r="G1030" s="13"/>
      <c r="H1030" s="201" t="s">
        <v>1</v>
      </c>
      <c r="I1030" s="203"/>
      <c r="J1030" s="13"/>
      <c r="K1030" s="13"/>
      <c r="L1030" s="200"/>
      <c r="M1030" s="204"/>
      <c r="N1030" s="205"/>
      <c r="O1030" s="205"/>
      <c r="P1030" s="205"/>
      <c r="Q1030" s="205"/>
      <c r="R1030" s="205"/>
      <c r="S1030" s="205"/>
      <c r="T1030" s="206"/>
      <c r="U1030" s="13"/>
      <c r="V1030" s="13"/>
      <c r="W1030" s="13"/>
      <c r="X1030" s="13"/>
      <c r="Y1030" s="13"/>
      <c r="Z1030" s="13"/>
      <c r="AA1030" s="13"/>
      <c r="AB1030" s="13"/>
      <c r="AC1030" s="13"/>
      <c r="AD1030" s="13"/>
      <c r="AE1030" s="13"/>
      <c r="AT1030" s="201" t="s">
        <v>171</v>
      </c>
      <c r="AU1030" s="201" t="s">
        <v>83</v>
      </c>
      <c r="AV1030" s="13" t="s">
        <v>81</v>
      </c>
      <c r="AW1030" s="13" t="s">
        <v>32</v>
      </c>
      <c r="AX1030" s="13" t="s">
        <v>75</v>
      </c>
      <c r="AY1030" s="201" t="s">
        <v>158</v>
      </c>
    </row>
    <row r="1031" s="13" customFormat="1">
      <c r="A1031" s="13"/>
      <c r="B1031" s="200"/>
      <c r="C1031" s="13"/>
      <c r="D1031" s="194" t="s">
        <v>171</v>
      </c>
      <c r="E1031" s="201" t="s">
        <v>1</v>
      </c>
      <c r="F1031" s="202" t="s">
        <v>1311</v>
      </c>
      <c r="G1031" s="13"/>
      <c r="H1031" s="201" t="s">
        <v>1</v>
      </c>
      <c r="I1031" s="203"/>
      <c r="J1031" s="13"/>
      <c r="K1031" s="13"/>
      <c r="L1031" s="200"/>
      <c r="M1031" s="204"/>
      <c r="N1031" s="205"/>
      <c r="O1031" s="205"/>
      <c r="P1031" s="205"/>
      <c r="Q1031" s="205"/>
      <c r="R1031" s="205"/>
      <c r="S1031" s="205"/>
      <c r="T1031" s="206"/>
      <c r="U1031" s="13"/>
      <c r="V1031" s="13"/>
      <c r="W1031" s="13"/>
      <c r="X1031" s="13"/>
      <c r="Y1031" s="13"/>
      <c r="Z1031" s="13"/>
      <c r="AA1031" s="13"/>
      <c r="AB1031" s="13"/>
      <c r="AC1031" s="13"/>
      <c r="AD1031" s="13"/>
      <c r="AE1031" s="13"/>
      <c r="AT1031" s="201" t="s">
        <v>171</v>
      </c>
      <c r="AU1031" s="201" t="s">
        <v>83</v>
      </c>
      <c r="AV1031" s="13" t="s">
        <v>81</v>
      </c>
      <c r="AW1031" s="13" t="s">
        <v>32</v>
      </c>
      <c r="AX1031" s="13" t="s">
        <v>75</v>
      </c>
      <c r="AY1031" s="201" t="s">
        <v>158</v>
      </c>
    </row>
    <row r="1032" s="14" customFormat="1">
      <c r="A1032" s="14"/>
      <c r="B1032" s="207"/>
      <c r="C1032" s="14"/>
      <c r="D1032" s="194" t="s">
        <v>171</v>
      </c>
      <c r="E1032" s="208" t="s">
        <v>1</v>
      </c>
      <c r="F1032" s="209" t="s">
        <v>1312</v>
      </c>
      <c r="G1032" s="14"/>
      <c r="H1032" s="210">
        <v>1.1559999999999999</v>
      </c>
      <c r="I1032" s="211"/>
      <c r="J1032" s="14"/>
      <c r="K1032" s="14"/>
      <c r="L1032" s="207"/>
      <c r="M1032" s="212"/>
      <c r="N1032" s="213"/>
      <c r="O1032" s="213"/>
      <c r="P1032" s="213"/>
      <c r="Q1032" s="213"/>
      <c r="R1032" s="213"/>
      <c r="S1032" s="213"/>
      <c r="T1032" s="214"/>
      <c r="U1032" s="14"/>
      <c r="V1032" s="14"/>
      <c r="W1032" s="14"/>
      <c r="X1032" s="14"/>
      <c r="Y1032" s="14"/>
      <c r="Z1032" s="14"/>
      <c r="AA1032" s="14"/>
      <c r="AB1032" s="14"/>
      <c r="AC1032" s="14"/>
      <c r="AD1032" s="14"/>
      <c r="AE1032" s="14"/>
      <c r="AT1032" s="208" t="s">
        <v>171</v>
      </c>
      <c r="AU1032" s="208" t="s">
        <v>83</v>
      </c>
      <c r="AV1032" s="14" t="s">
        <v>83</v>
      </c>
      <c r="AW1032" s="14" t="s">
        <v>32</v>
      </c>
      <c r="AX1032" s="14" t="s">
        <v>81</v>
      </c>
      <c r="AY1032" s="208" t="s">
        <v>158</v>
      </c>
    </row>
    <row r="1033" s="14" customFormat="1">
      <c r="A1033" s="14"/>
      <c r="B1033" s="207"/>
      <c r="C1033" s="14"/>
      <c r="D1033" s="194" t="s">
        <v>171</v>
      </c>
      <c r="E1033" s="14"/>
      <c r="F1033" s="209" t="s">
        <v>1313</v>
      </c>
      <c r="G1033" s="14"/>
      <c r="H1033" s="210">
        <v>1.925</v>
      </c>
      <c r="I1033" s="211"/>
      <c r="J1033" s="14"/>
      <c r="K1033" s="14"/>
      <c r="L1033" s="207"/>
      <c r="M1033" s="212"/>
      <c r="N1033" s="213"/>
      <c r="O1033" s="213"/>
      <c r="P1033" s="213"/>
      <c r="Q1033" s="213"/>
      <c r="R1033" s="213"/>
      <c r="S1033" s="213"/>
      <c r="T1033" s="214"/>
      <c r="U1033" s="14"/>
      <c r="V1033" s="14"/>
      <c r="W1033" s="14"/>
      <c r="X1033" s="14"/>
      <c r="Y1033" s="14"/>
      <c r="Z1033" s="14"/>
      <c r="AA1033" s="14"/>
      <c r="AB1033" s="14"/>
      <c r="AC1033" s="14"/>
      <c r="AD1033" s="14"/>
      <c r="AE1033" s="14"/>
      <c r="AT1033" s="208" t="s">
        <v>171</v>
      </c>
      <c r="AU1033" s="208" t="s">
        <v>83</v>
      </c>
      <c r="AV1033" s="14" t="s">
        <v>83</v>
      </c>
      <c r="AW1033" s="14" t="s">
        <v>3</v>
      </c>
      <c r="AX1033" s="14" t="s">
        <v>81</v>
      </c>
      <c r="AY1033" s="208" t="s">
        <v>158</v>
      </c>
    </row>
    <row r="1034" s="2" customFormat="1" ht="24.15" customHeight="1">
      <c r="A1034" s="38"/>
      <c r="B1034" s="180"/>
      <c r="C1034" s="181" t="s">
        <v>1314</v>
      </c>
      <c r="D1034" s="181" t="s">
        <v>160</v>
      </c>
      <c r="E1034" s="182" t="s">
        <v>1315</v>
      </c>
      <c r="F1034" s="183" t="s">
        <v>1316</v>
      </c>
      <c r="G1034" s="184" t="s">
        <v>163</v>
      </c>
      <c r="H1034" s="185">
        <v>15.407</v>
      </c>
      <c r="I1034" s="186"/>
      <c r="J1034" s="187">
        <f>ROUND(I1034*H1034,2)</f>
        <v>0</v>
      </c>
      <c r="K1034" s="183" t="s">
        <v>164</v>
      </c>
      <c r="L1034" s="39"/>
      <c r="M1034" s="188" t="s">
        <v>1</v>
      </c>
      <c r="N1034" s="189" t="s">
        <v>40</v>
      </c>
      <c r="O1034" s="77"/>
      <c r="P1034" s="190">
        <f>O1034*H1034</f>
        <v>0</v>
      </c>
      <c r="Q1034" s="190">
        <v>8.0000000000000007E-05</v>
      </c>
      <c r="R1034" s="190">
        <f>Q1034*H1034</f>
        <v>0.0012325600000000002</v>
      </c>
      <c r="S1034" s="190">
        <v>0</v>
      </c>
      <c r="T1034" s="191">
        <f>S1034*H1034</f>
        <v>0</v>
      </c>
      <c r="U1034" s="38"/>
      <c r="V1034" s="38"/>
      <c r="W1034" s="38"/>
      <c r="X1034" s="38"/>
      <c r="Y1034" s="38"/>
      <c r="Z1034" s="38"/>
      <c r="AA1034" s="38"/>
      <c r="AB1034" s="38"/>
      <c r="AC1034" s="38"/>
      <c r="AD1034" s="38"/>
      <c r="AE1034" s="38"/>
      <c r="AR1034" s="192" t="s">
        <v>272</v>
      </c>
      <c r="AT1034" s="192" t="s">
        <v>160</v>
      </c>
      <c r="AU1034" s="192" t="s">
        <v>83</v>
      </c>
      <c r="AY1034" s="19" t="s">
        <v>158</v>
      </c>
      <c r="BE1034" s="193">
        <f>IF(N1034="základní",J1034,0)</f>
        <v>0</v>
      </c>
      <c r="BF1034" s="193">
        <f>IF(N1034="snížená",J1034,0)</f>
        <v>0</v>
      </c>
      <c r="BG1034" s="193">
        <f>IF(N1034="zákl. přenesená",J1034,0)</f>
        <v>0</v>
      </c>
      <c r="BH1034" s="193">
        <f>IF(N1034="sníž. přenesená",J1034,0)</f>
        <v>0</v>
      </c>
      <c r="BI1034" s="193">
        <f>IF(N1034="nulová",J1034,0)</f>
        <v>0</v>
      </c>
      <c r="BJ1034" s="19" t="s">
        <v>81</v>
      </c>
      <c r="BK1034" s="193">
        <f>ROUND(I1034*H1034,2)</f>
        <v>0</v>
      </c>
      <c r="BL1034" s="19" t="s">
        <v>272</v>
      </c>
      <c r="BM1034" s="192" t="s">
        <v>1317</v>
      </c>
    </row>
    <row r="1035" s="2" customFormat="1">
      <c r="A1035" s="38"/>
      <c r="B1035" s="39"/>
      <c r="C1035" s="38"/>
      <c r="D1035" s="194" t="s">
        <v>167</v>
      </c>
      <c r="E1035" s="38"/>
      <c r="F1035" s="195" t="s">
        <v>1318</v>
      </c>
      <c r="G1035" s="38"/>
      <c r="H1035" s="38"/>
      <c r="I1035" s="196"/>
      <c r="J1035" s="38"/>
      <c r="K1035" s="38"/>
      <c r="L1035" s="39"/>
      <c r="M1035" s="197"/>
      <c r="N1035" s="198"/>
      <c r="O1035" s="77"/>
      <c r="P1035" s="77"/>
      <c r="Q1035" s="77"/>
      <c r="R1035" s="77"/>
      <c r="S1035" s="77"/>
      <c r="T1035" s="78"/>
      <c r="U1035" s="38"/>
      <c r="V1035" s="38"/>
      <c r="W1035" s="38"/>
      <c r="X1035" s="38"/>
      <c r="Y1035" s="38"/>
      <c r="Z1035" s="38"/>
      <c r="AA1035" s="38"/>
      <c r="AB1035" s="38"/>
      <c r="AC1035" s="38"/>
      <c r="AD1035" s="38"/>
      <c r="AE1035" s="38"/>
      <c r="AT1035" s="19" t="s">
        <v>167</v>
      </c>
      <c r="AU1035" s="19" t="s">
        <v>83</v>
      </c>
    </row>
    <row r="1036" s="2" customFormat="1" ht="24.15" customHeight="1">
      <c r="A1036" s="38"/>
      <c r="B1036" s="180"/>
      <c r="C1036" s="181" t="s">
        <v>1319</v>
      </c>
      <c r="D1036" s="181" t="s">
        <v>160</v>
      </c>
      <c r="E1036" s="182" t="s">
        <v>1320</v>
      </c>
      <c r="F1036" s="183" t="s">
        <v>1321</v>
      </c>
      <c r="G1036" s="184" t="s">
        <v>307</v>
      </c>
      <c r="H1036" s="185">
        <v>0.067000000000000004</v>
      </c>
      <c r="I1036" s="186"/>
      <c r="J1036" s="187">
        <f>ROUND(I1036*H1036,2)</f>
        <v>0</v>
      </c>
      <c r="K1036" s="183" t="s">
        <v>164</v>
      </c>
      <c r="L1036" s="39"/>
      <c r="M1036" s="188" t="s">
        <v>1</v>
      </c>
      <c r="N1036" s="189" t="s">
        <v>40</v>
      </c>
      <c r="O1036" s="77"/>
      <c r="P1036" s="190">
        <f>O1036*H1036</f>
        <v>0</v>
      </c>
      <c r="Q1036" s="190">
        <v>0</v>
      </c>
      <c r="R1036" s="190">
        <f>Q1036*H1036</f>
        <v>0</v>
      </c>
      <c r="S1036" s="190">
        <v>0</v>
      </c>
      <c r="T1036" s="191">
        <f>S1036*H1036</f>
        <v>0</v>
      </c>
      <c r="U1036" s="38"/>
      <c r="V1036" s="38"/>
      <c r="W1036" s="38"/>
      <c r="X1036" s="38"/>
      <c r="Y1036" s="38"/>
      <c r="Z1036" s="38"/>
      <c r="AA1036" s="38"/>
      <c r="AB1036" s="38"/>
      <c r="AC1036" s="38"/>
      <c r="AD1036" s="38"/>
      <c r="AE1036" s="38"/>
      <c r="AR1036" s="192" t="s">
        <v>272</v>
      </c>
      <c r="AT1036" s="192" t="s">
        <v>160</v>
      </c>
      <c r="AU1036" s="192" t="s">
        <v>83</v>
      </c>
      <c r="AY1036" s="19" t="s">
        <v>158</v>
      </c>
      <c r="BE1036" s="193">
        <f>IF(N1036="základní",J1036,0)</f>
        <v>0</v>
      </c>
      <c r="BF1036" s="193">
        <f>IF(N1036="snížená",J1036,0)</f>
        <v>0</v>
      </c>
      <c r="BG1036" s="193">
        <f>IF(N1036="zákl. přenesená",J1036,0)</f>
        <v>0</v>
      </c>
      <c r="BH1036" s="193">
        <f>IF(N1036="sníž. přenesená",J1036,0)</f>
        <v>0</v>
      </c>
      <c r="BI1036" s="193">
        <f>IF(N1036="nulová",J1036,0)</f>
        <v>0</v>
      </c>
      <c r="BJ1036" s="19" t="s">
        <v>81</v>
      </c>
      <c r="BK1036" s="193">
        <f>ROUND(I1036*H1036,2)</f>
        <v>0</v>
      </c>
      <c r="BL1036" s="19" t="s">
        <v>272</v>
      </c>
      <c r="BM1036" s="192" t="s">
        <v>1322</v>
      </c>
    </row>
    <row r="1037" s="2" customFormat="1">
      <c r="A1037" s="38"/>
      <c r="B1037" s="39"/>
      <c r="C1037" s="38"/>
      <c r="D1037" s="194" t="s">
        <v>167</v>
      </c>
      <c r="E1037" s="38"/>
      <c r="F1037" s="195" t="s">
        <v>1323</v>
      </c>
      <c r="G1037" s="38"/>
      <c r="H1037" s="38"/>
      <c r="I1037" s="196"/>
      <c r="J1037" s="38"/>
      <c r="K1037" s="38"/>
      <c r="L1037" s="39"/>
      <c r="M1037" s="197"/>
      <c r="N1037" s="198"/>
      <c r="O1037" s="77"/>
      <c r="P1037" s="77"/>
      <c r="Q1037" s="77"/>
      <c r="R1037" s="77"/>
      <c r="S1037" s="77"/>
      <c r="T1037" s="78"/>
      <c r="U1037" s="38"/>
      <c r="V1037" s="38"/>
      <c r="W1037" s="38"/>
      <c r="X1037" s="38"/>
      <c r="Y1037" s="38"/>
      <c r="Z1037" s="38"/>
      <c r="AA1037" s="38"/>
      <c r="AB1037" s="38"/>
      <c r="AC1037" s="38"/>
      <c r="AD1037" s="38"/>
      <c r="AE1037" s="38"/>
      <c r="AT1037" s="19" t="s">
        <v>167</v>
      </c>
      <c r="AU1037" s="19" t="s">
        <v>83</v>
      </c>
    </row>
    <row r="1038" s="12" customFormat="1" ht="22.8" customHeight="1">
      <c r="A1038" s="12"/>
      <c r="B1038" s="167"/>
      <c r="C1038" s="12"/>
      <c r="D1038" s="168" t="s">
        <v>74</v>
      </c>
      <c r="E1038" s="178" t="s">
        <v>1324</v>
      </c>
      <c r="F1038" s="178" t="s">
        <v>1325</v>
      </c>
      <c r="G1038" s="12"/>
      <c r="H1038" s="12"/>
      <c r="I1038" s="170"/>
      <c r="J1038" s="179">
        <f>BK1038</f>
        <v>0</v>
      </c>
      <c r="K1038" s="12"/>
      <c r="L1038" s="167"/>
      <c r="M1038" s="172"/>
      <c r="N1038" s="173"/>
      <c r="O1038" s="173"/>
      <c r="P1038" s="174">
        <f>SUM(P1039:P1060)</f>
        <v>0</v>
      </c>
      <c r="Q1038" s="173"/>
      <c r="R1038" s="174">
        <f>SUM(R1039:R1060)</f>
        <v>0</v>
      </c>
      <c r="S1038" s="173"/>
      <c r="T1038" s="175">
        <f>SUM(T1039:T1060)</f>
        <v>0</v>
      </c>
      <c r="U1038" s="12"/>
      <c r="V1038" s="12"/>
      <c r="W1038" s="12"/>
      <c r="X1038" s="12"/>
      <c r="Y1038" s="12"/>
      <c r="Z1038" s="12"/>
      <c r="AA1038" s="12"/>
      <c r="AB1038" s="12"/>
      <c r="AC1038" s="12"/>
      <c r="AD1038" s="12"/>
      <c r="AE1038" s="12"/>
      <c r="AR1038" s="168" t="s">
        <v>83</v>
      </c>
      <c r="AT1038" s="176" t="s">
        <v>74</v>
      </c>
      <c r="AU1038" s="176" t="s">
        <v>81</v>
      </c>
      <c r="AY1038" s="168" t="s">
        <v>158</v>
      </c>
      <c r="BK1038" s="177">
        <f>SUM(BK1039:BK1060)</f>
        <v>0</v>
      </c>
    </row>
    <row r="1039" s="2" customFormat="1" ht="24.15" customHeight="1">
      <c r="A1039" s="38"/>
      <c r="B1039" s="180"/>
      <c r="C1039" s="181" t="s">
        <v>1326</v>
      </c>
      <c r="D1039" s="181" t="s">
        <v>160</v>
      </c>
      <c r="E1039" s="182" t="s">
        <v>1327</v>
      </c>
      <c r="F1039" s="183" t="s">
        <v>1328</v>
      </c>
      <c r="G1039" s="184" t="s">
        <v>364</v>
      </c>
      <c r="H1039" s="185">
        <v>1</v>
      </c>
      <c r="I1039" s="186"/>
      <c r="J1039" s="187">
        <f>ROUND(I1039*H1039,2)</f>
        <v>0</v>
      </c>
      <c r="K1039" s="183" t="s">
        <v>1</v>
      </c>
      <c r="L1039" s="39"/>
      <c r="M1039" s="188" t="s">
        <v>1</v>
      </c>
      <c r="N1039" s="189" t="s">
        <v>40</v>
      </c>
      <c r="O1039" s="77"/>
      <c r="P1039" s="190">
        <f>O1039*H1039</f>
        <v>0</v>
      </c>
      <c r="Q1039" s="190">
        <v>0</v>
      </c>
      <c r="R1039" s="190">
        <f>Q1039*H1039</f>
        <v>0</v>
      </c>
      <c r="S1039" s="190">
        <v>0</v>
      </c>
      <c r="T1039" s="191">
        <f>S1039*H1039</f>
        <v>0</v>
      </c>
      <c r="U1039" s="38"/>
      <c r="V1039" s="38"/>
      <c r="W1039" s="38"/>
      <c r="X1039" s="38"/>
      <c r="Y1039" s="38"/>
      <c r="Z1039" s="38"/>
      <c r="AA1039" s="38"/>
      <c r="AB1039" s="38"/>
      <c r="AC1039" s="38"/>
      <c r="AD1039" s="38"/>
      <c r="AE1039" s="38"/>
      <c r="AR1039" s="192" t="s">
        <v>272</v>
      </c>
      <c r="AT1039" s="192" t="s">
        <v>160</v>
      </c>
      <c r="AU1039" s="192" t="s">
        <v>83</v>
      </c>
      <c r="AY1039" s="19" t="s">
        <v>158</v>
      </c>
      <c r="BE1039" s="193">
        <f>IF(N1039="základní",J1039,0)</f>
        <v>0</v>
      </c>
      <c r="BF1039" s="193">
        <f>IF(N1039="snížená",J1039,0)</f>
        <v>0</v>
      </c>
      <c r="BG1039" s="193">
        <f>IF(N1039="zákl. přenesená",J1039,0)</f>
        <v>0</v>
      </c>
      <c r="BH1039" s="193">
        <f>IF(N1039="sníž. přenesená",J1039,0)</f>
        <v>0</v>
      </c>
      <c r="BI1039" s="193">
        <f>IF(N1039="nulová",J1039,0)</f>
        <v>0</v>
      </c>
      <c r="BJ1039" s="19" t="s">
        <v>81</v>
      </c>
      <c r="BK1039" s="193">
        <f>ROUND(I1039*H1039,2)</f>
        <v>0</v>
      </c>
      <c r="BL1039" s="19" t="s">
        <v>272</v>
      </c>
      <c r="BM1039" s="192" t="s">
        <v>1329</v>
      </c>
    </row>
    <row r="1040" s="2" customFormat="1">
      <c r="A1040" s="38"/>
      <c r="B1040" s="39"/>
      <c r="C1040" s="38"/>
      <c r="D1040" s="194" t="s">
        <v>167</v>
      </c>
      <c r="E1040" s="38"/>
      <c r="F1040" s="195" t="s">
        <v>1328</v>
      </c>
      <c r="G1040" s="38"/>
      <c r="H1040" s="38"/>
      <c r="I1040" s="196"/>
      <c r="J1040" s="38"/>
      <c r="K1040" s="38"/>
      <c r="L1040" s="39"/>
      <c r="M1040" s="197"/>
      <c r="N1040" s="198"/>
      <c r="O1040" s="77"/>
      <c r="P1040" s="77"/>
      <c r="Q1040" s="77"/>
      <c r="R1040" s="77"/>
      <c r="S1040" s="77"/>
      <c r="T1040" s="78"/>
      <c r="U1040" s="38"/>
      <c r="V1040" s="38"/>
      <c r="W1040" s="38"/>
      <c r="X1040" s="38"/>
      <c r="Y1040" s="38"/>
      <c r="Z1040" s="38"/>
      <c r="AA1040" s="38"/>
      <c r="AB1040" s="38"/>
      <c r="AC1040" s="38"/>
      <c r="AD1040" s="38"/>
      <c r="AE1040" s="38"/>
      <c r="AT1040" s="19" t="s">
        <v>167</v>
      </c>
      <c r="AU1040" s="19" t="s">
        <v>83</v>
      </c>
    </row>
    <row r="1041" s="2" customFormat="1">
      <c r="A1041" s="38"/>
      <c r="B1041" s="39"/>
      <c r="C1041" s="38"/>
      <c r="D1041" s="194" t="s">
        <v>169</v>
      </c>
      <c r="E1041" s="38"/>
      <c r="F1041" s="199" t="s">
        <v>170</v>
      </c>
      <c r="G1041" s="38"/>
      <c r="H1041" s="38"/>
      <c r="I1041" s="196"/>
      <c r="J1041" s="38"/>
      <c r="K1041" s="38"/>
      <c r="L1041" s="39"/>
      <c r="M1041" s="197"/>
      <c r="N1041" s="198"/>
      <c r="O1041" s="77"/>
      <c r="P1041" s="77"/>
      <c r="Q1041" s="77"/>
      <c r="R1041" s="77"/>
      <c r="S1041" s="77"/>
      <c r="T1041" s="78"/>
      <c r="U1041" s="38"/>
      <c r="V1041" s="38"/>
      <c r="W1041" s="38"/>
      <c r="X1041" s="38"/>
      <c r="Y1041" s="38"/>
      <c r="Z1041" s="38"/>
      <c r="AA1041" s="38"/>
      <c r="AB1041" s="38"/>
      <c r="AC1041" s="38"/>
      <c r="AD1041" s="38"/>
      <c r="AE1041" s="38"/>
      <c r="AT1041" s="19" t="s">
        <v>169</v>
      </c>
      <c r="AU1041" s="19" t="s">
        <v>83</v>
      </c>
    </row>
    <row r="1042" s="14" customFormat="1">
      <c r="A1042" s="14"/>
      <c r="B1042" s="207"/>
      <c r="C1042" s="14"/>
      <c r="D1042" s="194" t="s">
        <v>171</v>
      </c>
      <c r="E1042" s="208" t="s">
        <v>1</v>
      </c>
      <c r="F1042" s="209" t="s">
        <v>81</v>
      </c>
      <c r="G1042" s="14"/>
      <c r="H1042" s="210">
        <v>1</v>
      </c>
      <c r="I1042" s="211"/>
      <c r="J1042" s="14"/>
      <c r="K1042" s="14"/>
      <c r="L1042" s="207"/>
      <c r="M1042" s="212"/>
      <c r="N1042" s="213"/>
      <c r="O1042" s="213"/>
      <c r="P1042" s="213"/>
      <c r="Q1042" s="213"/>
      <c r="R1042" s="213"/>
      <c r="S1042" s="213"/>
      <c r="T1042" s="214"/>
      <c r="U1042" s="14"/>
      <c r="V1042" s="14"/>
      <c r="W1042" s="14"/>
      <c r="X1042" s="14"/>
      <c r="Y1042" s="14"/>
      <c r="Z1042" s="14"/>
      <c r="AA1042" s="14"/>
      <c r="AB1042" s="14"/>
      <c r="AC1042" s="14"/>
      <c r="AD1042" s="14"/>
      <c r="AE1042" s="14"/>
      <c r="AT1042" s="208" t="s">
        <v>171</v>
      </c>
      <c r="AU1042" s="208" t="s">
        <v>83</v>
      </c>
      <c r="AV1042" s="14" t="s">
        <v>83</v>
      </c>
      <c r="AW1042" s="14" t="s">
        <v>32</v>
      </c>
      <c r="AX1042" s="14" t="s">
        <v>81</v>
      </c>
      <c r="AY1042" s="208" t="s">
        <v>158</v>
      </c>
    </row>
    <row r="1043" s="2" customFormat="1" ht="24.15" customHeight="1">
      <c r="A1043" s="38"/>
      <c r="B1043" s="180"/>
      <c r="C1043" s="181" t="s">
        <v>1330</v>
      </c>
      <c r="D1043" s="181" t="s">
        <v>160</v>
      </c>
      <c r="E1043" s="182" t="s">
        <v>1331</v>
      </c>
      <c r="F1043" s="183" t="s">
        <v>1332</v>
      </c>
      <c r="G1043" s="184" t="s">
        <v>364</v>
      </c>
      <c r="H1043" s="185">
        <v>1</v>
      </c>
      <c r="I1043" s="186"/>
      <c r="J1043" s="187">
        <f>ROUND(I1043*H1043,2)</f>
        <v>0</v>
      </c>
      <c r="K1043" s="183" t="s">
        <v>1</v>
      </c>
      <c r="L1043" s="39"/>
      <c r="M1043" s="188" t="s">
        <v>1</v>
      </c>
      <c r="N1043" s="189" t="s">
        <v>40</v>
      </c>
      <c r="O1043" s="77"/>
      <c r="P1043" s="190">
        <f>O1043*H1043</f>
        <v>0</v>
      </c>
      <c r="Q1043" s="190">
        <v>0</v>
      </c>
      <c r="R1043" s="190">
        <f>Q1043*H1043</f>
        <v>0</v>
      </c>
      <c r="S1043" s="190">
        <v>0</v>
      </c>
      <c r="T1043" s="191">
        <f>S1043*H1043</f>
        <v>0</v>
      </c>
      <c r="U1043" s="38"/>
      <c r="V1043" s="38"/>
      <c r="W1043" s="38"/>
      <c r="X1043" s="38"/>
      <c r="Y1043" s="38"/>
      <c r="Z1043" s="38"/>
      <c r="AA1043" s="38"/>
      <c r="AB1043" s="38"/>
      <c r="AC1043" s="38"/>
      <c r="AD1043" s="38"/>
      <c r="AE1043" s="38"/>
      <c r="AR1043" s="192" t="s">
        <v>272</v>
      </c>
      <c r="AT1043" s="192" t="s">
        <v>160</v>
      </c>
      <c r="AU1043" s="192" t="s">
        <v>83</v>
      </c>
      <c r="AY1043" s="19" t="s">
        <v>158</v>
      </c>
      <c r="BE1043" s="193">
        <f>IF(N1043="základní",J1043,0)</f>
        <v>0</v>
      </c>
      <c r="BF1043" s="193">
        <f>IF(N1043="snížená",J1043,0)</f>
        <v>0</v>
      </c>
      <c r="BG1043" s="193">
        <f>IF(N1043="zákl. přenesená",J1043,0)</f>
        <v>0</v>
      </c>
      <c r="BH1043" s="193">
        <f>IF(N1043="sníž. přenesená",J1043,0)</f>
        <v>0</v>
      </c>
      <c r="BI1043" s="193">
        <f>IF(N1043="nulová",J1043,0)</f>
        <v>0</v>
      </c>
      <c r="BJ1043" s="19" t="s">
        <v>81</v>
      </c>
      <c r="BK1043" s="193">
        <f>ROUND(I1043*H1043,2)</f>
        <v>0</v>
      </c>
      <c r="BL1043" s="19" t="s">
        <v>272</v>
      </c>
      <c r="BM1043" s="192" t="s">
        <v>1333</v>
      </c>
    </row>
    <row r="1044" s="2" customFormat="1">
      <c r="A1044" s="38"/>
      <c r="B1044" s="39"/>
      <c r="C1044" s="38"/>
      <c r="D1044" s="194" t="s">
        <v>167</v>
      </c>
      <c r="E1044" s="38"/>
      <c r="F1044" s="195" t="s">
        <v>1334</v>
      </c>
      <c r="G1044" s="38"/>
      <c r="H1044" s="38"/>
      <c r="I1044" s="196"/>
      <c r="J1044" s="38"/>
      <c r="K1044" s="38"/>
      <c r="L1044" s="39"/>
      <c r="M1044" s="197"/>
      <c r="N1044" s="198"/>
      <c r="O1044" s="77"/>
      <c r="P1044" s="77"/>
      <c r="Q1044" s="77"/>
      <c r="R1044" s="77"/>
      <c r="S1044" s="77"/>
      <c r="T1044" s="78"/>
      <c r="U1044" s="38"/>
      <c r="V1044" s="38"/>
      <c r="W1044" s="38"/>
      <c r="X1044" s="38"/>
      <c r="Y1044" s="38"/>
      <c r="Z1044" s="38"/>
      <c r="AA1044" s="38"/>
      <c r="AB1044" s="38"/>
      <c r="AC1044" s="38"/>
      <c r="AD1044" s="38"/>
      <c r="AE1044" s="38"/>
      <c r="AT1044" s="19" t="s">
        <v>167</v>
      </c>
      <c r="AU1044" s="19" t="s">
        <v>83</v>
      </c>
    </row>
    <row r="1045" s="2" customFormat="1">
      <c r="A1045" s="38"/>
      <c r="B1045" s="39"/>
      <c r="C1045" s="38"/>
      <c r="D1045" s="194" t="s">
        <v>169</v>
      </c>
      <c r="E1045" s="38"/>
      <c r="F1045" s="199" t="s">
        <v>170</v>
      </c>
      <c r="G1045" s="38"/>
      <c r="H1045" s="38"/>
      <c r="I1045" s="196"/>
      <c r="J1045" s="38"/>
      <c r="K1045" s="38"/>
      <c r="L1045" s="39"/>
      <c r="M1045" s="197"/>
      <c r="N1045" s="198"/>
      <c r="O1045" s="77"/>
      <c r="P1045" s="77"/>
      <c r="Q1045" s="77"/>
      <c r="R1045" s="77"/>
      <c r="S1045" s="77"/>
      <c r="T1045" s="78"/>
      <c r="U1045" s="38"/>
      <c r="V1045" s="38"/>
      <c r="W1045" s="38"/>
      <c r="X1045" s="38"/>
      <c r="Y1045" s="38"/>
      <c r="Z1045" s="38"/>
      <c r="AA1045" s="38"/>
      <c r="AB1045" s="38"/>
      <c r="AC1045" s="38"/>
      <c r="AD1045" s="38"/>
      <c r="AE1045" s="38"/>
      <c r="AT1045" s="19" t="s">
        <v>169</v>
      </c>
      <c r="AU1045" s="19" t="s">
        <v>83</v>
      </c>
    </row>
    <row r="1046" s="14" customFormat="1">
      <c r="A1046" s="14"/>
      <c r="B1046" s="207"/>
      <c r="C1046" s="14"/>
      <c r="D1046" s="194" t="s">
        <v>171</v>
      </c>
      <c r="E1046" s="208" t="s">
        <v>1</v>
      </c>
      <c r="F1046" s="209" t="s">
        <v>81</v>
      </c>
      <c r="G1046" s="14"/>
      <c r="H1046" s="210">
        <v>1</v>
      </c>
      <c r="I1046" s="211"/>
      <c r="J1046" s="14"/>
      <c r="K1046" s="14"/>
      <c r="L1046" s="207"/>
      <c r="M1046" s="212"/>
      <c r="N1046" s="213"/>
      <c r="O1046" s="213"/>
      <c r="P1046" s="213"/>
      <c r="Q1046" s="213"/>
      <c r="R1046" s="213"/>
      <c r="S1046" s="213"/>
      <c r="T1046" s="214"/>
      <c r="U1046" s="14"/>
      <c r="V1046" s="14"/>
      <c r="W1046" s="14"/>
      <c r="X1046" s="14"/>
      <c r="Y1046" s="14"/>
      <c r="Z1046" s="14"/>
      <c r="AA1046" s="14"/>
      <c r="AB1046" s="14"/>
      <c r="AC1046" s="14"/>
      <c r="AD1046" s="14"/>
      <c r="AE1046" s="14"/>
      <c r="AT1046" s="208" t="s">
        <v>171</v>
      </c>
      <c r="AU1046" s="208" t="s">
        <v>83</v>
      </c>
      <c r="AV1046" s="14" t="s">
        <v>83</v>
      </c>
      <c r="AW1046" s="14" t="s">
        <v>32</v>
      </c>
      <c r="AX1046" s="14" t="s">
        <v>81</v>
      </c>
      <c r="AY1046" s="208" t="s">
        <v>158</v>
      </c>
    </row>
    <row r="1047" s="2" customFormat="1" ht="33" customHeight="1">
      <c r="A1047" s="38"/>
      <c r="B1047" s="180"/>
      <c r="C1047" s="181" t="s">
        <v>1335</v>
      </c>
      <c r="D1047" s="181" t="s">
        <v>160</v>
      </c>
      <c r="E1047" s="182" t="s">
        <v>1336</v>
      </c>
      <c r="F1047" s="183" t="s">
        <v>1337</v>
      </c>
      <c r="G1047" s="184" t="s">
        <v>184</v>
      </c>
      <c r="H1047" s="185">
        <v>5</v>
      </c>
      <c r="I1047" s="186"/>
      <c r="J1047" s="187">
        <f>ROUND(I1047*H1047,2)</f>
        <v>0</v>
      </c>
      <c r="K1047" s="183" t="s">
        <v>1</v>
      </c>
      <c r="L1047" s="39"/>
      <c r="M1047" s="188" t="s">
        <v>1</v>
      </c>
      <c r="N1047" s="189" t="s">
        <v>40</v>
      </c>
      <c r="O1047" s="77"/>
      <c r="P1047" s="190">
        <f>O1047*H1047</f>
        <v>0</v>
      </c>
      <c r="Q1047" s="190">
        <v>0</v>
      </c>
      <c r="R1047" s="190">
        <f>Q1047*H1047</f>
        <v>0</v>
      </c>
      <c r="S1047" s="190">
        <v>0</v>
      </c>
      <c r="T1047" s="191">
        <f>S1047*H1047</f>
        <v>0</v>
      </c>
      <c r="U1047" s="38"/>
      <c r="V1047" s="38"/>
      <c r="W1047" s="38"/>
      <c r="X1047" s="38"/>
      <c r="Y1047" s="38"/>
      <c r="Z1047" s="38"/>
      <c r="AA1047" s="38"/>
      <c r="AB1047" s="38"/>
      <c r="AC1047" s="38"/>
      <c r="AD1047" s="38"/>
      <c r="AE1047" s="38"/>
      <c r="AR1047" s="192" t="s">
        <v>272</v>
      </c>
      <c r="AT1047" s="192" t="s">
        <v>160</v>
      </c>
      <c r="AU1047" s="192" t="s">
        <v>83</v>
      </c>
      <c r="AY1047" s="19" t="s">
        <v>158</v>
      </c>
      <c r="BE1047" s="193">
        <f>IF(N1047="základní",J1047,0)</f>
        <v>0</v>
      </c>
      <c r="BF1047" s="193">
        <f>IF(N1047="snížená",J1047,0)</f>
        <v>0</v>
      </c>
      <c r="BG1047" s="193">
        <f>IF(N1047="zákl. přenesená",J1047,0)</f>
        <v>0</v>
      </c>
      <c r="BH1047" s="193">
        <f>IF(N1047="sníž. přenesená",J1047,0)</f>
        <v>0</v>
      </c>
      <c r="BI1047" s="193">
        <f>IF(N1047="nulová",J1047,0)</f>
        <v>0</v>
      </c>
      <c r="BJ1047" s="19" t="s">
        <v>81</v>
      </c>
      <c r="BK1047" s="193">
        <f>ROUND(I1047*H1047,2)</f>
        <v>0</v>
      </c>
      <c r="BL1047" s="19" t="s">
        <v>272</v>
      </c>
      <c r="BM1047" s="192" t="s">
        <v>1338</v>
      </c>
    </row>
    <row r="1048" s="2" customFormat="1">
      <c r="A1048" s="38"/>
      <c r="B1048" s="39"/>
      <c r="C1048" s="38"/>
      <c r="D1048" s="194" t="s">
        <v>167</v>
      </c>
      <c r="E1048" s="38"/>
      <c r="F1048" s="195" t="s">
        <v>1337</v>
      </c>
      <c r="G1048" s="38"/>
      <c r="H1048" s="38"/>
      <c r="I1048" s="196"/>
      <c r="J1048" s="38"/>
      <c r="K1048" s="38"/>
      <c r="L1048" s="39"/>
      <c r="M1048" s="197"/>
      <c r="N1048" s="198"/>
      <c r="O1048" s="77"/>
      <c r="P1048" s="77"/>
      <c r="Q1048" s="77"/>
      <c r="R1048" s="77"/>
      <c r="S1048" s="77"/>
      <c r="T1048" s="78"/>
      <c r="U1048" s="38"/>
      <c r="V1048" s="38"/>
      <c r="W1048" s="38"/>
      <c r="X1048" s="38"/>
      <c r="Y1048" s="38"/>
      <c r="Z1048" s="38"/>
      <c r="AA1048" s="38"/>
      <c r="AB1048" s="38"/>
      <c r="AC1048" s="38"/>
      <c r="AD1048" s="38"/>
      <c r="AE1048" s="38"/>
      <c r="AT1048" s="19" t="s">
        <v>167</v>
      </c>
      <c r="AU1048" s="19" t="s">
        <v>83</v>
      </c>
    </row>
    <row r="1049" s="2" customFormat="1">
      <c r="A1049" s="38"/>
      <c r="B1049" s="39"/>
      <c r="C1049" s="38"/>
      <c r="D1049" s="194" t="s">
        <v>169</v>
      </c>
      <c r="E1049" s="38"/>
      <c r="F1049" s="199" t="s">
        <v>1339</v>
      </c>
      <c r="G1049" s="38"/>
      <c r="H1049" s="38"/>
      <c r="I1049" s="196"/>
      <c r="J1049" s="38"/>
      <c r="K1049" s="38"/>
      <c r="L1049" s="39"/>
      <c r="M1049" s="197"/>
      <c r="N1049" s="198"/>
      <c r="O1049" s="77"/>
      <c r="P1049" s="77"/>
      <c r="Q1049" s="77"/>
      <c r="R1049" s="77"/>
      <c r="S1049" s="77"/>
      <c r="T1049" s="78"/>
      <c r="U1049" s="38"/>
      <c r="V1049" s="38"/>
      <c r="W1049" s="38"/>
      <c r="X1049" s="38"/>
      <c r="Y1049" s="38"/>
      <c r="Z1049" s="38"/>
      <c r="AA1049" s="38"/>
      <c r="AB1049" s="38"/>
      <c r="AC1049" s="38"/>
      <c r="AD1049" s="38"/>
      <c r="AE1049" s="38"/>
      <c r="AT1049" s="19" t="s">
        <v>169</v>
      </c>
      <c r="AU1049" s="19" t="s">
        <v>83</v>
      </c>
    </row>
    <row r="1050" s="14" customFormat="1">
      <c r="A1050" s="14"/>
      <c r="B1050" s="207"/>
      <c r="C1050" s="14"/>
      <c r="D1050" s="194" t="s">
        <v>171</v>
      </c>
      <c r="E1050" s="208" t="s">
        <v>1</v>
      </c>
      <c r="F1050" s="209" t="s">
        <v>197</v>
      </c>
      <c r="G1050" s="14"/>
      <c r="H1050" s="210">
        <v>5</v>
      </c>
      <c r="I1050" s="211"/>
      <c r="J1050" s="14"/>
      <c r="K1050" s="14"/>
      <c r="L1050" s="207"/>
      <c r="M1050" s="212"/>
      <c r="N1050" s="213"/>
      <c r="O1050" s="213"/>
      <c r="P1050" s="213"/>
      <c r="Q1050" s="213"/>
      <c r="R1050" s="213"/>
      <c r="S1050" s="213"/>
      <c r="T1050" s="214"/>
      <c r="U1050" s="14"/>
      <c r="V1050" s="14"/>
      <c r="W1050" s="14"/>
      <c r="X1050" s="14"/>
      <c r="Y1050" s="14"/>
      <c r="Z1050" s="14"/>
      <c r="AA1050" s="14"/>
      <c r="AB1050" s="14"/>
      <c r="AC1050" s="14"/>
      <c r="AD1050" s="14"/>
      <c r="AE1050" s="14"/>
      <c r="AT1050" s="208" t="s">
        <v>171</v>
      </c>
      <c r="AU1050" s="208" t="s">
        <v>83</v>
      </c>
      <c r="AV1050" s="14" t="s">
        <v>83</v>
      </c>
      <c r="AW1050" s="14" t="s">
        <v>32</v>
      </c>
      <c r="AX1050" s="14" t="s">
        <v>81</v>
      </c>
      <c r="AY1050" s="208" t="s">
        <v>158</v>
      </c>
    </row>
    <row r="1051" s="2" customFormat="1" ht="33" customHeight="1">
      <c r="A1051" s="38"/>
      <c r="B1051" s="180"/>
      <c r="C1051" s="181" t="s">
        <v>1340</v>
      </c>
      <c r="D1051" s="181" t="s">
        <v>160</v>
      </c>
      <c r="E1051" s="182" t="s">
        <v>1341</v>
      </c>
      <c r="F1051" s="183" t="s">
        <v>1342</v>
      </c>
      <c r="G1051" s="184" t="s">
        <v>184</v>
      </c>
      <c r="H1051" s="185">
        <v>5</v>
      </c>
      <c r="I1051" s="186"/>
      <c r="J1051" s="187">
        <f>ROUND(I1051*H1051,2)</f>
        <v>0</v>
      </c>
      <c r="K1051" s="183" t="s">
        <v>1</v>
      </c>
      <c r="L1051" s="39"/>
      <c r="M1051" s="188" t="s">
        <v>1</v>
      </c>
      <c r="N1051" s="189" t="s">
        <v>40</v>
      </c>
      <c r="O1051" s="77"/>
      <c r="P1051" s="190">
        <f>O1051*H1051</f>
        <v>0</v>
      </c>
      <c r="Q1051" s="190">
        <v>0</v>
      </c>
      <c r="R1051" s="190">
        <f>Q1051*H1051</f>
        <v>0</v>
      </c>
      <c r="S1051" s="190">
        <v>0</v>
      </c>
      <c r="T1051" s="191">
        <f>S1051*H1051</f>
        <v>0</v>
      </c>
      <c r="U1051" s="38"/>
      <c r="V1051" s="38"/>
      <c r="W1051" s="38"/>
      <c r="X1051" s="38"/>
      <c r="Y1051" s="38"/>
      <c r="Z1051" s="38"/>
      <c r="AA1051" s="38"/>
      <c r="AB1051" s="38"/>
      <c r="AC1051" s="38"/>
      <c r="AD1051" s="38"/>
      <c r="AE1051" s="38"/>
      <c r="AR1051" s="192" t="s">
        <v>272</v>
      </c>
      <c r="AT1051" s="192" t="s">
        <v>160</v>
      </c>
      <c r="AU1051" s="192" t="s">
        <v>83</v>
      </c>
      <c r="AY1051" s="19" t="s">
        <v>158</v>
      </c>
      <c r="BE1051" s="193">
        <f>IF(N1051="základní",J1051,0)</f>
        <v>0</v>
      </c>
      <c r="BF1051" s="193">
        <f>IF(N1051="snížená",J1051,0)</f>
        <v>0</v>
      </c>
      <c r="BG1051" s="193">
        <f>IF(N1051="zákl. přenesená",J1051,0)</f>
        <v>0</v>
      </c>
      <c r="BH1051" s="193">
        <f>IF(N1051="sníž. přenesená",J1051,0)</f>
        <v>0</v>
      </c>
      <c r="BI1051" s="193">
        <f>IF(N1051="nulová",J1051,0)</f>
        <v>0</v>
      </c>
      <c r="BJ1051" s="19" t="s">
        <v>81</v>
      </c>
      <c r="BK1051" s="193">
        <f>ROUND(I1051*H1051,2)</f>
        <v>0</v>
      </c>
      <c r="BL1051" s="19" t="s">
        <v>272</v>
      </c>
      <c r="BM1051" s="192" t="s">
        <v>1343</v>
      </c>
    </row>
    <row r="1052" s="2" customFormat="1">
      <c r="A1052" s="38"/>
      <c r="B1052" s="39"/>
      <c r="C1052" s="38"/>
      <c r="D1052" s="194" t="s">
        <v>167</v>
      </c>
      <c r="E1052" s="38"/>
      <c r="F1052" s="195" t="s">
        <v>1344</v>
      </c>
      <c r="G1052" s="38"/>
      <c r="H1052" s="38"/>
      <c r="I1052" s="196"/>
      <c r="J1052" s="38"/>
      <c r="K1052" s="38"/>
      <c r="L1052" s="39"/>
      <c r="M1052" s="197"/>
      <c r="N1052" s="198"/>
      <c r="O1052" s="77"/>
      <c r="P1052" s="77"/>
      <c r="Q1052" s="77"/>
      <c r="R1052" s="77"/>
      <c r="S1052" s="77"/>
      <c r="T1052" s="78"/>
      <c r="U1052" s="38"/>
      <c r="V1052" s="38"/>
      <c r="W1052" s="38"/>
      <c r="X1052" s="38"/>
      <c r="Y1052" s="38"/>
      <c r="Z1052" s="38"/>
      <c r="AA1052" s="38"/>
      <c r="AB1052" s="38"/>
      <c r="AC1052" s="38"/>
      <c r="AD1052" s="38"/>
      <c r="AE1052" s="38"/>
      <c r="AT1052" s="19" t="s">
        <v>167</v>
      </c>
      <c r="AU1052" s="19" t="s">
        <v>83</v>
      </c>
    </row>
    <row r="1053" s="2" customFormat="1">
      <c r="A1053" s="38"/>
      <c r="B1053" s="39"/>
      <c r="C1053" s="38"/>
      <c r="D1053" s="194" t="s">
        <v>169</v>
      </c>
      <c r="E1053" s="38"/>
      <c r="F1053" s="199" t="s">
        <v>1345</v>
      </c>
      <c r="G1053" s="38"/>
      <c r="H1053" s="38"/>
      <c r="I1053" s="196"/>
      <c r="J1053" s="38"/>
      <c r="K1053" s="38"/>
      <c r="L1053" s="39"/>
      <c r="M1053" s="197"/>
      <c r="N1053" s="198"/>
      <c r="O1053" s="77"/>
      <c r="P1053" s="77"/>
      <c r="Q1053" s="77"/>
      <c r="R1053" s="77"/>
      <c r="S1053" s="77"/>
      <c r="T1053" s="78"/>
      <c r="U1053" s="38"/>
      <c r="V1053" s="38"/>
      <c r="W1053" s="38"/>
      <c r="X1053" s="38"/>
      <c r="Y1053" s="38"/>
      <c r="Z1053" s="38"/>
      <c r="AA1053" s="38"/>
      <c r="AB1053" s="38"/>
      <c r="AC1053" s="38"/>
      <c r="AD1053" s="38"/>
      <c r="AE1053" s="38"/>
      <c r="AT1053" s="19" t="s">
        <v>169</v>
      </c>
      <c r="AU1053" s="19" t="s">
        <v>83</v>
      </c>
    </row>
    <row r="1054" s="13" customFormat="1">
      <c r="A1054" s="13"/>
      <c r="B1054" s="200"/>
      <c r="C1054" s="13"/>
      <c r="D1054" s="194" t="s">
        <v>171</v>
      </c>
      <c r="E1054" s="201" t="s">
        <v>1</v>
      </c>
      <c r="F1054" s="202" t="s">
        <v>1346</v>
      </c>
      <c r="G1054" s="13"/>
      <c r="H1054" s="201" t="s">
        <v>1</v>
      </c>
      <c r="I1054" s="203"/>
      <c r="J1054" s="13"/>
      <c r="K1054" s="13"/>
      <c r="L1054" s="200"/>
      <c r="M1054" s="204"/>
      <c r="N1054" s="205"/>
      <c r="O1054" s="205"/>
      <c r="P1054" s="205"/>
      <c r="Q1054" s="205"/>
      <c r="R1054" s="205"/>
      <c r="S1054" s="205"/>
      <c r="T1054" s="206"/>
      <c r="U1054" s="13"/>
      <c r="V1054" s="13"/>
      <c r="W1054" s="13"/>
      <c r="X1054" s="13"/>
      <c r="Y1054" s="13"/>
      <c r="Z1054" s="13"/>
      <c r="AA1054" s="13"/>
      <c r="AB1054" s="13"/>
      <c r="AC1054" s="13"/>
      <c r="AD1054" s="13"/>
      <c r="AE1054" s="13"/>
      <c r="AT1054" s="201" t="s">
        <v>171</v>
      </c>
      <c r="AU1054" s="201" t="s">
        <v>83</v>
      </c>
      <c r="AV1054" s="13" t="s">
        <v>81</v>
      </c>
      <c r="AW1054" s="13" t="s">
        <v>32</v>
      </c>
      <c r="AX1054" s="13" t="s">
        <v>75</v>
      </c>
      <c r="AY1054" s="201" t="s">
        <v>158</v>
      </c>
    </row>
    <row r="1055" s="14" customFormat="1">
      <c r="A1055" s="14"/>
      <c r="B1055" s="207"/>
      <c r="C1055" s="14"/>
      <c r="D1055" s="194" t="s">
        <v>171</v>
      </c>
      <c r="E1055" s="208" t="s">
        <v>1</v>
      </c>
      <c r="F1055" s="209" t="s">
        <v>1347</v>
      </c>
      <c r="G1055" s="14"/>
      <c r="H1055" s="210">
        <v>5</v>
      </c>
      <c r="I1055" s="211"/>
      <c r="J1055" s="14"/>
      <c r="K1055" s="14"/>
      <c r="L1055" s="207"/>
      <c r="M1055" s="212"/>
      <c r="N1055" s="213"/>
      <c r="O1055" s="213"/>
      <c r="P1055" s="213"/>
      <c r="Q1055" s="213"/>
      <c r="R1055" s="213"/>
      <c r="S1055" s="213"/>
      <c r="T1055" s="214"/>
      <c r="U1055" s="14"/>
      <c r="V1055" s="14"/>
      <c r="W1055" s="14"/>
      <c r="X1055" s="14"/>
      <c r="Y1055" s="14"/>
      <c r="Z1055" s="14"/>
      <c r="AA1055" s="14"/>
      <c r="AB1055" s="14"/>
      <c r="AC1055" s="14"/>
      <c r="AD1055" s="14"/>
      <c r="AE1055" s="14"/>
      <c r="AT1055" s="208" t="s">
        <v>171</v>
      </c>
      <c r="AU1055" s="208" t="s">
        <v>83</v>
      </c>
      <c r="AV1055" s="14" t="s">
        <v>83</v>
      </c>
      <c r="AW1055" s="14" t="s">
        <v>32</v>
      </c>
      <c r="AX1055" s="14" t="s">
        <v>81</v>
      </c>
      <c r="AY1055" s="208" t="s">
        <v>158</v>
      </c>
    </row>
    <row r="1056" s="2" customFormat="1" ht="24.15" customHeight="1">
      <c r="A1056" s="38"/>
      <c r="B1056" s="180"/>
      <c r="C1056" s="181" t="s">
        <v>1348</v>
      </c>
      <c r="D1056" s="181" t="s">
        <v>160</v>
      </c>
      <c r="E1056" s="182" t="s">
        <v>1349</v>
      </c>
      <c r="F1056" s="183" t="s">
        <v>1350</v>
      </c>
      <c r="G1056" s="184" t="s">
        <v>184</v>
      </c>
      <c r="H1056" s="185">
        <v>1</v>
      </c>
      <c r="I1056" s="186"/>
      <c r="J1056" s="187">
        <f>ROUND(I1056*H1056,2)</f>
        <v>0</v>
      </c>
      <c r="K1056" s="183" t="s">
        <v>1</v>
      </c>
      <c r="L1056" s="39"/>
      <c r="M1056" s="188" t="s">
        <v>1</v>
      </c>
      <c r="N1056" s="189" t="s">
        <v>40</v>
      </c>
      <c r="O1056" s="77"/>
      <c r="P1056" s="190">
        <f>O1056*H1056</f>
        <v>0</v>
      </c>
      <c r="Q1056" s="190">
        <v>0</v>
      </c>
      <c r="R1056" s="190">
        <f>Q1056*H1056</f>
        <v>0</v>
      </c>
      <c r="S1056" s="190">
        <v>0</v>
      </c>
      <c r="T1056" s="191">
        <f>S1056*H1056</f>
        <v>0</v>
      </c>
      <c r="U1056" s="38"/>
      <c r="V1056" s="38"/>
      <c r="W1056" s="38"/>
      <c r="X1056" s="38"/>
      <c r="Y1056" s="38"/>
      <c r="Z1056" s="38"/>
      <c r="AA1056" s="38"/>
      <c r="AB1056" s="38"/>
      <c r="AC1056" s="38"/>
      <c r="AD1056" s="38"/>
      <c r="AE1056" s="38"/>
      <c r="AR1056" s="192" t="s">
        <v>272</v>
      </c>
      <c r="AT1056" s="192" t="s">
        <v>160</v>
      </c>
      <c r="AU1056" s="192" t="s">
        <v>83</v>
      </c>
      <c r="AY1056" s="19" t="s">
        <v>158</v>
      </c>
      <c r="BE1056" s="193">
        <f>IF(N1056="základní",J1056,0)</f>
        <v>0</v>
      </c>
      <c r="BF1056" s="193">
        <f>IF(N1056="snížená",J1056,0)</f>
        <v>0</v>
      </c>
      <c r="BG1056" s="193">
        <f>IF(N1056="zákl. přenesená",J1056,0)</f>
        <v>0</v>
      </c>
      <c r="BH1056" s="193">
        <f>IF(N1056="sníž. přenesená",J1056,0)</f>
        <v>0</v>
      </c>
      <c r="BI1056" s="193">
        <f>IF(N1056="nulová",J1056,0)</f>
        <v>0</v>
      </c>
      <c r="BJ1056" s="19" t="s">
        <v>81</v>
      </c>
      <c r="BK1056" s="193">
        <f>ROUND(I1056*H1056,2)</f>
        <v>0</v>
      </c>
      <c r="BL1056" s="19" t="s">
        <v>272</v>
      </c>
      <c r="BM1056" s="192" t="s">
        <v>1351</v>
      </c>
    </row>
    <row r="1057" s="2" customFormat="1">
      <c r="A1057" s="38"/>
      <c r="B1057" s="39"/>
      <c r="C1057" s="38"/>
      <c r="D1057" s="194" t="s">
        <v>167</v>
      </c>
      <c r="E1057" s="38"/>
      <c r="F1057" s="195" t="s">
        <v>1350</v>
      </c>
      <c r="G1057" s="38"/>
      <c r="H1057" s="38"/>
      <c r="I1057" s="196"/>
      <c r="J1057" s="38"/>
      <c r="K1057" s="38"/>
      <c r="L1057" s="39"/>
      <c r="M1057" s="197"/>
      <c r="N1057" s="198"/>
      <c r="O1057" s="77"/>
      <c r="P1057" s="77"/>
      <c r="Q1057" s="77"/>
      <c r="R1057" s="77"/>
      <c r="S1057" s="77"/>
      <c r="T1057" s="78"/>
      <c r="U1057" s="38"/>
      <c r="V1057" s="38"/>
      <c r="W1057" s="38"/>
      <c r="X1057" s="38"/>
      <c r="Y1057" s="38"/>
      <c r="Z1057" s="38"/>
      <c r="AA1057" s="38"/>
      <c r="AB1057" s="38"/>
      <c r="AC1057" s="38"/>
      <c r="AD1057" s="38"/>
      <c r="AE1057" s="38"/>
      <c r="AT1057" s="19" t="s">
        <v>167</v>
      </c>
      <c r="AU1057" s="19" t="s">
        <v>83</v>
      </c>
    </row>
    <row r="1058" s="2" customFormat="1">
      <c r="A1058" s="38"/>
      <c r="B1058" s="39"/>
      <c r="C1058" s="38"/>
      <c r="D1058" s="194" t="s">
        <v>169</v>
      </c>
      <c r="E1058" s="38"/>
      <c r="F1058" s="199" t="s">
        <v>170</v>
      </c>
      <c r="G1058" s="38"/>
      <c r="H1058" s="38"/>
      <c r="I1058" s="196"/>
      <c r="J1058" s="38"/>
      <c r="K1058" s="38"/>
      <c r="L1058" s="39"/>
      <c r="M1058" s="197"/>
      <c r="N1058" s="198"/>
      <c r="O1058" s="77"/>
      <c r="P1058" s="77"/>
      <c r="Q1058" s="77"/>
      <c r="R1058" s="77"/>
      <c r="S1058" s="77"/>
      <c r="T1058" s="78"/>
      <c r="U1058" s="38"/>
      <c r="V1058" s="38"/>
      <c r="W1058" s="38"/>
      <c r="X1058" s="38"/>
      <c r="Y1058" s="38"/>
      <c r="Z1058" s="38"/>
      <c r="AA1058" s="38"/>
      <c r="AB1058" s="38"/>
      <c r="AC1058" s="38"/>
      <c r="AD1058" s="38"/>
      <c r="AE1058" s="38"/>
      <c r="AT1058" s="19" t="s">
        <v>169</v>
      </c>
      <c r="AU1058" s="19" t="s">
        <v>83</v>
      </c>
    </row>
    <row r="1059" s="13" customFormat="1">
      <c r="A1059" s="13"/>
      <c r="B1059" s="200"/>
      <c r="C1059" s="13"/>
      <c r="D1059" s="194" t="s">
        <v>171</v>
      </c>
      <c r="E1059" s="201" t="s">
        <v>1</v>
      </c>
      <c r="F1059" s="202" t="s">
        <v>1352</v>
      </c>
      <c r="G1059" s="13"/>
      <c r="H1059" s="201" t="s">
        <v>1</v>
      </c>
      <c r="I1059" s="203"/>
      <c r="J1059" s="13"/>
      <c r="K1059" s="13"/>
      <c r="L1059" s="200"/>
      <c r="M1059" s="204"/>
      <c r="N1059" s="205"/>
      <c r="O1059" s="205"/>
      <c r="P1059" s="205"/>
      <c r="Q1059" s="205"/>
      <c r="R1059" s="205"/>
      <c r="S1059" s="205"/>
      <c r="T1059" s="206"/>
      <c r="U1059" s="13"/>
      <c r="V1059" s="13"/>
      <c r="W1059" s="13"/>
      <c r="X1059" s="13"/>
      <c r="Y1059" s="13"/>
      <c r="Z1059" s="13"/>
      <c r="AA1059" s="13"/>
      <c r="AB1059" s="13"/>
      <c r="AC1059" s="13"/>
      <c r="AD1059" s="13"/>
      <c r="AE1059" s="13"/>
      <c r="AT1059" s="201" t="s">
        <v>171</v>
      </c>
      <c r="AU1059" s="201" t="s">
        <v>83</v>
      </c>
      <c r="AV1059" s="13" t="s">
        <v>81</v>
      </c>
      <c r="AW1059" s="13" t="s">
        <v>32</v>
      </c>
      <c r="AX1059" s="13" t="s">
        <v>75</v>
      </c>
      <c r="AY1059" s="201" t="s">
        <v>158</v>
      </c>
    </row>
    <row r="1060" s="14" customFormat="1">
      <c r="A1060" s="14"/>
      <c r="B1060" s="207"/>
      <c r="C1060" s="14"/>
      <c r="D1060" s="194" t="s">
        <v>171</v>
      </c>
      <c r="E1060" s="208" t="s">
        <v>1</v>
      </c>
      <c r="F1060" s="209" t="s">
        <v>81</v>
      </c>
      <c r="G1060" s="14"/>
      <c r="H1060" s="210">
        <v>1</v>
      </c>
      <c r="I1060" s="211"/>
      <c r="J1060" s="14"/>
      <c r="K1060" s="14"/>
      <c r="L1060" s="207"/>
      <c r="M1060" s="212"/>
      <c r="N1060" s="213"/>
      <c r="O1060" s="213"/>
      <c r="P1060" s="213"/>
      <c r="Q1060" s="213"/>
      <c r="R1060" s="213"/>
      <c r="S1060" s="213"/>
      <c r="T1060" s="214"/>
      <c r="U1060" s="14"/>
      <c r="V1060" s="14"/>
      <c r="W1060" s="14"/>
      <c r="X1060" s="14"/>
      <c r="Y1060" s="14"/>
      <c r="Z1060" s="14"/>
      <c r="AA1060" s="14"/>
      <c r="AB1060" s="14"/>
      <c r="AC1060" s="14"/>
      <c r="AD1060" s="14"/>
      <c r="AE1060" s="14"/>
      <c r="AT1060" s="208" t="s">
        <v>171</v>
      </c>
      <c r="AU1060" s="208" t="s">
        <v>83</v>
      </c>
      <c r="AV1060" s="14" t="s">
        <v>83</v>
      </c>
      <c r="AW1060" s="14" t="s">
        <v>32</v>
      </c>
      <c r="AX1060" s="14" t="s">
        <v>81</v>
      </c>
      <c r="AY1060" s="208" t="s">
        <v>158</v>
      </c>
    </row>
    <row r="1061" s="12" customFormat="1" ht="22.8" customHeight="1">
      <c r="A1061" s="12"/>
      <c r="B1061" s="167"/>
      <c r="C1061" s="12"/>
      <c r="D1061" s="168" t="s">
        <v>74</v>
      </c>
      <c r="E1061" s="178" t="s">
        <v>1353</v>
      </c>
      <c r="F1061" s="178" t="s">
        <v>1354</v>
      </c>
      <c r="G1061" s="12"/>
      <c r="H1061" s="12"/>
      <c r="I1061" s="170"/>
      <c r="J1061" s="179">
        <f>BK1061</f>
        <v>0</v>
      </c>
      <c r="K1061" s="12"/>
      <c r="L1061" s="167"/>
      <c r="M1061" s="172"/>
      <c r="N1061" s="173"/>
      <c r="O1061" s="173"/>
      <c r="P1061" s="174">
        <f>SUM(P1062:P1104)</f>
        <v>0</v>
      </c>
      <c r="Q1061" s="173"/>
      <c r="R1061" s="174">
        <f>SUM(R1062:R1104)</f>
        <v>0.086449460000000006</v>
      </c>
      <c r="S1061" s="173"/>
      <c r="T1061" s="175">
        <f>SUM(T1062:T1104)</f>
        <v>0.035182200000000004</v>
      </c>
      <c r="U1061" s="12"/>
      <c r="V1061" s="12"/>
      <c r="W1061" s="12"/>
      <c r="X1061" s="12"/>
      <c r="Y1061" s="12"/>
      <c r="Z1061" s="12"/>
      <c r="AA1061" s="12"/>
      <c r="AB1061" s="12"/>
      <c r="AC1061" s="12"/>
      <c r="AD1061" s="12"/>
      <c r="AE1061" s="12"/>
      <c r="AR1061" s="168" t="s">
        <v>83</v>
      </c>
      <c r="AT1061" s="176" t="s">
        <v>74</v>
      </c>
      <c r="AU1061" s="176" t="s">
        <v>81</v>
      </c>
      <c r="AY1061" s="168" t="s">
        <v>158</v>
      </c>
      <c r="BK1061" s="177">
        <f>SUM(BK1062:BK1104)</f>
        <v>0</v>
      </c>
    </row>
    <row r="1062" s="2" customFormat="1" ht="49.05" customHeight="1">
      <c r="A1062" s="38"/>
      <c r="B1062" s="180"/>
      <c r="C1062" s="181" t="s">
        <v>1355</v>
      </c>
      <c r="D1062" s="181" t="s">
        <v>160</v>
      </c>
      <c r="E1062" s="182" t="s">
        <v>1356</v>
      </c>
      <c r="F1062" s="183" t="s">
        <v>1357</v>
      </c>
      <c r="G1062" s="184" t="s">
        <v>364</v>
      </c>
      <c r="H1062" s="185">
        <v>1</v>
      </c>
      <c r="I1062" s="186"/>
      <c r="J1062" s="187">
        <f>ROUND(I1062*H1062,2)</f>
        <v>0</v>
      </c>
      <c r="K1062" s="183" t="s">
        <v>1</v>
      </c>
      <c r="L1062" s="39"/>
      <c r="M1062" s="188" t="s">
        <v>1</v>
      </c>
      <c r="N1062" s="189" t="s">
        <v>40</v>
      </c>
      <c r="O1062" s="77"/>
      <c r="P1062" s="190">
        <f>O1062*H1062</f>
        <v>0</v>
      </c>
      <c r="Q1062" s="190">
        <v>0</v>
      </c>
      <c r="R1062" s="190">
        <f>Q1062*H1062</f>
        <v>0</v>
      </c>
      <c r="S1062" s="190">
        <v>0</v>
      </c>
      <c r="T1062" s="191">
        <f>S1062*H1062</f>
        <v>0</v>
      </c>
      <c r="U1062" s="38"/>
      <c r="V1062" s="38"/>
      <c r="W1062" s="38"/>
      <c r="X1062" s="38"/>
      <c r="Y1062" s="38"/>
      <c r="Z1062" s="38"/>
      <c r="AA1062" s="38"/>
      <c r="AB1062" s="38"/>
      <c r="AC1062" s="38"/>
      <c r="AD1062" s="38"/>
      <c r="AE1062" s="38"/>
      <c r="AR1062" s="192" t="s">
        <v>272</v>
      </c>
      <c r="AT1062" s="192" t="s">
        <v>160</v>
      </c>
      <c r="AU1062" s="192" t="s">
        <v>83</v>
      </c>
      <c r="AY1062" s="19" t="s">
        <v>158</v>
      </c>
      <c r="BE1062" s="193">
        <f>IF(N1062="základní",J1062,0)</f>
        <v>0</v>
      </c>
      <c r="BF1062" s="193">
        <f>IF(N1062="snížená",J1062,0)</f>
        <v>0</v>
      </c>
      <c r="BG1062" s="193">
        <f>IF(N1062="zákl. přenesená",J1062,0)</f>
        <v>0</v>
      </c>
      <c r="BH1062" s="193">
        <f>IF(N1062="sníž. přenesená",J1062,0)</f>
        <v>0</v>
      </c>
      <c r="BI1062" s="193">
        <f>IF(N1062="nulová",J1062,0)</f>
        <v>0</v>
      </c>
      <c r="BJ1062" s="19" t="s">
        <v>81</v>
      </c>
      <c r="BK1062" s="193">
        <f>ROUND(I1062*H1062,2)</f>
        <v>0</v>
      </c>
      <c r="BL1062" s="19" t="s">
        <v>272</v>
      </c>
      <c r="BM1062" s="192" t="s">
        <v>1358</v>
      </c>
    </row>
    <row r="1063" s="2" customFormat="1">
      <c r="A1063" s="38"/>
      <c r="B1063" s="39"/>
      <c r="C1063" s="38"/>
      <c r="D1063" s="194" t="s">
        <v>167</v>
      </c>
      <c r="E1063" s="38"/>
      <c r="F1063" s="195" t="s">
        <v>1359</v>
      </c>
      <c r="G1063" s="38"/>
      <c r="H1063" s="38"/>
      <c r="I1063" s="196"/>
      <c r="J1063" s="38"/>
      <c r="K1063" s="38"/>
      <c r="L1063" s="39"/>
      <c r="M1063" s="197"/>
      <c r="N1063" s="198"/>
      <c r="O1063" s="77"/>
      <c r="P1063" s="77"/>
      <c r="Q1063" s="77"/>
      <c r="R1063" s="77"/>
      <c r="S1063" s="77"/>
      <c r="T1063" s="78"/>
      <c r="U1063" s="38"/>
      <c r="V1063" s="38"/>
      <c r="W1063" s="38"/>
      <c r="X1063" s="38"/>
      <c r="Y1063" s="38"/>
      <c r="Z1063" s="38"/>
      <c r="AA1063" s="38"/>
      <c r="AB1063" s="38"/>
      <c r="AC1063" s="38"/>
      <c r="AD1063" s="38"/>
      <c r="AE1063" s="38"/>
      <c r="AT1063" s="19" t="s">
        <v>167</v>
      </c>
      <c r="AU1063" s="19" t="s">
        <v>83</v>
      </c>
    </row>
    <row r="1064" s="2" customFormat="1">
      <c r="A1064" s="38"/>
      <c r="B1064" s="39"/>
      <c r="C1064" s="38"/>
      <c r="D1064" s="194" t="s">
        <v>169</v>
      </c>
      <c r="E1064" s="38"/>
      <c r="F1064" s="199" t="s">
        <v>1360</v>
      </c>
      <c r="G1064" s="38"/>
      <c r="H1064" s="38"/>
      <c r="I1064" s="196"/>
      <c r="J1064" s="38"/>
      <c r="K1064" s="38"/>
      <c r="L1064" s="39"/>
      <c r="M1064" s="197"/>
      <c r="N1064" s="198"/>
      <c r="O1064" s="77"/>
      <c r="P1064" s="77"/>
      <c r="Q1064" s="77"/>
      <c r="R1064" s="77"/>
      <c r="S1064" s="77"/>
      <c r="T1064" s="78"/>
      <c r="U1064" s="38"/>
      <c r="V1064" s="38"/>
      <c r="W1064" s="38"/>
      <c r="X1064" s="38"/>
      <c r="Y1064" s="38"/>
      <c r="Z1064" s="38"/>
      <c r="AA1064" s="38"/>
      <c r="AB1064" s="38"/>
      <c r="AC1064" s="38"/>
      <c r="AD1064" s="38"/>
      <c r="AE1064" s="38"/>
      <c r="AT1064" s="19" t="s">
        <v>169</v>
      </c>
      <c r="AU1064" s="19" t="s">
        <v>83</v>
      </c>
    </row>
    <row r="1065" s="14" customFormat="1">
      <c r="A1065" s="14"/>
      <c r="B1065" s="207"/>
      <c r="C1065" s="14"/>
      <c r="D1065" s="194" t="s">
        <v>171</v>
      </c>
      <c r="E1065" s="208" t="s">
        <v>1</v>
      </c>
      <c r="F1065" s="209" t="s">
        <v>1361</v>
      </c>
      <c r="G1065" s="14"/>
      <c r="H1065" s="210">
        <v>1</v>
      </c>
      <c r="I1065" s="211"/>
      <c r="J1065" s="14"/>
      <c r="K1065" s="14"/>
      <c r="L1065" s="207"/>
      <c r="M1065" s="212"/>
      <c r="N1065" s="213"/>
      <c r="O1065" s="213"/>
      <c r="P1065" s="213"/>
      <c r="Q1065" s="213"/>
      <c r="R1065" s="213"/>
      <c r="S1065" s="213"/>
      <c r="T1065" s="214"/>
      <c r="U1065" s="14"/>
      <c r="V1065" s="14"/>
      <c r="W1065" s="14"/>
      <c r="X1065" s="14"/>
      <c r="Y1065" s="14"/>
      <c r="Z1065" s="14"/>
      <c r="AA1065" s="14"/>
      <c r="AB1065" s="14"/>
      <c r="AC1065" s="14"/>
      <c r="AD1065" s="14"/>
      <c r="AE1065" s="14"/>
      <c r="AT1065" s="208" t="s">
        <v>171</v>
      </c>
      <c r="AU1065" s="208" t="s">
        <v>83</v>
      </c>
      <c r="AV1065" s="14" t="s">
        <v>83</v>
      </c>
      <c r="AW1065" s="14" t="s">
        <v>32</v>
      </c>
      <c r="AX1065" s="14" t="s">
        <v>81</v>
      </c>
      <c r="AY1065" s="208" t="s">
        <v>158</v>
      </c>
    </row>
    <row r="1066" s="2" customFormat="1" ht="24.15" customHeight="1">
      <c r="A1066" s="38"/>
      <c r="B1066" s="180"/>
      <c r="C1066" s="181" t="s">
        <v>1362</v>
      </c>
      <c r="D1066" s="181" t="s">
        <v>160</v>
      </c>
      <c r="E1066" s="182" t="s">
        <v>1363</v>
      </c>
      <c r="F1066" s="183" t="s">
        <v>1364</v>
      </c>
      <c r="G1066" s="184" t="s">
        <v>184</v>
      </c>
      <c r="H1066" s="185">
        <v>18.420000000000002</v>
      </c>
      <c r="I1066" s="186"/>
      <c r="J1066" s="187">
        <f>ROUND(I1066*H1066,2)</f>
        <v>0</v>
      </c>
      <c r="K1066" s="183" t="s">
        <v>164</v>
      </c>
      <c r="L1066" s="39"/>
      <c r="M1066" s="188" t="s">
        <v>1</v>
      </c>
      <c r="N1066" s="189" t="s">
        <v>40</v>
      </c>
      <c r="O1066" s="77"/>
      <c r="P1066" s="190">
        <f>O1066*H1066</f>
        <v>0</v>
      </c>
      <c r="Q1066" s="190">
        <v>0</v>
      </c>
      <c r="R1066" s="190">
        <f>Q1066*H1066</f>
        <v>0</v>
      </c>
      <c r="S1066" s="190">
        <v>0.00191</v>
      </c>
      <c r="T1066" s="191">
        <f>S1066*H1066</f>
        <v>0.035182200000000004</v>
      </c>
      <c r="U1066" s="38"/>
      <c r="V1066" s="38"/>
      <c r="W1066" s="38"/>
      <c r="X1066" s="38"/>
      <c r="Y1066" s="38"/>
      <c r="Z1066" s="38"/>
      <c r="AA1066" s="38"/>
      <c r="AB1066" s="38"/>
      <c r="AC1066" s="38"/>
      <c r="AD1066" s="38"/>
      <c r="AE1066" s="38"/>
      <c r="AR1066" s="192" t="s">
        <v>272</v>
      </c>
      <c r="AT1066" s="192" t="s">
        <v>160</v>
      </c>
      <c r="AU1066" s="192" t="s">
        <v>83</v>
      </c>
      <c r="AY1066" s="19" t="s">
        <v>158</v>
      </c>
      <c r="BE1066" s="193">
        <f>IF(N1066="základní",J1066,0)</f>
        <v>0</v>
      </c>
      <c r="BF1066" s="193">
        <f>IF(N1066="snížená",J1066,0)</f>
        <v>0</v>
      </c>
      <c r="BG1066" s="193">
        <f>IF(N1066="zákl. přenesená",J1066,0)</f>
        <v>0</v>
      </c>
      <c r="BH1066" s="193">
        <f>IF(N1066="sníž. přenesená",J1066,0)</f>
        <v>0</v>
      </c>
      <c r="BI1066" s="193">
        <f>IF(N1066="nulová",J1066,0)</f>
        <v>0</v>
      </c>
      <c r="BJ1066" s="19" t="s">
        <v>81</v>
      </c>
      <c r="BK1066" s="193">
        <f>ROUND(I1066*H1066,2)</f>
        <v>0</v>
      </c>
      <c r="BL1066" s="19" t="s">
        <v>272</v>
      </c>
      <c r="BM1066" s="192" t="s">
        <v>1365</v>
      </c>
    </row>
    <row r="1067" s="2" customFormat="1">
      <c r="A1067" s="38"/>
      <c r="B1067" s="39"/>
      <c r="C1067" s="38"/>
      <c r="D1067" s="194" t="s">
        <v>167</v>
      </c>
      <c r="E1067" s="38"/>
      <c r="F1067" s="195" t="s">
        <v>1366</v>
      </c>
      <c r="G1067" s="38"/>
      <c r="H1067" s="38"/>
      <c r="I1067" s="196"/>
      <c r="J1067" s="38"/>
      <c r="K1067" s="38"/>
      <c r="L1067" s="39"/>
      <c r="M1067" s="197"/>
      <c r="N1067" s="198"/>
      <c r="O1067" s="77"/>
      <c r="P1067" s="77"/>
      <c r="Q1067" s="77"/>
      <c r="R1067" s="77"/>
      <c r="S1067" s="77"/>
      <c r="T1067" s="78"/>
      <c r="U1067" s="38"/>
      <c r="V1067" s="38"/>
      <c r="W1067" s="38"/>
      <c r="X1067" s="38"/>
      <c r="Y1067" s="38"/>
      <c r="Z1067" s="38"/>
      <c r="AA1067" s="38"/>
      <c r="AB1067" s="38"/>
      <c r="AC1067" s="38"/>
      <c r="AD1067" s="38"/>
      <c r="AE1067" s="38"/>
      <c r="AT1067" s="19" t="s">
        <v>167</v>
      </c>
      <c r="AU1067" s="19" t="s">
        <v>83</v>
      </c>
    </row>
    <row r="1068" s="2" customFormat="1">
      <c r="A1068" s="38"/>
      <c r="B1068" s="39"/>
      <c r="C1068" s="38"/>
      <c r="D1068" s="194" t="s">
        <v>169</v>
      </c>
      <c r="E1068" s="38"/>
      <c r="F1068" s="199" t="s">
        <v>277</v>
      </c>
      <c r="G1068" s="38"/>
      <c r="H1068" s="38"/>
      <c r="I1068" s="196"/>
      <c r="J1068" s="38"/>
      <c r="K1068" s="38"/>
      <c r="L1068" s="39"/>
      <c r="M1068" s="197"/>
      <c r="N1068" s="198"/>
      <c r="O1068" s="77"/>
      <c r="P1068" s="77"/>
      <c r="Q1068" s="77"/>
      <c r="R1068" s="77"/>
      <c r="S1068" s="77"/>
      <c r="T1068" s="78"/>
      <c r="U1068" s="38"/>
      <c r="V1068" s="38"/>
      <c r="W1068" s="38"/>
      <c r="X1068" s="38"/>
      <c r="Y1068" s="38"/>
      <c r="Z1068" s="38"/>
      <c r="AA1068" s="38"/>
      <c r="AB1068" s="38"/>
      <c r="AC1068" s="38"/>
      <c r="AD1068" s="38"/>
      <c r="AE1068" s="38"/>
      <c r="AT1068" s="19" t="s">
        <v>169</v>
      </c>
      <c r="AU1068" s="19" t="s">
        <v>83</v>
      </c>
    </row>
    <row r="1069" s="14" customFormat="1">
      <c r="A1069" s="14"/>
      <c r="B1069" s="207"/>
      <c r="C1069" s="14"/>
      <c r="D1069" s="194" t="s">
        <v>171</v>
      </c>
      <c r="E1069" s="208" t="s">
        <v>1</v>
      </c>
      <c r="F1069" s="209" t="s">
        <v>1367</v>
      </c>
      <c r="G1069" s="14"/>
      <c r="H1069" s="210">
        <v>18.420000000000002</v>
      </c>
      <c r="I1069" s="211"/>
      <c r="J1069" s="14"/>
      <c r="K1069" s="14"/>
      <c r="L1069" s="207"/>
      <c r="M1069" s="212"/>
      <c r="N1069" s="213"/>
      <c r="O1069" s="213"/>
      <c r="P1069" s="213"/>
      <c r="Q1069" s="213"/>
      <c r="R1069" s="213"/>
      <c r="S1069" s="213"/>
      <c r="T1069" s="214"/>
      <c r="U1069" s="14"/>
      <c r="V1069" s="14"/>
      <c r="W1069" s="14"/>
      <c r="X1069" s="14"/>
      <c r="Y1069" s="14"/>
      <c r="Z1069" s="14"/>
      <c r="AA1069" s="14"/>
      <c r="AB1069" s="14"/>
      <c r="AC1069" s="14"/>
      <c r="AD1069" s="14"/>
      <c r="AE1069" s="14"/>
      <c r="AT1069" s="208" t="s">
        <v>171</v>
      </c>
      <c r="AU1069" s="208" t="s">
        <v>83</v>
      </c>
      <c r="AV1069" s="14" t="s">
        <v>83</v>
      </c>
      <c r="AW1069" s="14" t="s">
        <v>32</v>
      </c>
      <c r="AX1069" s="14" t="s">
        <v>81</v>
      </c>
      <c r="AY1069" s="208" t="s">
        <v>158</v>
      </c>
    </row>
    <row r="1070" s="2" customFormat="1" ht="24.15" customHeight="1">
      <c r="A1070" s="38"/>
      <c r="B1070" s="180"/>
      <c r="C1070" s="181" t="s">
        <v>1368</v>
      </c>
      <c r="D1070" s="181" t="s">
        <v>160</v>
      </c>
      <c r="E1070" s="182" t="s">
        <v>1369</v>
      </c>
      <c r="F1070" s="183" t="s">
        <v>1370</v>
      </c>
      <c r="G1070" s="184" t="s">
        <v>184</v>
      </c>
      <c r="H1070" s="185">
        <v>4.2720000000000002</v>
      </c>
      <c r="I1070" s="186"/>
      <c r="J1070" s="187">
        <f>ROUND(I1070*H1070,2)</f>
        <v>0</v>
      </c>
      <c r="K1070" s="183" t="s">
        <v>164</v>
      </c>
      <c r="L1070" s="39"/>
      <c r="M1070" s="188" t="s">
        <v>1</v>
      </c>
      <c r="N1070" s="189" t="s">
        <v>40</v>
      </c>
      <c r="O1070" s="77"/>
      <c r="P1070" s="190">
        <f>O1070*H1070</f>
        <v>0</v>
      </c>
      <c r="Q1070" s="190">
        <v>0.00182</v>
      </c>
      <c r="R1070" s="190">
        <f>Q1070*H1070</f>
        <v>0.0077750400000000004</v>
      </c>
      <c r="S1070" s="190">
        <v>0</v>
      </c>
      <c r="T1070" s="191">
        <f>S1070*H1070</f>
        <v>0</v>
      </c>
      <c r="U1070" s="38"/>
      <c r="V1070" s="38"/>
      <c r="W1070" s="38"/>
      <c r="X1070" s="38"/>
      <c r="Y1070" s="38"/>
      <c r="Z1070" s="38"/>
      <c r="AA1070" s="38"/>
      <c r="AB1070" s="38"/>
      <c r="AC1070" s="38"/>
      <c r="AD1070" s="38"/>
      <c r="AE1070" s="38"/>
      <c r="AR1070" s="192" t="s">
        <v>272</v>
      </c>
      <c r="AT1070" s="192" t="s">
        <v>160</v>
      </c>
      <c r="AU1070" s="192" t="s">
        <v>83</v>
      </c>
      <c r="AY1070" s="19" t="s">
        <v>158</v>
      </c>
      <c r="BE1070" s="193">
        <f>IF(N1070="základní",J1070,0)</f>
        <v>0</v>
      </c>
      <c r="BF1070" s="193">
        <f>IF(N1070="snížená",J1070,0)</f>
        <v>0</v>
      </c>
      <c r="BG1070" s="193">
        <f>IF(N1070="zákl. přenesená",J1070,0)</f>
        <v>0</v>
      </c>
      <c r="BH1070" s="193">
        <f>IF(N1070="sníž. přenesená",J1070,0)</f>
        <v>0</v>
      </c>
      <c r="BI1070" s="193">
        <f>IF(N1070="nulová",J1070,0)</f>
        <v>0</v>
      </c>
      <c r="BJ1070" s="19" t="s">
        <v>81</v>
      </c>
      <c r="BK1070" s="193">
        <f>ROUND(I1070*H1070,2)</f>
        <v>0</v>
      </c>
      <c r="BL1070" s="19" t="s">
        <v>272</v>
      </c>
      <c r="BM1070" s="192" t="s">
        <v>1371</v>
      </c>
    </row>
    <row r="1071" s="2" customFormat="1">
      <c r="A1071" s="38"/>
      <c r="B1071" s="39"/>
      <c r="C1071" s="38"/>
      <c r="D1071" s="194" t="s">
        <v>167</v>
      </c>
      <c r="E1071" s="38"/>
      <c r="F1071" s="195" t="s">
        <v>1372</v>
      </c>
      <c r="G1071" s="38"/>
      <c r="H1071" s="38"/>
      <c r="I1071" s="196"/>
      <c r="J1071" s="38"/>
      <c r="K1071" s="38"/>
      <c r="L1071" s="39"/>
      <c r="M1071" s="197"/>
      <c r="N1071" s="198"/>
      <c r="O1071" s="77"/>
      <c r="P1071" s="77"/>
      <c r="Q1071" s="77"/>
      <c r="R1071" s="77"/>
      <c r="S1071" s="77"/>
      <c r="T1071" s="78"/>
      <c r="U1071" s="38"/>
      <c r="V1071" s="38"/>
      <c r="W1071" s="38"/>
      <c r="X1071" s="38"/>
      <c r="Y1071" s="38"/>
      <c r="Z1071" s="38"/>
      <c r="AA1071" s="38"/>
      <c r="AB1071" s="38"/>
      <c r="AC1071" s="38"/>
      <c r="AD1071" s="38"/>
      <c r="AE1071" s="38"/>
      <c r="AT1071" s="19" t="s">
        <v>167</v>
      </c>
      <c r="AU1071" s="19" t="s">
        <v>83</v>
      </c>
    </row>
    <row r="1072" s="2" customFormat="1">
      <c r="A1072" s="38"/>
      <c r="B1072" s="39"/>
      <c r="C1072" s="38"/>
      <c r="D1072" s="194" t="s">
        <v>169</v>
      </c>
      <c r="E1072" s="38"/>
      <c r="F1072" s="199" t="s">
        <v>170</v>
      </c>
      <c r="G1072" s="38"/>
      <c r="H1072" s="38"/>
      <c r="I1072" s="196"/>
      <c r="J1072" s="38"/>
      <c r="K1072" s="38"/>
      <c r="L1072" s="39"/>
      <c r="M1072" s="197"/>
      <c r="N1072" s="198"/>
      <c r="O1072" s="77"/>
      <c r="P1072" s="77"/>
      <c r="Q1072" s="77"/>
      <c r="R1072" s="77"/>
      <c r="S1072" s="77"/>
      <c r="T1072" s="78"/>
      <c r="U1072" s="38"/>
      <c r="V1072" s="38"/>
      <c r="W1072" s="38"/>
      <c r="X1072" s="38"/>
      <c r="Y1072" s="38"/>
      <c r="Z1072" s="38"/>
      <c r="AA1072" s="38"/>
      <c r="AB1072" s="38"/>
      <c r="AC1072" s="38"/>
      <c r="AD1072" s="38"/>
      <c r="AE1072" s="38"/>
      <c r="AT1072" s="19" t="s">
        <v>169</v>
      </c>
      <c r="AU1072" s="19" t="s">
        <v>83</v>
      </c>
    </row>
    <row r="1073" s="13" customFormat="1">
      <c r="A1073" s="13"/>
      <c r="B1073" s="200"/>
      <c r="C1073" s="13"/>
      <c r="D1073" s="194" t="s">
        <v>171</v>
      </c>
      <c r="E1073" s="201" t="s">
        <v>1</v>
      </c>
      <c r="F1073" s="202" t="s">
        <v>1373</v>
      </c>
      <c r="G1073" s="13"/>
      <c r="H1073" s="201" t="s">
        <v>1</v>
      </c>
      <c r="I1073" s="203"/>
      <c r="J1073" s="13"/>
      <c r="K1073" s="13"/>
      <c r="L1073" s="200"/>
      <c r="M1073" s="204"/>
      <c r="N1073" s="205"/>
      <c r="O1073" s="205"/>
      <c r="P1073" s="205"/>
      <c r="Q1073" s="205"/>
      <c r="R1073" s="205"/>
      <c r="S1073" s="205"/>
      <c r="T1073" s="206"/>
      <c r="U1073" s="13"/>
      <c r="V1073" s="13"/>
      <c r="W1073" s="13"/>
      <c r="X1073" s="13"/>
      <c r="Y1073" s="13"/>
      <c r="Z1073" s="13"/>
      <c r="AA1073" s="13"/>
      <c r="AB1073" s="13"/>
      <c r="AC1073" s="13"/>
      <c r="AD1073" s="13"/>
      <c r="AE1073" s="13"/>
      <c r="AT1073" s="201" t="s">
        <v>171</v>
      </c>
      <c r="AU1073" s="201" t="s">
        <v>83</v>
      </c>
      <c r="AV1073" s="13" t="s">
        <v>81</v>
      </c>
      <c r="AW1073" s="13" t="s">
        <v>32</v>
      </c>
      <c r="AX1073" s="13" t="s">
        <v>75</v>
      </c>
      <c r="AY1073" s="201" t="s">
        <v>158</v>
      </c>
    </row>
    <row r="1074" s="14" customFormat="1">
      <c r="A1074" s="14"/>
      <c r="B1074" s="207"/>
      <c r="C1074" s="14"/>
      <c r="D1074" s="194" t="s">
        <v>171</v>
      </c>
      <c r="E1074" s="208" t="s">
        <v>1</v>
      </c>
      <c r="F1074" s="209" t="s">
        <v>1374</v>
      </c>
      <c r="G1074" s="14"/>
      <c r="H1074" s="210">
        <v>4.2720000000000002</v>
      </c>
      <c r="I1074" s="211"/>
      <c r="J1074" s="14"/>
      <c r="K1074" s="14"/>
      <c r="L1074" s="207"/>
      <c r="M1074" s="212"/>
      <c r="N1074" s="213"/>
      <c r="O1074" s="213"/>
      <c r="P1074" s="213"/>
      <c r="Q1074" s="213"/>
      <c r="R1074" s="213"/>
      <c r="S1074" s="213"/>
      <c r="T1074" s="214"/>
      <c r="U1074" s="14"/>
      <c r="V1074" s="14"/>
      <c r="W1074" s="14"/>
      <c r="X1074" s="14"/>
      <c r="Y1074" s="14"/>
      <c r="Z1074" s="14"/>
      <c r="AA1074" s="14"/>
      <c r="AB1074" s="14"/>
      <c r="AC1074" s="14"/>
      <c r="AD1074" s="14"/>
      <c r="AE1074" s="14"/>
      <c r="AT1074" s="208" t="s">
        <v>171</v>
      </c>
      <c r="AU1074" s="208" t="s">
        <v>83</v>
      </c>
      <c r="AV1074" s="14" t="s">
        <v>83</v>
      </c>
      <c r="AW1074" s="14" t="s">
        <v>32</v>
      </c>
      <c r="AX1074" s="14" t="s">
        <v>81</v>
      </c>
      <c r="AY1074" s="208" t="s">
        <v>158</v>
      </c>
    </row>
    <row r="1075" s="2" customFormat="1" ht="24.15" customHeight="1">
      <c r="A1075" s="38"/>
      <c r="B1075" s="180"/>
      <c r="C1075" s="181" t="s">
        <v>1375</v>
      </c>
      <c r="D1075" s="181" t="s">
        <v>160</v>
      </c>
      <c r="E1075" s="182" t="s">
        <v>1376</v>
      </c>
      <c r="F1075" s="183" t="s">
        <v>1377</v>
      </c>
      <c r="G1075" s="184" t="s">
        <v>184</v>
      </c>
      <c r="H1075" s="185">
        <v>4.4400000000000004</v>
      </c>
      <c r="I1075" s="186"/>
      <c r="J1075" s="187">
        <f>ROUND(I1075*H1075,2)</f>
        <v>0</v>
      </c>
      <c r="K1075" s="183" t="s">
        <v>164</v>
      </c>
      <c r="L1075" s="39"/>
      <c r="M1075" s="188" t="s">
        <v>1</v>
      </c>
      <c r="N1075" s="189" t="s">
        <v>40</v>
      </c>
      <c r="O1075" s="77"/>
      <c r="P1075" s="190">
        <f>O1075*H1075</f>
        <v>0</v>
      </c>
      <c r="Q1075" s="190">
        <v>0.0023700000000000001</v>
      </c>
      <c r="R1075" s="190">
        <f>Q1075*H1075</f>
        <v>0.010522800000000002</v>
      </c>
      <c r="S1075" s="190">
        <v>0</v>
      </c>
      <c r="T1075" s="191">
        <f>S1075*H1075</f>
        <v>0</v>
      </c>
      <c r="U1075" s="38"/>
      <c r="V1075" s="38"/>
      <c r="W1075" s="38"/>
      <c r="X1075" s="38"/>
      <c r="Y1075" s="38"/>
      <c r="Z1075" s="38"/>
      <c r="AA1075" s="38"/>
      <c r="AB1075" s="38"/>
      <c r="AC1075" s="38"/>
      <c r="AD1075" s="38"/>
      <c r="AE1075" s="38"/>
      <c r="AR1075" s="192" t="s">
        <v>272</v>
      </c>
      <c r="AT1075" s="192" t="s">
        <v>160</v>
      </c>
      <c r="AU1075" s="192" t="s">
        <v>83</v>
      </c>
      <c r="AY1075" s="19" t="s">
        <v>158</v>
      </c>
      <c r="BE1075" s="193">
        <f>IF(N1075="základní",J1075,0)</f>
        <v>0</v>
      </c>
      <c r="BF1075" s="193">
        <f>IF(N1075="snížená",J1075,0)</f>
        <v>0</v>
      </c>
      <c r="BG1075" s="193">
        <f>IF(N1075="zákl. přenesená",J1075,0)</f>
        <v>0</v>
      </c>
      <c r="BH1075" s="193">
        <f>IF(N1075="sníž. přenesená",J1075,0)</f>
        <v>0</v>
      </c>
      <c r="BI1075" s="193">
        <f>IF(N1075="nulová",J1075,0)</f>
        <v>0</v>
      </c>
      <c r="BJ1075" s="19" t="s">
        <v>81</v>
      </c>
      <c r="BK1075" s="193">
        <f>ROUND(I1075*H1075,2)</f>
        <v>0</v>
      </c>
      <c r="BL1075" s="19" t="s">
        <v>272</v>
      </c>
      <c r="BM1075" s="192" t="s">
        <v>1378</v>
      </c>
    </row>
    <row r="1076" s="2" customFormat="1">
      <c r="A1076" s="38"/>
      <c r="B1076" s="39"/>
      <c r="C1076" s="38"/>
      <c r="D1076" s="194" t="s">
        <v>167</v>
      </c>
      <c r="E1076" s="38"/>
      <c r="F1076" s="195" t="s">
        <v>1379</v>
      </c>
      <c r="G1076" s="38"/>
      <c r="H1076" s="38"/>
      <c r="I1076" s="196"/>
      <c r="J1076" s="38"/>
      <c r="K1076" s="38"/>
      <c r="L1076" s="39"/>
      <c r="M1076" s="197"/>
      <c r="N1076" s="198"/>
      <c r="O1076" s="77"/>
      <c r="P1076" s="77"/>
      <c r="Q1076" s="77"/>
      <c r="R1076" s="77"/>
      <c r="S1076" s="77"/>
      <c r="T1076" s="78"/>
      <c r="U1076" s="38"/>
      <c r="V1076" s="38"/>
      <c r="W1076" s="38"/>
      <c r="X1076" s="38"/>
      <c r="Y1076" s="38"/>
      <c r="Z1076" s="38"/>
      <c r="AA1076" s="38"/>
      <c r="AB1076" s="38"/>
      <c r="AC1076" s="38"/>
      <c r="AD1076" s="38"/>
      <c r="AE1076" s="38"/>
      <c r="AT1076" s="19" t="s">
        <v>167</v>
      </c>
      <c r="AU1076" s="19" t="s">
        <v>83</v>
      </c>
    </row>
    <row r="1077" s="2" customFormat="1">
      <c r="A1077" s="38"/>
      <c r="B1077" s="39"/>
      <c r="C1077" s="38"/>
      <c r="D1077" s="194" t="s">
        <v>169</v>
      </c>
      <c r="E1077" s="38"/>
      <c r="F1077" s="199" t="s">
        <v>170</v>
      </c>
      <c r="G1077" s="38"/>
      <c r="H1077" s="38"/>
      <c r="I1077" s="196"/>
      <c r="J1077" s="38"/>
      <c r="K1077" s="38"/>
      <c r="L1077" s="39"/>
      <c r="M1077" s="197"/>
      <c r="N1077" s="198"/>
      <c r="O1077" s="77"/>
      <c r="P1077" s="77"/>
      <c r="Q1077" s="77"/>
      <c r="R1077" s="77"/>
      <c r="S1077" s="77"/>
      <c r="T1077" s="78"/>
      <c r="U1077" s="38"/>
      <c r="V1077" s="38"/>
      <c r="W1077" s="38"/>
      <c r="X1077" s="38"/>
      <c r="Y1077" s="38"/>
      <c r="Z1077" s="38"/>
      <c r="AA1077" s="38"/>
      <c r="AB1077" s="38"/>
      <c r="AC1077" s="38"/>
      <c r="AD1077" s="38"/>
      <c r="AE1077" s="38"/>
      <c r="AT1077" s="19" t="s">
        <v>169</v>
      </c>
      <c r="AU1077" s="19" t="s">
        <v>83</v>
      </c>
    </row>
    <row r="1078" s="14" customFormat="1">
      <c r="A1078" s="14"/>
      <c r="B1078" s="207"/>
      <c r="C1078" s="14"/>
      <c r="D1078" s="194" t="s">
        <v>171</v>
      </c>
      <c r="E1078" s="208" t="s">
        <v>1</v>
      </c>
      <c r="F1078" s="209" t="s">
        <v>1380</v>
      </c>
      <c r="G1078" s="14"/>
      <c r="H1078" s="210">
        <v>4.4400000000000004</v>
      </c>
      <c r="I1078" s="211"/>
      <c r="J1078" s="14"/>
      <c r="K1078" s="14"/>
      <c r="L1078" s="207"/>
      <c r="M1078" s="212"/>
      <c r="N1078" s="213"/>
      <c r="O1078" s="213"/>
      <c r="P1078" s="213"/>
      <c r="Q1078" s="213"/>
      <c r="R1078" s="213"/>
      <c r="S1078" s="213"/>
      <c r="T1078" s="214"/>
      <c r="U1078" s="14"/>
      <c r="V1078" s="14"/>
      <c r="W1078" s="14"/>
      <c r="X1078" s="14"/>
      <c r="Y1078" s="14"/>
      <c r="Z1078" s="14"/>
      <c r="AA1078" s="14"/>
      <c r="AB1078" s="14"/>
      <c r="AC1078" s="14"/>
      <c r="AD1078" s="14"/>
      <c r="AE1078" s="14"/>
      <c r="AT1078" s="208" t="s">
        <v>171</v>
      </c>
      <c r="AU1078" s="208" t="s">
        <v>83</v>
      </c>
      <c r="AV1078" s="14" t="s">
        <v>83</v>
      </c>
      <c r="AW1078" s="14" t="s">
        <v>32</v>
      </c>
      <c r="AX1078" s="14" t="s">
        <v>81</v>
      </c>
      <c r="AY1078" s="208" t="s">
        <v>158</v>
      </c>
    </row>
    <row r="1079" s="2" customFormat="1" ht="33" customHeight="1">
      <c r="A1079" s="38"/>
      <c r="B1079" s="180"/>
      <c r="C1079" s="181" t="s">
        <v>1381</v>
      </c>
      <c r="D1079" s="181" t="s">
        <v>160</v>
      </c>
      <c r="E1079" s="182" t="s">
        <v>1382</v>
      </c>
      <c r="F1079" s="183" t="s">
        <v>1383</v>
      </c>
      <c r="G1079" s="184" t="s">
        <v>184</v>
      </c>
      <c r="H1079" s="185">
        <v>11.74</v>
      </c>
      <c r="I1079" s="186"/>
      <c r="J1079" s="187">
        <f>ROUND(I1079*H1079,2)</f>
        <v>0</v>
      </c>
      <c r="K1079" s="183" t="s">
        <v>164</v>
      </c>
      <c r="L1079" s="39"/>
      <c r="M1079" s="188" t="s">
        <v>1</v>
      </c>
      <c r="N1079" s="189" t="s">
        <v>40</v>
      </c>
      <c r="O1079" s="77"/>
      <c r="P1079" s="190">
        <f>O1079*H1079</f>
        <v>0</v>
      </c>
      <c r="Q1079" s="190">
        <v>0.0035100000000000001</v>
      </c>
      <c r="R1079" s="190">
        <f>Q1079*H1079</f>
        <v>0.041207400000000005</v>
      </c>
      <c r="S1079" s="190">
        <v>0</v>
      </c>
      <c r="T1079" s="191">
        <f>S1079*H1079</f>
        <v>0</v>
      </c>
      <c r="U1079" s="38"/>
      <c r="V1079" s="38"/>
      <c r="W1079" s="38"/>
      <c r="X1079" s="38"/>
      <c r="Y1079" s="38"/>
      <c r="Z1079" s="38"/>
      <c r="AA1079" s="38"/>
      <c r="AB1079" s="38"/>
      <c r="AC1079" s="38"/>
      <c r="AD1079" s="38"/>
      <c r="AE1079" s="38"/>
      <c r="AR1079" s="192" t="s">
        <v>272</v>
      </c>
      <c r="AT1079" s="192" t="s">
        <v>160</v>
      </c>
      <c r="AU1079" s="192" t="s">
        <v>83</v>
      </c>
      <c r="AY1079" s="19" t="s">
        <v>158</v>
      </c>
      <c r="BE1079" s="193">
        <f>IF(N1079="základní",J1079,0)</f>
        <v>0</v>
      </c>
      <c r="BF1079" s="193">
        <f>IF(N1079="snížená",J1079,0)</f>
        <v>0</v>
      </c>
      <c r="BG1079" s="193">
        <f>IF(N1079="zákl. přenesená",J1079,0)</f>
        <v>0</v>
      </c>
      <c r="BH1079" s="193">
        <f>IF(N1079="sníž. přenesená",J1079,0)</f>
        <v>0</v>
      </c>
      <c r="BI1079" s="193">
        <f>IF(N1079="nulová",J1079,0)</f>
        <v>0</v>
      </c>
      <c r="BJ1079" s="19" t="s">
        <v>81</v>
      </c>
      <c r="BK1079" s="193">
        <f>ROUND(I1079*H1079,2)</f>
        <v>0</v>
      </c>
      <c r="BL1079" s="19" t="s">
        <v>272</v>
      </c>
      <c r="BM1079" s="192" t="s">
        <v>1384</v>
      </c>
    </row>
    <row r="1080" s="2" customFormat="1">
      <c r="A1080" s="38"/>
      <c r="B1080" s="39"/>
      <c r="C1080" s="38"/>
      <c r="D1080" s="194" t="s">
        <v>167</v>
      </c>
      <c r="E1080" s="38"/>
      <c r="F1080" s="195" t="s">
        <v>1385</v>
      </c>
      <c r="G1080" s="38"/>
      <c r="H1080" s="38"/>
      <c r="I1080" s="196"/>
      <c r="J1080" s="38"/>
      <c r="K1080" s="38"/>
      <c r="L1080" s="39"/>
      <c r="M1080" s="197"/>
      <c r="N1080" s="198"/>
      <c r="O1080" s="77"/>
      <c r="P1080" s="77"/>
      <c r="Q1080" s="77"/>
      <c r="R1080" s="77"/>
      <c r="S1080" s="77"/>
      <c r="T1080" s="78"/>
      <c r="U1080" s="38"/>
      <c r="V1080" s="38"/>
      <c r="W1080" s="38"/>
      <c r="X1080" s="38"/>
      <c r="Y1080" s="38"/>
      <c r="Z1080" s="38"/>
      <c r="AA1080" s="38"/>
      <c r="AB1080" s="38"/>
      <c r="AC1080" s="38"/>
      <c r="AD1080" s="38"/>
      <c r="AE1080" s="38"/>
      <c r="AT1080" s="19" t="s">
        <v>167</v>
      </c>
      <c r="AU1080" s="19" t="s">
        <v>83</v>
      </c>
    </row>
    <row r="1081" s="2" customFormat="1">
      <c r="A1081" s="38"/>
      <c r="B1081" s="39"/>
      <c r="C1081" s="38"/>
      <c r="D1081" s="194" t="s">
        <v>169</v>
      </c>
      <c r="E1081" s="38"/>
      <c r="F1081" s="199" t="s">
        <v>170</v>
      </c>
      <c r="G1081" s="38"/>
      <c r="H1081" s="38"/>
      <c r="I1081" s="196"/>
      <c r="J1081" s="38"/>
      <c r="K1081" s="38"/>
      <c r="L1081" s="39"/>
      <c r="M1081" s="197"/>
      <c r="N1081" s="198"/>
      <c r="O1081" s="77"/>
      <c r="P1081" s="77"/>
      <c r="Q1081" s="77"/>
      <c r="R1081" s="77"/>
      <c r="S1081" s="77"/>
      <c r="T1081" s="78"/>
      <c r="U1081" s="38"/>
      <c r="V1081" s="38"/>
      <c r="W1081" s="38"/>
      <c r="X1081" s="38"/>
      <c r="Y1081" s="38"/>
      <c r="Z1081" s="38"/>
      <c r="AA1081" s="38"/>
      <c r="AB1081" s="38"/>
      <c r="AC1081" s="38"/>
      <c r="AD1081" s="38"/>
      <c r="AE1081" s="38"/>
      <c r="AT1081" s="19" t="s">
        <v>169</v>
      </c>
      <c r="AU1081" s="19" t="s">
        <v>83</v>
      </c>
    </row>
    <row r="1082" s="14" customFormat="1">
      <c r="A1082" s="14"/>
      <c r="B1082" s="207"/>
      <c r="C1082" s="14"/>
      <c r="D1082" s="194" t="s">
        <v>171</v>
      </c>
      <c r="E1082" s="208" t="s">
        <v>1</v>
      </c>
      <c r="F1082" s="209" t="s">
        <v>1386</v>
      </c>
      <c r="G1082" s="14"/>
      <c r="H1082" s="210">
        <v>11.74</v>
      </c>
      <c r="I1082" s="211"/>
      <c r="J1082" s="14"/>
      <c r="K1082" s="14"/>
      <c r="L1082" s="207"/>
      <c r="M1082" s="212"/>
      <c r="N1082" s="213"/>
      <c r="O1082" s="213"/>
      <c r="P1082" s="213"/>
      <c r="Q1082" s="213"/>
      <c r="R1082" s="213"/>
      <c r="S1082" s="213"/>
      <c r="T1082" s="214"/>
      <c r="U1082" s="14"/>
      <c r="V1082" s="14"/>
      <c r="W1082" s="14"/>
      <c r="X1082" s="14"/>
      <c r="Y1082" s="14"/>
      <c r="Z1082" s="14"/>
      <c r="AA1082" s="14"/>
      <c r="AB1082" s="14"/>
      <c r="AC1082" s="14"/>
      <c r="AD1082" s="14"/>
      <c r="AE1082" s="14"/>
      <c r="AT1082" s="208" t="s">
        <v>171</v>
      </c>
      <c r="AU1082" s="208" t="s">
        <v>83</v>
      </c>
      <c r="AV1082" s="14" t="s">
        <v>83</v>
      </c>
      <c r="AW1082" s="14" t="s">
        <v>32</v>
      </c>
      <c r="AX1082" s="14" t="s">
        <v>81</v>
      </c>
      <c r="AY1082" s="208" t="s">
        <v>158</v>
      </c>
    </row>
    <row r="1083" s="2" customFormat="1" ht="24.15" customHeight="1">
      <c r="A1083" s="38"/>
      <c r="B1083" s="180"/>
      <c r="C1083" s="181" t="s">
        <v>1387</v>
      </c>
      <c r="D1083" s="181" t="s">
        <v>160</v>
      </c>
      <c r="E1083" s="182" t="s">
        <v>1388</v>
      </c>
      <c r="F1083" s="183" t="s">
        <v>1389</v>
      </c>
      <c r="G1083" s="184" t="s">
        <v>184</v>
      </c>
      <c r="H1083" s="185">
        <v>1.1000000000000001</v>
      </c>
      <c r="I1083" s="186"/>
      <c r="J1083" s="187">
        <f>ROUND(I1083*H1083,2)</f>
        <v>0</v>
      </c>
      <c r="K1083" s="183" t="s">
        <v>1</v>
      </c>
      <c r="L1083" s="39"/>
      <c r="M1083" s="188" t="s">
        <v>1</v>
      </c>
      <c r="N1083" s="189" t="s">
        <v>40</v>
      </c>
      <c r="O1083" s="77"/>
      <c r="P1083" s="190">
        <f>O1083*H1083</f>
        <v>0</v>
      </c>
      <c r="Q1083" s="190">
        <v>0.0029499999999999999</v>
      </c>
      <c r="R1083" s="190">
        <f>Q1083*H1083</f>
        <v>0.0032450000000000001</v>
      </c>
      <c r="S1083" s="190">
        <v>0</v>
      </c>
      <c r="T1083" s="191">
        <f>S1083*H1083</f>
        <v>0</v>
      </c>
      <c r="U1083" s="38"/>
      <c r="V1083" s="38"/>
      <c r="W1083" s="38"/>
      <c r="X1083" s="38"/>
      <c r="Y1083" s="38"/>
      <c r="Z1083" s="38"/>
      <c r="AA1083" s="38"/>
      <c r="AB1083" s="38"/>
      <c r="AC1083" s="38"/>
      <c r="AD1083" s="38"/>
      <c r="AE1083" s="38"/>
      <c r="AR1083" s="192" t="s">
        <v>272</v>
      </c>
      <c r="AT1083" s="192" t="s">
        <v>160</v>
      </c>
      <c r="AU1083" s="192" t="s">
        <v>83</v>
      </c>
      <c r="AY1083" s="19" t="s">
        <v>158</v>
      </c>
      <c r="BE1083" s="193">
        <f>IF(N1083="základní",J1083,0)</f>
        <v>0</v>
      </c>
      <c r="BF1083" s="193">
        <f>IF(N1083="snížená",J1083,0)</f>
        <v>0</v>
      </c>
      <c r="BG1083" s="193">
        <f>IF(N1083="zákl. přenesená",J1083,0)</f>
        <v>0</v>
      </c>
      <c r="BH1083" s="193">
        <f>IF(N1083="sníž. přenesená",J1083,0)</f>
        <v>0</v>
      </c>
      <c r="BI1083" s="193">
        <f>IF(N1083="nulová",J1083,0)</f>
        <v>0</v>
      </c>
      <c r="BJ1083" s="19" t="s">
        <v>81</v>
      </c>
      <c r="BK1083" s="193">
        <f>ROUND(I1083*H1083,2)</f>
        <v>0</v>
      </c>
      <c r="BL1083" s="19" t="s">
        <v>272</v>
      </c>
      <c r="BM1083" s="192" t="s">
        <v>1390</v>
      </c>
    </row>
    <row r="1084" s="2" customFormat="1">
      <c r="A1084" s="38"/>
      <c r="B1084" s="39"/>
      <c r="C1084" s="38"/>
      <c r="D1084" s="194" t="s">
        <v>167</v>
      </c>
      <c r="E1084" s="38"/>
      <c r="F1084" s="195" t="s">
        <v>1391</v>
      </c>
      <c r="G1084" s="38"/>
      <c r="H1084" s="38"/>
      <c r="I1084" s="196"/>
      <c r="J1084" s="38"/>
      <c r="K1084" s="38"/>
      <c r="L1084" s="39"/>
      <c r="M1084" s="197"/>
      <c r="N1084" s="198"/>
      <c r="O1084" s="77"/>
      <c r="P1084" s="77"/>
      <c r="Q1084" s="77"/>
      <c r="R1084" s="77"/>
      <c r="S1084" s="77"/>
      <c r="T1084" s="78"/>
      <c r="U1084" s="38"/>
      <c r="V1084" s="38"/>
      <c r="W1084" s="38"/>
      <c r="X1084" s="38"/>
      <c r="Y1084" s="38"/>
      <c r="Z1084" s="38"/>
      <c r="AA1084" s="38"/>
      <c r="AB1084" s="38"/>
      <c r="AC1084" s="38"/>
      <c r="AD1084" s="38"/>
      <c r="AE1084" s="38"/>
      <c r="AT1084" s="19" t="s">
        <v>167</v>
      </c>
      <c r="AU1084" s="19" t="s">
        <v>83</v>
      </c>
    </row>
    <row r="1085" s="2" customFormat="1">
      <c r="A1085" s="38"/>
      <c r="B1085" s="39"/>
      <c r="C1085" s="38"/>
      <c r="D1085" s="194" t="s">
        <v>169</v>
      </c>
      <c r="E1085" s="38"/>
      <c r="F1085" s="199" t="s">
        <v>170</v>
      </c>
      <c r="G1085" s="38"/>
      <c r="H1085" s="38"/>
      <c r="I1085" s="196"/>
      <c r="J1085" s="38"/>
      <c r="K1085" s="38"/>
      <c r="L1085" s="39"/>
      <c r="M1085" s="197"/>
      <c r="N1085" s="198"/>
      <c r="O1085" s="77"/>
      <c r="P1085" s="77"/>
      <c r="Q1085" s="77"/>
      <c r="R1085" s="77"/>
      <c r="S1085" s="77"/>
      <c r="T1085" s="78"/>
      <c r="U1085" s="38"/>
      <c r="V1085" s="38"/>
      <c r="W1085" s="38"/>
      <c r="X1085" s="38"/>
      <c r="Y1085" s="38"/>
      <c r="Z1085" s="38"/>
      <c r="AA1085" s="38"/>
      <c r="AB1085" s="38"/>
      <c r="AC1085" s="38"/>
      <c r="AD1085" s="38"/>
      <c r="AE1085" s="38"/>
      <c r="AT1085" s="19" t="s">
        <v>169</v>
      </c>
      <c r="AU1085" s="19" t="s">
        <v>83</v>
      </c>
    </row>
    <row r="1086" s="14" customFormat="1">
      <c r="A1086" s="14"/>
      <c r="B1086" s="207"/>
      <c r="C1086" s="14"/>
      <c r="D1086" s="194" t="s">
        <v>171</v>
      </c>
      <c r="E1086" s="208" t="s">
        <v>1</v>
      </c>
      <c r="F1086" s="209" t="s">
        <v>1392</v>
      </c>
      <c r="G1086" s="14"/>
      <c r="H1086" s="210">
        <v>1.1000000000000001</v>
      </c>
      <c r="I1086" s="211"/>
      <c r="J1086" s="14"/>
      <c r="K1086" s="14"/>
      <c r="L1086" s="207"/>
      <c r="M1086" s="212"/>
      <c r="N1086" s="213"/>
      <c r="O1086" s="213"/>
      <c r="P1086" s="213"/>
      <c r="Q1086" s="213"/>
      <c r="R1086" s="213"/>
      <c r="S1086" s="213"/>
      <c r="T1086" s="214"/>
      <c r="U1086" s="14"/>
      <c r="V1086" s="14"/>
      <c r="W1086" s="14"/>
      <c r="X1086" s="14"/>
      <c r="Y1086" s="14"/>
      <c r="Z1086" s="14"/>
      <c r="AA1086" s="14"/>
      <c r="AB1086" s="14"/>
      <c r="AC1086" s="14"/>
      <c r="AD1086" s="14"/>
      <c r="AE1086" s="14"/>
      <c r="AT1086" s="208" t="s">
        <v>171</v>
      </c>
      <c r="AU1086" s="208" t="s">
        <v>83</v>
      </c>
      <c r="AV1086" s="14" t="s">
        <v>83</v>
      </c>
      <c r="AW1086" s="14" t="s">
        <v>32</v>
      </c>
      <c r="AX1086" s="14" t="s">
        <v>81</v>
      </c>
      <c r="AY1086" s="208" t="s">
        <v>158</v>
      </c>
    </row>
    <row r="1087" s="2" customFormat="1" ht="24.15" customHeight="1">
      <c r="A1087" s="38"/>
      <c r="B1087" s="180"/>
      <c r="C1087" s="181" t="s">
        <v>1393</v>
      </c>
      <c r="D1087" s="181" t="s">
        <v>160</v>
      </c>
      <c r="E1087" s="182" t="s">
        <v>1394</v>
      </c>
      <c r="F1087" s="183" t="s">
        <v>1395</v>
      </c>
      <c r="G1087" s="184" t="s">
        <v>163</v>
      </c>
      <c r="H1087" s="185">
        <v>1.298</v>
      </c>
      <c r="I1087" s="186"/>
      <c r="J1087" s="187">
        <f>ROUND(I1087*H1087,2)</f>
        <v>0</v>
      </c>
      <c r="K1087" s="183" t="s">
        <v>164</v>
      </c>
      <c r="L1087" s="39"/>
      <c r="M1087" s="188" t="s">
        <v>1</v>
      </c>
      <c r="N1087" s="189" t="s">
        <v>40</v>
      </c>
      <c r="O1087" s="77"/>
      <c r="P1087" s="190">
        <f>O1087*H1087</f>
        <v>0</v>
      </c>
      <c r="Q1087" s="190">
        <v>0.0076400000000000001</v>
      </c>
      <c r="R1087" s="190">
        <f>Q1087*H1087</f>
        <v>0.0099167200000000004</v>
      </c>
      <c r="S1087" s="190">
        <v>0</v>
      </c>
      <c r="T1087" s="191">
        <f>S1087*H1087</f>
        <v>0</v>
      </c>
      <c r="U1087" s="38"/>
      <c r="V1087" s="38"/>
      <c r="W1087" s="38"/>
      <c r="X1087" s="38"/>
      <c r="Y1087" s="38"/>
      <c r="Z1087" s="38"/>
      <c r="AA1087" s="38"/>
      <c r="AB1087" s="38"/>
      <c r="AC1087" s="38"/>
      <c r="AD1087" s="38"/>
      <c r="AE1087" s="38"/>
      <c r="AR1087" s="192" t="s">
        <v>272</v>
      </c>
      <c r="AT1087" s="192" t="s">
        <v>160</v>
      </c>
      <c r="AU1087" s="192" t="s">
        <v>83</v>
      </c>
      <c r="AY1087" s="19" t="s">
        <v>158</v>
      </c>
      <c r="BE1087" s="193">
        <f>IF(N1087="základní",J1087,0)</f>
        <v>0</v>
      </c>
      <c r="BF1087" s="193">
        <f>IF(N1087="snížená",J1087,0)</f>
        <v>0</v>
      </c>
      <c r="BG1087" s="193">
        <f>IF(N1087="zákl. přenesená",J1087,0)</f>
        <v>0</v>
      </c>
      <c r="BH1087" s="193">
        <f>IF(N1087="sníž. přenesená",J1087,0)</f>
        <v>0</v>
      </c>
      <c r="BI1087" s="193">
        <f>IF(N1087="nulová",J1087,0)</f>
        <v>0</v>
      </c>
      <c r="BJ1087" s="19" t="s">
        <v>81</v>
      </c>
      <c r="BK1087" s="193">
        <f>ROUND(I1087*H1087,2)</f>
        <v>0</v>
      </c>
      <c r="BL1087" s="19" t="s">
        <v>272</v>
      </c>
      <c r="BM1087" s="192" t="s">
        <v>1396</v>
      </c>
    </row>
    <row r="1088" s="2" customFormat="1">
      <c r="A1088" s="38"/>
      <c r="B1088" s="39"/>
      <c r="C1088" s="38"/>
      <c r="D1088" s="194" t="s">
        <v>167</v>
      </c>
      <c r="E1088" s="38"/>
      <c r="F1088" s="195" t="s">
        <v>1397</v>
      </c>
      <c r="G1088" s="38"/>
      <c r="H1088" s="38"/>
      <c r="I1088" s="196"/>
      <c r="J1088" s="38"/>
      <c r="K1088" s="38"/>
      <c r="L1088" s="39"/>
      <c r="M1088" s="197"/>
      <c r="N1088" s="198"/>
      <c r="O1088" s="77"/>
      <c r="P1088" s="77"/>
      <c r="Q1088" s="77"/>
      <c r="R1088" s="77"/>
      <c r="S1088" s="77"/>
      <c r="T1088" s="78"/>
      <c r="U1088" s="38"/>
      <c r="V1088" s="38"/>
      <c r="W1088" s="38"/>
      <c r="X1088" s="38"/>
      <c r="Y1088" s="38"/>
      <c r="Z1088" s="38"/>
      <c r="AA1088" s="38"/>
      <c r="AB1088" s="38"/>
      <c r="AC1088" s="38"/>
      <c r="AD1088" s="38"/>
      <c r="AE1088" s="38"/>
      <c r="AT1088" s="19" t="s">
        <v>167</v>
      </c>
      <c r="AU1088" s="19" t="s">
        <v>83</v>
      </c>
    </row>
    <row r="1089" s="2" customFormat="1">
      <c r="A1089" s="38"/>
      <c r="B1089" s="39"/>
      <c r="C1089" s="38"/>
      <c r="D1089" s="194" t="s">
        <v>169</v>
      </c>
      <c r="E1089" s="38"/>
      <c r="F1089" s="199" t="s">
        <v>170</v>
      </c>
      <c r="G1089" s="38"/>
      <c r="H1089" s="38"/>
      <c r="I1089" s="196"/>
      <c r="J1089" s="38"/>
      <c r="K1089" s="38"/>
      <c r="L1089" s="39"/>
      <c r="M1089" s="197"/>
      <c r="N1089" s="198"/>
      <c r="O1089" s="77"/>
      <c r="P1089" s="77"/>
      <c r="Q1089" s="77"/>
      <c r="R1089" s="77"/>
      <c r="S1089" s="77"/>
      <c r="T1089" s="78"/>
      <c r="U1089" s="38"/>
      <c r="V1089" s="38"/>
      <c r="W1089" s="38"/>
      <c r="X1089" s="38"/>
      <c r="Y1089" s="38"/>
      <c r="Z1089" s="38"/>
      <c r="AA1089" s="38"/>
      <c r="AB1089" s="38"/>
      <c r="AC1089" s="38"/>
      <c r="AD1089" s="38"/>
      <c r="AE1089" s="38"/>
      <c r="AT1089" s="19" t="s">
        <v>169</v>
      </c>
      <c r="AU1089" s="19" t="s">
        <v>83</v>
      </c>
    </row>
    <row r="1090" s="14" customFormat="1">
      <c r="A1090" s="14"/>
      <c r="B1090" s="207"/>
      <c r="C1090" s="14"/>
      <c r="D1090" s="194" t="s">
        <v>171</v>
      </c>
      <c r="E1090" s="208" t="s">
        <v>1</v>
      </c>
      <c r="F1090" s="209" t="s">
        <v>1398</v>
      </c>
      <c r="G1090" s="14"/>
      <c r="H1090" s="210">
        <v>1.298</v>
      </c>
      <c r="I1090" s="211"/>
      <c r="J1090" s="14"/>
      <c r="K1090" s="14"/>
      <c r="L1090" s="207"/>
      <c r="M1090" s="212"/>
      <c r="N1090" s="213"/>
      <c r="O1090" s="213"/>
      <c r="P1090" s="213"/>
      <c r="Q1090" s="213"/>
      <c r="R1090" s="213"/>
      <c r="S1090" s="213"/>
      <c r="T1090" s="214"/>
      <c r="U1090" s="14"/>
      <c r="V1090" s="14"/>
      <c r="W1090" s="14"/>
      <c r="X1090" s="14"/>
      <c r="Y1090" s="14"/>
      <c r="Z1090" s="14"/>
      <c r="AA1090" s="14"/>
      <c r="AB1090" s="14"/>
      <c r="AC1090" s="14"/>
      <c r="AD1090" s="14"/>
      <c r="AE1090" s="14"/>
      <c r="AT1090" s="208" t="s">
        <v>171</v>
      </c>
      <c r="AU1090" s="208" t="s">
        <v>83</v>
      </c>
      <c r="AV1090" s="14" t="s">
        <v>83</v>
      </c>
      <c r="AW1090" s="14" t="s">
        <v>32</v>
      </c>
      <c r="AX1090" s="14" t="s">
        <v>81</v>
      </c>
      <c r="AY1090" s="208" t="s">
        <v>158</v>
      </c>
    </row>
    <row r="1091" s="2" customFormat="1" ht="24.15" customHeight="1">
      <c r="A1091" s="38"/>
      <c r="B1091" s="180"/>
      <c r="C1091" s="181" t="s">
        <v>1399</v>
      </c>
      <c r="D1091" s="181" t="s">
        <v>160</v>
      </c>
      <c r="E1091" s="182" t="s">
        <v>1400</v>
      </c>
      <c r="F1091" s="183" t="s">
        <v>1401</v>
      </c>
      <c r="G1091" s="184" t="s">
        <v>184</v>
      </c>
      <c r="H1091" s="185">
        <v>4.4500000000000002</v>
      </c>
      <c r="I1091" s="186"/>
      <c r="J1091" s="187">
        <f>ROUND(I1091*H1091,2)</f>
        <v>0</v>
      </c>
      <c r="K1091" s="183" t="s">
        <v>164</v>
      </c>
      <c r="L1091" s="39"/>
      <c r="M1091" s="188" t="s">
        <v>1</v>
      </c>
      <c r="N1091" s="189" t="s">
        <v>40</v>
      </c>
      <c r="O1091" s="77"/>
      <c r="P1091" s="190">
        <f>O1091*H1091</f>
        <v>0</v>
      </c>
      <c r="Q1091" s="190">
        <v>0.00233</v>
      </c>
      <c r="R1091" s="190">
        <f>Q1091*H1091</f>
        <v>0.010368500000000001</v>
      </c>
      <c r="S1091" s="190">
        <v>0</v>
      </c>
      <c r="T1091" s="191">
        <f>S1091*H1091</f>
        <v>0</v>
      </c>
      <c r="U1091" s="38"/>
      <c r="V1091" s="38"/>
      <c r="W1091" s="38"/>
      <c r="X1091" s="38"/>
      <c r="Y1091" s="38"/>
      <c r="Z1091" s="38"/>
      <c r="AA1091" s="38"/>
      <c r="AB1091" s="38"/>
      <c r="AC1091" s="38"/>
      <c r="AD1091" s="38"/>
      <c r="AE1091" s="38"/>
      <c r="AR1091" s="192" t="s">
        <v>272</v>
      </c>
      <c r="AT1091" s="192" t="s">
        <v>160</v>
      </c>
      <c r="AU1091" s="192" t="s">
        <v>83</v>
      </c>
      <c r="AY1091" s="19" t="s">
        <v>158</v>
      </c>
      <c r="BE1091" s="193">
        <f>IF(N1091="základní",J1091,0)</f>
        <v>0</v>
      </c>
      <c r="BF1091" s="193">
        <f>IF(N1091="snížená",J1091,0)</f>
        <v>0</v>
      </c>
      <c r="BG1091" s="193">
        <f>IF(N1091="zákl. přenesená",J1091,0)</f>
        <v>0</v>
      </c>
      <c r="BH1091" s="193">
        <f>IF(N1091="sníž. přenesená",J1091,0)</f>
        <v>0</v>
      </c>
      <c r="BI1091" s="193">
        <f>IF(N1091="nulová",J1091,0)</f>
        <v>0</v>
      </c>
      <c r="BJ1091" s="19" t="s">
        <v>81</v>
      </c>
      <c r="BK1091" s="193">
        <f>ROUND(I1091*H1091,2)</f>
        <v>0</v>
      </c>
      <c r="BL1091" s="19" t="s">
        <v>272</v>
      </c>
      <c r="BM1091" s="192" t="s">
        <v>1402</v>
      </c>
    </row>
    <row r="1092" s="2" customFormat="1">
      <c r="A1092" s="38"/>
      <c r="B1092" s="39"/>
      <c r="C1092" s="38"/>
      <c r="D1092" s="194" t="s">
        <v>167</v>
      </c>
      <c r="E1092" s="38"/>
      <c r="F1092" s="195" t="s">
        <v>1403</v>
      </c>
      <c r="G1092" s="38"/>
      <c r="H1092" s="38"/>
      <c r="I1092" s="196"/>
      <c r="J1092" s="38"/>
      <c r="K1092" s="38"/>
      <c r="L1092" s="39"/>
      <c r="M1092" s="197"/>
      <c r="N1092" s="198"/>
      <c r="O1092" s="77"/>
      <c r="P1092" s="77"/>
      <c r="Q1092" s="77"/>
      <c r="R1092" s="77"/>
      <c r="S1092" s="77"/>
      <c r="T1092" s="78"/>
      <c r="U1092" s="38"/>
      <c r="V1092" s="38"/>
      <c r="W1092" s="38"/>
      <c r="X1092" s="38"/>
      <c r="Y1092" s="38"/>
      <c r="Z1092" s="38"/>
      <c r="AA1092" s="38"/>
      <c r="AB1092" s="38"/>
      <c r="AC1092" s="38"/>
      <c r="AD1092" s="38"/>
      <c r="AE1092" s="38"/>
      <c r="AT1092" s="19" t="s">
        <v>167</v>
      </c>
      <c r="AU1092" s="19" t="s">
        <v>83</v>
      </c>
    </row>
    <row r="1093" s="2" customFormat="1">
      <c r="A1093" s="38"/>
      <c r="B1093" s="39"/>
      <c r="C1093" s="38"/>
      <c r="D1093" s="194" t="s">
        <v>169</v>
      </c>
      <c r="E1093" s="38"/>
      <c r="F1093" s="199" t="s">
        <v>170</v>
      </c>
      <c r="G1093" s="38"/>
      <c r="H1093" s="38"/>
      <c r="I1093" s="196"/>
      <c r="J1093" s="38"/>
      <c r="K1093" s="38"/>
      <c r="L1093" s="39"/>
      <c r="M1093" s="197"/>
      <c r="N1093" s="198"/>
      <c r="O1093" s="77"/>
      <c r="P1093" s="77"/>
      <c r="Q1093" s="77"/>
      <c r="R1093" s="77"/>
      <c r="S1093" s="77"/>
      <c r="T1093" s="78"/>
      <c r="U1093" s="38"/>
      <c r="V1093" s="38"/>
      <c r="W1093" s="38"/>
      <c r="X1093" s="38"/>
      <c r="Y1093" s="38"/>
      <c r="Z1093" s="38"/>
      <c r="AA1093" s="38"/>
      <c r="AB1093" s="38"/>
      <c r="AC1093" s="38"/>
      <c r="AD1093" s="38"/>
      <c r="AE1093" s="38"/>
      <c r="AT1093" s="19" t="s">
        <v>169</v>
      </c>
      <c r="AU1093" s="19" t="s">
        <v>83</v>
      </c>
    </row>
    <row r="1094" s="14" customFormat="1">
      <c r="A1094" s="14"/>
      <c r="B1094" s="207"/>
      <c r="C1094" s="14"/>
      <c r="D1094" s="194" t="s">
        <v>171</v>
      </c>
      <c r="E1094" s="208" t="s">
        <v>1</v>
      </c>
      <c r="F1094" s="209" t="s">
        <v>1404</v>
      </c>
      <c r="G1094" s="14"/>
      <c r="H1094" s="210">
        <v>4.4500000000000002</v>
      </c>
      <c r="I1094" s="211"/>
      <c r="J1094" s="14"/>
      <c r="K1094" s="14"/>
      <c r="L1094" s="207"/>
      <c r="M1094" s="212"/>
      <c r="N1094" s="213"/>
      <c r="O1094" s="213"/>
      <c r="P1094" s="213"/>
      <c r="Q1094" s="213"/>
      <c r="R1094" s="213"/>
      <c r="S1094" s="213"/>
      <c r="T1094" s="214"/>
      <c r="U1094" s="14"/>
      <c r="V1094" s="14"/>
      <c r="W1094" s="14"/>
      <c r="X1094" s="14"/>
      <c r="Y1094" s="14"/>
      <c r="Z1094" s="14"/>
      <c r="AA1094" s="14"/>
      <c r="AB1094" s="14"/>
      <c r="AC1094" s="14"/>
      <c r="AD1094" s="14"/>
      <c r="AE1094" s="14"/>
      <c r="AT1094" s="208" t="s">
        <v>171</v>
      </c>
      <c r="AU1094" s="208" t="s">
        <v>83</v>
      </c>
      <c r="AV1094" s="14" t="s">
        <v>83</v>
      </c>
      <c r="AW1094" s="14" t="s">
        <v>32</v>
      </c>
      <c r="AX1094" s="14" t="s">
        <v>81</v>
      </c>
      <c r="AY1094" s="208" t="s">
        <v>158</v>
      </c>
    </row>
    <row r="1095" s="2" customFormat="1" ht="24.15" customHeight="1">
      <c r="A1095" s="38"/>
      <c r="B1095" s="180"/>
      <c r="C1095" s="181" t="s">
        <v>1405</v>
      </c>
      <c r="D1095" s="181" t="s">
        <v>160</v>
      </c>
      <c r="E1095" s="182" t="s">
        <v>1406</v>
      </c>
      <c r="F1095" s="183" t="s">
        <v>1407</v>
      </c>
      <c r="G1095" s="184" t="s">
        <v>342</v>
      </c>
      <c r="H1095" s="185">
        <v>1</v>
      </c>
      <c r="I1095" s="186"/>
      <c r="J1095" s="187">
        <f>ROUND(I1095*H1095,2)</f>
        <v>0</v>
      </c>
      <c r="K1095" s="183" t="s">
        <v>164</v>
      </c>
      <c r="L1095" s="39"/>
      <c r="M1095" s="188" t="s">
        <v>1</v>
      </c>
      <c r="N1095" s="189" t="s">
        <v>40</v>
      </c>
      <c r="O1095" s="77"/>
      <c r="P1095" s="190">
        <f>O1095*H1095</f>
        <v>0</v>
      </c>
      <c r="Q1095" s="190">
        <v>0.00031</v>
      </c>
      <c r="R1095" s="190">
        <f>Q1095*H1095</f>
        <v>0.00031</v>
      </c>
      <c r="S1095" s="190">
        <v>0</v>
      </c>
      <c r="T1095" s="191">
        <f>S1095*H1095</f>
        <v>0</v>
      </c>
      <c r="U1095" s="38"/>
      <c r="V1095" s="38"/>
      <c r="W1095" s="38"/>
      <c r="X1095" s="38"/>
      <c r="Y1095" s="38"/>
      <c r="Z1095" s="38"/>
      <c r="AA1095" s="38"/>
      <c r="AB1095" s="38"/>
      <c r="AC1095" s="38"/>
      <c r="AD1095" s="38"/>
      <c r="AE1095" s="38"/>
      <c r="AR1095" s="192" t="s">
        <v>272</v>
      </c>
      <c r="AT1095" s="192" t="s">
        <v>160</v>
      </c>
      <c r="AU1095" s="192" t="s">
        <v>83</v>
      </c>
      <c r="AY1095" s="19" t="s">
        <v>158</v>
      </c>
      <c r="BE1095" s="193">
        <f>IF(N1095="základní",J1095,0)</f>
        <v>0</v>
      </c>
      <c r="BF1095" s="193">
        <f>IF(N1095="snížená",J1095,0)</f>
        <v>0</v>
      </c>
      <c r="BG1095" s="193">
        <f>IF(N1095="zákl. přenesená",J1095,0)</f>
        <v>0</v>
      </c>
      <c r="BH1095" s="193">
        <f>IF(N1095="sníž. přenesená",J1095,0)</f>
        <v>0</v>
      </c>
      <c r="BI1095" s="193">
        <f>IF(N1095="nulová",J1095,0)</f>
        <v>0</v>
      </c>
      <c r="BJ1095" s="19" t="s">
        <v>81</v>
      </c>
      <c r="BK1095" s="193">
        <f>ROUND(I1095*H1095,2)</f>
        <v>0</v>
      </c>
      <c r="BL1095" s="19" t="s">
        <v>272</v>
      </c>
      <c r="BM1095" s="192" t="s">
        <v>1408</v>
      </c>
    </row>
    <row r="1096" s="2" customFormat="1">
      <c r="A1096" s="38"/>
      <c r="B1096" s="39"/>
      <c r="C1096" s="38"/>
      <c r="D1096" s="194" t="s">
        <v>167</v>
      </c>
      <c r="E1096" s="38"/>
      <c r="F1096" s="195" t="s">
        <v>1409</v>
      </c>
      <c r="G1096" s="38"/>
      <c r="H1096" s="38"/>
      <c r="I1096" s="196"/>
      <c r="J1096" s="38"/>
      <c r="K1096" s="38"/>
      <c r="L1096" s="39"/>
      <c r="M1096" s="197"/>
      <c r="N1096" s="198"/>
      <c r="O1096" s="77"/>
      <c r="P1096" s="77"/>
      <c r="Q1096" s="77"/>
      <c r="R1096" s="77"/>
      <c r="S1096" s="77"/>
      <c r="T1096" s="78"/>
      <c r="U1096" s="38"/>
      <c r="V1096" s="38"/>
      <c r="W1096" s="38"/>
      <c r="X1096" s="38"/>
      <c r="Y1096" s="38"/>
      <c r="Z1096" s="38"/>
      <c r="AA1096" s="38"/>
      <c r="AB1096" s="38"/>
      <c r="AC1096" s="38"/>
      <c r="AD1096" s="38"/>
      <c r="AE1096" s="38"/>
      <c r="AT1096" s="19" t="s">
        <v>167</v>
      </c>
      <c r="AU1096" s="19" t="s">
        <v>83</v>
      </c>
    </row>
    <row r="1097" s="2" customFormat="1">
      <c r="A1097" s="38"/>
      <c r="B1097" s="39"/>
      <c r="C1097" s="38"/>
      <c r="D1097" s="194" t="s">
        <v>169</v>
      </c>
      <c r="E1097" s="38"/>
      <c r="F1097" s="199" t="s">
        <v>170</v>
      </c>
      <c r="G1097" s="38"/>
      <c r="H1097" s="38"/>
      <c r="I1097" s="196"/>
      <c r="J1097" s="38"/>
      <c r="K1097" s="38"/>
      <c r="L1097" s="39"/>
      <c r="M1097" s="197"/>
      <c r="N1097" s="198"/>
      <c r="O1097" s="77"/>
      <c r="P1097" s="77"/>
      <c r="Q1097" s="77"/>
      <c r="R1097" s="77"/>
      <c r="S1097" s="77"/>
      <c r="T1097" s="78"/>
      <c r="U1097" s="38"/>
      <c r="V1097" s="38"/>
      <c r="W1097" s="38"/>
      <c r="X1097" s="38"/>
      <c r="Y1097" s="38"/>
      <c r="Z1097" s="38"/>
      <c r="AA1097" s="38"/>
      <c r="AB1097" s="38"/>
      <c r="AC1097" s="38"/>
      <c r="AD1097" s="38"/>
      <c r="AE1097" s="38"/>
      <c r="AT1097" s="19" t="s">
        <v>169</v>
      </c>
      <c r="AU1097" s="19" t="s">
        <v>83</v>
      </c>
    </row>
    <row r="1098" s="14" customFormat="1">
      <c r="A1098" s="14"/>
      <c r="B1098" s="207"/>
      <c r="C1098" s="14"/>
      <c r="D1098" s="194" t="s">
        <v>171</v>
      </c>
      <c r="E1098" s="208" t="s">
        <v>1</v>
      </c>
      <c r="F1098" s="209" t="s">
        <v>1410</v>
      </c>
      <c r="G1098" s="14"/>
      <c r="H1098" s="210">
        <v>1</v>
      </c>
      <c r="I1098" s="211"/>
      <c r="J1098" s="14"/>
      <c r="K1098" s="14"/>
      <c r="L1098" s="207"/>
      <c r="M1098" s="212"/>
      <c r="N1098" s="213"/>
      <c r="O1098" s="213"/>
      <c r="P1098" s="213"/>
      <c r="Q1098" s="213"/>
      <c r="R1098" s="213"/>
      <c r="S1098" s="213"/>
      <c r="T1098" s="214"/>
      <c r="U1098" s="14"/>
      <c r="V1098" s="14"/>
      <c r="W1098" s="14"/>
      <c r="X1098" s="14"/>
      <c r="Y1098" s="14"/>
      <c r="Z1098" s="14"/>
      <c r="AA1098" s="14"/>
      <c r="AB1098" s="14"/>
      <c r="AC1098" s="14"/>
      <c r="AD1098" s="14"/>
      <c r="AE1098" s="14"/>
      <c r="AT1098" s="208" t="s">
        <v>171</v>
      </c>
      <c r="AU1098" s="208" t="s">
        <v>83</v>
      </c>
      <c r="AV1098" s="14" t="s">
        <v>83</v>
      </c>
      <c r="AW1098" s="14" t="s">
        <v>32</v>
      </c>
      <c r="AX1098" s="14" t="s">
        <v>81</v>
      </c>
      <c r="AY1098" s="208" t="s">
        <v>158</v>
      </c>
    </row>
    <row r="1099" s="2" customFormat="1" ht="24.15" customHeight="1">
      <c r="A1099" s="38"/>
      <c r="B1099" s="180"/>
      <c r="C1099" s="181" t="s">
        <v>1411</v>
      </c>
      <c r="D1099" s="181" t="s">
        <v>160</v>
      </c>
      <c r="E1099" s="182" t="s">
        <v>1412</v>
      </c>
      <c r="F1099" s="183" t="s">
        <v>1413</v>
      </c>
      <c r="G1099" s="184" t="s">
        <v>184</v>
      </c>
      <c r="H1099" s="185">
        <v>3.2000000000000002</v>
      </c>
      <c r="I1099" s="186"/>
      <c r="J1099" s="187">
        <f>ROUND(I1099*H1099,2)</f>
        <v>0</v>
      </c>
      <c r="K1099" s="183" t="s">
        <v>164</v>
      </c>
      <c r="L1099" s="39"/>
      <c r="M1099" s="188" t="s">
        <v>1</v>
      </c>
      <c r="N1099" s="189" t="s">
        <v>40</v>
      </c>
      <c r="O1099" s="77"/>
      <c r="P1099" s="190">
        <f>O1099*H1099</f>
        <v>0</v>
      </c>
      <c r="Q1099" s="190">
        <v>0.00097000000000000005</v>
      </c>
      <c r="R1099" s="190">
        <f>Q1099*H1099</f>
        <v>0.0031040000000000004</v>
      </c>
      <c r="S1099" s="190">
        <v>0</v>
      </c>
      <c r="T1099" s="191">
        <f>S1099*H1099</f>
        <v>0</v>
      </c>
      <c r="U1099" s="38"/>
      <c r="V1099" s="38"/>
      <c r="W1099" s="38"/>
      <c r="X1099" s="38"/>
      <c r="Y1099" s="38"/>
      <c r="Z1099" s="38"/>
      <c r="AA1099" s="38"/>
      <c r="AB1099" s="38"/>
      <c r="AC1099" s="38"/>
      <c r="AD1099" s="38"/>
      <c r="AE1099" s="38"/>
      <c r="AR1099" s="192" t="s">
        <v>272</v>
      </c>
      <c r="AT1099" s="192" t="s">
        <v>160</v>
      </c>
      <c r="AU1099" s="192" t="s">
        <v>83</v>
      </c>
      <c r="AY1099" s="19" t="s">
        <v>158</v>
      </c>
      <c r="BE1099" s="193">
        <f>IF(N1099="základní",J1099,0)</f>
        <v>0</v>
      </c>
      <c r="BF1099" s="193">
        <f>IF(N1099="snížená",J1099,0)</f>
        <v>0</v>
      </c>
      <c r="BG1099" s="193">
        <f>IF(N1099="zákl. přenesená",J1099,0)</f>
        <v>0</v>
      </c>
      <c r="BH1099" s="193">
        <f>IF(N1099="sníž. přenesená",J1099,0)</f>
        <v>0</v>
      </c>
      <c r="BI1099" s="193">
        <f>IF(N1099="nulová",J1099,0)</f>
        <v>0</v>
      </c>
      <c r="BJ1099" s="19" t="s">
        <v>81</v>
      </c>
      <c r="BK1099" s="193">
        <f>ROUND(I1099*H1099,2)</f>
        <v>0</v>
      </c>
      <c r="BL1099" s="19" t="s">
        <v>272</v>
      </c>
      <c r="BM1099" s="192" t="s">
        <v>1414</v>
      </c>
    </row>
    <row r="1100" s="2" customFormat="1">
      <c r="A1100" s="38"/>
      <c r="B1100" s="39"/>
      <c r="C1100" s="38"/>
      <c r="D1100" s="194" t="s">
        <v>167</v>
      </c>
      <c r="E1100" s="38"/>
      <c r="F1100" s="195" t="s">
        <v>1415</v>
      </c>
      <c r="G1100" s="38"/>
      <c r="H1100" s="38"/>
      <c r="I1100" s="196"/>
      <c r="J1100" s="38"/>
      <c r="K1100" s="38"/>
      <c r="L1100" s="39"/>
      <c r="M1100" s="197"/>
      <c r="N1100" s="198"/>
      <c r="O1100" s="77"/>
      <c r="P1100" s="77"/>
      <c r="Q1100" s="77"/>
      <c r="R1100" s="77"/>
      <c r="S1100" s="77"/>
      <c r="T1100" s="78"/>
      <c r="U1100" s="38"/>
      <c r="V1100" s="38"/>
      <c r="W1100" s="38"/>
      <c r="X1100" s="38"/>
      <c r="Y1100" s="38"/>
      <c r="Z1100" s="38"/>
      <c r="AA1100" s="38"/>
      <c r="AB1100" s="38"/>
      <c r="AC1100" s="38"/>
      <c r="AD1100" s="38"/>
      <c r="AE1100" s="38"/>
      <c r="AT1100" s="19" t="s">
        <v>167</v>
      </c>
      <c r="AU1100" s="19" t="s">
        <v>83</v>
      </c>
    </row>
    <row r="1101" s="2" customFormat="1">
      <c r="A1101" s="38"/>
      <c r="B1101" s="39"/>
      <c r="C1101" s="38"/>
      <c r="D1101" s="194" t="s">
        <v>169</v>
      </c>
      <c r="E1101" s="38"/>
      <c r="F1101" s="199" t="s">
        <v>170</v>
      </c>
      <c r="G1101" s="38"/>
      <c r="H1101" s="38"/>
      <c r="I1101" s="196"/>
      <c r="J1101" s="38"/>
      <c r="K1101" s="38"/>
      <c r="L1101" s="39"/>
      <c r="M1101" s="197"/>
      <c r="N1101" s="198"/>
      <c r="O1101" s="77"/>
      <c r="P1101" s="77"/>
      <c r="Q1101" s="77"/>
      <c r="R1101" s="77"/>
      <c r="S1101" s="77"/>
      <c r="T1101" s="78"/>
      <c r="U1101" s="38"/>
      <c r="V1101" s="38"/>
      <c r="W1101" s="38"/>
      <c r="X1101" s="38"/>
      <c r="Y1101" s="38"/>
      <c r="Z1101" s="38"/>
      <c r="AA1101" s="38"/>
      <c r="AB1101" s="38"/>
      <c r="AC1101" s="38"/>
      <c r="AD1101" s="38"/>
      <c r="AE1101" s="38"/>
      <c r="AT1101" s="19" t="s">
        <v>169</v>
      </c>
      <c r="AU1101" s="19" t="s">
        <v>83</v>
      </c>
    </row>
    <row r="1102" s="14" customFormat="1">
      <c r="A1102" s="14"/>
      <c r="B1102" s="207"/>
      <c r="C1102" s="14"/>
      <c r="D1102" s="194" t="s">
        <v>171</v>
      </c>
      <c r="E1102" s="208" t="s">
        <v>1</v>
      </c>
      <c r="F1102" s="209" t="s">
        <v>1416</v>
      </c>
      <c r="G1102" s="14"/>
      <c r="H1102" s="210">
        <v>3.2000000000000002</v>
      </c>
      <c r="I1102" s="211"/>
      <c r="J1102" s="14"/>
      <c r="K1102" s="14"/>
      <c r="L1102" s="207"/>
      <c r="M1102" s="212"/>
      <c r="N1102" s="213"/>
      <c r="O1102" s="213"/>
      <c r="P1102" s="213"/>
      <c r="Q1102" s="213"/>
      <c r="R1102" s="213"/>
      <c r="S1102" s="213"/>
      <c r="T1102" s="214"/>
      <c r="U1102" s="14"/>
      <c r="V1102" s="14"/>
      <c r="W1102" s="14"/>
      <c r="X1102" s="14"/>
      <c r="Y1102" s="14"/>
      <c r="Z1102" s="14"/>
      <c r="AA1102" s="14"/>
      <c r="AB1102" s="14"/>
      <c r="AC1102" s="14"/>
      <c r="AD1102" s="14"/>
      <c r="AE1102" s="14"/>
      <c r="AT1102" s="208" t="s">
        <v>171</v>
      </c>
      <c r="AU1102" s="208" t="s">
        <v>83</v>
      </c>
      <c r="AV1102" s="14" t="s">
        <v>83</v>
      </c>
      <c r="AW1102" s="14" t="s">
        <v>32</v>
      </c>
      <c r="AX1102" s="14" t="s">
        <v>81</v>
      </c>
      <c r="AY1102" s="208" t="s">
        <v>158</v>
      </c>
    </row>
    <row r="1103" s="2" customFormat="1" ht="24.15" customHeight="1">
      <c r="A1103" s="38"/>
      <c r="B1103" s="180"/>
      <c r="C1103" s="181" t="s">
        <v>1417</v>
      </c>
      <c r="D1103" s="181" t="s">
        <v>160</v>
      </c>
      <c r="E1103" s="182" t="s">
        <v>1418</v>
      </c>
      <c r="F1103" s="183" t="s">
        <v>1419</v>
      </c>
      <c r="G1103" s="184" t="s">
        <v>307</v>
      </c>
      <c r="H1103" s="185">
        <v>0.085999999999999993</v>
      </c>
      <c r="I1103" s="186"/>
      <c r="J1103" s="187">
        <f>ROUND(I1103*H1103,2)</f>
        <v>0</v>
      </c>
      <c r="K1103" s="183" t="s">
        <v>164</v>
      </c>
      <c r="L1103" s="39"/>
      <c r="M1103" s="188" t="s">
        <v>1</v>
      </c>
      <c r="N1103" s="189" t="s">
        <v>40</v>
      </c>
      <c r="O1103" s="77"/>
      <c r="P1103" s="190">
        <f>O1103*H1103</f>
        <v>0</v>
      </c>
      <c r="Q1103" s="190">
        <v>0</v>
      </c>
      <c r="R1103" s="190">
        <f>Q1103*H1103</f>
        <v>0</v>
      </c>
      <c r="S1103" s="190">
        <v>0</v>
      </c>
      <c r="T1103" s="191">
        <f>S1103*H1103</f>
        <v>0</v>
      </c>
      <c r="U1103" s="38"/>
      <c r="V1103" s="38"/>
      <c r="W1103" s="38"/>
      <c r="X1103" s="38"/>
      <c r="Y1103" s="38"/>
      <c r="Z1103" s="38"/>
      <c r="AA1103" s="38"/>
      <c r="AB1103" s="38"/>
      <c r="AC1103" s="38"/>
      <c r="AD1103" s="38"/>
      <c r="AE1103" s="38"/>
      <c r="AR1103" s="192" t="s">
        <v>272</v>
      </c>
      <c r="AT1103" s="192" t="s">
        <v>160</v>
      </c>
      <c r="AU1103" s="192" t="s">
        <v>83</v>
      </c>
      <c r="AY1103" s="19" t="s">
        <v>158</v>
      </c>
      <c r="BE1103" s="193">
        <f>IF(N1103="základní",J1103,0)</f>
        <v>0</v>
      </c>
      <c r="BF1103" s="193">
        <f>IF(N1103="snížená",J1103,0)</f>
        <v>0</v>
      </c>
      <c r="BG1103" s="193">
        <f>IF(N1103="zákl. přenesená",J1103,0)</f>
        <v>0</v>
      </c>
      <c r="BH1103" s="193">
        <f>IF(N1103="sníž. přenesená",J1103,0)</f>
        <v>0</v>
      </c>
      <c r="BI1103" s="193">
        <f>IF(N1103="nulová",J1103,0)</f>
        <v>0</v>
      </c>
      <c r="BJ1103" s="19" t="s">
        <v>81</v>
      </c>
      <c r="BK1103" s="193">
        <f>ROUND(I1103*H1103,2)</f>
        <v>0</v>
      </c>
      <c r="BL1103" s="19" t="s">
        <v>272</v>
      </c>
      <c r="BM1103" s="192" t="s">
        <v>1420</v>
      </c>
    </row>
    <row r="1104" s="2" customFormat="1">
      <c r="A1104" s="38"/>
      <c r="B1104" s="39"/>
      <c r="C1104" s="38"/>
      <c r="D1104" s="194" t="s">
        <v>167</v>
      </c>
      <c r="E1104" s="38"/>
      <c r="F1104" s="195" t="s">
        <v>1421</v>
      </c>
      <c r="G1104" s="38"/>
      <c r="H1104" s="38"/>
      <c r="I1104" s="196"/>
      <c r="J1104" s="38"/>
      <c r="K1104" s="38"/>
      <c r="L1104" s="39"/>
      <c r="M1104" s="197"/>
      <c r="N1104" s="198"/>
      <c r="O1104" s="77"/>
      <c r="P1104" s="77"/>
      <c r="Q1104" s="77"/>
      <c r="R1104" s="77"/>
      <c r="S1104" s="77"/>
      <c r="T1104" s="78"/>
      <c r="U1104" s="38"/>
      <c r="V1104" s="38"/>
      <c r="W1104" s="38"/>
      <c r="X1104" s="38"/>
      <c r="Y1104" s="38"/>
      <c r="Z1104" s="38"/>
      <c r="AA1104" s="38"/>
      <c r="AB1104" s="38"/>
      <c r="AC1104" s="38"/>
      <c r="AD1104" s="38"/>
      <c r="AE1104" s="38"/>
      <c r="AT1104" s="19" t="s">
        <v>167</v>
      </c>
      <c r="AU1104" s="19" t="s">
        <v>83</v>
      </c>
    </row>
    <row r="1105" s="12" customFormat="1" ht="22.8" customHeight="1">
      <c r="A1105" s="12"/>
      <c r="B1105" s="167"/>
      <c r="C1105" s="12"/>
      <c r="D1105" s="168" t="s">
        <v>74</v>
      </c>
      <c r="E1105" s="178" t="s">
        <v>1422</v>
      </c>
      <c r="F1105" s="178" t="s">
        <v>1423</v>
      </c>
      <c r="G1105" s="12"/>
      <c r="H1105" s="12"/>
      <c r="I1105" s="170"/>
      <c r="J1105" s="179">
        <f>BK1105</f>
        <v>0</v>
      </c>
      <c r="K1105" s="12"/>
      <c r="L1105" s="167"/>
      <c r="M1105" s="172"/>
      <c r="N1105" s="173"/>
      <c r="O1105" s="173"/>
      <c r="P1105" s="174">
        <f>SUM(P1106:P1182)</f>
        <v>0</v>
      </c>
      <c r="Q1105" s="173"/>
      <c r="R1105" s="174">
        <f>SUM(R1106:R1182)</f>
        <v>0</v>
      </c>
      <c r="S1105" s="173"/>
      <c r="T1105" s="175">
        <f>SUM(T1106:T1182)</f>
        <v>0</v>
      </c>
      <c r="U1105" s="12"/>
      <c r="V1105" s="12"/>
      <c r="W1105" s="12"/>
      <c r="X1105" s="12"/>
      <c r="Y1105" s="12"/>
      <c r="Z1105" s="12"/>
      <c r="AA1105" s="12"/>
      <c r="AB1105" s="12"/>
      <c r="AC1105" s="12"/>
      <c r="AD1105" s="12"/>
      <c r="AE1105" s="12"/>
      <c r="AR1105" s="168" t="s">
        <v>83</v>
      </c>
      <c r="AT1105" s="176" t="s">
        <v>74</v>
      </c>
      <c r="AU1105" s="176" t="s">
        <v>81</v>
      </c>
      <c r="AY1105" s="168" t="s">
        <v>158</v>
      </c>
      <c r="BK1105" s="177">
        <f>SUM(BK1106:BK1182)</f>
        <v>0</v>
      </c>
    </row>
    <row r="1106" s="2" customFormat="1" ht="49.05" customHeight="1">
      <c r="A1106" s="38"/>
      <c r="B1106" s="180"/>
      <c r="C1106" s="181" t="s">
        <v>1424</v>
      </c>
      <c r="D1106" s="181" t="s">
        <v>160</v>
      </c>
      <c r="E1106" s="182" t="s">
        <v>1425</v>
      </c>
      <c r="F1106" s="183" t="s">
        <v>1426</v>
      </c>
      <c r="G1106" s="184" t="s">
        <v>364</v>
      </c>
      <c r="H1106" s="185">
        <v>1</v>
      </c>
      <c r="I1106" s="186"/>
      <c r="J1106" s="187">
        <f>ROUND(I1106*H1106,2)</f>
        <v>0</v>
      </c>
      <c r="K1106" s="183" t="s">
        <v>1</v>
      </c>
      <c r="L1106" s="39"/>
      <c r="M1106" s="188" t="s">
        <v>1</v>
      </c>
      <c r="N1106" s="189" t="s">
        <v>40</v>
      </c>
      <c r="O1106" s="77"/>
      <c r="P1106" s="190">
        <f>O1106*H1106</f>
        <v>0</v>
      </c>
      <c r="Q1106" s="190">
        <v>0</v>
      </c>
      <c r="R1106" s="190">
        <f>Q1106*H1106</f>
        <v>0</v>
      </c>
      <c r="S1106" s="190">
        <v>0</v>
      </c>
      <c r="T1106" s="191">
        <f>S1106*H1106</f>
        <v>0</v>
      </c>
      <c r="U1106" s="38"/>
      <c r="V1106" s="38"/>
      <c r="W1106" s="38"/>
      <c r="X1106" s="38"/>
      <c r="Y1106" s="38"/>
      <c r="Z1106" s="38"/>
      <c r="AA1106" s="38"/>
      <c r="AB1106" s="38"/>
      <c r="AC1106" s="38"/>
      <c r="AD1106" s="38"/>
      <c r="AE1106" s="38"/>
      <c r="AR1106" s="192" t="s">
        <v>165</v>
      </c>
      <c r="AT1106" s="192" t="s">
        <v>160</v>
      </c>
      <c r="AU1106" s="192" t="s">
        <v>83</v>
      </c>
      <c r="AY1106" s="19" t="s">
        <v>158</v>
      </c>
      <c r="BE1106" s="193">
        <f>IF(N1106="základní",J1106,0)</f>
        <v>0</v>
      </c>
      <c r="BF1106" s="193">
        <f>IF(N1106="snížená",J1106,0)</f>
        <v>0</v>
      </c>
      <c r="BG1106" s="193">
        <f>IF(N1106="zákl. přenesená",J1106,0)</f>
        <v>0</v>
      </c>
      <c r="BH1106" s="193">
        <f>IF(N1106="sníž. přenesená",J1106,0)</f>
        <v>0</v>
      </c>
      <c r="BI1106" s="193">
        <f>IF(N1106="nulová",J1106,0)</f>
        <v>0</v>
      </c>
      <c r="BJ1106" s="19" t="s">
        <v>81</v>
      </c>
      <c r="BK1106" s="193">
        <f>ROUND(I1106*H1106,2)</f>
        <v>0</v>
      </c>
      <c r="BL1106" s="19" t="s">
        <v>165</v>
      </c>
      <c r="BM1106" s="192" t="s">
        <v>1427</v>
      </c>
    </row>
    <row r="1107" s="2" customFormat="1">
      <c r="A1107" s="38"/>
      <c r="B1107" s="39"/>
      <c r="C1107" s="38"/>
      <c r="D1107" s="194" t="s">
        <v>167</v>
      </c>
      <c r="E1107" s="38"/>
      <c r="F1107" s="195" t="s">
        <v>1428</v>
      </c>
      <c r="G1107" s="38"/>
      <c r="H1107" s="38"/>
      <c r="I1107" s="196"/>
      <c r="J1107" s="38"/>
      <c r="K1107" s="38"/>
      <c r="L1107" s="39"/>
      <c r="M1107" s="197"/>
      <c r="N1107" s="198"/>
      <c r="O1107" s="77"/>
      <c r="P1107" s="77"/>
      <c r="Q1107" s="77"/>
      <c r="R1107" s="77"/>
      <c r="S1107" s="77"/>
      <c r="T1107" s="78"/>
      <c r="U1107" s="38"/>
      <c r="V1107" s="38"/>
      <c r="W1107" s="38"/>
      <c r="X1107" s="38"/>
      <c r="Y1107" s="38"/>
      <c r="Z1107" s="38"/>
      <c r="AA1107" s="38"/>
      <c r="AB1107" s="38"/>
      <c r="AC1107" s="38"/>
      <c r="AD1107" s="38"/>
      <c r="AE1107" s="38"/>
      <c r="AT1107" s="19" t="s">
        <v>167</v>
      </c>
      <c r="AU1107" s="19" t="s">
        <v>83</v>
      </c>
    </row>
    <row r="1108" s="2" customFormat="1">
      <c r="A1108" s="38"/>
      <c r="B1108" s="39"/>
      <c r="C1108" s="38"/>
      <c r="D1108" s="194" t="s">
        <v>169</v>
      </c>
      <c r="E1108" s="38"/>
      <c r="F1108" s="199" t="s">
        <v>170</v>
      </c>
      <c r="G1108" s="38"/>
      <c r="H1108" s="38"/>
      <c r="I1108" s="196"/>
      <c r="J1108" s="38"/>
      <c r="K1108" s="38"/>
      <c r="L1108" s="39"/>
      <c r="M1108" s="197"/>
      <c r="N1108" s="198"/>
      <c r="O1108" s="77"/>
      <c r="P1108" s="77"/>
      <c r="Q1108" s="77"/>
      <c r="R1108" s="77"/>
      <c r="S1108" s="77"/>
      <c r="T1108" s="78"/>
      <c r="U1108" s="38"/>
      <c r="V1108" s="38"/>
      <c r="W1108" s="38"/>
      <c r="X1108" s="38"/>
      <c r="Y1108" s="38"/>
      <c r="Z1108" s="38"/>
      <c r="AA1108" s="38"/>
      <c r="AB1108" s="38"/>
      <c r="AC1108" s="38"/>
      <c r="AD1108" s="38"/>
      <c r="AE1108" s="38"/>
      <c r="AT1108" s="19" t="s">
        <v>169</v>
      </c>
      <c r="AU1108" s="19" t="s">
        <v>83</v>
      </c>
    </row>
    <row r="1109" s="14" customFormat="1">
      <c r="A1109" s="14"/>
      <c r="B1109" s="207"/>
      <c r="C1109" s="14"/>
      <c r="D1109" s="194" t="s">
        <v>171</v>
      </c>
      <c r="E1109" s="208" t="s">
        <v>1</v>
      </c>
      <c r="F1109" s="209" t="s">
        <v>81</v>
      </c>
      <c r="G1109" s="14"/>
      <c r="H1109" s="210">
        <v>1</v>
      </c>
      <c r="I1109" s="211"/>
      <c r="J1109" s="14"/>
      <c r="K1109" s="14"/>
      <c r="L1109" s="207"/>
      <c r="M1109" s="212"/>
      <c r="N1109" s="213"/>
      <c r="O1109" s="213"/>
      <c r="P1109" s="213"/>
      <c r="Q1109" s="213"/>
      <c r="R1109" s="213"/>
      <c r="S1109" s="213"/>
      <c r="T1109" s="214"/>
      <c r="U1109" s="14"/>
      <c r="V1109" s="14"/>
      <c r="W1109" s="14"/>
      <c r="X1109" s="14"/>
      <c r="Y1109" s="14"/>
      <c r="Z1109" s="14"/>
      <c r="AA1109" s="14"/>
      <c r="AB1109" s="14"/>
      <c r="AC1109" s="14"/>
      <c r="AD1109" s="14"/>
      <c r="AE1109" s="14"/>
      <c r="AT1109" s="208" t="s">
        <v>171</v>
      </c>
      <c r="AU1109" s="208" t="s">
        <v>83</v>
      </c>
      <c r="AV1109" s="14" t="s">
        <v>83</v>
      </c>
      <c r="AW1109" s="14" t="s">
        <v>32</v>
      </c>
      <c r="AX1109" s="14" t="s">
        <v>81</v>
      </c>
      <c r="AY1109" s="208" t="s">
        <v>158</v>
      </c>
    </row>
    <row r="1110" s="2" customFormat="1" ht="55.5" customHeight="1">
      <c r="A1110" s="38"/>
      <c r="B1110" s="180"/>
      <c r="C1110" s="181" t="s">
        <v>1429</v>
      </c>
      <c r="D1110" s="181" t="s">
        <v>160</v>
      </c>
      <c r="E1110" s="182" t="s">
        <v>1430</v>
      </c>
      <c r="F1110" s="183" t="s">
        <v>1431</v>
      </c>
      <c r="G1110" s="184" t="s">
        <v>364</v>
      </c>
      <c r="H1110" s="185">
        <v>1</v>
      </c>
      <c r="I1110" s="186"/>
      <c r="J1110" s="187">
        <f>ROUND(I1110*H1110,2)</f>
        <v>0</v>
      </c>
      <c r="K1110" s="183" t="s">
        <v>1</v>
      </c>
      <c r="L1110" s="39"/>
      <c r="M1110" s="188" t="s">
        <v>1</v>
      </c>
      <c r="N1110" s="189" t="s">
        <v>40</v>
      </c>
      <c r="O1110" s="77"/>
      <c r="P1110" s="190">
        <f>O1110*H1110</f>
        <v>0</v>
      </c>
      <c r="Q1110" s="190">
        <v>0</v>
      </c>
      <c r="R1110" s="190">
        <f>Q1110*H1110</f>
        <v>0</v>
      </c>
      <c r="S1110" s="190">
        <v>0</v>
      </c>
      <c r="T1110" s="191">
        <f>S1110*H1110</f>
        <v>0</v>
      </c>
      <c r="U1110" s="38"/>
      <c r="V1110" s="38"/>
      <c r="W1110" s="38"/>
      <c r="X1110" s="38"/>
      <c r="Y1110" s="38"/>
      <c r="Z1110" s="38"/>
      <c r="AA1110" s="38"/>
      <c r="AB1110" s="38"/>
      <c r="AC1110" s="38"/>
      <c r="AD1110" s="38"/>
      <c r="AE1110" s="38"/>
      <c r="AR1110" s="192" t="s">
        <v>165</v>
      </c>
      <c r="AT1110" s="192" t="s">
        <v>160</v>
      </c>
      <c r="AU1110" s="192" t="s">
        <v>83</v>
      </c>
      <c r="AY1110" s="19" t="s">
        <v>158</v>
      </c>
      <c r="BE1110" s="193">
        <f>IF(N1110="základní",J1110,0)</f>
        <v>0</v>
      </c>
      <c r="BF1110" s="193">
        <f>IF(N1110="snížená",J1110,0)</f>
        <v>0</v>
      </c>
      <c r="BG1110" s="193">
        <f>IF(N1110="zákl. přenesená",J1110,0)</f>
        <v>0</v>
      </c>
      <c r="BH1110" s="193">
        <f>IF(N1110="sníž. přenesená",J1110,0)</f>
        <v>0</v>
      </c>
      <c r="BI1110" s="193">
        <f>IF(N1110="nulová",J1110,0)</f>
        <v>0</v>
      </c>
      <c r="BJ1110" s="19" t="s">
        <v>81</v>
      </c>
      <c r="BK1110" s="193">
        <f>ROUND(I1110*H1110,2)</f>
        <v>0</v>
      </c>
      <c r="BL1110" s="19" t="s">
        <v>165</v>
      </c>
      <c r="BM1110" s="192" t="s">
        <v>1432</v>
      </c>
    </row>
    <row r="1111" s="2" customFormat="1">
      <c r="A1111" s="38"/>
      <c r="B1111" s="39"/>
      <c r="C1111" s="38"/>
      <c r="D1111" s="194" t="s">
        <v>167</v>
      </c>
      <c r="E1111" s="38"/>
      <c r="F1111" s="195" t="s">
        <v>1433</v>
      </c>
      <c r="G1111" s="38"/>
      <c r="H1111" s="38"/>
      <c r="I1111" s="196"/>
      <c r="J1111" s="38"/>
      <c r="K1111" s="38"/>
      <c r="L1111" s="39"/>
      <c r="M1111" s="197"/>
      <c r="N1111" s="198"/>
      <c r="O1111" s="77"/>
      <c r="P1111" s="77"/>
      <c r="Q1111" s="77"/>
      <c r="R1111" s="77"/>
      <c r="S1111" s="77"/>
      <c r="T1111" s="78"/>
      <c r="U1111" s="38"/>
      <c r="V1111" s="38"/>
      <c r="W1111" s="38"/>
      <c r="X1111" s="38"/>
      <c r="Y1111" s="38"/>
      <c r="Z1111" s="38"/>
      <c r="AA1111" s="38"/>
      <c r="AB1111" s="38"/>
      <c r="AC1111" s="38"/>
      <c r="AD1111" s="38"/>
      <c r="AE1111" s="38"/>
      <c r="AT1111" s="19" t="s">
        <v>167</v>
      </c>
      <c r="AU1111" s="19" t="s">
        <v>83</v>
      </c>
    </row>
    <row r="1112" s="2" customFormat="1">
      <c r="A1112" s="38"/>
      <c r="B1112" s="39"/>
      <c r="C1112" s="38"/>
      <c r="D1112" s="194" t="s">
        <v>169</v>
      </c>
      <c r="E1112" s="38"/>
      <c r="F1112" s="199" t="s">
        <v>170</v>
      </c>
      <c r="G1112" s="38"/>
      <c r="H1112" s="38"/>
      <c r="I1112" s="196"/>
      <c r="J1112" s="38"/>
      <c r="K1112" s="38"/>
      <c r="L1112" s="39"/>
      <c r="M1112" s="197"/>
      <c r="N1112" s="198"/>
      <c r="O1112" s="77"/>
      <c r="P1112" s="77"/>
      <c r="Q1112" s="77"/>
      <c r="R1112" s="77"/>
      <c r="S1112" s="77"/>
      <c r="T1112" s="78"/>
      <c r="U1112" s="38"/>
      <c r="V1112" s="38"/>
      <c r="W1112" s="38"/>
      <c r="X1112" s="38"/>
      <c r="Y1112" s="38"/>
      <c r="Z1112" s="38"/>
      <c r="AA1112" s="38"/>
      <c r="AB1112" s="38"/>
      <c r="AC1112" s="38"/>
      <c r="AD1112" s="38"/>
      <c r="AE1112" s="38"/>
      <c r="AT1112" s="19" t="s">
        <v>169</v>
      </c>
      <c r="AU1112" s="19" t="s">
        <v>83</v>
      </c>
    </row>
    <row r="1113" s="14" customFormat="1">
      <c r="A1113" s="14"/>
      <c r="B1113" s="207"/>
      <c r="C1113" s="14"/>
      <c r="D1113" s="194" t="s">
        <v>171</v>
      </c>
      <c r="E1113" s="208" t="s">
        <v>1</v>
      </c>
      <c r="F1113" s="209" t="s">
        <v>81</v>
      </c>
      <c r="G1113" s="14"/>
      <c r="H1113" s="210">
        <v>1</v>
      </c>
      <c r="I1113" s="211"/>
      <c r="J1113" s="14"/>
      <c r="K1113" s="14"/>
      <c r="L1113" s="207"/>
      <c r="M1113" s="212"/>
      <c r="N1113" s="213"/>
      <c r="O1113" s="213"/>
      <c r="P1113" s="213"/>
      <c r="Q1113" s="213"/>
      <c r="R1113" s="213"/>
      <c r="S1113" s="213"/>
      <c r="T1113" s="214"/>
      <c r="U1113" s="14"/>
      <c r="V1113" s="14"/>
      <c r="W1113" s="14"/>
      <c r="X1113" s="14"/>
      <c r="Y1113" s="14"/>
      <c r="Z1113" s="14"/>
      <c r="AA1113" s="14"/>
      <c r="AB1113" s="14"/>
      <c r="AC1113" s="14"/>
      <c r="AD1113" s="14"/>
      <c r="AE1113" s="14"/>
      <c r="AT1113" s="208" t="s">
        <v>171</v>
      </c>
      <c r="AU1113" s="208" t="s">
        <v>83</v>
      </c>
      <c r="AV1113" s="14" t="s">
        <v>83</v>
      </c>
      <c r="AW1113" s="14" t="s">
        <v>32</v>
      </c>
      <c r="AX1113" s="14" t="s">
        <v>81</v>
      </c>
      <c r="AY1113" s="208" t="s">
        <v>158</v>
      </c>
    </row>
    <row r="1114" s="2" customFormat="1" ht="33" customHeight="1">
      <c r="A1114" s="38"/>
      <c r="B1114" s="180"/>
      <c r="C1114" s="181" t="s">
        <v>1434</v>
      </c>
      <c r="D1114" s="181" t="s">
        <v>160</v>
      </c>
      <c r="E1114" s="182" t="s">
        <v>1435</v>
      </c>
      <c r="F1114" s="183" t="s">
        <v>1436</v>
      </c>
      <c r="G1114" s="184" t="s">
        <v>364</v>
      </c>
      <c r="H1114" s="185">
        <v>1</v>
      </c>
      <c r="I1114" s="186"/>
      <c r="J1114" s="187">
        <f>ROUND(I1114*H1114,2)</f>
        <v>0</v>
      </c>
      <c r="K1114" s="183" t="s">
        <v>1</v>
      </c>
      <c r="L1114" s="39"/>
      <c r="M1114" s="188" t="s">
        <v>1</v>
      </c>
      <c r="N1114" s="189" t="s">
        <v>40</v>
      </c>
      <c r="O1114" s="77"/>
      <c r="P1114" s="190">
        <f>O1114*H1114</f>
        <v>0</v>
      </c>
      <c r="Q1114" s="190">
        <v>0</v>
      </c>
      <c r="R1114" s="190">
        <f>Q1114*H1114</f>
        <v>0</v>
      </c>
      <c r="S1114" s="190">
        <v>0</v>
      </c>
      <c r="T1114" s="191">
        <f>S1114*H1114</f>
        <v>0</v>
      </c>
      <c r="U1114" s="38"/>
      <c r="V1114" s="38"/>
      <c r="W1114" s="38"/>
      <c r="X1114" s="38"/>
      <c r="Y1114" s="38"/>
      <c r="Z1114" s="38"/>
      <c r="AA1114" s="38"/>
      <c r="AB1114" s="38"/>
      <c r="AC1114" s="38"/>
      <c r="AD1114" s="38"/>
      <c r="AE1114" s="38"/>
      <c r="AR1114" s="192" t="s">
        <v>165</v>
      </c>
      <c r="AT1114" s="192" t="s">
        <v>160</v>
      </c>
      <c r="AU1114" s="192" t="s">
        <v>83</v>
      </c>
      <c r="AY1114" s="19" t="s">
        <v>158</v>
      </c>
      <c r="BE1114" s="193">
        <f>IF(N1114="základní",J1114,0)</f>
        <v>0</v>
      </c>
      <c r="BF1114" s="193">
        <f>IF(N1114="snížená",J1114,0)</f>
        <v>0</v>
      </c>
      <c r="BG1114" s="193">
        <f>IF(N1114="zákl. přenesená",J1114,0)</f>
        <v>0</v>
      </c>
      <c r="BH1114" s="193">
        <f>IF(N1114="sníž. přenesená",J1114,0)</f>
        <v>0</v>
      </c>
      <c r="BI1114" s="193">
        <f>IF(N1114="nulová",J1114,0)</f>
        <v>0</v>
      </c>
      <c r="BJ1114" s="19" t="s">
        <v>81</v>
      </c>
      <c r="BK1114" s="193">
        <f>ROUND(I1114*H1114,2)</f>
        <v>0</v>
      </c>
      <c r="BL1114" s="19" t="s">
        <v>165</v>
      </c>
      <c r="BM1114" s="192" t="s">
        <v>1437</v>
      </c>
    </row>
    <row r="1115" s="2" customFormat="1">
      <c r="A1115" s="38"/>
      <c r="B1115" s="39"/>
      <c r="C1115" s="38"/>
      <c r="D1115" s="194" t="s">
        <v>167</v>
      </c>
      <c r="E1115" s="38"/>
      <c r="F1115" s="195" t="s">
        <v>1438</v>
      </c>
      <c r="G1115" s="38"/>
      <c r="H1115" s="38"/>
      <c r="I1115" s="196"/>
      <c r="J1115" s="38"/>
      <c r="K1115" s="38"/>
      <c r="L1115" s="39"/>
      <c r="M1115" s="197"/>
      <c r="N1115" s="198"/>
      <c r="O1115" s="77"/>
      <c r="P1115" s="77"/>
      <c r="Q1115" s="77"/>
      <c r="R1115" s="77"/>
      <c r="S1115" s="77"/>
      <c r="T1115" s="78"/>
      <c r="U1115" s="38"/>
      <c r="V1115" s="38"/>
      <c r="W1115" s="38"/>
      <c r="X1115" s="38"/>
      <c r="Y1115" s="38"/>
      <c r="Z1115" s="38"/>
      <c r="AA1115" s="38"/>
      <c r="AB1115" s="38"/>
      <c r="AC1115" s="38"/>
      <c r="AD1115" s="38"/>
      <c r="AE1115" s="38"/>
      <c r="AT1115" s="19" t="s">
        <v>167</v>
      </c>
      <c r="AU1115" s="19" t="s">
        <v>83</v>
      </c>
    </row>
    <row r="1116" s="2" customFormat="1">
      <c r="A1116" s="38"/>
      <c r="B1116" s="39"/>
      <c r="C1116" s="38"/>
      <c r="D1116" s="194" t="s">
        <v>169</v>
      </c>
      <c r="E1116" s="38"/>
      <c r="F1116" s="199" t="s">
        <v>170</v>
      </c>
      <c r="G1116" s="38"/>
      <c r="H1116" s="38"/>
      <c r="I1116" s="196"/>
      <c r="J1116" s="38"/>
      <c r="K1116" s="38"/>
      <c r="L1116" s="39"/>
      <c r="M1116" s="197"/>
      <c r="N1116" s="198"/>
      <c r="O1116" s="77"/>
      <c r="P1116" s="77"/>
      <c r="Q1116" s="77"/>
      <c r="R1116" s="77"/>
      <c r="S1116" s="77"/>
      <c r="T1116" s="78"/>
      <c r="U1116" s="38"/>
      <c r="V1116" s="38"/>
      <c r="W1116" s="38"/>
      <c r="X1116" s="38"/>
      <c r="Y1116" s="38"/>
      <c r="Z1116" s="38"/>
      <c r="AA1116" s="38"/>
      <c r="AB1116" s="38"/>
      <c r="AC1116" s="38"/>
      <c r="AD1116" s="38"/>
      <c r="AE1116" s="38"/>
      <c r="AT1116" s="19" t="s">
        <v>169</v>
      </c>
      <c r="AU1116" s="19" t="s">
        <v>83</v>
      </c>
    </row>
    <row r="1117" s="14" customFormat="1">
      <c r="A1117" s="14"/>
      <c r="B1117" s="207"/>
      <c r="C1117" s="14"/>
      <c r="D1117" s="194" t="s">
        <v>171</v>
      </c>
      <c r="E1117" s="208" t="s">
        <v>1</v>
      </c>
      <c r="F1117" s="209" t="s">
        <v>81</v>
      </c>
      <c r="G1117" s="14"/>
      <c r="H1117" s="210">
        <v>1</v>
      </c>
      <c r="I1117" s="211"/>
      <c r="J1117" s="14"/>
      <c r="K1117" s="14"/>
      <c r="L1117" s="207"/>
      <c r="M1117" s="212"/>
      <c r="N1117" s="213"/>
      <c r="O1117" s="213"/>
      <c r="P1117" s="213"/>
      <c r="Q1117" s="213"/>
      <c r="R1117" s="213"/>
      <c r="S1117" s="213"/>
      <c r="T1117" s="214"/>
      <c r="U1117" s="14"/>
      <c r="V1117" s="14"/>
      <c r="W1117" s="14"/>
      <c r="X1117" s="14"/>
      <c r="Y1117" s="14"/>
      <c r="Z1117" s="14"/>
      <c r="AA1117" s="14"/>
      <c r="AB1117" s="14"/>
      <c r="AC1117" s="14"/>
      <c r="AD1117" s="14"/>
      <c r="AE1117" s="14"/>
      <c r="AT1117" s="208" t="s">
        <v>171</v>
      </c>
      <c r="AU1117" s="208" t="s">
        <v>83</v>
      </c>
      <c r="AV1117" s="14" t="s">
        <v>83</v>
      </c>
      <c r="AW1117" s="14" t="s">
        <v>32</v>
      </c>
      <c r="AX1117" s="14" t="s">
        <v>81</v>
      </c>
      <c r="AY1117" s="208" t="s">
        <v>158</v>
      </c>
    </row>
    <row r="1118" s="2" customFormat="1" ht="37.8" customHeight="1">
      <c r="A1118" s="38"/>
      <c r="B1118" s="180"/>
      <c r="C1118" s="181" t="s">
        <v>1439</v>
      </c>
      <c r="D1118" s="181" t="s">
        <v>160</v>
      </c>
      <c r="E1118" s="182" t="s">
        <v>1440</v>
      </c>
      <c r="F1118" s="183" t="s">
        <v>1441</v>
      </c>
      <c r="G1118" s="184" t="s">
        <v>364</v>
      </c>
      <c r="H1118" s="185">
        <v>1</v>
      </c>
      <c r="I1118" s="186"/>
      <c r="J1118" s="187">
        <f>ROUND(I1118*H1118,2)</f>
        <v>0</v>
      </c>
      <c r="K1118" s="183" t="s">
        <v>1</v>
      </c>
      <c r="L1118" s="39"/>
      <c r="M1118" s="188" t="s">
        <v>1</v>
      </c>
      <c r="N1118" s="189" t="s">
        <v>40</v>
      </c>
      <c r="O1118" s="77"/>
      <c r="P1118" s="190">
        <f>O1118*H1118</f>
        <v>0</v>
      </c>
      <c r="Q1118" s="190">
        <v>0</v>
      </c>
      <c r="R1118" s="190">
        <f>Q1118*H1118</f>
        <v>0</v>
      </c>
      <c r="S1118" s="190">
        <v>0</v>
      </c>
      <c r="T1118" s="191">
        <f>S1118*H1118</f>
        <v>0</v>
      </c>
      <c r="U1118" s="38"/>
      <c r="V1118" s="38"/>
      <c r="W1118" s="38"/>
      <c r="X1118" s="38"/>
      <c r="Y1118" s="38"/>
      <c r="Z1118" s="38"/>
      <c r="AA1118" s="38"/>
      <c r="AB1118" s="38"/>
      <c r="AC1118" s="38"/>
      <c r="AD1118" s="38"/>
      <c r="AE1118" s="38"/>
      <c r="AR1118" s="192" t="s">
        <v>165</v>
      </c>
      <c r="AT1118" s="192" t="s">
        <v>160</v>
      </c>
      <c r="AU1118" s="192" t="s">
        <v>83</v>
      </c>
      <c r="AY1118" s="19" t="s">
        <v>158</v>
      </c>
      <c r="BE1118" s="193">
        <f>IF(N1118="základní",J1118,0)</f>
        <v>0</v>
      </c>
      <c r="BF1118" s="193">
        <f>IF(N1118="snížená",J1118,0)</f>
        <v>0</v>
      </c>
      <c r="BG1118" s="193">
        <f>IF(N1118="zákl. přenesená",J1118,0)</f>
        <v>0</v>
      </c>
      <c r="BH1118" s="193">
        <f>IF(N1118="sníž. přenesená",J1118,0)</f>
        <v>0</v>
      </c>
      <c r="BI1118" s="193">
        <f>IF(N1118="nulová",J1118,0)</f>
        <v>0</v>
      </c>
      <c r="BJ1118" s="19" t="s">
        <v>81</v>
      </c>
      <c r="BK1118" s="193">
        <f>ROUND(I1118*H1118,2)</f>
        <v>0</v>
      </c>
      <c r="BL1118" s="19" t="s">
        <v>165</v>
      </c>
      <c r="BM1118" s="192" t="s">
        <v>1442</v>
      </c>
    </row>
    <row r="1119" s="2" customFormat="1">
      <c r="A1119" s="38"/>
      <c r="B1119" s="39"/>
      <c r="C1119" s="38"/>
      <c r="D1119" s="194" t="s">
        <v>167</v>
      </c>
      <c r="E1119" s="38"/>
      <c r="F1119" s="195" t="s">
        <v>1443</v>
      </c>
      <c r="G1119" s="38"/>
      <c r="H1119" s="38"/>
      <c r="I1119" s="196"/>
      <c r="J1119" s="38"/>
      <c r="K1119" s="38"/>
      <c r="L1119" s="39"/>
      <c r="M1119" s="197"/>
      <c r="N1119" s="198"/>
      <c r="O1119" s="77"/>
      <c r="P1119" s="77"/>
      <c r="Q1119" s="77"/>
      <c r="R1119" s="77"/>
      <c r="S1119" s="77"/>
      <c r="T1119" s="78"/>
      <c r="U1119" s="38"/>
      <c r="V1119" s="38"/>
      <c r="W1119" s="38"/>
      <c r="X1119" s="38"/>
      <c r="Y1119" s="38"/>
      <c r="Z1119" s="38"/>
      <c r="AA1119" s="38"/>
      <c r="AB1119" s="38"/>
      <c r="AC1119" s="38"/>
      <c r="AD1119" s="38"/>
      <c r="AE1119" s="38"/>
      <c r="AT1119" s="19" t="s">
        <v>167</v>
      </c>
      <c r="AU1119" s="19" t="s">
        <v>83</v>
      </c>
    </row>
    <row r="1120" s="2" customFormat="1">
      <c r="A1120" s="38"/>
      <c r="B1120" s="39"/>
      <c r="C1120" s="38"/>
      <c r="D1120" s="194" t="s">
        <v>169</v>
      </c>
      <c r="E1120" s="38"/>
      <c r="F1120" s="199" t="s">
        <v>170</v>
      </c>
      <c r="G1120" s="38"/>
      <c r="H1120" s="38"/>
      <c r="I1120" s="196"/>
      <c r="J1120" s="38"/>
      <c r="K1120" s="38"/>
      <c r="L1120" s="39"/>
      <c r="M1120" s="197"/>
      <c r="N1120" s="198"/>
      <c r="O1120" s="77"/>
      <c r="P1120" s="77"/>
      <c r="Q1120" s="77"/>
      <c r="R1120" s="77"/>
      <c r="S1120" s="77"/>
      <c r="T1120" s="78"/>
      <c r="U1120" s="38"/>
      <c r="V1120" s="38"/>
      <c r="W1120" s="38"/>
      <c r="X1120" s="38"/>
      <c r="Y1120" s="38"/>
      <c r="Z1120" s="38"/>
      <c r="AA1120" s="38"/>
      <c r="AB1120" s="38"/>
      <c r="AC1120" s="38"/>
      <c r="AD1120" s="38"/>
      <c r="AE1120" s="38"/>
      <c r="AT1120" s="19" t="s">
        <v>169</v>
      </c>
      <c r="AU1120" s="19" t="s">
        <v>83</v>
      </c>
    </row>
    <row r="1121" s="14" customFormat="1">
      <c r="A1121" s="14"/>
      <c r="B1121" s="207"/>
      <c r="C1121" s="14"/>
      <c r="D1121" s="194" t="s">
        <v>171</v>
      </c>
      <c r="E1121" s="208" t="s">
        <v>1</v>
      </c>
      <c r="F1121" s="209" t="s">
        <v>81</v>
      </c>
      <c r="G1121" s="14"/>
      <c r="H1121" s="210">
        <v>1</v>
      </c>
      <c r="I1121" s="211"/>
      <c r="J1121" s="14"/>
      <c r="K1121" s="14"/>
      <c r="L1121" s="207"/>
      <c r="M1121" s="212"/>
      <c r="N1121" s="213"/>
      <c r="O1121" s="213"/>
      <c r="P1121" s="213"/>
      <c r="Q1121" s="213"/>
      <c r="R1121" s="213"/>
      <c r="S1121" s="213"/>
      <c r="T1121" s="214"/>
      <c r="U1121" s="14"/>
      <c r="V1121" s="14"/>
      <c r="W1121" s="14"/>
      <c r="X1121" s="14"/>
      <c r="Y1121" s="14"/>
      <c r="Z1121" s="14"/>
      <c r="AA1121" s="14"/>
      <c r="AB1121" s="14"/>
      <c r="AC1121" s="14"/>
      <c r="AD1121" s="14"/>
      <c r="AE1121" s="14"/>
      <c r="AT1121" s="208" t="s">
        <v>171</v>
      </c>
      <c r="AU1121" s="208" t="s">
        <v>83</v>
      </c>
      <c r="AV1121" s="14" t="s">
        <v>83</v>
      </c>
      <c r="AW1121" s="14" t="s">
        <v>32</v>
      </c>
      <c r="AX1121" s="14" t="s">
        <v>81</v>
      </c>
      <c r="AY1121" s="208" t="s">
        <v>158</v>
      </c>
    </row>
    <row r="1122" s="2" customFormat="1" ht="33" customHeight="1">
      <c r="A1122" s="38"/>
      <c r="B1122" s="180"/>
      <c r="C1122" s="181" t="s">
        <v>1444</v>
      </c>
      <c r="D1122" s="181" t="s">
        <v>160</v>
      </c>
      <c r="E1122" s="182" t="s">
        <v>1445</v>
      </c>
      <c r="F1122" s="183" t="s">
        <v>1446</v>
      </c>
      <c r="G1122" s="184" t="s">
        <v>364</v>
      </c>
      <c r="H1122" s="185">
        <v>1</v>
      </c>
      <c r="I1122" s="186"/>
      <c r="J1122" s="187">
        <f>ROUND(I1122*H1122,2)</f>
        <v>0</v>
      </c>
      <c r="K1122" s="183" t="s">
        <v>1</v>
      </c>
      <c r="L1122" s="39"/>
      <c r="M1122" s="188" t="s">
        <v>1</v>
      </c>
      <c r="N1122" s="189" t="s">
        <v>40</v>
      </c>
      <c r="O1122" s="77"/>
      <c r="P1122" s="190">
        <f>O1122*H1122</f>
        <v>0</v>
      </c>
      <c r="Q1122" s="190">
        <v>0</v>
      </c>
      <c r="R1122" s="190">
        <f>Q1122*H1122</f>
        <v>0</v>
      </c>
      <c r="S1122" s="190">
        <v>0</v>
      </c>
      <c r="T1122" s="191">
        <f>S1122*H1122</f>
        <v>0</v>
      </c>
      <c r="U1122" s="38"/>
      <c r="V1122" s="38"/>
      <c r="W1122" s="38"/>
      <c r="X1122" s="38"/>
      <c r="Y1122" s="38"/>
      <c r="Z1122" s="38"/>
      <c r="AA1122" s="38"/>
      <c r="AB1122" s="38"/>
      <c r="AC1122" s="38"/>
      <c r="AD1122" s="38"/>
      <c r="AE1122" s="38"/>
      <c r="AR1122" s="192" t="s">
        <v>165</v>
      </c>
      <c r="AT1122" s="192" t="s">
        <v>160</v>
      </c>
      <c r="AU1122" s="192" t="s">
        <v>83</v>
      </c>
      <c r="AY1122" s="19" t="s">
        <v>158</v>
      </c>
      <c r="BE1122" s="193">
        <f>IF(N1122="základní",J1122,0)</f>
        <v>0</v>
      </c>
      <c r="BF1122" s="193">
        <f>IF(N1122="snížená",J1122,0)</f>
        <v>0</v>
      </c>
      <c r="BG1122" s="193">
        <f>IF(N1122="zákl. přenesená",J1122,0)</f>
        <v>0</v>
      </c>
      <c r="BH1122" s="193">
        <f>IF(N1122="sníž. přenesená",J1122,0)</f>
        <v>0</v>
      </c>
      <c r="BI1122" s="193">
        <f>IF(N1122="nulová",J1122,0)</f>
        <v>0</v>
      </c>
      <c r="BJ1122" s="19" t="s">
        <v>81</v>
      </c>
      <c r="BK1122" s="193">
        <f>ROUND(I1122*H1122,2)</f>
        <v>0</v>
      </c>
      <c r="BL1122" s="19" t="s">
        <v>165</v>
      </c>
      <c r="BM1122" s="192" t="s">
        <v>1447</v>
      </c>
    </row>
    <row r="1123" s="2" customFormat="1">
      <c r="A1123" s="38"/>
      <c r="B1123" s="39"/>
      <c r="C1123" s="38"/>
      <c r="D1123" s="194" t="s">
        <v>167</v>
      </c>
      <c r="E1123" s="38"/>
      <c r="F1123" s="195" t="s">
        <v>1448</v>
      </c>
      <c r="G1123" s="38"/>
      <c r="H1123" s="38"/>
      <c r="I1123" s="196"/>
      <c r="J1123" s="38"/>
      <c r="K1123" s="38"/>
      <c r="L1123" s="39"/>
      <c r="M1123" s="197"/>
      <c r="N1123" s="198"/>
      <c r="O1123" s="77"/>
      <c r="P1123" s="77"/>
      <c r="Q1123" s="77"/>
      <c r="R1123" s="77"/>
      <c r="S1123" s="77"/>
      <c r="T1123" s="78"/>
      <c r="U1123" s="38"/>
      <c r="V1123" s="38"/>
      <c r="W1123" s="38"/>
      <c r="X1123" s="38"/>
      <c r="Y1123" s="38"/>
      <c r="Z1123" s="38"/>
      <c r="AA1123" s="38"/>
      <c r="AB1123" s="38"/>
      <c r="AC1123" s="38"/>
      <c r="AD1123" s="38"/>
      <c r="AE1123" s="38"/>
      <c r="AT1123" s="19" t="s">
        <v>167</v>
      </c>
      <c r="AU1123" s="19" t="s">
        <v>83</v>
      </c>
    </row>
    <row r="1124" s="2" customFormat="1">
      <c r="A1124" s="38"/>
      <c r="B1124" s="39"/>
      <c r="C1124" s="38"/>
      <c r="D1124" s="194" t="s">
        <v>169</v>
      </c>
      <c r="E1124" s="38"/>
      <c r="F1124" s="199" t="s">
        <v>170</v>
      </c>
      <c r="G1124" s="38"/>
      <c r="H1124" s="38"/>
      <c r="I1124" s="196"/>
      <c r="J1124" s="38"/>
      <c r="K1124" s="38"/>
      <c r="L1124" s="39"/>
      <c r="M1124" s="197"/>
      <c r="N1124" s="198"/>
      <c r="O1124" s="77"/>
      <c r="P1124" s="77"/>
      <c r="Q1124" s="77"/>
      <c r="R1124" s="77"/>
      <c r="S1124" s="77"/>
      <c r="T1124" s="78"/>
      <c r="U1124" s="38"/>
      <c r="V1124" s="38"/>
      <c r="W1124" s="38"/>
      <c r="X1124" s="38"/>
      <c r="Y1124" s="38"/>
      <c r="Z1124" s="38"/>
      <c r="AA1124" s="38"/>
      <c r="AB1124" s="38"/>
      <c r="AC1124" s="38"/>
      <c r="AD1124" s="38"/>
      <c r="AE1124" s="38"/>
      <c r="AT1124" s="19" t="s">
        <v>169</v>
      </c>
      <c r="AU1124" s="19" t="s">
        <v>83</v>
      </c>
    </row>
    <row r="1125" s="14" customFormat="1">
      <c r="A1125" s="14"/>
      <c r="B1125" s="207"/>
      <c r="C1125" s="14"/>
      <c r="D1125" s="194" t="s">
        <v>171</v>
      </c>
      <c r="E1125" s="208" t="s">
        <v>1</v>
      </c>
      <c r="F1125" s="209" t="s">
        <v>81</v>
      </c>
      <c r="G1125" s="14"/>
      <c r="H1125" s="210">
        <v>1</v>
      </c>
      <c r="I1125" s="211"/>
      <c r="J1125" s="14"/>
      <c r="K1125" s="14"/>
      <c r="L1125" s="207"/>
      <c r="M1125" s="212"/>
      <c r="N1125" s="213"/>
      <c r="O1125" s="213"/>
      <c r="P1125" s="213"/>
      <c r="Q1125" s="213"/>
      <c r="R1125" s="213"/>
      <c r="S1125" s="213"/>
      <c r="T1125" s="214"/>
      <c r="U1125" s="14"/>
      <c r="V1125" s="14"/>
      <c r="W1125" s="14"/>
      <c r="X1125" s="14"/>
      <c r="Y1125" s="14"/>
      <c r="Z1125" s="14"/>
      <c r="AA1125" s="14"/>
      <c r="AB1125" s="14"/>
      <c r="AC1125" s="14"/>
      <c r="AD1125" s="14"/>
      <c r="AE1125" s="14"/>
      <c r="AT1125" s="208" t="s">
        <v>171</v>
      </c>
      <c r="AU1125" s="208" t="s">
        <v>83</v>
      </c>
      <c r="AV1125" s="14" t="s">
        <v>83</v>
      </c>
      <c r="AW1125" s="14" t="s">
        <v>32</v>
      </c>
      <c r="AX1125" s="14" t="s">
        <v>81</v>
      </c>
      <c r="AY1125" s="208" t="s">
        <v>158</v>
      </c>
    </row>
    <row r="1126" s="2" customFormat="1" ht="21.75" customHeight="1">
      <c r="A1126" s="38"/>
      <c r="B1126" s="180"/>
      <c r="C1126" s="181" t="s">
        <v>1449</v>
      </c>
      <c r="D1126" s="181" t="s">
        <v>160</v>
      </c>
      <c r="E1126" s="182" t="s">
        <v>1450</v>
      </c>
      <c r="F1126" s="183" t="s">
        <v>1451</v>
      </c>
      <c r="G1126" s="184" t="s">
        <v>364</v>
      </c>
      <c r="H1126" s="185">
        <v>1</v>
      </c>
      <c r="I1126" s="186"/>
      <c r="J1126" s="187">
        <f>ROUND(I1126*H1126,2)</f>
        <v>0</v>
      </c>
      <c r="K1126" s="183" t="s">
        <v>1</v>
      </c>
      <c r="L1126" s="39"/>
      <c r="M1126" s="188" t="s">
        <v>1</v>
      </c>
      <c r="N1126" s="189" t="s">
        <v>40</v>
      </c>
      <c r="O1126" s="77"/>
      <c r="P1126" s="190">
        <f>O1126*H1126</f>
        <v>0</v>
      </c>
      <c r="Q1126" s="190">
        <v>0</v>
      </c>
      <c r="R1126" s="190">
        <f>Q1126*H1126</f>
        <v>0</v>
      </c>
      <c r="S1126" s="190">
        <v>0</v>
      </c>
      <c r="T1126" s="191">
        <f>S1126*H1126</f>
        <v>0</v>
      </c>
      <c r="U1126" s="38"/>
      <c r="V1126" s="38"/>
      <c r="W1126" s="38"/>
      <c r="X1126" s="38"/>
      <c r="Y1126" s="38"/>
      <c r="Z1126" s="38"/>
      <c r="AA1126" s="38"/>
      <c r="AB1126" s="38"/>
      <c r="AC1126" s="38"/>
      <c r="AD1126" s="38"/>
      <c r="AE1126" s="38"/>
      <c r="AR1126" s="192" t="s">
        <v>165</v>
      </c>
      <c r="AT1126" s="192" t="s">
        <v>160</v>
      </c>
      <c r="AU1126" s="192" t="s">
        <v>83</v>
      </c>
      <c r="AY1126" s="19" t="s">
        <v>158</v>
      </c>
      <c r="BE1126" s="193">
        <f>IF(N1126="základní",J1126,0)</f>
        <v>0</v>
      </c>
      <c r="BF1126" s="193">
        <f>IF(N1126="snížená",J1126,0)</f>
        <v>0</v>
      </c>
      <c r="BG1126" s="193">
        <f>IF(N1126="zákl. přenesená",J1126,0)</f>
        <v>0</v>
      </c>
      <c r="BH1126" s="193">
        <f>IF(N1126="sníž. přenesená",J1126,0)</f>
        <v>0</v>
      </c>
      <c r="BI1126" s="193">
        <f>IF(N1126="nulová",J1126,0)</f>
        <v>0</v>
      </c>
      <c r="BJ1126" s="19" t="s">
        <v>81</v>
      </c>
      <c r="BK1126" s="193">
        <f>ROUND(I1126*H1126,2)</f>
        <v>0</v>
      </c>
      <c r="BL1126" s="19" t="s">
        <v>165</v>
      </c>
      <c r="BM1126" s="192" t="s">
        <v>1452</v>
      </c>
    </row>
    <row r="1127" s="2" customFormat="1">
      <c r="A1127" s="38"/>
      <c r="B1127" s="39"/>
      <c r="C1127" s="38"/>
      <c r="D1127" s="194" t="s">
        <v>167</v>
      </c>
      <c r="E1127" s="38"/>
      <c r="F1127" s="195" t="s">
        <v>1453</v>
      </c>
      <c r="G1127" s="38"/>
      <c r="H1127" s="38"/>
      <c r="I1127" s="196"/>
      <c r="J1127" s="38"/>
      <c r="K1127" s="38"/>
      <c r="L1127" s="39"/>
      <c r="M1127" s="197"/>
      <c r="N1127" s="198"/>
      <c r="O1127" s="77"/>
      <c r="P1127" s="77"/>
      <c r="Q1127" s="77"/>
      <c r="R1127" s="77"/>
      <c r="S1127" s="77"/>
      <c r="T1127" s="78"/>
      <c r="U1127" s="38"/>
      <c r="V1127" s="38"/>
      <c r="W1127" s="38"/>
      <c r="X1127" s="38"/>
      <c r="Y1127" s="38"/>
      <c r="Z1127" s="38"/>
      <c r="AA1127" s="38"/>
      <c r="AB1127" s="38"/>
      <c r="AC1127" s="38"/>
      <c r="AD1127" s="38"/>
      <c r="AE1127" s="38"/>
      <c r="AT1127" s="19" t="s">
        <v>167</v>
      </c>
      <c r="AU1127" s="19" t="s">
        <v>83</v>
      </c>
    </row>
    <row r="1128" s="2" customFormat="1">
      <c r="A1128" s="38"/>
      <c r="B1128" s="39"/>
      <c r="C1128" s="38"/>
      <c r="D1128" s="194" t="s">
        <v>169</v>
      </c>
      <c r="E1128" s="38"/>
      <c r="F1128" s="199" t="s">
        <v>170</v>
      </c>
      <c r="G1128" s="38"/>
      <c r="H1128" s="38"/>
      <c r="I1128" s="196"/>
      <c r="J1128" s="38"/>
      <c r="K1128" s="38"/>
      <c r="L1128" s="39"/>
      <c r="M1128" s="197"/>
      <c r="N1128" s="198"/>
      <c r="O1128" s="77"/>
      <c r="P1128" s="77"/>
      <c r="Q1128" s="77"/>
      <c r="R1128" s="77"/>
      <c r="S1128" s="77"/>
      <c r="T1128" s="78"/>
      <c r="U1128" s="38"/>
      <c r="V1128" s="38"/>
      <c r="W1128" s="38"/>
      <c r="X1128" s="38"/>
      <c r="Y1128" s="38"/>
      <c r="Z1128" s="38"/>
      <c r="AA1128" s="38"/>
      <c r="AB1128" s="38"/>
      <c r="AC1128" s="38"/>
      <c r="AD1128" s="38"/>
      <c r="AE1128" s="38"/>
      <c r="AT1128" s="19" t="s">
        <v>169</v>
      </c>
      <c r="AU1128" s="19" t="s">
        <v>83</v>
      </c>
    </row>
    <row r="1129" s="14" customFormat="1">
      <c r="A1129" s="14"/>
      <c r="B1129" s="207"/>
      <c r="C1129" s="14"/>
      <c r="D1129" s="194" t="s">
        <v>171</v>
      </c>
      <c r="E1129" s="208" t="s">
        <v>1</v>
      </c>
      <c r="F1129" s="209" t="s">
        <v>81</v>
      </c>
      <c r="G1129" s="14"/>
      <c r="H1129" s="210">
        <v>1</v>
      </c>
      <c r="I1129" s="211"/>
      <c r="J1129" s="14"/>
      <c r="K1129" s="14"/>
      <c r="L1129" s="207"/>
      <c r="M1129" s="212"/>
      <c r="N1129" s="213"/>
      <c r="O1129" s="213"/>
      <c r="P1129" s="213"/>
      <c r="Q1129" s="213"/>
      <c r="R1129" s="213"/>
      <c r="S1129" s="213"/>
      <c r="T1129" s="214"/>
      <c r="U1129" s="14"/>
      <c r="V1129" s="14"/>
      <c r="W1129" s="14"/>
      <c r="X1129" s="14"/>
      <c r="Y1129" s="14"/>
      <c r="Z1129" s="14"/>
      <c r="AA1129" s="14"/>
      <c r="AB1129" s="14"/>
      <c r="AC1129" s="14"/>
      <c r="AD1129" s="14"/>
      <c r="AE1129" s="14"/>
      <c r="AT1129" s="208" t="s">
        <v>171</v>
      </c>
      <c r="AU1129" s="208" t="s">
        <v>83</v>
      </c>
      <c r="AV1129" s="14" t="s">
        <v>83</v>
      </c>
      <c r="AW1129" s="14" t="s">
        <v>32</v>
      </c>
      <c r="AX1129" s="14" t="s">
        <v>81</v>
      </c>
      <c r="AY1129" s="208" t="s">
        <v>158</v>
      </c>
    </row>
    <row r="1130" s="2" customFormat="1" ht="37.8" customHeight="1">
      <c r="A1130" s="38"/>
      <c r="B1130" s="180"/>
      <c r="C1130" s="181" t="s">
        <v>1454</v>
      </c>
      <c r="D1130" s="181" t="s">
        <v>160</v>
      </c>
      <c r="E1130" s="182" t="s">
        <v>1455</v>
      </c>
      <c r="F1130" s="183" t="s">
        <v>1456</v>
      </c>
      <c r="G1130" s="184" t="s">
        <v>364</v>
      </c>
      <c r="H1130" s="185">
        <v>1</v>
      </c>
      <c r="I1130" s="186"/>
      <c r="J1130" s="187">
        <f>ROUND(I1130*H1130,2)</f>
        <v>0</v>
      </c>
      <c r="K1130" s="183" t="s">
        <v>1</v>
      </c>
      <c r="L1130" s="39"/>
      <c r="M1130" s="188" t="s">
        <v>1</v>
      </c>
      <c r="N1130" s="189" t="s">
        <v>40</v>
      </c>
      <c r="O1130" s="77"/>
      <c r="P1130" s="190">
        <f>O1130*H1130</f>
        <v>0</v>
      </c>
      <c r="Q1130" s="190">
        <v>0</v>
      </c>
      <c r="R1130" s="190">
        <f>Q1130*H1130</f>
        <v>0</v>
      </c>
      <c r="S1130" s="190">
        <v>0</v>
      </c>
      <c r="T1130" s="191">
        <f>S1130*H1130</f>
        <v>0</v>
      </c>
      <c r="U1130" s="38"/>
      <c r="V1130" s="38"/>
      <c r="W1130" s="38"/>
      <c r="X1130" s="38"/>
      <c r="Y1130" s="38"/>
      <c r="Z1130" s="38"/>
      <c r="AA1130" s="38"/>
      <c r="AB1130" s="38"/>
      <c r="AC1130" s="38"/>
      <c r="AD1130" s="38"/>
      <c r="AE1130" s="38"/>
      <c r="AR1130" s="192" t="s">
        <v>165</v>
      </c>
      <c r="AT1130" s="192" t="s">
        <v>160</v>
      </c>
      <c r="AU1130" s="192" t="s">
        <v>83</v>
      </c>
      <c r="AY1130" s="19" t="s">
        <v>158</v>
      </c>
      <c r="BE1130" s="193">
        <f>IF(N1130="základní",J1130,0)</f>
        <v>0</v>
      </c>
      <c r="BF1130" s="193">
        <f>IF(N1130="snížená",J1130,0)</f>
        <v>0</v>
      </c>
      <c r="BG1130" s="193">
        <f>IF(N1130="zákl. přenesená",J1130,0)</f>
        <v>0</v>
      </c>
      <c r="BH1130" s="193">
        <f>IF(N1130="sníž. přenesená",J1130,0)</f>
        <v>0</v>
      </c>
      <c r="BI1130" s="193">
        <f>IF(N1130="nulová",J1130,0)</f>
        <v>0</v>
      </c>
      <c r="BJ1130" s="19" t="s">
        <v>81</v>
      </c>
      <c r="BK1130" s="193">
        <f>ROUND(I1130*H1130,2)</f>
        <v>0</v>
      </c>
      <c r="BL1130" s="19" t="s">
        <v>165</v>
      </c>
      <c r="BM1130" s="192" t="s">
        <v>1457</v>
      </c>
    </row>
    <row r="1131" s="2" customFormat="1">
      <c r="A1131" s="38"/>
      <c r="B1131" s="39"/>
      <c r="C1131" s="38"/>
      <c r="D1131" s="194" t="s">
        <v>167</v>
      </c>
      <c r="E1131" s="38"/>
      <c r="F1131" s="195" t="s">
        <v>1458</v>
      </c>
      <c r="G1131" s="38"/>
      <c r="H1131" s="38"/>
      <c r="I1131" s="196"/>
      <c r="J1131" s="38"/>
      <c r="K1131" s="38"/>
      <c r="L1131" s="39"/>
      <c r="M1131" s="197"/>
      <c r="N1131" s="198"/>
      <c r="O1131" s="77"/>
      <c r="P1131" s="77"/>
      <c r="Q1131" s="77"/>
      <c r="R1131" s="77"/>
      <c r="S1131" s="77"/>
      <c r="T1131" s="78"/>
      <c r="U1131" s="38"/>
      <c r="V1131" s="38"/>
      <c r="W1131" s="38"/>
      <c r="X1131" s="38"/>
      <c r="Y1131" s="38"/>
      <c r="Z1131" s="38"/>
      <c r="AA1131" s="38"/>
      <c r="AB1131" s="38"/>
      <c r="AC1131" s="38"/>
      <c r="AD1131" s="38"/>
      <c r="AE1131" s="38"/>
      <c r="AT1131" s="19" t="s">
        <v>167</v>
      </c>
      <c r="AU1131" s="19" t="s">
        <v>83</v>
      </c>
    </row>
    <row r="1132" s="2" customFormat="1">
      <c r="A1132" s="38"/>
      <c r="B1132" s="39"/>
      <c r="C1132" s="38"/>
      <c r="D1132" s="194" t="s">
        <v>169</v>
      </c>
      <c r="E1132" s="38"/>
      <c r="F1132" s="199" t="s">
        <v>170</v>
      </c>
      <c r="G1132" s="38"/>
      <c r="H1132" s="38"/>
      <c r="I1132" s="196"/>
      <c r="J1132" s="38"/>
      <c r="K1132" s="38"/>
      <c r="L1132" s="39"/>
      <c r="M1132" s="197"/>
      <c r="N1132" s="198"/>
      <c r="O1132" s="77"/>
      <c r="P1132" s="77"/>
      <c r="Q1132" s="77"/>
      <c r="R1132" s="77"/>
      <c r="S1132" s="77"/>
      <c r="T1132" s="78"/>
      <c r="U1132" s="38"/>
      <c r="V1132" s="38"/>
      <c r="W1132" s="38"/>
      <c r="X1132" s="38"/>
      <c r="Y1132" s="38"/>
      <c r="Z1132" s="38"/>
      <c r="AA1132" s="38"/>
      <c r="AB1132" s="38"/>
      <c r="AC1132" s="38"/>
      <c r="AD1132" s="38"/>
      <c r="AE1132" s="38"/>
      <c r="AT1132" s="19" t="s">
        <v>169</v>
      </c>
      <c r="AU1132" s="19" t="s">
        <v>83</v>
      </c>
    </row>
    <row r="1133" s="14" customFormat="1">
      <c r="A1133" s="14"/>
      <c r="B1133" s="207"/>
      <c r="C1133" s="14"/>
      <c r="D1133" s="194" t="s">
        <v>171</v>
      </c>
      <c r="E1133" s="208" t="s">
        <v>1</v>
      </c>
      <c r="F1133" s="209" t="s">
        <v>81</v>
      </c>
      <c r="G1133" s="14"/>
      <c r="H1133" s="210">
        <v>1</v>
      </c>
      <c r="I1133" s="211"/>
      <c r="J1133" s="14"/>
      <c r="K1133" s="14"/>
      <c r="L1133" s="207"/>
      <c r="M1133" s="212"/>
      <c r="N1133" s="213"/>
      <c r="O1133" s="213"/>
      <c r="P1133" s="213"/>
      <c r="Q1133" s="213"/>
      <c r="R1133" s="213"/>
      <c r="S1133" s="213"/>
      <c r="T1133" s="214"/>
      <c r="U1133" s="14"/>
      <c r="V1133" s="14"/>
      <c r="W1133" s="14"/>
      <c r="X1133" s="14"/>
      <c r="Y1133" s="14"/>
      <c r="Z1133" s="14"/>
      <c r="AA1133" s="14"/>
      <c r="AB1133" s="14"/>
      <c r="AC1133" s="14"/>
      <c r="AD1133" s="14"/>
      <c r="AE1133" s="14"/>
      <c r="AT1133" s="208" t="s">
        <v>171</v>
      </c>
      <c r="AU1133" s="208" t="s">
        <v>83</v>
      </c>
      <c r="AV1133" s="14" t="s">
        <v>83</v>
      </c>
      <c r="AW1133" s="14" t="s">
        <v>32</v>
      </c>
      <c r="AX1133" s="14" t="s">
        <v>81</v>
      </c>
      <c r="AY1133" s="208" t="s">
        <v>158</v>
      </c>
    </row>
    <row r="1134" s="2" customFormat="1" ht="37.8" customHeight="1">
      <c r="A1134" s="38"/>
      <c r="B1134" s="180"/>
      <c r="C1134" s="181" t="s">
        <v>1459</v>
      </c>
      <c r="D1134" s="181" t="s">
        <v>160</v>
      </c>
      <c r="E1134" s="182" t="s">
        <v>1460</v>
      </c>
      <c r="F1134" s="183" t="s">
        <v>1461</v>
      </c>
      <c r="G1134" s="184" t="s">
        <v>364</v>
      </c>
      <c r="H1134" s="185">
        <v>1</v>
      </c>
      <c r="I1134" s="186"/>
      <c r="J1134" s="187">
        <f>ROUND(I1134*H1134,2)</f>
        <v>0</v>
      </c>
      <c r="K1134" s="183" t="s">
        <v>1</v>
      </c>
      <c r="L1134" s="39"/>
      <c r="M1134" s="188" t="s">
        <v>1</v>
      </c>
      <c r="N1134" s="189" t="s">
        <v>40</v>
      </c>
      <c r="O1134" s="77"/>
      <c r="P1134" s="190">
        <f>O1134*H1134</f>
        <v>0</v>
      </c>
      <c r="Q1134" s="190">
        <v>0</v>
      </c>
      <c r="R1134" s="190">
        <f>Q1134*H1134</f>
        <v>0</v>
      </c>
      <c r="S1134" s="190">
        <v>0</v>
      </c>
      <c r="T1134" s="191">
        <f>S1134*H1134</f>
        <v>0</v>
      </c>
      <c r="U1134" s="38"/>
      <c r="V1134" s="38"/>
      <c r="W1134" s="38"/>
      <c r="X1134" s="38"/>
      <c r="Y1134" s="38"/>
      <c r="Z1134" s="38"/>
      <c r="AA1134" s="38"/>
      <c r="AB1134" s="38"/>
      <c r="AC1134" s="38"/>
      <c r="AD1134" s="38"/>
      <c r="AE1134" s="38"/>
      <c r="AR1134" s="192" t="s">
        <v>165</v>
      </c>
      <c r="AT1134" s="192" t="s">
        <v>160</v>
      </c>
      <c r="AU1134" s="192" t="s">
        <v>83</v>
      </c>
      <c r="AY1134" s="19" t="s">
        <v>158</v>
      </c>
      <c r="BE1134" s="193">
        <f>IF(N1134="základní",J1134,0)</f>
        <v>0</v>
      </c>
      <c r="BF1134" s="193">
        <f>IF(N1134="snížená",J1134,0)</f>
        <v>0</v>
      </c>
      <c r="BG1134" s="193">
        <f>IF(N1134="zákl. přenesená",J1134,0)</f>
        <v>0</v>
      </c>
      <c r="BH1134" s="193">
        <f>IF(N1134="sníž. přenesená",J1134,0)</f>
        <v>0</v>
      </c>
      <c r="BI1134" s="193">
        <f>IF(N1134="nulová",J1134,0)</f>
        <v>0</v>
      </c>
      <c r="BJ1134" s="19" t="s">
        <v>81</v>
      </c>
      <c r="BK1134" s="193">
        <f>ROUND(I1134*H1134,2)</f>
        <v>0</v>
      </c>
      <c r="BL1134" s="19" t="s">
        <v>165</v>
      </c>
      <c r="BM1134" s="192" t="s">
        <v>1462</v>
      </c>
    </row>
    <row r="1135" s="2" customFormat="1">
      <c r="A1135" s="38"/>
      <c r="B1135" s="39"/>
      <c r="C1135" s="38"/>
      <c r="D1135" s="194" t="s">
        <v>167</v>
      </c>
      <c r="E1135" s="38"/>
      <c r="F1135" s="195" t="s">
        <v>1463</v>
      </c>
      <c r="G1135" s="38"/>
      <c r="H1135" s="38"/>
      <c r="I1135" s="196"/>
      <c r="J1135" s="38"/>
      <c r="K1135" s="38"/>
      <c r="L1135" s="39"/>
      <c r="M1135" s="197"/>
      <c r="N1135" s="198"/>
      <c r="O1135" s="77"/>
      <c r="P1135" s="77"/>
      <c r="Q1135" s="77"/>
      <c r="R1135" s="77"/>
      <c r="S1135" s="77"/>
      <c r="T1135" s="78"/>
      <c r="U1135" s="38"/>
      <c r="V1135" s="38"/>
      <c r="W1135" s="38"/>
      <c r="X1135" s="38"/>
      <c r="Y1135" s="38"/>
      <c r="Z1135" s="38"/>
      <c r="AA1135" s="38"/>
      <c r="AB1135" s="38"/>
      <c r="AC1135" s="38"/>
      <c r="AD1135" s="38"/>
      <c r="AE1135" s="38"/>
      <c r="AT1135" s="19" t="s">
        <v>167</v>
      </c>
      <c r="AU1135" s="19" t="s">
        <v>83</v>
      </c>
    </row>
    <row r="1136" s="2" customFormat="1">
      <c r="A1136" s="38"/>
      <c r="B1136" s="39"/>
      <c r="C1136" s="38"/>
      <c r="D1136" s="194" t="s">
        <v>169</v>
      </c>
      <c r="E1136" s="38"/>
      <c r="F1136" s="199" t="s">
        <v>170</v>
      </c>
      <c r="G1136" s="38"/>
      <c r="H1136" s="38"/>
      <c r="I1136" s="196"/>
      <c r="J1136" s="38"/>
      <c r="K1136" s="38"/>
      <c r="L1136" s="39"/>
      <c r="M1136" s="197"/>
      <c r="N1136" s="198"/>
      <c r="O1136" s="77"/>
      <c r="P1136" s="77"/>
      <c r="Q1136" s="77"/>
      <c r="R1136" s="77"/>
      <c r="S1136" s="77"/>
      <c r="T1136" s="78"/>
      <c r="U1136" s="38"/>
      <c r="V1136" s="38"/>
      <c r="W1136" s="38"/>
      <c r="X1136" s="38"/>
      <c r="Y1136" s="38"/>
      <c r="Z1136" s="38"/>
      <c r="AA1136" s="38"/>
      <c r="AB1136" s="38"/>
      <c r="AC1136" s="38"/>
      <c r="AD1136" s="38"/>
      <c r="AE1136" s="38"/>
      <c r="AT1136" s="19" t="s">
        <v>169</v>
      </c>
      <c r="AU1136" s="19" t="s">
        <v>83</v>
      </c>
    </row>
    <row r="1137" s="14" customFormat="1">
      <c r="A1137" s="14"/>
      <c r="B1137" s="207"/>
      <c r="C1137" s="14"/>
      <c r="D1137" s="194" t="s">
        <v>171</v>
      </c>
      <c r="E1137" s="208" t="s">
        <v>1</v>
      </c>
      <c r="F1137" s="209" t="s">
        <v>81</v>
      </c>
      <c r="G1137" s="14"/>
      <c r="H1137" s="210">
        <v>1</v>
      </c>
      <c r="I1137" s="211"/>
      <c r="J1137" s="14"/>
      <c r="K1137" s="14"/>
      <c r="L1137" s="207"/>
      <c r="M1137" s="212"/>
      <c r="N1137" s="213"/>
      <c r="O1137" s="213"/>
      <c r="P1137" s="213"/>
      <c r="Q1137" s="213"/>
      <c r="R1137" s="213"/>
      <c r="S1137" s="213"/>
      <c r="T1137" s="214"/>
      <c r="U1137" s="14"/>
      <c r="V1137" s="14"/>
      <c r="W1137" s="14"/>
      <c r="X1137" s="14"/>
      <c r="Y1137" s="14"/>
      <c r="Z1137" s="14"/>
      <c r="AA1137" s="14"/>
      <c r="AB1137" s="14"/>
      <c r="AC1137" s="14"/>
      <c r="AD1137" s="14"/>
      <c r="AE1137" s="14"/>
      <c r="AT1137" s="208" t="s">
        <v>171</v>
      </c>
      <c r="AU1137" s="208" t="s">
        <v>83</v>
      </c>
      <c r="AV1137" s="14" t="s">
        <v>83</v>
      </c>
      <c r="AW1137" s="14" t="s">
        <v>32</v>
      </c>
      <c r="AX1137" s="14" t="s">
        <v>81</v>
      </c>
      <c r="AY1137" s="208" t="s">
        <v>158</v>
      </c>
    </row>
    <row r="1138" s="2" customFormat="1" ht="37.8" customHeight="1">
      <c r="A1138" s="38"/>
      <c r="B1138" s="180"/>
      <c r="C1138" s="181" t="s">
        <v>1464</v>
      </c>
      <c r="D1138" s="181" t="s">
        <v>160</v>
      </c>
      <c r="E1138" s="182" t="s">
        <v>1465</v>
      </c>
      <c r="F1138" s="183" t="s">
        <v>1466</v>
      </c>
      <c r="G1138" s="184" t="s">
        <v>364</v>
      </c>
      <c r="H1138" s="185">
        <v>1</v>
      </c>
      <c r="I1138" s="186"/>
      <c r="J1138" s="187">
        <f>ROUND(I1138*H1138,2)</f>
        <v>0</v>
      </c>
      <c r="K1138" s="183" t="s">
        <v>1</v>
      </c>
      <c r="L1138" s="39"/>
      <c r="M1138" s="188" t="s">
        <v>1</v>
      </c>
      <c r="N1138" s="189" t="s">
        <v>40</v>
      </c>
      <c r="O1138" s="77"/>
      <c r="P1138" s="190">
        <f>O1138*H1138</f>
        <v>0</v>
      </c>
      <c r="Q1138" s="190">
        <v>0</v>
      </c>
      <c r="R1138" s="190">
        <f>Q1138*H1138</f>
        <v>0</v>
      </c>
      <c r="S1138" s="190">
        <v>0</v>
      </c>
      <c r="T1138" s="191">
        <f>S1138*H1138</f>
        <v>0</v>
      </c>
      <c r="U1138" s="38"/>
      <c r="V1138" s="38"/>
      <c r="W1138" s="38"/>
      <c r="X1138" s="38"/>
      <c r="Y1138" s="38"/>
      <c r="Z1138" s="38"/>
      <c r="AA1138" s="38"/>
      <c r="AB1138" s="38"/>
      <c r="AC1138" s="38"/>
      <c r="AD1138" s="38"/>
      <c r="AE1138" s="38"/>
      <c r="AR1138" s="192" t="s">
        <v>165</v>
      </c>
      <c r="AT1138" s="192" t="s">
        <v>160</v>
      </c>
      <c r="AU1138" s="192" t="s">
        <v>83</v>
      </c>
      <c r="AY1138" s="19" t="s">
        <v>158</v>
      </c>
      <c r="BE1138" s="193">
        <f>IF(N1138="základní",J1138,0)</f>
        <v>0</v>
      </c>
      <c r="BF1138" s="193">
        <f>IF(N1138="snížená",J1138,0)</f>
        <v>0</v>
      </c>
      <c r="BG1138" s="193">
        <f>IF(N1138="zákl. přenesená",J1138,0)</f>
        <v>0</v>
      </c>
      <c r="BH1138" s="193">
        <f>IF(N1138="sníž. přenesená",J1138,0)</f>
        <v>0</v>
      </c>
      <c r="BI1138" s="193">
        <f>IF(N1138="nulová",J1138,0)</f>
        <v>0</v>
      </c>
      <c r="BJ1138" s="19" t="s">
        <v>81</v>
      </c>
      <c r="BK1138" s="193">
        <f>ROUND(I1138*H1138,2)</f>
        <v>0</v>
      </c>
      <c r="BL1138" s="19" t="s">
        <v>165</v>
      </c>
      <c r="BM1138" s="192" t="s">
        <v>1467</v>
      </c>
    </row>
    <row r="1139" s="2" customFormat="1">
      <c r="A1139" s="38"/>
      <c r="B1139" s="39"/>
      <c r="C1139" s="38"/>
      <c r="D1139" s="194" t="s">
        <v>167</v>
      </c>
      <c r="E1139" s="38"/>
      <c r="F1139" s="195" t="s">
        <v>1468</v>
      </c>
      <c r="G1139" s="38"/>
      <c r="H1139" s="38"/>
      <c r="I1139" s="196"/>
      <c r="J1139" s="38"/>
      <c r="K1139" s="38"/>
      <c r="L1139" s="39"/>
      <c r="M1139" s="197"/>
      <c r="N1139" s="198"/>
      <c r="O1139" s="77"/>
      <c r="P1139" s="77"/>
      <c r="Q1139" s="77"/>
      <c r="R1139" s="77"/>
      <c r="S1139" s="77"/>
      <c r="T1139" s="78"/>
      <c r="U1139" s="38"/>
      <c r="V1139" s="38"/>
      <c r="W1139" s="38"/>
      <c r="X1139" s="38"/>
      <c r="Y1139" s="38"/>
      <c r="Z1139" s="38"/>
      <c r="AA1139" s="38"/>
      <c r="AB1139" s="38"/>
      <c r="AC1139" s="38"/>
      <c r="AD1139" s="38"/>
      <c r="AE1139" s="38"/>
      <c r="AT1139" s="19" t="s">
        <v>167</v>
      </c>
      <c r="AU1139" s="19" t="s">
        <v>83</v>
      </c>
    </row>
    <row r="1140" s="2" customFormat="1">
      <c r="A1140" s="38"/>
      <c r="B1140" s="39"/>
      <c r="C1140" s="38"/>
      <c r="D1140" s="194" t="s">
        <v>169</v>
      </c>
      <c r="E1140" s="38"/>
      <c r="F1140" s="199" t="s">
        <v>170</v>
      </c>
      <c r="G1140" s="38"/>
      <c r="H1140" s="38"/>
      <c r="I1140" s="196"/>
      <c r="J1140" s="38"/>
      <c r="K1140" s="38"/>
      <c r="L1140" s="39"/>
      <c r="M1140" s="197"/>
      <c r="N1140" s="198"/>
      <c r="O1140" s="77"/>
      <c r="P1140" s="77"/>
      <c r="Q1140" s="77"/>
      <c r="R1140" s="77"/>
      <c r="S1140" s="77"/>
      <c r="T1140" s="78"/>
      <c r="U1140" s="38"/>
      <c r="V1140" s="38"/>
      <c r="W1140" s="38"/>
      <c r="X1140" s="38"/>
      <c r="Y1140" s="38"/>
      <c r="Z1140" s="38"/>
      <c r="AA1140" s="38"/>
      <c r="AB1140" s="38"/>
      <c r="AC1140" s="38"/>
      <c r="AD1140" s="38"/>
      <c r="AE1140" s="38"/>
      <c r="AT1140" s="19" t="s">
        <v>169</v>
      </c>
      <c r="AU1140" s="19" t="s">
        <v>83</v>
      </c>
    </row>
    <row r="1141" s="14" customFormat="1">
      <c r="A1141" s="14"/>
      <c r="B1141" s="207"/>
      <c r="C1141" s="14"/>
      <c r="D1141" s="194" t="s">
        <v>171</v>
      </c>
      <c r="E1141" s="208" t="s">
        <v>1</v>
      </c>
      <c r="F1141" s="209" t="s">
        <v>81</v>
      </c>
      <c r="G1141" s="14"/>
      <c r="H1141" s="210">
        <v>1</v>
      </c>
      <c r="I1141" s="211"/>
      <c r="J1141" s="14"/>
      <c r="K1141" s="14"/>
      <c r="L1141" s="207"/>
      <c r="M1141" s="212"/>
      <c r="N1141" s="213"/>
      <c r="O1141" s="213"/>
      <c r="P1141" s="213"/>
      <c r="Q1141" s="213"/>
      <c r="R1141" s="213"/>
      <c r="S1141" s="213"/>
      <c r="T1141" s="214"/>
      <c r="U1141" s="14"/>
      <c r="V1141" s="14"/>
      <c r="W1141" s="14"/>
      <c r="X1141" s="14"/>
      <c r="Y1141" s="14"/>
      <c r="Z1141" s="14"/>
      <c r="AA1141" s="14"/>
      <c r="AB1141" s="14"/>
      <c r="AC1141" s="14"/>
      <c r="AD1141" s="14"/>
      <c r="AE1141" s="14"/>
      <c r="AT1141" s="208" t="s">
        <v>171</v>
      </c>
      <c r="AU1141" s="208" t="s">
        <v>83</v>
      </c>
      <c r="AV1141" s="14" t="s">
        <v>83</v>
      </c>
      <c r="AW1141" s="14" t="s">
        <v>32</v>
      </c>
      <c r="AX1141" s="14" t="s">
        <v>81</v>
      </c>
      <c r="AY1141" s="208" t="s">
        <v>158</v>
      </c>
    </row>
    <row r="1142" s="2" customFormat="1" ht="37.8" customHeight="1">
      <c r="A1142" s="38"/>
      <c r="B1142" s="180"/>
      <c r="C1142" s="181" t="s">
        <v>1469</v>
      </c>
      <c r="D1142" s="181" t="s">
        <v>160</v>
      </c>
      <c r="E1142" s="182" t="s">
        <v>1470</v>
      </c>
      <c r="F1142" s="183" t="s">
        <v>1471</v>
      </c>
      <c r="G1142" s="184" t="s">
        <v>364</v>
      </c>
      <c r="H1142" s="185">
        <v>1</v>
      </c>
      <c r="I1142" s="186"/>
      <c r="J1142" s="187">
        <f>ROUND(I1142*H1142,2)</f>
        <v>0</v>
      </c>
      <c r="K1142" s="183" t="s">
        <v>1</v>
      </c>
      <c r="L1142" s="39"/>
      <c r="M1142" s="188" t="s">
        <v>1</v>
      </c>
      <c r="N1142" s="189" t="s">
        <v>40</v>
      </c>
      <c r="O1142" s="77"/>
      <c r="P1142" s="190">
        <f>O1142*H1142</f>
        <v>0</v>
      </c>
      <c r="Q1142" s="190">
        <v>0</v>
      </c>
      <c r="R1142" s="190">
        <f>Q1142*H1142</f>
        <v>0</v>
      </c>
      <c r="S1142" s="190">
        <v>0</v>
      </c>
      <c r="T1142" s="191">
        <f>S1142*H1142</f>
        <v>0</v>
      </c>
      <c r="U1142" s="38"/>
      <c r="V1142" s="38"/>
      <c r="W1142" s="38"/>
      <c r="X1142" s="38"/>
      <c r="Y1142" s="38"/>
      <c r="Z1142" s="38"/>
      <c r="AA1142" s="38"/>
      <c r="AB1142" s="38"/>
      <c r="AC1142" s="38"/>
      <c r="AD1142" s="38"/>
      <c r="AE1142" s="38"/>
      <c r="AR1142" s="192" t="s">
        <v>165</v>
      </c>
      <c r="AT1142" s="192" t="s">
        <v>160</v>
      </c>
      <c r="AU1142" s="192" t="s">
        <v>83</v>
      </c>
      <c r="AY1142" s="19" t="s">
        <v>158</v>
      </c>
      <c r="BE1142" s="193">
        <f>IF(N1142="základní",J1142,0)</f>
        <v>0</v>
      </c>
      <c r="BF1142" s="193">
        <f>IF(N1142="snížená",J1142,0)</f>
        <v>0</v>
      </c>
      <c r="BG1142" s="193">
        <f>IF(N1142="zákl. přenesená",J1142,0)</f>
        <v>0</v>
      </c>
      <c r="BH1142" s="193">
        <f>IF(N1142="sníž. přenesená",J1142,0)</f>
        <v>0</v>
      </c>
      <c r="BI1142" s="193">
        <f>IF(N1142="nulová",J1142,0)</f>
        <v>0</v>
      </c>
      <c r="BJ1142" s="19" t="s">
        <v>81</v>
      </c>
      <c r="BK1142" s="193">
        <f>ROUND(I1142*H1142,2)</f>
        <v>0</v>
      </c>
      <c r="BL1142" s="19" t="s">
        <v>165</v>
      </c>
      <c r="BM1142" s="192" t="s">
        <v>1472</v>
      </c>
    </row>
    <row r="1143" s="2" customFormat="1">
      <c r="A1143" s="38"/>
      <c r="B1143" s="39"/>
      <c r="C1143" s="38"/>
      <c r="D1143" s="194" t="s">
        <v>167</v>
      </c>
      <c r="E1143" s="38"/>
      <c r="F1143" s="195" t="s">
        <v>1473</v>
      </c>
      <c r="G1143" s="38"/>
      <c r="H1143" s="38"/>
      <c r="I1143" s="196"/>
      <c r="J1143" s="38"/>
      <c r="K1143" s="38"/>
      <c r="L1143" s="39"/>
      <c r="M1143" s="197"/>
      <c r="N1143" s="198"/>
      <c r="O1143" s="77"/>
      <c r="P1143" s="77"/>
      <c r="Q1143" s="77"/>
      <c r="R1143" s="77"/>
      <c r="S1143" s="77"/>
      <c r="T1143" s="78"/>
      <c r="U1143" s="38"/>
      <c r="V1143" s="38"/>
      <c r="W1143" s="38"/>
      <c r="X1143" s="38"/>
      <c r="Y1143" s="38"/>
      <c r="Z1143" s="38"/>
      <c r="AA1143" s="38"/>
      <c r="AB1143" s="38"/>
      <c r="AC1143" s="38"/>
      <c r="AD1143" s="38"/>
      <c r="AE1143" s="38"/>
      <c r="AT1143" s="19" t="s">
        <v>167</v>
      </c>
      <c r="AU1143" s="19" t="s">
        <v>83</v>
      </c>
    </row>
    <row r="1144" s="2" customFormat="1">
      <c r="A1144" s="38"/>
      <c r="B1144" s="39"/>
      <c r="C1144" s="38"/>
      <c r="D1144" s="194" t="s">
        <v>169</v>
      </c>
      <c r="E1144" s="38"/>
      <c r="F1144" s="199" t="s">
        <v>170</v>
      </c>
      <c r="G1144" s="38"/>
      <c r="H1144" s="38"/>
      <c r="I1144" s="196"/>
      <c r="J1144" s="38"/>
      <c r="K1144" s="38"/>
      <c r="L1144" s="39"/>
      <c r="M1144" s="197"/>
      <c r="N1144" s="198"/>
      <c r="O1144" s="77"/>
      <c r="P1144" s="77"/>
      <c r="Q1144" s="77"/>
      <c r="R1144" s="77"/>
      <c r="S1144" s="77"/>
      <c r="T1144" s="78"/>
      <c r="U1144" s="38"/>
      <c r="V1144" s="38"/>
      <c r="W1144" s="38"/>
      <c r="X1144" s="38"/>
      <c r="Y1144" s="38"/>
      <c r="Z1144" s="38"/>
      <c r="AA1144" s="38"/>
      <c r="AB1144" s="38"/>
      <c r="AC1144" s="38"/>
      <c r="AD1144" s="38"/>
      <c r="AE1144" s="38"/>
      <c r="AT1144" s="19" t="s">
        <v>169</v>
      </c>
      <c r="AU1144" s="19" t="s">
        <v>83</v>
      </c>
    </row>
    <row r="1145" s="14" customFormat="1">
      <c r="A1145" s="14"/>
      <c r="B1145" s="207"/>
      <c r="C1145" s="14"/>
      <c r="D1145" s="194" t="s">
        <v>171</v>
      </c>
      <c r="E1145" s="208" t="s">
        <v>1</v>
      </c>
      <c r="F1145" s="209" t="s">
        <v>81</v>
      </c>
      <c r="G1145" s="14"/>
      <c r="H1145" s="210">
        <v>1</v>
      </c>
      <c r="I1145" s="211"/>
      <c r="J1145" s="14"/>
      <c r="K1145" s="14"/>
      <c r="L1145" s="207"/>
      <c r="M1145" s="212"/>
      <c r="N1145" s="213"/>
      <c r="O1145" s="213"/>
      <c r="P1145" s="213"/>
      <c r="Q1145" s="213"/>
      <c r="R1145" s="213"/>
      <c r="S1145" s="213"/>
      <c r="T1145" s="214"/>
      <c r="U1145" s="14"/>
      <c r="V1145" s="14"/>
      <c r="W1145" s="14"/>
      <c r="X1145" s="14"/>
      <c r="Y1145" s="14"/>
      <c r="Z1145" s="14"/>
      <c r="AA1145" s="14"/>
      <c r="AB1145" s="14"/>
      <c r="AC1145" s="14"/>
      <c r="AD1145" s="14"/>
      <c r="AE1145" s="14"/>
      <c r="AT1145" s="208" t="s">
        <v>171</v>
      </c>
      <c r="AU1145" s="208" t="s">
        <v>83</v>
      </c>
      <c r="AV1145" s="14" t="s">
        <v>83</v>
      </c>
      <c r="AW1145" s="14" t="s">
        <v>32</v>
      </c>
      <c r="AX1145" s="14" t="s">
        <v>81</v>
      </c>
      <c r="AY1145" s="208" t="s">
        <v>158</v>
      </c>
    </row>
    <row r="1146" s="2" customFormat="1" ht="37.8" customHeight="1">
      <c r="A1146" s="38"/>
      <c r="B1146" s="180"/>
      <c r="C1146" s="181" t="s">
        <v>1474</v>
      </c>
      <c r="D1146" s="181" t="s">
        <v>160</v>
      </c>
      <c r="E1146" s="182" t="s">
        <v>1475</v>
      </c>
      <c r="F1146" s="183" t="s">
        <v>1476</v>
      </c>
      <c r="G1146" s="184" t="s">
        <v>364</v>
      </c>
      <c r="H1146" s="185">
        <v>1</v>
      </c>
      <c r="I1146" s="186"/>
      <c r="J1146" s="187">
        <f>ROUND(I1146*H1146,2)</f>
        <v>0</v>
      </c>
      <c r="K1146" s="183" t="s">
        <v>1</v>
      </c>
      <c r="L1146" s="39"/>
      <c r="M1146" s="188" t="s">
        <v>1</v>
      </c>
      <c r="N1146" s="189" t="s">
        <v>40</v>
      </c>
      <c r="O1146" s="77"/>
      <c r="P1146" s="190">
        <f>O1146*H1146</f>
        <v>0</v>
      </c>
      <c r="Q1146" s="190">
        <v>0</v>
      </c>
      <c r="R1146" s="190">
        <f>Q1146*H1146</f>
        <v>0</v>
      </c>
      <c r="S1146" s="190">
        <v>0</v>
      </c>
      <c r="T1146" s="191">
        <f>S1146*H1146</f>
        <v>0</v>
      </c>
      <c r="U1146" s="38"/>
      <c r="V1146" s="38"/>
      <c r="W1146" s="38"/>
      <c r="X1146" s="38"/>
      <c r="Y1146" s="38"/>
      <c r="Z1146" s="38"/>
      <c r="AA1146" s="38"/>
      <c r="AB1146" s="38"/>
      <c r="AC1146" s="38"/>
      <c r="AD1146" s="38"/>
      <c r="AE1146" s="38"/>
      <c r="AR1146" s="192" t="s">
        <v>165</v>
      </c>
      <c r="AT1146" s="192" t="s">
        <v>160</v>
      </c>
      <c r="AU1146" s="192" t="s">
        <v>83</v>
      </c>
      <c r="AY1146" s="19" t="s">
        <v>158</v>
      </c>
      <c r="BE1146" s="193">
        <f>IF(N1146="základní",J1146,0)</f>
        <v>0</v>
      </c>
      <c r="BF1146" s="193">
        <f>IF(N1146="snížená",J1146,0)</f>
        <v>0</v>
      </c>
      <c r="BG1146" s="193">
        <f>IF(N1146="zákl. přenesená",J1146,0)</f>
        <v>0</v>
      </c>
      <c r="BH1146" s="193">
        <f>IF(N1146="sníž. přenesená",J1146,0)</f>
        <v>0</v>
      </c>
      <c r="BI1146" s="193">
        <f>IF(N1146="nulová",J1146,0)</f>
        <v>0</v>
      </c>
      <c r="BJ1146" s="19" t="s">
        <v>81</v>
      </c>
      <c r="BK1146" s="193">
        <f>ROUND(I1146*H1146,2)</f>
        <v>0</v>
      </c>
      <c r="BL1146" s="19" t="s">
        <v>165</v>
      </c>
      <c r="BM1146" s="192" t="s">
        <v>1477</v>
      </c>
    </row>
    <row r="1147" s="2" customFormat="1">
      <c r="A1147" s="38"/>
      <c r="B1147" s="39"/>
      <c r="C1147" s="38"/>
      <c r="D1147" s="194" t="s">
        <v>167</v>
      </c>
      <c r="E1147" s="38"/>
      <c r="F1147" s="195" t="s">
        <v>1478</v>
      </c>
      <c r="G1147" s="38"/>
      <c r="H1147" s="38"/>
      <c r="I1147" s="196"/>
      <c r="J1147" s="38"/>
      <c r="K1147" s="38"/>
      <c r="L1147" s="39"/>
      <c r="M1147" s="197"/>
      <c r="N1147" s="198"/>
      <c r="O1147" s="77"/>
      <c r="P1147" s="77"/>
      <c r="Q1147" s="77"/>
      <c r="R1147" s="77"/>
      <c r="S1147" s="77"/>
      <c r="T1147" s="78"/>
      <c r="U1147" s="38"/>
      <c r="V1147" s="38"/>
      <c r="W1147" s="38"/>
      <c r="X1147" s="38"/>
      <c r="Y1147" s="38"/>
      <c r="Z1147" s="38"/>
      <c r="AA1147" s="38"/>
      <c r="AB1147" s="38"/>
      <c r="AC1147" s="38"/>
      <c r="AD1147" s="38"/>
      <c r="AE1147" s="38"/>
      <c r="AT1147" s="19" t="s">
        <v>167</v>
      </c>
      <c r="AU1147" s="19" t="s">
        <v>83</v>
      </c>
    </row>
    <row r="1148" s="2" customFormat="1">
      <c r="A1148" s="38"/>
      <c r="B1148" s="39"/>
      <c r="C1148" s="38"/>
      <c r="D1148" s="194" t="s">
        <v>169</v>
      </c>
      <c r="E1148" s="38"/>
      <c r="F1148" s="199" t="s">
        <v>170</v>
      </c>
      <c r="G1148" s="38"/>
      <c r="H1148" s="38"/>
      <c r="I1148" s="196"/>
      <c r="J1148" s="38"/>
      <c r="K1148" s="38"/>
      <c r="L1148" s="39"/>
      <c r="M1148" s="197"/>
      <c r="N1148" s="198"/>
      <c r="O1148" s="77"/>
      <c r="P1148" s="77"/>
      <c r="Q1148" s="77"/>
      <c r="R1148" s="77"/>
      <c r="S1148" s="77"/>
      <c r="T1148" s="78"/>
      <c r="U1148" s="38"/>
      <c r="V1148" s="38"/>
      <c r="W1148" s="38"/>
      <c r="X1148" s="38"/>
      <c r="Y1148" s="38"/>
      <c r="Z1148" s="38"/>
      <c r="AA1148" s="38"/>
      <c r="AB1148" s="38"/>
      <c r="AC1148" s="38"/>
      <c r="AD1148" s="38"/>
      <c r="AE1148" s="38"/>
      <c r="AT1148" s="19" t="s">
        <v>169</v>
      </c>
      <c r="AU1148" s="19" t="s">
        <v>83</v>
      </c>
    </row>
    <row r="1149" s="14" customFormat="1">
      <c r="A1149" s="14"/>
      <c r="B1149" s="207"/>
      <c r="C1149" s="14"/>
      <c r="D1149" s="194" t="s">
        <v>171</v>
      </c>
      <c r="E1149" s="208" t="s">
        <v>1</v>
      </c>
      <c r="F1149" s="209" t="s">
        <v>81</v>
      </c>
      <c r="G1149" s="14"/>
      <c r="H1149" s="210">
        <v>1</v>
      </c>
      <c r="I1149" s="211"/>
      <c r="J1149" s="14"/>
      <c r="K1149" s="14"/>
      <c r="L1149" s="207"/>
      <c r="M1149" s="212"/>
      <c r="N1149" s="213"/>
      <c r="O1149" s="213"/>
      <c r="P1149" s="213"/>
      <c r="Q1149" s="213"/>
      <c r="R1149" s="213"/>
      <c r="S1149" s="213"/>
      <c r="T1149" s="214"/>
      <c r="U1149" s="14"/>
      <c r="V1149" s="14"/>
      <c r="W1149" s="14"/>
      <c r="X1149" s="14"/>
      <c r="Y1149" s="14"/>
      <c r="Z1149" s="14"/>
      <c r="AA1149" s="14"/>
      <c r="AB1149" s="14"/>
      <c r="AC1149" s="14"/>
      <c r="AD1149" s="14"/>
      <c r="AE1149" s="14"/>
      <c r="AT1149" s="208" t="s">
        <v>171</v>
      </c>
      <c r="AU1149" s="208" t="s">
        <v>83</v>
      </c>
      <c r="AV1149" s="14" t="s">
        <v>83</v>
      </c>
      <c r="AW1149" s="14" t="s">
        <v>32</v>
      </c>
      <c r="AX1149" s="14" t="s">
        <v>81</v>
      </c>
      <c r="AY1149" s="208" t="s">
        <v>158</v>
      </c>
    </row>
    <row r="1150" s="2" customFormat="1" ht="37.8" customHeight="1">
      <c r="A1150" s="38"/>
      <c r="B1150" s="180"/>
      <c r="C1150" s="181" t="s">
        <v>1479</v>
      </c>
      <c r="D1150" s="181" t="s">
        <v>160</v>
      </c>
      <c r="E1150" s="182" t="s">
        <v>1480</v>
      </c>
      <c r="F1150" s="183" t="s">
        <v>1481</v>
      </c>
      <c r="G1150" s="184" t="s">
        <v>364</v>
      </c>
      <c r="H1150" s="185">
        <v>1</v>
      </c>
      <c r="I1150" s="186"/>
      <c r="J1150" s="187">
        <f>ROUND(I1150*H1150,2)</f>
        <v>0</v>
      </c>
      <c r="K1150" s="183" t="s">
        <v>1</v>
      </c>
      <c r="L1150" s="39"/>
      <c r="M1150" s="188" t="s">
        <v>1</v>
      </c>
      <c r="N1150" s="189" t="s">
        <v>40</v>
      </c>
      <c r="O1150" s="77"/>
      <c r="P1150" s="190">
        <f>O1150*H1150</f>
        <v>0</v>
      </c>
      <c r="Q1150" s="190">
        <v>0</v>
      </c>
      <c r="R1150" s="190">
        <f>Q1150*H1150</f>
        <v>0</v>
      </c>
      <c r="S1150" s="190">
        <v>0</v>
      </c>
      <c r="T1150" s="191">
        <f>S1150*H1150</f>
        <v>0</v>
      </c>
      <c r="U1150" s="38"/>
      <c r="V1150" s="38"/>
      <c r="W1150" s="38"/>
      <c r="X1150" s="38"/>
      <c r="Y1150" s="38"/>
      <c r="Z1150" s="38"/>
      <c r="AA1150" s="38"/>
      <c r="AB1150" s="38"/>
      <c r="AC1150" s="38"/>
      <c r="AD1150" s="38"/>
      <c r="AE1150" s="38"/>
      <c r="AR1150" s="192" t="s">
        <v>165</v>
      </c>
      <c r="AT1150" s="192" t="s">
        <v>160</v>
      </c>
      <c r="AU1150" s="192" t="s">
        <v>83</v>
      </c>
      <c r="AY1150" s="19" t="s">
        <v>158</v>
      </c>
      <c r="BE1150" s="193">
        <f>IF(N1150="základní",J1150,0)</f>
        <v>0</v>
      </c>
      <c r="BF1150" s="193">
        <f>IF(N1150="snížená",J1150,0)</f>
        <v>0</v>
      </c>
      <c r="BG1150" s="193">
        <f>IF(N1150="zákl. přenesená",J1150,0)</f>
        <v>0</v>
      </c>
      <c r="BH1150" s="193">
        <f>IF(N1150="sníž. přenesená",J1150,0)</f>
        <v>0</v>
      </c>
      <c r="BI1150" s="193">
        <f>IF(N1150="nulová",J1150,0)</f>
        <v>0</v>
      </c>
      <c r="BJ1150" s="19" t="s">
        <v>81</v>
      </c>
      <c r="BK1150" s="193">
        <f>ROUND(I1150*H1150,2)</f>
        <v>0</v>
      </c>
      <c r="BL1150" s="19" t="s">
        <v>165</v>
      </c>
      <c r="BM1150" s="192" t="s">
        <v>1482</v>
      </c>
    </row>
    <row r="1151" s="2" customFormat="1">
      <c r="A1151" s="38"/>
      <c r="B1151" s="39"/>
      <c r="C1151" s="38"/>
      <c r="D1151" s="194" t="s">
        <v>167</v>
      </c>
      <c r="E1151" s="38"/>
      <c r="F1151" s="195" t="s">
        <v>1483</v>
      </c>
      <c r="G1151" s="38"/>
      <c r="H1151" s="38"/>
      <c r="I1151" s="196"/>
      <c r="J1151" s="38"/>
      <c r="K1151" s="38"/>
      <c r="L1151" s="39"/>
      <c r="M1151" s="197"/>
      <c r="N1151" s="198"/>
      <c r="O1151" s="77"/>
      <c r="P1151" s="77"/>
      <c r="Q1151" s="77"/>
      <c r="R1151" s="77"/>
      <c r="S1151" s="77"/>
      <c r="T1151" s="78"/>
      <c r="U1151" s="38"/>
      <c r="V1151" s="38"/>
      <c r="W1151" s="38"/>
      <c r="X1151" s="38"/>
      <c r="Y1151" s="38"/>
      <c r="Z1151" s="38"/>
      <c r="AA1151" s="38"/>
      <c r="AB1151" s="38"/>
      <c r="AC1151" s="38"/>
      <c r="AD1151" s="38"/>
      <c r="AE1151" s="38"/>
      <c r="AT1151" s="19" t="s">
        <v>167</v>
      </c>
      <c r="AU1151" s="19" t="s">
        <v>83</v>
      </c>
    </row>
    <row r="1152" s="2" customFormat="1">
      <c r="A1152" s="38"/>
      <c r="B1152" s="39"/>
      <c r="C1152" s="38"/>
      <c r="D1152" s="194" t="s">
        <v>169</v>
      </c>
      <c r="E1152" s="38"/>
      <c r="F1152" s="199" t="s">
        <v>170</v>
      </c>
      <c r="G1152" s="38"/>
      <c r="H1152" s="38"/>
      <c r="I1152" s="196"/>
      <c r="J1152" s="38"/>
      <c r="K1152" s="38"/>
      <c r="L1152" s="39"/>
      <c r="M1152" s="197"/>
      <c r="N1152" s="198"/>
      <c r="O1152" s="77"/>
      <c r="P1152" s="77"/>
      <c r="Q1152" s="77"/>
      <c r="R1152" s="77"/>
      <c r="S1152" s="77"/>
      <c r="T1152" s="78"/>
      <c r="U1152" s="38"/>
      <c r="V1152" s="38"/>
      <c r="W1152" s="38"/>
      <c r="X1152" s="38"/>
      <c r="Y1152" s="38"/>
      <c r="Z1152" s="38"/>
      <c r="AA1152" s="38"/>
      <c r="AB1152" s="38"/>
      <c r="AC1152" s="38"/>
      <c r="AD1152" s="38"/>
      <c r="AE1152" s="38"/>
      <c r="AT1152" s="19" t="s">
        <v>169</v>
      </c>
      <c r="AU1152" s="19" t="s">
        <v>83</v>
      </c>
    </row>
    <row r="1153" s="14" customFormat="1">
      <c r="A1153" s="14"/>
      <c r="B1153" s="207"/>
      <c r="C1153" s="14"/>
      <c r="D1153" s="194" t="s">
        <v>171</v>
      </c>
      <c r="E1153" s="208" t="s">
        <v>1</v>
      </c>
      <c r="F1153" s="209" t="s">
        <v>81</v>
      </c>
      <c r="G1153" s="14"/>
      <c r="H1153" s="210">
        <v>1</v>
      </c>
      <c r="I1153" s="211"/>
      <c r="J1153" s="14"/>
      <c r="K1153" s="14"/>
      <c r="L1153" s="207"/>
      <c r="M1153" s="212"/>
      <c r="N1153" s="213"/>
      <c r="O1153" s="213"/>
      <c r="P1153" s="213"/>
      <c r="Q1153" s="213"/>
      <c r="R1153" s="213"/>
      <c r="S1153" s="213"/>
      <c r="T1153" s="214"/>
      <c r="U1153" s="14"/>
      <c r="V1153" s="14"/>
      <c r="W1153" s="14"/>
      <c r="X1153" s="14"/>
      <c r="Y1153" s="14"/>
      <c r="Z1153" s="14"/>
      <c r="AA1153" s="14"/>
      <c r="AB1153" s="14"/>
      <c r="AC1153" s="14"/>
      <c r="AD1153" s="14"/>
      <c r="AE1153" s="14"/>
      <c r="AT1153" s="208" t="s">
        <v>171</v>
      </c>
      <c r="AU1153" s="208" t="s">
        <v>83</v>
      </c>
      <c r="AV1153" s="14" t="s">
        <v>83</v>
      </c>
      <c r="AW1153" s="14" t="s">
        <v>32</v>
      </c>
      <c r="AX1153" s="14" t="s">
        <v>81</v>
      </c>
      <c r="AY1153" s="208" t="s">
        <v>158</v>
      </c>
    </row>
    <row r="1154" s="2" customFormat="1" ht="37.8" customHeight="1">
      <c r="A1154" s="38"/>
      <c r="B1154" s="180"/>
      <c r="C1154" s="181" t="s">
        <v>1484</v>
      </c>
      <c r="D1154" s="181" t="s">
        <v>160</v>
      </c>
      <c r="E1154" s="182" t="s">
        <v>1485</v>
      </c>
      <c r="F1154" s="183" t="s">
        <v>1486</v>
      </c>
      <c r="G1154" s="184" t="s">
        <v>364</v>
      </c>
      <c r="H1154" s="185">
        <v>1</v>
      </c>
      <c r="I1154" s="186"/>
      <c r="J1154" s="187">
        <f>ROUND(I1154*H1154,2)</f>
        <v>0</v>
      </c>
      <c r="K1154" s="183" t="s">
        <v>1</v>
      </c>
      <c r="L1154" s="39"/>
      <c r="M1154" s="188" t="s">
        <v>1</v>
      </c>
      <c r="N1154" s="189" t="s">
        <v>40</v>
      </c>
      <c r="O1154" s="77"/>
      <c r="P1154" s="190">
        <f>O1154*H1154</f>
        <v>0</v>
      </c>
      <c r="Q1154" s="190">
        <v>0</v>
      </c>
      <c r="R1154" s="190">
        <f>Q1154*H1154</f>
        <v>0</v>
      </c>
      <c r="S1154" s="190">
        <v>0</v>
      </c>
      <c r="T1154" s="191">
        <f>S1154*H1154</f>
        <v>0</v>
      </c>
      <c r="U1154" s="38"/>
      <c r="V1154" s="38"/>
      <c r="W1154" s="38"/>
      <c r="X1154" s="38"/>
      <c r="Y1154" s="38"/>
      <c r="Z1154" s="38"/>
      <c r="AA1154" s="38"/>
      <c r="AB1154" s="38"/>
      <c r="AC1154" s="38"/>
      <c r="AD1154" s="38"/>
      <c r="AE1154" s="38"/>
      <c r="AR1154" s="192" t="s">
        <v>165</v>
      </c>
      <c r="AT1154" s="192" t="s">
        <v>160</v>
      </c>
      <c r="AU1154" s="192" t="s">
        <v>83</v>
      </c>
      <c r="AY1154" s="19" t="s">
        <v>158</v>
      </c>
      <c r="BE1154" s="193">
        <f>IF(N1154="základní",J1154,0)</f>
        <v>0</v>
      </c>
      <c r="BF1154" s="193">
        <f>IF(N1154="snížená",J1154,0)</f>
        <v>0</v>
      </c>
      <c r="BG1154" s="193">
        <f>IF(N1154="zákl. přenesená",J1154,0)</f>
        <v>0</v>
      </c>
      <c r="BH1154" s="193">
        <f>IF(N1154="sníž. přenesená",J1154,0)</f>
        <v>0</v>
      </c>
      <c r="BI1154" s="193">
        <f>IF(N1154="nulová",J1154,0)</f>
        <v>0</v>
      </c>
      <c r="BJ1154" s="19" t="s">
        <v>81</v>
      </c>
      <c r="BK1154" s="193">
        <f>ROUND(I1154*H1154,2)</f>
        <v>0</v>
      </c>
      <c r="BL1154" s="19" t="s">
        <v>165</v>
      </c>
      <c r="BM1154" s="192" t="s">
        <v>1487</v>
      </c>
    </row>
    <row r="1155" s="2" customFormat="1">
      <c r="A1155" s="38"/>
      <c r="B1155" s="39"/>
      <c r="C1155" s="38"/>
      <c r="D1155" s="194" t="s">
        <v>167</v>
      </c>
      <c r="E1155" s="38"/>
      <c r="F1155" s="195" t="s">
        <v>1488</v>
      </c>
      <c r="G1155" s="38"/>
      <c r="H1155" s="38"/>
      <c r="I1155" s="196"/>
      <c r="J1155" s="38"/>
      <c r="K1155" s="38"/>
      <c r="L1155" s="39"/>
      <c r="M1155" s="197"/>
      <c r="N1155" s="198"/>
      <c r="O1155" s="77"/>
      <c r="P1155" s="77"/>
      <c r="Q1155" s="77"/>
      <c r="R1155" s="77"/>
      <c r="S1155" s="77"/>
      <c r="T1155" s="78"/>
      <c r="U1155" s="38"/>
      <c r="V1155" s="38"/>
      <c r="W1155" s="38"/>
      <c r="X1155" s="38"/>
      <c r="Y1155" s="38"/>
      <c r="Z1155" s="38"/>
      <c r="AA1155" s="38"/>
      <c r="AB1155" s="38"/>
      <c r="AC1155" s="38"/>
      <c r="AD1155" s="38"/>
      <c r="AE1155" s="38"/>
      <c r="AT1155" s="19" t="s">
        <v>167</v>
      </c>
      <c r="AU1155" s="19" t="s">
        <v>83</v>
      </c>
    </row>
    <row r="1156" s="2" customFormat="1">
      <c r="A1156" s="38"/>
      <c r="B1156" s="39"/>
      <c r="C1156" s="38"/>
      <c r="D1156" s="194" t="s">
        <v>169</v>
      </c>
      <c r="E1156" s="38"/>
      <c r="F1156" s="199" t="s">
        <v>170</v>
      </c>
      <c r="G1156" s="38"/>
      <c r="H1156" s="38"/>
      <c r="I1156" s="196"/>
      <c r="J1156" s="38"/>
      <c r="K1156" s="38"/>
      <c r="L1156" s="39"/>
      <c r="M1156" s="197"/>
      <c r="N1156" s="198"/>
      <c r="O1156" s="77"/>
      <c r="P1156" s="77"/>
      <c r="Q1156" s="77"/>
      <c r="R1156" s="77"/>
      <c r="S1156" s="77"/>
      <c r="T1156" s="78"/>
      <c r="U1156" s="38"/>
      <c r="V1156" s="38"/>
      <c r="W1156" s="38"/>
      <c r="X1156" s="38"/>
      <c r="Y1156" s="38"/>
      <c r="Z1156" s="38"/>
      <c r="AA1156" s="38"/>
      <c r="AB1156" s="38"/>
      <c r="AC1156" s="38"/>
      <c r="AD1156" s="38"/>
      <c r="AE1156" s="38"/>
      <c r="AT1156" s="19" t="s">
        <v>169</v>
      </c>
      <c r="AU1156" s="19" t="s">
        <v>83</v>
      </c>
    </row>
    <row r="1157" s="14" customFormat="1">
      <c r="A1157" s="14"/>
      <c r="B1157" s="207"/>
      <c r="C1157" s="14"/>
      <c r="D1157" s="194" t="s">
        <v>171</v>
      </c>
      <c r="E1157" s="208" t="s">
        <v>1</v>
      </c>
      <c r="F1157" s="209" t="s">
        <v>81</v>
      </c>
      <c r="G1157" s="14"/>
      <c r="H1157" s="210">
        <v>1</v>
      </c>
      <c r="I1157" s="211"/>
      <c r="J1157" s="14"/>
      <c r="K1157" s="14"/>
      <c r="L1157" s="207"/>
      <c r="M1157" s="212"/>
      <c r="N1157" s="213"/>
      <c r="O1157" s="213"/>
      <c r="P1157" s="213"/>
      <c r="Q1157" s="213"/>
      <c r="R1157" s="213"/>
      <c r="S1157" s="213"/>
      <c r="T1157" s="214"/>
      <c r="U1157" s="14"/>
      <c r="V1157" s="14"/>
      <c r="W1157" s="14"/>
      <c r="X1157" s="14"/>
      <c r="Y1157" s="14"/>
      <c r="Z1157" s="14"/>
      <c r="AA1157" s="14"/>
      <c r="AB1157" s="14"/>
      <c r="AC1157" s="14"/>
      <c r="AD1157" s="14"/>
      <c r="AE1157" s="14"/>
      <c r="AT1157" s="208" t="s">
        <v>171</v>
      </c>
      <c r="AU1157" s="208" t="s">
        <v>83</v>
      </c>
      <c r="AV1157" s="14" t="s">
        <v>83</v>
      </c>
      <c r="AW1157" s="14" t="s">
        <v>32</v>
      </c>
      <c r="AX1157" s="14" t="s">
        <v>81</v>
      </c>
      <c r="AY1157" s="208" t="s">
        <v>158</v>
      </c>
    </row>
    <row r="1158" s="2" customFormat="1" ht="49.05" customHeight="1">
      <c r="A1158" s="38"/>
      <c r="B1158" s="180"/>
      <c r="C1158" s="181" t="s">
        <v>1489</v>
      </c>
      <c r="D1158" s="181" t="s">
        <v>160</v>
      </c>
      <c r="E1158" s="182" t="s">
        <v>1490</v>
      </c>
      <c r="F1158" s="183" t="s">
        <v>1491</v>
      </c>
      <c r="G1158" s="184" t="s">
        <v>364</v>
      </c>
      <c r="H1158" s="185">
        <v>1</v>
      </c>
      <c r="I1158" s="186"/>
      <c r="J1158" s="187">
        <f>ROUND(I1158*H1158,2)</f>
        <v>0</v>
      </c>
      <c r="K1158" s="183" t="s">
        <v>1</v>
      </c>
      <c r="L1158" s="39"/>
      <c r="M1158" s="188" t="s">
        <v>1</v>
      </c>
      <c r="N1158" s="189" t="s">
        <v>40</v>
      </c>
      <c r="O1158" s="77"/>
      <c r="P1158" s="190">
        <f>O1158*H1158</f>
        <v>0</v>
      </c>
      <c r="Q1158" s="190">
        <v>0</v>
      </c>
      <c r="R1158" s="190">
        <f>Q1158*H1158</f>
        <v>0</v>
      </c>
      <c r="S1158" s="190">
        <v>0</v>
      </c>
      <c r="T1158" s="191">
        <f>S1158*H1158</f>
        <v>0</v>
      </c>
      <c r="U1158" s="38"/>
      <c r="V1158" s="38"/>
      <c r="W1158" s="38"/>
      <c r="X1158" s="38"/>
      <c r="Y1158" s="38"/>
      <c r="Z1158" s="38"/>
      <c r="AA1158" s="38"/>
      <c r="AB1158" s="38"/>
      <c r="AC1158" s="38"/>
      <c r="AD1158" s="38"/>
      <c r="AE1158" s="38"/>
      <c r="AR1158" s="192" t="s">
        <v>165</v>
      </c>
      <c r="AT1158" s="192" t="s">
        <v>160</v>
      </c>
      <c r="AU1158" s="192" t="s">
        <v>83</v>
      </c>
      <c r="AY1158" s="19" t="s">
        <v>158</v>
      </c>
      <c r="BE1158" s="193">
        <f>IF(N1158="základní",J1158,0)</f>
        <v>0</v>
      </c>
      <c r="BF1158" s="193">
        <f>IF(N1158="snížená",J1158,0)</f>
        <v>0</v>
      </c>
      <c r="BG1158" s="193">
        <f>IF(N1158="zákl. přenesená",J1158,0)</f>
        <v>0</v>
      </c>
      <c r="BH1158" s="193">
        <f>IF(N1158="sníž. přenesená",J1158,0)</f>
        <v>0</v>
      </c>
      <c r="BI1158" s="193">
        <f>IF(N1158="nulová",J1158,0)</f>
        <v>0</v>
      </c>
      <c r="BJ1158" s="19" t="s">
        <v>81</v>
      </c>
      <c r="BK1158" s="193">
        <f>ROUND(I1158*H1158,2)</f>
        <v>0</v>
      </c>
      <c r="BL1158" s="19" t="s">
        <v>165</v>
      </c>
      <c r="BM1158" s="192" t="s">
        <v>1492</v>
      </c>
    </row>
    <row r="1159" s="2" customFormat="1">
      <c r="A1159" s="38"/>
      <c r="B1159" s="39"/>
      <c r="C1159" s="38"/>
      <c r="D1159" s="194" t="s">
        <v>167</v>
      </c>
      <c r="E1159" s="38"/>
      <c r="F1159" s="195" t="s">
        <v>1493</v>
      </c>
      <c r="G1159" s="38"/>
      <c r="H1159" s="38"/>
      <c r="I1159" s="196"/>
      <c r="J1159" s="38"/>
      <c r="K1159" s="38"/>
      <c r="L1159" s="39"/>
      <c r="M1159" s="197"/>
      <c r="N1159" s="198"/>
      <c r="O1159" s="77"/>
      <c r="P1159" s="77"/>
      <c r="Q1159" s="77"/>
      <c r="R1159" s="77"/>
      <c r="S1159" s="77"/>
      <c r="T1159" s="78"/>
      <c r="U1159" s="38"/>
      <c r="V1159" s="38"/>
      <c r="W1159" s="38"/>
      <c r="X1159" s="38"/>
      <c r="Y1159" s="38"/>
      <c r="Z1159" s="38"/>
      <c r="AA1159" s="38"/>
      <c r="AB1159" s="38"/>
      <c r="AC1159" s="38"/>
      <c r="AD1159" s="38"/>
      <c r="AE1159" s="38"/>
      <c r="AT1159" s="19" t="s">
        <v>167</v>
      </c>
      <c r="AU1159" s="19" t="s">
        <v>83</v>
      </c>
    </row>
    <row r="1160" s="2" customFormat="1">
      <c r="A1160" s="38"/>
      <c r="B1160" s="39"/>
      <c r="C1160" s="38"/>
      <c r="D1160" s="194" t="s">
        <v>169</v>
      </c>
      <c r="E1160" s="38"/>
      <c r="F1160" s="199" t="s">
        <v>170</v>
      </c>
      <c r="G1160" s="38"/>
      <c r="H1160" s="38"/>
      <c r="I1160" s="196"/>
      <c r="J1160" s="38"/>
      <c r="K1160" s="38"/>
      <c r="L1160" s="39"/>
      <c r="M1160" s="197"/>
      <c r="N1160" s="198"/>
      <c r="O1160" s="77"/>
      <c r="P1160" s="77"/>
      <c r="Q1160" s="77"/>
      <c r="R1160" s="77"/>
      <c r="S1160" s="77"/>
      <c r="T1160" s="78"/>
      <c r="U1160" s="38"/>
      <c r="V1160" s="38"/>
      <c r="W1160" s="38"/>
      <c r="X1160" s="38"/>
      <c r="Y1160" s="38"/>
      <c r="Z1160" s="38"/>
      <c r="AA1160" s="38"/>
      <c r="AB1160" s="38"/>
      <c r="AC1160" s="38"/>
      <c r="AD1160" s="38"/>
      <c r="AE1160" s="38"/>
      <c r="AT1160" s="19" t="s">
        <v>169</v>
      </c>
      <c r="AU1160" s="19" t="s">
        <v>83</v>
      </c>
    </row>
    <row r="1161" s="14" customFormat="1">
      <c r="A1161" s="14"/>
      <c r="B1161" s="207"/>
      <c r="C1161" s="14"/>
      <c r="D1161" s="194" t="s">
        <v>171</v>
      </c>
      <c r="E1161" s="208" t="s">
        <v>1</v>
      </c>
      <c r="F1161" s="209" t="s">
        <v>81</v>
      </c>
      <c r="G1161" s="14"/>
      <c r="H1161" s="210">
        <v>1</v>
      </c>
      <c r="I1161" s="211"/>
      <c r="J1161" s="14"/>
      <c r="K1161" s="14"/>
      <c r="L1161" s="207"/>
      <c r="M1161" s="212"/>
      <c r="N1161" s="213"/>
      <c r="O1161" s="213"/>
      <c r="P1161" s="213"/>
      <c r="Q1161" s="213"/>
      <c r="R1161" s="213"/>
      <c r="S1161" s="213"/>
      <c r="T1161" s="214"/>
      <c r="U1161" s="14"/>
      <c r="V1161" s="14"/>
      <c r="W1161" s="14"/>
      <c r="X1161" s="14"/>
      <c r="Y1161" s="14"/>
      <c r="Z1161" s="14"/>
      <c r="AA1161" s="14"/>
      <c r="AB1161" s="14"/>
      <c r="AC1161" s="14"/>
      <c r="AD1161" s="14"/>
      <c r="AE1161" s="14"/>
      <c r="AT1161" s="208" t="s">
        <v>171</v>
      </c>
      <c r="AU1161" s="208" t="s">
        <v>83</v>
      </c>
      <c r="AV1161" s="14" t="s">
        <v>83</v>
      </c>
      <c r="AW1161" s="14" t="s">
        <v>32</v>
      </c>
      <c r="AX1161" s="14" t="s">
        <v>81</v>
      </c>
      <c r="AY1161" s="208" t="s">
        <v>158</v>
      </c>
    </row>
    <row r="1162" s="2" customFormat="1" ht="44.25" customHeight="1">
      <c r="A1162" s="38"/>
      <c r="B1162" s="180"/>
      <c r="C1162" s="181" t="s">
        <v>1494</v>
      </c>
      <c r="D1162" s="181" t="s">
        <v>160</v>
      </c>
      <c r="E1162" s="182" t="s">
        <v>1495</v>
      </c>
      <c r="F1162" s="183" t="s">
        <v>1496</v>
      </c>
      <c r="G1162" s="184" t="s">
        <v>364</v>
      </c>
      <c r="H1162" s="185">
        <v>1</v>
      </c>
      <c r="I1162" s="186"/>
      <c r="J1162" s="187">
        <f>ROUND(I1162*H1162,2)</f>
        <v>0</v>
      </c>
      <c r="K1162" s="183" t="s">
        <v>1</v>
      </c>
      <c r="L1162" s="39"/>
      <c r="M1162" s="188" t="s">
        <v>1</v>
      </c>
      <c r="N1162" s="189" t="s">
        <v>40</v>
      </c>
      <c r="O1162" s="77"/>
      <c r="P1162" s="190">
        <f>O1162*H1162</f>
        <v>0</v>
      </c>
      <c r="Q1162" s="190">
        <v>0</v>
      </c>
      <c r="R1162" s="190">
        <f>Q1162*H1162</f>
        <v>0</v>
      </c>
      <c r="S1162" s="190">
        <v>0</v>
      </c>
      <c r="T1162" s="191">
        <f>S1162*H1162</f>
        <v>0</v>
      </c>
      <c r="U1162" s="38"/>
      <c r="V1162" s="38"/>
      <c r="W1162" s="38"/>
      <c r="X1162" s="38"/>
      <c r="Y1162" s="38"/>
      <c r="Z1162" s="38"/>
      <c r="AA1162" s="38"/>
      <c r="AB1162" s="38"/>
      <c r="AC1162" s="38"/>
      <c r="AD1162" s="38"/>
      <c r="AE1162" s="38"/>
      <c r="AR1162" s="192" t="s">
        <v>165</v>
      </c>
      <c r="AT1162" s="192" t="s">
        <v>160</v>
      </c>
      <c r="AU1162" s="192" t="s">
        <v>83</v>
      </c>
      <c r="AY1162" s="19" t="s">
        <v>158</v>
      </c>
      <c r="BE1162" s="193">
        <f>IF(N1162="základní",J1162,0)</f>
        <v>0</v>
      </c>
      <c r="BF1162" s="193">
        <f>IF(N1162="snížená",J1162,0)</f>
        <v>0</v>
      </c>
      <c r="BG1162" s="193">
        <f>IF(N1162="zákl. přenesená",J1162,0)</f>
        <v>0</v>
      </c>
      <c r="BH1162" s="193">
        <f>IF(N1162="sníž. přenesená",J1162,0)</f>
        <v>0</v>
      </c>
      <c r="BI1162" s="193">
        <f>IF(N1162="nulová",J1162,0)</f>
        <v>0</v>
      </c>
      <c r="BJ1162" s="19" t="s">
        <v>81</v>
      </c>
      <c r="BK1162" s="193">
        <f>ROUND(I1162*H1162,2)</f>
        <v>0</v>
      </c>
      <c r="BL1162" s="19" t="s">
        <v>165</v>
      </c>
      <c r="BM1162" s="192" t="s">
        <v>1497</v>
      </c>
    </row>
    <row r="1163" s="2" customFormat="1">
      <c r="A1163" s="38"/>
      <c r="B1163" s="39"/>
      <c r="C1163" s="38"/>
      <c r="D1163" s="194" t="s">
        <v>167</v>
      </c>
      <c r="E1163" s="38"/>
      <c r="F1163" s="195" t="s">
        <v>1498</v>
      </c>
      <c r="G1163" s="38"/>
      <c r="H1163" s="38"/>
      <c r="I1163" s="196"/>
      <c r="J1163" s="38"/>
      <c r="K1163" s="38"/>
      <c r="L1163" s="39"/>
      <c r="M1163" s="197"/>
      <c r="N1163" s="198"/>
      <c r="O1163" s="77"/>
      <c r="P1163" s="77"/>
      <c r="Q1163" s="77"/>
      <c r="R1163" s="77"/>
      <c r="S1163" s="77"/>
      <c r="T1163" s="78"/>
      <c r="U1163" s="38"/>
      <c r="V1163" s="38"/>
      <c r="W1163" s="38"/>
      <c r="X1163" s="38"/>
      <c r="Y1163" s="38"/>
      <c r="Z1163" s="38"/>
      <c r="AA1163" s="38"/>
      <c r="AB1163" s="38"/>
      <c r="AC1163" s="38"/>
      <c r="AD1163" s="38"/>
      <c r="AE1163" s="38"/>
      <c r="AT1163" s="19" t="s">
        <v>167</v>
      </c>
      <c r="AU1163" s="19" t="s">
        <v>83</v>
      </c>
    </row>
    <row r="1164" s="2" customFormat="1">
      <c r="A1164" s="38"/>
      <c r="B1164" s="39"/>
      <c r="C1164" s="38"/>
      <c r="D1164" s="194" t="s">
        <v>169</v>
      </c>
      <c r="E1164" s="38"/>
      <c r="F1164" s="199" t="s">
        <v>170</v>
      </c>
      <c r="G1164" s="38"/>
      <c r="H1164" s="38"/>
      <c r="I1164" s="196"/>
      <c r="J1164" s="38"/>
      <c r="K1164" s="38"/>
      <c r="L1164" s="39"/>
      <c r="M1164" s="197"/>
      <c r="N1164" s="198"/>
      <c r="O1164" s="77"/>
      <c r="P1164" s="77"/>
      <c r="Q1164" s="77"/>
      <c r="R1164" s="77"/>
      <c r="S1164" s="77"/>
      <c r="T1164" s="78"/>
      <c r="U1164" s="38"/>
      <c r="V1164" s="38"/>
      <c r="W1164" s="38"/>
      <c r="X1164" s="38"/>
      <c r="Y1164" s="38"/>
      <c r="Z1164" s="38"/>
      <c r="AA1164" s="38"/>
      <c r="AB1164" s="38"/>
      <c r="AC1164" s="38"/>
      <c r="AD1164" s="38"/>
      <c r="AE1164" s="38"/>
      <c r="AT1164" s="19" t="s">
        <v>169</v>
      </c>
      <c r="AU1164" s="19" t="s">
        <v>83</v>
      </c>
    </row>
    <row r="1165" s="14" customFormat="1">
      <c r="A1165" s="14"/>
      <c r="B1165" s="207"/>
      <c r="C1165" s="14"/>
      <c r="D1165" s="194" t="s">
        <v>171</v>
      </c>
      <c r="E1165" s="208" t="s">
        <v>1</v>
      </c>
      <c r="F1165" s="209" t="s">
        <v>81</v>
      </c>
      <c r="G1165" s="14"/>
      <c r="H1165" s="210">
        <v>1</v>
      </c>
      <c r="I1165" s="211"/>
      <c r="J1165" s="14"/>
      <c r="K1165" s="14"/>
      <c r="L1165" s="207"/>
      <c r="M1165" s="212"/>
      <c r="N1165" s="213"/>
      <c r="O1165" s="213"/>
      <c r="P1165" s="213"/>
      <c r="Q1165" s="213"/>
      <c r="R1165" s="213"/>
      <c r="S1165" s="213"/>
      <c r="T1165" s="214"/>
      <c r="U1165" s="14"/>
      <c r="V1165" s="14"/>
      <c r="W1165" s="14"/>
      <c r="X1165" s="14"/>
      <c r="Y1165" s="14"/>
      <c r="Z1165" s="14"/>
      <c r="AA1165" s="14"/>
      <c r="AB1165" s="14"/>
      <c r="AC1165" s="14"/>
      <c r="AD1165" s="14"/>
      <c r="AE1165" s="14"/>
      <c r="AT1165" s="208" t="s">
        <v>171</v>
      </c>
      <c r="AU1165" s="208" t="s">
        <v>83</v>
      </c>
      <c r="AV1165" s="14" t="s">
        <v>83</v>
      </c>
      <c r="AW1165" s="14" t="s">
        <v>32</v>
      </c>
      <c r="AX1165" s="14" t="s">
        <v>81</v>
      </c>
      <c r="AY1165" s="208" t="s">
        <v>158</v>
      </c>
    </row>
    <row r="1166" s="2" customFormat="1" ht="37.8" customHeight="1">
      <c r="A1166" s="38"/>
      <c r="B1166" s="180"/>
      <c r="C1166" s="181" t="s">
        <v>1499</v>
      </c>
      <c r="D1166" s="181" t="s">
        <v>160</v>
      </c>
      <c r="E1166" s="182" t="s">
        <v>1500</v>
      </c>
      <c r="F1166" s="183" t="s">
        <v>1501</v>
      </c>
      <c r="G1166" s="184" t="s">
        <v>364</v>
      </c>
      <c r="H1166" s="185">
        <v>1</v>
      </c>
      <c r="I1166" s="186"/>
      <c r="J1166" s="187">
        <f>ROUND(I1166*H1166,2)</f>
        <v>0</v>
      </c>
      <c r="K1166" s="183" t="s">
        <v>1</v>
      </c>
      <c r="L1166" s="39"/>
      <c r="M1166" s="188" t="s">
        <v>1</v>
      </c>
      <c r="N1166" s="189" t="s">
        <v>40</v>
      </c>
      <c r="O1166" s="77"/>
      <c r="P1166" s="190">
        <f>O1166*H1166</f>
        <v>0</v>
      </c>
      <c r="Q1166" s="190">
        <v>0</v>
      </c>
      <c r="R1166" s="190">
        <f>Q1166*H1166</f>
        <v>0</v>
      </c>
      <c r="S1166" s="190">
        <v>0</v>
      </c>
      <c r="T1166" s="191">
        <f>S1166*H1166</f>
        <v>0</v>
      </c>
      <c r="U1166" s="38"/>
      <c r="V1166" s="38"/>
      <c r="W1166" s="38"/>
      <c r="X1166" s="38"/>
      <c r="Y1166" s="38"/>
      <c r="Z1166" s="38"/>
      <c r="AA1166" s="38"/>
      <c r="AB1166" s="38"/>
      <c r="AC1166" s="38"/>
      <c r="AD1166" s="38"/>
      <c r="AE1166" s="38"/>
      <c r="AR1166" s="192" t="s">
        <v>165</v>
      </c>
      <c r="AT1166" s="192" t="s">
        <v>160</v>
      </c>
      <c r="AU1166" s="192" t="s">
        <v>83</v>
      </c>
      <c r="AY1166" s="19" t="s">
        <v>158</v>
      </c>
      <c r="BE1166" s="193">
        <f>IF(N1166="základní",J1166,0)</f>
        <v>0</v>
      </c>
      <c r="BF1166" s="193">
        <f>IF(N1166="snížená",J1166,0)</f>
        <v>0</v>
      </c>
      <c r="BG1166" s="193">
        <f>IF(N1166="zákl. přenesená",J1166,0)</f>
        <v>0</v>
      </c>
      <c r="BH1166" s="193">
        <f>IF(N1166="sníž. přenesená",J1166,0)</f>
        <v>0</v>
      </c>
      <c r="BI1166" s="193">
        <f>IF(N1166="nulová",J1166,0)</f>
        <v>0</v>
      </c>
      <c r="BJ1166" s="19" t="s">
        <v>81</v>
      </c>
      <c r="BK1166" s="193">
        <f>ROUND(I1166*H1166,2)</f>
        <v>0</v>
      </c>
      <c r="BL1166" s="19" t="s">
        <v>165</v>
      </c>
      <c r="BM1166" s="192" t="s">
        <v>1502</v>
      </c>
    </row>
    <row r="1167" s="2" customFormat="1">
      <c r="A1167" s="38"/>
      <c r="B1167" s="39"/>
      <c r="C1167" s="38"/>
      <c r="D1167" s="194" t="s">
        <v>167</v>
      </c>
      <c r="E1167" s="38"/>
      <c r="F1167" s="195" t="s">
        <v>1503</v>
      </c>
      <c r="G1167" s="38"/>
      <c r="H1167" s="38"/>
      <c r="I1167" s="196"/>
      <c r="J1167" s="38"/>
      <c r="K1167" s="38"/>
      <c r="L1167" s="39"/>
      <c r="M1167" s="197"/>
      <c r="N1167" s="198"/>
      <c r="O1167" s="77"/>
      <c r="P1167" s="77"/>
      <c r="Q1167" s="77"/>
      <c r="R1167" s="77"/>
      <c r="S1167" s="77"/>
      <c r="T1167" s="78"/>
      <c r="U1167" s="38"/>
      <c r="V1167" s="38"/>
      <c r="W1167" s="38"/>
      <c r="X1167" s="38"/>
      <c r="Y1167" s="38"/>
      <c r="Z1167" s="38"/>
      <c r="AA1167" s="38"/>
      <c r="AB1167" s="38"/>
      <c r="AC1167" s="38"/>
      <c r="AD1167" s="38"/>
      <c r="AE1167" s="38"/>
      <c r="AT1167" s="19" t="s">
        <v>167</v>
      </c>
      <c r="AU1167" s="19" t="s">
        <v>83</v>
      </c>
    </row>
    <row r="1168" s="2" customFormat="1">
      <c r="A1168" s="38"/>
      <c r="B1168" s="39"/>
      <c r="C1168" s="38"/>
      <c r="D1168" s="194" t="s">
        <v>169</v>
      </c>
      <c r="E1168" s="38"/>
      <c r="F1168" s="199" t="s">
        <v>170</v>
      </c>
      <c r="G1168" s="38"/>
      <c r="H1168" s="38"/>
      <c r="I1168" s="196"/>
      <c r="J1168" s="38"/>
      <c r="K1168" s="38"/>
      <c r="L1168" s="39"/>
      <c r="M1168" s="197"/>
      <c r="N1168" s="198"/>
      <c r="O1168" s="77"/>
      <c r="P1168" s="77"/>
      <c r="Q1168" s="77"/>
      <c r="R1168" s="77"/>
      <c r="S1168" s="77"/>
      <c r="T1168" s="78"/>
      <c r="U1168" s="38"/>
      <c r="V1168" s="38"/>
      <c r="W1168" s="38"/>
      <c r="X1168" s="38"/>
      <c r="Y1168" s="38"/>
      <c r="Z1168" s="38"/>
      <c r="AA1168" s="38"/>
      <c r="AB1168" s="38"/>
      <c r="AC1168" s="38"/>
      <c r="AD1168" s="38"/>
      <c r="AE1168" s="38"/>
      <c r="AT1168" s="19" t="s">
        <v>169</v>
      </c>
      <c r="AU1168" s="19" t="s">
        <v>83</v>
      </c>
    </row>
    <row r="1169" s="14" customFormat="1">
      <c r="A1169" s="14"/>
      <c r="B1169" s="207"/>
      <c r="C1169" s="14"/>
      <c r="D1169" s="194" t="s">
        <v>171</v>
      </c>
      <c r="E1169" s="208" t="s">
        <v>1</v>
      </c>
      <c r="F1169" s="209" t="s">
        <v>81</v>
      </c>
      <c r="G1169" s="14"/>
      <c r="H1169" s="210">
        <v>1</v>
      </c>
      <c r="I1169" s="211"/>
      <c r="J1169" s="14"/>
      <c r="K1169" s="14"/>
      <c r="L1169" s="207"/>
      <c r="M1169" s="212"/>
      <c r="N1169" s="213"/>
      <c r="O1169" s="213"/>
      <c r="P1169" s="213"/>
      <c r="Q1169" s="213"/>
      <c r="R1169" s="213"/>
      <c r="S1169" s="213"/>
      <c r="T1169" s="214"/>
      <c r="U1169" s="14"/>
      <c r="V1169" s="14"/>
      <c r="W1169" s="14"/>
      <c r="X1169" s="14"/>
      <c r="Y1169" s="14"/>
      <c r="Z1169" s="14"/>
      <c r="AA1169" s="14"/>
      <c r="AB1169" s="14"/>
      <c r="AC1169" s="14"/>
      <c r="AD1169" s="14"/>
      <c r="AE1169" s="14"/>
      <c r="AT1169" s="208" t="s">
        <v>171</v>
      </c>
      <c r="AU1169" s="208" t="s">
        <v>83</v>
      </c>
      <c r="AV1169" s="14" t="s">
        <v>83</v>
      </c>
      <c r="AW1169" s="14" t="s">
        <v>32</v>
      </c>
      <c r="AX1169" s="14" t="s">
        <v>81</v>
      </c>
      <c r="AY1169" s="208" t="s">
        <v>158</v>
      </c>
    </row>
    <row r="1170" s="2" customFormat="1" ht="49.05" customHeight="1">
      <c r="A1170" s="38"/>
      <c r="B1170" s="180"/>
      <c r="C1170" s="181" t="s">
        <v>1504</v>
      </c>
      <c r="D1170" s="181" t="s">
        <v>160</v>
      </c>
      <c r="E1170" s="182" t="s">
        <v>1505</v>
      </c>
      <c r="F1170" s="183" t="s">
        <v>1506</v>
      </c>
      <c r="G1170" s="184" t="s">
        <v>364</v>
      </c>
      <c r="H1170" s="185">
        <v>1</v>
      </c>
      <c r="I1170" s="186"/>
      <c r="J1170" s="187">
        <f>ROUND(I1170*H1170,2)</f>
        <v>0</v>
      </c>
      <c r="K1170" s="183" t="s">
        <v>1</v>
      </c>
      <c r="L1170" s="39"/>
      <c r="M1170" s="188" t="s">
        <v>1</v>
      </c>
      <c r="N1170" s="189" t="s">
        <v>40</v>
      </c>
      <c r="O1170" s="77"/>
      <c r="P1170" s="190">
        <f>O1170*H1170</f>
        <v>0</v>
      </c>
      <c r="Q1170" s="190">
        <v>0</v>
      </c>
      <c r="R1170" s="190">
        <f>Q1170*H1170</f>
        <v>0</v>
      </c>
      <c r="S1170" s="190">
        <v>0</v>
      </c>
      <c r="T1170" s="191">
        <f>S1170*H1170</f>
        <v>0</v>
      </c>
      <c r="U1170" s="38"/>
      <c r="V1170" s="38"/>
      <c r="W1170" s="38"/>
      <c r="X1170" s="38"/>
      <c r="Y1170" s="38"/>
      <c r="Z1170" s="38"/>
      <c r="AA1170" s="38"/>
      <c r="AB1170" s="38"/>
      <c r="AC1170" s="38"/>
      <c r="AD1170" s="38"/>
      <c r="AE1170" s="38"/>
      <c r="AR1170" s="192" t="s">
        <v>165</v>
      </c>
      <c r="AT1170" s="192" t="s">
        <v>160</v>
      </c>
      <c r="AU1170" s="192" t="s">
        <v>83</v>
      </c>
      <c r="AY1170" s="19" t="s">
        <v>158</v>
      </c>
      <c r="BE1170" s="193">
        <f>IF(N1170="základní",J1170,0)</f>
        <v>0</v>
      </c>
      <c r="BF1170" s="193">
        <f>IF(N1170="snížená",J1170,0)</f>
        <v>0</v>
      </c>
      <c r="BG1170" s="193">
        <f>IF(N1170="zákl. přenesená",J1170,0)</f>
        <v>0</v>
      </c>
      <c r="BH1170" s="193">
        <f>IF(N1170="sníž. přenesená",J1170,0)</f>
        <v>0</v>
      </c>
      <c r="BI1170" s="193">
        <f>IF(N1170="nulová",J1170,0)</f>
        <v>0</v>
      </c>
      <c r="BJ1170" s="19" t="s">
        <v>81</v>
      </c>
      <c r="BK1170" s="193">
        <f>ROUND(I1170*H1170,2)</f>
        <v>0</v>
      </c>
      <c r="BL1170" s="19" t="s">
        <v>165</v>
      </c>
      <c r="BM1170" s="192" t="s">
        <v>1507</v>
      </c>
    </row>
    <row r="1171" s="2" customFormat="1">
      <c r="A1171" s="38"/>
      <c r="B1171" s="39"/>
      <c r="C1171" s="38"/>
      <c r="D1171" s="194" t="s">
        <v>167</v>
      </c>
      <c r="E1171" s="38"/>
      <c r="F1171" s="195" t="s">
        <v>1508</v>
      </c>
      <c r="G1171" s="38"/>
      <c r="H1171" s="38"/>
      <c r="I1171" s="196"/>
      <c r="J1171" s="38"/>
      <c r="K1171" s="38"/>
      <c r="L1171" s="39"/>
      <c r="M1171" s="197"/>
      <c r="N1171" s="198"/>
      <c r="O1171" s="77"/>
      <c r="P1171" s="77"/>
      <c r="Q1171" s="77"/>
      <c r="R1171" s="77"/>
      <c r="S1171" s="77"/>
      <c r="T1171" s="78"/>
      <c r="U1171" s="38"/>
      <c r="V1171" s="38"/>
      <c r="W1171" s="38"/>
      <c r="X1171" s="38"/>
      <c r="Y1171" s="38"/>
      <c r="Z1171" s="38"/>
      <c r="AA1171" s="38"/>
      <c r="AB1171" s="38"/>
      <c r="AC1171" s="38"/>
      <c r="AD1171" s="38"/>
      <c r="AE1171" s="38"/>
      <c r="AT1171" s="19" t="s">
        <v>167</v>
      </c>
      <c r="AU1171" s="19" t="s">
        <v>83</v>
      </c>
    </row>
    <row r="1172" s="14" customFormat="1">
      <c r="A1172" s="14"/>
      <c r="B1172" s="207"/>
      <c r="C1172" s="14"/>
      <c r="D1172" s="194" t="s">
        <v>171</v>
      </c>
      <c r="E1172" s="208" t="s">
        <v>1</v>
      </c>
      <c r="F1172" s="209" t="s">
        <v>81</v>
      </c>
      <c r="G1172" s="14"/>
      <c r="H1172" s="210">
        <v>1</v>
      </c>
      <c r="I1172" s="211"/>
      <c r="J1172" s="14"/>
      <c r="K1172" s="14"/>
      <c r="L1172" s="207"/>
      <c r="M1172" s="212"/>
      <c r="N1172" s="213"/>
      <c r="O1172" s="213"/>
      <c r="P1172" s="213"/>
      <c r="Q1172" s="213"/>
      <c r="R1172" s="213"/>
      <c r="S1172" s="213"/>
      <c r="T1172" s="214"/>
      <c r="U1172" s="14"/>
      <c r="V1172" s="14"/>
      <c r="W1172" s="14"/>
      <c r="X1172" s="14"/>
      <c r="Y1172" s="14"/>
      <c r="Z1172" s="14"/>
      <c r="AA1172" s="14"/>
      <c r="AB1172" s="14"/>
      <c r="AC1172" s="14"/>
      <c r="AD1172" s="14"/>
      <c r="AE1172" s="14"/>
      <c r="AT1172" s="208" t="s">
        <v>171</v>
      </c>
      <c r="AU1172" s="208" t="s">
        <v>83</v>
      </c>
      <c r="AV1172" s="14" t="s">
        <v>83</v>
      </c>
      <c r="AW1172" s="14" t="s">
        <v>32</v>
      </c>
      <c r="AX1172" s="14" t="s">
        <v>81</v>
      </c>
      <c r="AY1172" s="208" t="s">
        <v>158</v>
      </c>
    </row>
    <row r="1173" s="2" customFormat="1" ht="37.8" customHeight="1">
      <c r="A1173" s="38"/>
      <c r="B1173" s="180"/>
      <c r="C1173" s="181" t="s">
        <v>1509</v>
      </c>
      <c r="D1173" s="181" t="s">
        <v>160</v>
      </c>
      <c r="E1173" s="182" t="s">
        <v>1510</v>
      </c>
      <c r="F1173" s="183" t="s">
        <v>1511</v>
      </c>
      <c r="G1173" s="184" t="s">
        <v>1512</v>
      </c>
      <c r="H1173" s="185">
        <v>16</v>
      </c>
      <c r="I1173" s="186"/>
      <c r="J1173" s="187">
        <f>ROUND(I1173*H1173,2)</f>
        <v>0</v>
      </c>
      <c r="K1173" s="183" t="s">
        <v>1</v>
      </c>
      <c r="L1173" s="39"/>
      <c r="M1173" s="188" t="s">
        <v>1</v>
      </c>
      <c r="N1173" s="189" t="s">
        <v>40</v>
      </c>
      <c r="O1173" s="77"/>
      <c r="P1173" s="190">
        <f>O1173*H1173</f>
        <v>0</v>
      </c>
      <c r="Q1173" s="190">
        <v>0</v>
      </c>
      <c r="R1173" s="190">
        <f>Q1173*H1173</f>
        <v>0</v>
      </c>
      <c r="S1173" s="190">
        <v>0</v>
      </c>
      <c r="T1173" s="191">
        <f>S1173*H1173</f>
        <v>0</v>
      </c>
      <c r="U1173" s="38"/>
      <c r="V1173" s="38"/>
      <c r="W1173" s="38"/>
      <c r="X1173" s="38"/>
      <c r="Y1173" s="38"/>
      <c r="Z1173" s="38"/>
      <c r="AA1173" s="38"/>
      <c r="AB1173" s="38"/>
      <c r="AC1173" s="38"/>
      <c r="AD1173" s="38"/>
      <c r="AE1173" s="38"/>
      <c r="AR1173" s="192" t="s">
        <v>165</v>
      </c>
      <c r="AT1173" s="192" t="s">
        <v>160</v>
      </c>
      <c r="AU1173" s="192" t="s">
        <v>83</v>
      </c>
      <c r="AY1173" s="19" t="s">
        <v>158</v>
      </c>
      <c r="BE1173" s="193">
        <f>IF(N1173="základní",J1173,0)</f>
        <v>0</v>
      </c>
      <c r="BF1173" s="193">
        <f>IF(N1173="snížená",J1173,0)</f>
        <v>0</v>
      </c>
      <c r="BG1173" s="193">
        <f>IF(N1173="zákl. přenesená",J1173,0)</f>
        <v>0</v>
      </c>
      <c r="BH1173" s="193">
        <f>IF(N1173="sníž. přenesená",J1173,0)</f>
        <v>0</v>
      </c>
      <c r="BI1173" s="193">
        <f>IF(N1173="nulová",J1173,0)</f>
        <v>0</v>
      </c>
      <c r="BJ1173" s="19" t="s">
        <v>81</v>
      </c>
      <c r="BK1173" s="193">
        <f>ROUND(I1173*H1173,2)</f>
        <v>0</v>
      </c>
      <c r="BL1173" s="19" t="s">
        <v>165</v>
      </c>
      <c r="BM1173" s="192" t="s">
        <v>1513</v>
      </c>
    </row>
    <row r="1174" s="2" customFormat="1">
      <c r="A1174" s="38"/>
      <c r="B1174" s="39"/>
      <c r="C1174" s="38"/>
      <c r="D1174" s="194" t="s">
        <v>167</v>
      </c>
      <c r="E1174" s="38"/>
      <c r="F1174" s="195" t="s">
        <v>1511</v>
      </c>
      <c r="G1174" s="38"/>
      <c r="H1174" s="38"/>
      <c r="I1174" s="196"/>
      <c r="J1174" s="38"/>
      <c r="K1174" s="38"/>
      <c r="L1174" s="39"/>
      <c r="M1174" s="197"/>
      <c r="N1174" s="198"/>
      <c r="O1174" s="77"/>
      <c r="P1174" s="77"/>
      <c r="Q1174" s="77"/>
      <c r="R1174" s="77"/>
      <c r="S1174" s="77"/>
      <c r="T1174" s="78"/>
      <c r="U1174" s="38"/>
      <c r="V1174" s="38"/>
      <c r="W1174" s="38"/>
      <c r="X1174" s="38"/>
      <c r="Y1174" s="38"/>
      <c r="Z1174" s="38"/>
      <c r="AA1174" s="38"/>
      <c r="AB1174" s="38"/>
      <c r="AC1174" s="38"/>
      <c r="AD1174" s="38"/>
      <c r="AE1174" s="38"/>
      <c r="AT1174" s="19" t="s">
        <v>167</v>
      </c>
      <c r="AU1174" s="19" t="s">
        <v>83</v>
      </c>
    </row>
    <row r="1175" s="2" customFormat="1">
      <c r="A1175" s="38"/>
      <c r="B1175" s="39"/>
      <c r="C1175" s="38"/>
      <c r="D1175" s="194" t="s">
        <v>169</v>
      </c>
      <c r="E1175" s="38"/>
      <c r="F1175" s="199" t="s">
        <v>170</v>
      </c>
      <c r="G1175" s="38"/>
      <c r="H1175" s="38"/>
      <c r="I1175" s="196"/>
      <c r="J1175" s="38"/>
      <c r="K1175" s="38"/>
      <c r="L1175" s="39"/>
      <c r="M1175" s="197"/>
      <c r="N1175" s="198"/>
      <c r="O1175" s="77"/>
      <c r="P1175" s="77"/>
      <c r="Q1175" s="77"/>
      <c r="R1175" s="77"/>
      <c r="S1175" s="77"/>
      <c r="T1175" s="78"/>
      <c r="U1175" s="38"/>
      <c r="V1175" s="38"/>
      <c r="W1175" s="38"/>
      <c r="X1175" s="38"/>
      <c r="Y1175" s="38"/>
      <c r="Z1175" s="38"/>
      <c r="AA1175" s="38"/>
      <c r="AB1175" s="38"/>
      <c r="AC1175" s="38"/>
      <c r="AD1175" s="38"/>
      <c r="AE1175" s="38"/>
      <c r="AT1175" s="19" t="s">
        <v>169</v>
      </c>
      <c r="AU1175" s="19" t="s">
        <v>83</v>
      </c>
    </row>
    <row r="1176" s="14" customFormat="1">
      <c r="A1176" s="14"/>
      <c r="B1176" s="207"/>
      <c r="C1176" s="14"/>
      <c r="D1176" s="194" t="s">
        <v>171</v>
      </c>
      <c r="E1176" s="208" t="s">
        <v>1</v>
      </c>
      <c r="F1176" s="209" t="s">
        <v>272</v>
      </c>
      <c r="G1176" s="14"/>
      <c r="H1176" s="210">
        <v>16</v>
      </c>
      <c r="I1176" s="211"/>
      <c r="J1176" s="14"/>
      <c r="K1176" s="14"/>
      <c r="L1176" s="207"/>
      <c r="M1176" s="212"/>
      <c r="N1176" s="213"/>
      <c r="O1176" s="213"/>
      <c r="P1176" s="213"/>
      <c r="Q1176" s="213"/>
      <c r="R1176" s="213"/>
      <c r="S1176" s="213"/>
      <c r="T1176" s="214"/>
      <c r="U1176" s="14"/>
      <c r="V1176" s="14"/>
      <c r="W1176" s="14"/>
      <c r="X1176" s="14"/>
      <c r="Y1176" s="14"/>
      <c r="Z1176" s="14"/>
      <c r="AA1176" s="14"/>
      <c r="AB1176" s="14"/>
      <c r="AC1176" s="14"/>
      <c r="AD1176" s="14"/>
      <c r="AE1176" s="14"/>
      <c r="AT1176" s="208" t="s">
        <v>171</v>
      </c>
      <c r="AU1176" s="208" t="s">
        <v>83</v>
      </c>
      <c r="AV1176" s="14" t="s">
        <v>83</v>
      </c>
      <c r="AW1176" s="14" t="s">
        <v>32</v>
      </c>
      <c r="AX1176" s="14" t="s">
        <v>81</v>
      </c>
      <c r="AY1176" s="208" t="s">
        <v>158</v>
      </c>
    </row>
    <row r="1177" s="2" customFormat="1" ht="24.15" customHeight="1">
      <c r="A1177" s="38"/>
      <c r="B1177" s="180"/>
      <c r="C1177" s="181" t="s">
        <v>1514</v>
      </c>
      <c r="D1177" s="181" t="s">
        <v>160</v>
      </c>
      <c r="E1177" s="182" t="s">
        <v>1515</v>
      </c>
      <c r="F1177" s="183" t="s">
        <v>1516</v>
      </c>
      <c r="G1177" s="184" t="s">
        <v>364</v>
      </c>
      <c r="H1177" s="185">
        <v>1</v>
      </c>
      <c r="I1177" s="186"/>
      <c r="J1177" s="187">
        <f>ROUND(I1177*H1177,2)</f>
        <v>0</v>
      </c>
      <c r="K1177" s="183" t="s">
        <v>1</v>
      </c>
      <c r="L1177" s="39"/>
      <c r="M1177" s="188" t="s">
        <v>1</v>
      </c>
      <c r="N1177" s="189" t="s">
        <v>40</v>
      </c>
      <c r="O1177" s="77"/>
      <c r="P1177" s="190">
        <f>O1177*H1177</f>
        <v>0</v>
      </c>
      <c r="Q1177" s="190">
        <v>0</v>
      </c>
      <c r="R1177" s="190">
        <f>Q1177*H1177</f>
        <v>0</v>
      </c>
      <c r="S1177" s="190">
        <v>0</v>
      </c>
      <c r="T1177" s="191">
        <f>S1177*H1177</f>
        <v>0</v>
      </c>
      <c r="U1177" s="38"/>
      <c r="V1177" s="38"/>
      <c r="W1177" s="38"/>
      <c r="X1177" s="38"/>
      <c r="Y1177" s="38"/>
      <c r="Z1177" s="38"/>
      <c r="AA1177" s="38"/>
      <c r="AB1177" s="38"/>
      <c r="AC1177" s="38"/>
      <c r="AD1177" s="38"/>
      <c r="AE1177" s="38"/>
      <c r="AR1177" s="192" t="s">
        <v>165</v>
      </c>
      <c r="AT1177" s="192" t="s">
        <v>160</v>
      </c>
      <c r="AU1177" s="192" t="s">
        <v>83</v>
      </c>
      <c r="AY1177" s="19" t="s">
        <v>158</v>
      </c>
      <c r="BE1177" s="193">
        <f>IF(N1177="základní",J1177,0)</f>
        <v>0</v>
      </c>
      <c r="BF1177" s="193">
        <f>IF(N1177="snížená",J1177,0)</f>
        <v>0</v>
      </c>
      <c r="BG1177" s="193">
        <f>IF(N1177="zákl. přenesená",J1177,0)</f>
        <v>0</v>
      </c>
      <c r="BH1177" s="193">
        <f>IF(N1177="sníž. přenesená",J1177,0)</f>
        <v>0</v>
      </c>
      <c r="BI1177" s="193">
        <f>IF(N1177="nulová",J1177,0)</f>
        <v>0</v>
      </c>
      <c r="BJ1177" s="19" t="s">
        <v>81</v>
      </c>
      <c r="BK1177" s="193">
        <f>ROUND(I1177*H1177,2)</f>
        <v>0</v>
      </c>
      <c r="BL1177" s="19" t="s">
        <v>165</v>
      </c>
      <c r="BM1177" s="192" t="s">
        <v>1517</v>
      </c>
    </row>
    <row r="1178" s="2" customFormat="1">
      <c r="A1178" s="38"/>
      <c r="B1178" s="39"/>
      <c r="C1178" s="38"/>
      <c r="D1178" s="194" t="s">
        <v>167</v>
      </c>
      <c r="E1178" s="38"/>
      <c r="F1178" s="195" t="s">
        <v>1516</v>
      </c>
      <c r="G1178" s="38"/>
      <c r="H1178" s="38"/>
      <c r="I1178" s="196"/>
      <c r="J1178" s="38"/>
      <c r="K1178" s="38"/>
      <c r="L1178" s="39"/>
      <c r="M1178" s="197"/>
      <c r="N1178" s="198"/>
      <c r="O1178" s="77"/>
      <c r="P1178" s="77"/>
      <c r="Q1178" s="77"/>
      <c r="R1178" s="77"/>
      <c r="S1178" s="77"/>
      <c r="T1178" s="78"/>
      <c r="U1178" s="38"/>
      <c r="V1178" s="38"/>
      <c r="W1178" s="38"/>
      <c r="X1178" s="38"/>
      <c r="Y1178" s="38"/>
      <c r="Z1178" s="38"/>
      <c r="AA1178" s="38"/>
      <c r="AB1178" s="38"/>
      <c r="AC1178" s="38"/>
      <c r="AD1178" s="38"/>
      <c r="AE1178" s="38"/>
      <c r="AT1178" s="19" t="s">
        <v>167</v>
      </c>
      <c r="AU1178" s="19" t="s">
        <v>83</v>
      </c>
    </row>
    <row r="1179" s="14" customFormat="1">
      <c r="A1179" s="14"/>
      <c r="B1179" s="207"/>
      <c r="C1179" s="14"/>
      <c r="D1179" s="194" t="s">
        <v>171</v>
      </c>
      <c r="E1179" s="208" t="s">
        <v>1</v>
      </c>
      <c r="F1179" s="209" t="s">
        <v>1518</v>
      </c>
      <c r="G1179" s="14"/>
      <c r="H1179" s="210">
        <v>1</v>
      </c>
      <c r="I1179" s="211"/>
      <c r="J1179" s="14"/>
      <c r="K1179" s="14"/>
      <c r="L1179" s="207"/>
      <c r="M1179" s="212"/>
      <c r="N1179" s="213"/>
      <c r="O1179" s="213"/>
      <c r="P1179" s="213"/>
      <c r="Q1179" s="213"/>
      <c r="R1179" s="213"/>
      <c r="S1179" s="213"/>
      <c r="T1179" s="214"/>
      <c r="U1179" s="14"/>
      <c r="V1179" s="14"/>
      <c r="W1179" s="14"/>
      <c r="X1179" s="14"/>
      <c r="Y1179" s="14"/>
      <c r="Z1179" s="14"/>
      <c r="AA1179" s="14"/>
      <c r="AB1179" s="14"/>
      <c r="AC1179" s="14"/>
      <c r="AD1179" s="14"/>
      <c r="AE1179" s="14"/>
      <c r="AT1179" s="208" t="s">
        <v>171</v>
      </c>
      <c r="AU1179" s="208" t="s">
        <v>83</v>
      </c>
      <c r="AV1179" s="14" t="s">
        <v>83</v>
      </c>
      <c r="AW1179" s="14" t="s">
        <v>32</v>
      </c>
      <c r="AX1179" s="14" t="s">
        <v>81</v>
      </c>
      <c r="AY1179" s="208" t="s">
        <v>158</v>
      </c>
    </row>
    <row r="1180" s="2" customFormat="1" ht="24.15" customHeight="1">
      <c r="A1180" s="38"/>
      <c r="B1180" s="180"/>
      <c r="C1180" s="181" t="s">
        <v>1519</v>
      </c>
      <c r="D1180" s="181" t="s">
        <v>160</v>
      </c>
      <c r="E1180" s="182" t="s">
        <v>1520</v>
      </c>
      <c r="F1180" s="183" t="s">
        <v>1521</v>
      </c>
      <c r="G1180" s="184" t="s">
        <v>364</v>
      </c>
      <c r="H1180" s="185">
        <v>1</v>
      </c>
      <c r="I1180" s="186"/>
      <c r="J1180" s="187">
        <f>ROUND(I1180*H1180,2)</f>
        <v>0</v>
      </c>
      <c r="K1180" s="183" t="s">
        <v>1</v>
      </c>
      <c r="L1180" s="39"/>
      <c r="M1180" s="188" t="s">
        <v>1</v>
      </c>
      <c r="N1180" s="189" t="s">
        <v>40</v>
      </c>
      <c r="O1180" s="77"/>
      <c r="P1180" s="190">
        <f>O1180*H1180</f>
        <v>0</v>
      </c>
      <c r="Q1180" s="190">
        <v>0</v>
      </c>
      <c r="R1180" s="190">
        <f>Q1180*H1180</f>
        <v>0</v>
      </c>
      <c r="S1180" s="190">
        <v>0</v>
      </c>
      <c r="T1180" s="191">
        <f>S1180*H1180</f>
        <v>0</v>
      </c>
      <c r="U1180" s="38"/>
      <c r="V1180" s="38"/>
      <c r="W1180" s="38"/>
      <c r="X1180" s="38"/>
      <c r="Y1180" s="38"/>
      <c r="Z1180" s="38"/>
      <c r="AA1180" s="38"/>
      <c r="AB1180" s="38"/>
      <c r="AC1180" s="38"/>
      <c r="AD1180" s="38"/>
      <c r="AE1180" s="38"/>
      <c r="AR1180" s="192" t="s">
        <v>165</v>
      </c>
      <c r="AT1180" s="192" t="s">
        <v>160</v>
      </c>
      <c r="AU1180" s="192" t="s">
        <v>83</v>
      </c>
      <c r="AY1180" s="19" t="s">
        <v>158</v>
      </c>
      <c r="BE1180" s="193">
        <f>IF(N1180="základní",J1180,0)</f>
        <v>0</v>
      </c>
      <c r="BF1180" s="193">
        <f>IF(N1180="snížená",J1180,0)</f>
        <v>0</v>
      </c>
      <c r="BG1180" s="193">
        <f>IF(N1180="zákl. přenesená",J1180,0)</f>
        <v>0</v>
      </c>
      <c r="BH1180" s="193">
        <f>IF(N1180="sníž. přenesená",J1180,0)</f>
        <v>0</v>
      </c>
      <c r="BI1180" s="193">
        <f>IF(N1180="nulová",J1180,0)</f>
        <v>0</v>
      </c>
      <c r="BJ1180" s="19" t="s">
        <v>81</v>
      </c>
      <c r="BK1180" s="193">
        <f>ROUND(I1180*H1180,2)</f>
        <v>0</v>
      </c>
      <c r="BL1180" s="19" t="s">
        <v>165</v>
      </c>
      <c r="BM1180" s="192" t="s">
        <v>1522</v>
      </c>
    </row>
    <row r="1181" s="2" customFormat="1">
      <c r="A1181" s="38"/>
      <c r="B1181" s="39"/>
      <c r="C1181" s="38"/>
      <c r="D1181" s="194" t="s">
        <v>167</v>
      </c>
      <c r="E1181" s="38"/>
      <c r="F1181" s="195" t="s">
        <v>1521</v>
      </c>
      <c r="G1181" s="38"/>
      <c r="H1181" s="38"/>
      <c r="I1181" s="196"/>
      <c r="J1181" s="38"/>
      <c r="K1181" s="38"/>
      <c r="L1181" s="39"/>
      <c r="M1181" s="197"/>
      <c r="N1181" s="198"/>
      <c r="O1181" s="77"/>
      <c r="P1181" s="77"/>
      <c r="Q1181" s="77"/>
      <c r="R1181" s="77"/>
      <c r="S1181" s="77"/>
      <c r="T1181" s="78"/>
      <c r="U1181" s="38"/>
      <c r="V1181" s="38"/>
      <c r="W1181" s="38"/>
      <c r="X1181" s="38"/>
      <c r="Y1181" s="38"/>
      <c r="Z1181" s="38"/>
      <c r="AA1181" s="38"/>
      <c r="AB1181" s="38"/>
      <c r="AC1181" s="38"/>
      <c r="AD1181" s="38"/>
      <c r="AE1181" s="38"/>
      <c r="AT1181" s="19" t="s">
        <v>167</v>
      </c>
      <c r="AU1181" s="19" t="s">
        <v>83</v>
      </c>
    </row>
    <row r="1182" s="14" customFormat="1">
      <c r="A1182" s="14"/>
      <c r="B1182" s="207"/>
      <c r="C1182" s="14"/>
      <c r="D1182" s="194" t="s">
        <v>171</v>
      </c>
      <c r="E1182" s="208" t="s">
        <v>1</v>
      </c>
      <c r="F1182" s="209" t="s">
        <v>1518</v>
      </c>
      <c r="G1182" s="14"/>
      <c r="H1182" s="210">
        <v>1</v>
      </c>
      <c r="I1182" s="211"/>
      <c r="J1182" s="14"/>
      <c r="K1182" s="14"/>
      <c r="L1182" s="207"/>
      <c r="M1182" s="212"/>
      <c r="N1182" s="213"/>
      <c r="O1182" s="213"/>
      <c r="P1182" s="213"/>
      <c r="Q1182" s="213"/>
      <c r="R1182" s="213"/>
      <c r="S1182" s="213"/>
      <c r="T1182" s="214"/>
      <c r="U1182" s="14"/>
      <c r="V1182" s="14"/>
      <c r="W1182" s="14"/>
      <c r="X1182" s="14"/>
      <c r="Y1182" s="14"/>
      <c r="Z1182" s="14"/>
      <c r="AA1182" s="14"/>
      <c r="AB1182" s="14"/>
      <c r="AC1182" s="14"/>
      <c r="AD1182" s="14"/>
      <c r="AE1182" s="14"/>
      <c r="AT1182" s="208" t="s">
        <v>171</v>
      </c>
      <c r="AU1182" s="208" t="s">
        <v>83</v>
      </c>
      <c r="AV1182" s="14" t="s">
        <v>83</v>
      </c>
      <c r="AW1182" s="14" t="s">
        <v>32</v>
      </c>
      <c r="AX1182" s="14" t="s">
        <v>81</v>
      </c>
      <c r="AY1182" s="208" t="s">
        <v>158</v>
      </c>
    </row>
    <row r="1183" s="12" customFormat="1" ht="22.8" customHeight="1">
      <c r="A1183" s="12"/>
      <c r="B1183" s="167"/>
      <c r="C1183" s="12"/>
      <c r="D1183" s="168" t="s">
        <v>74</v>
      </c>
      <c r="E1183" s="178" t="s">
        <v>1523</v>
      </c>
      <c r="F1183" s="178" t="s">
        <v>1524</v>
      </c>
      <c r="G1183" s="12"/>
      <c r="H1183" s="12"/>
      <c r="I1183" s="170"/>
      <c r="J1183" s="179">
        <f>BK1183</f>
        <v>0</v>
      </c>
      <c r="K1183" s="12"/>
      <c r="L1183" s="167"/>
      <c r="M1183" s="172"/>
      <c r="N1183" s="173"/>
      <c r="O1183" s="173"/>
      <c r="P1183" s="174">
        <f>SUM(P1184:P1199)</f>
        <v>0</v>
      </c>
      <c r="Q1183" s="173"/>
      <c r="R1183" s="174">
        <f>SUM(R1184:R1199)</f>
        <v>0.27469440000000001</v>
      </c>
      <c r="S1183" s="173"/>
      <c r="T1183" s="175">
        <f>SUM(T1184:T1199)</f>
        <v>0</v>
      </c>
      <c r="U1183" s="12"/>
      <c r="V1183" s="12"/>
      <c r="W1183" s="12"/>
      <c r="X1183" s="12"/>
      <c r="Y1183" s="12"/>
      <c r="Z1183" s="12"/>
      <c r="AA1183" s="12"/>
      <c r="AB1183" s="12"/>
      <c r="AC1183" s="12"/>
      <c r="AD1183" s="12"/>
      <c r="AE1183" s="12"/>
      <c r="AR1183" s="168" t="s">
        <v>83</v>
      </c>
      <c r="AT1183" s="176" t="s">
        <v>74</v>
      </c>
      <c r="AU1183" s="176" t="s">
        <v>81</v>
      </c>
      <c r="AY1183" s="168" t="s">
        <v>158</v>
      </c>
      <c r="BK1183" s="177">
        <f>SUM(BK1184:BK1199)</f>
        <v>0</v>
      </c>
    </row>
    <row r="1184" s="2" customFormat="1" ht="16.5" customHeight="1">
      <c r="A1184" s="38"/>
      <c r="B1184" s="180"/>
      <c r="C1184" s="181" t="s">
        <v>1525</v>
      </c>
      <c r="D1184" s="181" t="s">
        <v>160</v>
      </c>
      <c r="E1184" s="182" t="s">
        <v>1526</v>
      </c>
      <c r="F1184" s="183" t="s">
        <v>1527</v>
      </c>
      <c r="G1184" s="184" t="s">
        <v>163</v>
      </c>
      <c r="H1184" s="185">
        <v>9.1199999999999992</v>
      </c>
      <c r="I1184" s="186"/>
      <c r="J1184" s="187">
        <f>ROUND(I1184*H1184,2)</f>
        <v>0</v>
      </c>
      <c r="K1184" s="183" t="s">
        <v>164</v>
      </c>
      <c r="L1184" s="39"/>
      <c r="M1184" s="188" t="s">
        <v>1</v>
      </c>
      <c r="N1184" s="189" t="s">
        <v>40</v>
      </c>
      <c r="O1184" s="77"/>
      <c r="P1184" s="190">
        <f>O1184*H1184</f>
        <v>0</v>
      </c>
      <c r="Q1184" s="190">
        <v>0.00029999999999999997</v>
      </c>
      <c r="R1184" s="190">
        <f>Q1184*H1184</f>
        <v>0.0027359999999999997</v>
      </c>
      <c r="S1184" s="190">
        <v>0</v>
      </c>
      <c r="T1184" s="191">
        <f>S1184*H1184</f>
        <v>0</v>
      </c>
      <c r="U1184" s="38"/>
      <c r="V1184" s="38"/>
      <c r="W1184" s="38"/>
      <c r="X1184" s="38"/>
      <c r="Y1184" s="38"/>
      <c r="Z1184" s="38"/>
      <c r="AA1184" s="38"/>
      <c r="AB1184" s="38"/>
      <c r="AC1184" s="38"/>
      <c r="AD1184" s="38"/>
      <c r="AE1184" s="38"/>
      <c r="AR1184" s="192" t="s">
        <v>272</v>
      </c>
      <c r="AT1184" s="192" t="s">
        <v>160</v>
      </c>
      <c r="AU1184" s="192" t="s">
        <v>83</v>
      </c>
      <c r="AY1184" s="19" t="s">
        <v>158</v>
      </c>
      <c r="BE1184" s="193">
        <f>IF(N1184="základní",J1184,0)</f>
        <v>0</v>
      </c>
      <c r="BF1184" s="193">
        <f>IF(N1184="snížená",J1184,0)</f>
        <v>0</v>
      </c>
      <c r="BG1184" s="193">
        <f>IF(N1184="zákl. přenesená",J1184,0)</f>
        <v>0</v>
      </c>
      <c r="BH1184" s="193">
        <f>IF(N1184="sníž. přenesená",J1184,0)</f>
        <v>0</v>
      </c>
      <c r="BI1184" s="193">
        <f>IF(N1184="nulová",J1184,0)</f>
        <v>0</v>
      </c>
      <c r="BJ1184" s="19" t="s">
        <v>81</v>
      </c>
      <c r="BK1184" s="193">
        <f>ROUND(I1184*H1184,2)</f>
        <v>0</v>
      </c>
      <c r="BL1184" s="19" t="s">
        <v>272</v>
      </c>
      <c r="BM1184" s="192" t="s">
        <v>1528</v>
      </c>
    </row>
    <row r="1185" s="2" customFormat="1">
      <c r="A1185" s="38"/>
      <c r="B1185" s="39"/>
      <c r="C1185" s="38"/>
      <c r="D1185" s="194" t="s">
        <v>167</v>
      </c>
      <c r="E1185" s="38"/>
      <c r="F1185" s="195" t="s">
        <v>1529</v>
      </c>
      <c r="G1185" s="38"/>
      <c r="H1185" s="38"/>
      <c r="I1185" s="196"/>
      <c r="J1185" s="38"/>
      <c r="K1185" s="38"/>
      <c r="L1185" s="39"/>
      <c r="M1185" s="197"/>
      <c r="N1185" s="198"/>
      <c r="O1185" s="77"/>
      <c r="P1185" s="77"/>
      <c r="Q1185" s="77"/>
      <c r="R1185" s="77"/>
      <c r="S1185" s="77"/>
      <c r="T1185" s="78"/>
      <c r="U1185" s="38"/>
      <c r="V1185" s="38"/>
      <c r="W1185" s="38"/>
      <c r="X1185" s="38"/>
      <c r="Y1185" s="38"/>
      <c r="Z1185" s="38"/>
      <c r="AA1185" s="38"/>
      <c r="AB1185" s="38"/>
      <c r="AC1185" s="38"/>
      <c r="AD1185" s="38"/>
      <c r="AE1185" s="38"/>
      <c r="AT1185" s="19" t="s">
        <v>167</v>
      </c>
      <c r="AU1185" s="19" t="s">
        <v>83</v>
      </c>
    </row>
    <row r="1186" s="2" customFormat="1" ht="33" customHeight="1">
      <c r="A1186" s="38"/>
      <c r="B1186" s="180"/>
      <c r="C1186" s="181" t="s">
        <v>1530</v>
      </c>
      <c r="D1186" s="181" t="s">
        <v>160</v>
      </c>
      <c r="E1186" s="182" t="s">
        <v>1531</v>
      </c>
      <c r="F1186" s="183" t="s">
        <v>1532</v>
      </c>
      <c r="G1186" s="184" t="s">
        <v>163</v>
      </c>
      <c r="H1186" s="185">
        <v>9.1199999999999992</v>
      </c>
      <c r="I1186" s="186"/>
      <c r="J1186" s="187">
        <f>ROUND(I1186*H1186,2)</f>
        <v>0</v>
      </c>
      <c r="K1186" s="183" t="s">
        <v>164</v>
      </c>
      <c r="L1186" s="39"/>
      <c r="M1186" s="188" t="s">
        <v>1</v>
      </c>
      <c r="N1186" s="189" t="s">
        <v>40</v>
      </c>
      <c r="O1186" s="77"/>
      <c r="P1186" s="190">
        <f>O1186*H1186</f>
        <v>0</v>
      </c>
      <c r="Q1186" s="190">
        <v>0.00562</v>
      </c>
      <c r="R1186" s="190">
        <f>Q1186*H1186</f>
        <v>0.051254399999999999</v>
      </c>
      <c r="S1186" s="190">
        <v>0</v>
      </c>
      <c r="T1186" s="191">
        <f>S1186*H1186</f>
        <v>0</v>
      </c>
      <c r="U1186" s="38"/>
      <c r="V1186" s="38"/>
      <c r="W1186" s="38"/>
      <c r="X1186" s="38"/>
      <c r="Y1186" s="38"/>
      <c r="Z1186" s="38"/>
      <c r="AA1186" s="38"/>
      <c r="AB1186" s="38"/>
      <c r="AC1186" s="38"/>
      <c r="AD1186" s="38"/>
      <c r="AE1186" s="38"/>
      <c r="AR1186" s="192" t="s">
        <v>272</v>
      </c>
      <c r="AT1186" s="192" t="s">
        <v>160</v>
      </c>
      <c r="AU1186" s="192" t="s">
        <v>83</v>
      </c>
      <c r="AY1186" s="19" t="s">
        <v>158</v>
      </c>
      <c r="BE1186" s="193">
        <f>IF(N1186="základní",J1186,0)</f>
        <v>0</v>
      </c>
      <c r="BF1186" s="193">
        <f>IF(N1186="snížená",J1186,0)</f>
        <v>0</v>
      </c>
      <c r="BG1186" s="193">
        <f>IF(N1186="zákl. přenesená",J1186,0)</f>
        <v>0</v>
      </c>
      <c r="BH1186" s="193">
        <f>IF(N1186="sníž. přenesená",J1186,0)</f>
        <v>0</v>
      </c>
      <c r="BI1186" s="193">
        <f>IF(N1186="nulová",J1186,0)</f>
        <v>0</v>
      </c>
      <c r="BJ1186" s="19" t="s">
        <v>81</v>
      </c>
      <c r="BK1186" s="193">
        <f>ROUND(I1186*H1186,2)</f>
        <v>0</v>
      </c>
      <c r="BL1186" s="19" t="s">
        <v>272</v>
      </c>
      <c r="BM1186" s="192" t="s">
        <v>1533</v>
      </c>
    </row>
    <row r="1187" s="2" customFormat="1">
      <c r="A1187" s="38"/>
      <c r="B1187" s="39"/>
      <c r="C1187" s="38"/>
      <c r="D1187" s="194" t="s">
        <v>167</v>
      </c>
      <c r="E1187" s="38"/>
      <c r="F1187" s="195" t="s">
        <v>1534</v>
      </c>
      <c r="G1187" s="38"/>
      <c r="H1187" s="38"/>
      <c r="I1187" s="196"/>
      <c r="J1187" s="38"/>
      <c r="K1187" s="38"/>
      <c r="L1187" s="39"/>
      <c r="M1187" s="197"/>
      <c r="N1187" s="198"/>
      <c r="O1187" s="77"/>
      <c r="P1187" s="77"/>
      <c r="Q1187" s="77"/>
      <c r="R1187" s="77"/>
      <c r="S1187" s="77"/>
      <c r="T1187" s="78"/>
      <c r="U1187" s="38"/>
      <c r="V1187" s="38"/>
      <c r="W1187" s="38"/>
      <c r="X1187" s="38"/>
      <c r="Y1187" s="38"/>
      <c r="Z1187" s="38"/>
      <c r="AA1187" s="38"/>
      <c r="AB1187" s="38"/>
      <c r="AC1187" s="38"/>
      <c r="AD1187" s="38"/>
      <c r="AE1187" s="38"/>
      <c r="AT1187" s="19" t="s">
        <v>167</v>
      </c>
      <c r="AU1187" s="19" t="s">
        <v>83</v>
      </c>
    </row>
    <row r="1188" s="2" customFormat="1">
      <c r="A1188" s="38"/>
      <c r="B1188" s="39"/>
      <c r="C1188" s="38"/>
      <c r="D1188" s="194" t="s">
        <v>169</v>
      </c>
      <c r="E1188" s="38"/>
      <c r="F1188" s="199" t="s">
        <v>277</v>
      </c>
      <c r="G1188" s="38"/>
      <c r="H1188" s="38"/>
      <c r="I1188" s="196"/>
      <c r="J1188" s="38"/>
      <c r="K1188" s="38"/>
      <c r="L1188" s="39"/>
      <c r="M1188" s="197"/>
      <c r="N1188" s="198"/>
      <c r="O1188" s="77"/>
      <c r="P1188" s="77"/>
      <c r="Q1188" s="77"/>
      <c r="R1188" s="77"/>
      <c r="S1188" s="77"/>
      <c r="T1188" s="78"/>
      <c r="U1188" s="38"/>
      <c r="V1188" s="38"/>
      <c r="W1188" s="38"/>
      <c r="X1188" s="38"/>
      <c r="Y1188" s="38"/>
      <c r="Z1188" s="38"/>
      <c r="AA1188" s="38"/>
      <c r="AB1188" s="38"/>
      <c r="AC1188" s="38"/>
      <c r="AD1188" s="38"/>
      <c r="AE1188" s="38"/>
      <c r="AT1188" s="19" t="s">
        <v>169</v>
      </c>
      <c r="AU1188" s="19" t="s">
        <v>83</v>
      </c>
    </row>
    <row r="1189" s="13" customFormat="1">
      <c r="A1189" s="13"/>
      <c r="B1189" s="200"/>
      <c r="C1189" s="13"/>
      <c r="D1189" s="194" t="s">
        <v>171</v>
      </c>
      <c r="E1189" s="201" t="s">
        <v>1</v>
      </c>
      <c r="F1189" s="202" t="s">
        <v>1535</v>
      </c>
      <c r="G1189" s="13"/>
      <c r="H1189" s="201" t="s">
        <v>1</v>
      </c>
      <c r="I1189" s="203"/>
      <c r="J1189" s="13"/>
      <c r="K1189" s="13"/>
      <c r="L1189" s="200"/>
      <c r="M1189" s="204"/>
      <c r="N1189" s="205"/>
      <c r="O1189" s="205"/>
      <c r="P1189" s="205"/>
      <c r="Q1189" s="205"/>
      <c r="R1189" s="205"/>
      <c r="S1189" s="205"/>
      <c r="T1189" s="206"/>
      <c r="U1189" s="13"/>
      <c r="V1189" s="13"/>
      <c r="W1189" s="13"/>
      <c r="X1189" s="13"/>
      <c r="Y1189" s="13"/>
      <c r="Z1189" s="13"/>
      <c r="AA1189" s="13"/>
      <c r="AB1189" s="13"/>
      <c r="AC1189" s="13"/>
      <c r="AD1189" s="13"/>
      <c r="AE1189" s="13"/>
      <c r="AT1189" s="201" t="s">
        <v>171</v>
      </c>
      <c r="AU1189" s="201" t="s">
        <v>83</v>
      </c>
      <c r="AV1189" s="13" t="s">
        <v>81</v>
      </c>
      <c r="AW1189" s="13" t="s">
        <v>32</v>
      </c>
      <c r="AX1189" s="13" t="s">
        <v>75</v>
      </c>
      <c r="AY1189" s="201" t="s">
        <v>158</v>
      </c>
    </row>
    <row r="1190" s="14" customFormat="1">
      <c r="A1190" s="14"/>
      <c r="B1190" s="207"/>
      <c r="C1190" s="14"/>
      <c r="D1190" s="194" t="s">
        <v>171</v>
      </c>
      <c r="E1190" s="208" t="s">
        <v>1</v>
      </c>
      <c r="F1190" s="209" t="s">
        <v>1536</v>
      </c>
      <c r="G1190" s="14"/>
      <c r="H1190" s="210">
        <v>2.7000000000000002</v>
      </c>
      <c r="I1190" s="211"/>
      <c r="J1190" s="14"/>
      <c r="K1190" s="14"/>
      <c r="L1190" s="207"/>
      <c r="M1190" s="212"/>
      <c r="N1190" s="213"/>
      <c r="O1190" s="213"/>
      <c r="P1190" s="213"/>
      <c r="Q1190" s="213"/>
      <c r="R1190" s="213"/>
      <c r="S1190" s="213"/>
      <c r="T1190" s="214"/>
      <c r="U1190" s="14"/>
      <c r="V1190" s="14"/>
      <c r="W1190" s="14"/>
      <c r="X1190" s="14"/>
      <c r="Y1190" s="14"/>
      <c r="Z1190" s="14"/>
      <c r="AA1190" s="14"/>
      <c r="AB1190" s="14"/>
      <c r="AC1190" s="14"/>
      <c r="AD1190" s="14"/>
      <c r="AE1190" s="14"/>
      <c r="AT1190" s="208" t="s">
        <v>171</v>
      </c>
      <c r="AU1190" s="208" t="s">
        <v>83</v>
      </c>
      <c r="AV1190" s="14" t="s">
        <v>83</v>
      </c>
      <c r="AW1190" s="14" t="s">
        <v>32</v>
      </c>
      <c r="AX1190" s="14" t="s">
        <v>75</v>
      </c>
      <c r="AY1190" s="208" t="s">
        <v>158</v>
      </c>
    </row>
    <row r="1191" s="14" customFormat="1">
      <c r="A1191" s="14"/>
      <c r="B1191" s="207"/>
      <c r="C1191" s="14"/>
      <c r="D1191" s="194" t="s">
        <v>171</v>
      </c>
      <c r="E1191" s="208" t="s">
        <v>1</v>
      </c>
      <c r="F1191" s="209" t="s">
        <v>1537</v>
      </c>
      <c r="G1191" s="14"/>
      <c r="H1191" s="210">
        <v>1.24</v>
      </c>
      <c r="I1191" s="211"/>
      <c r="J1191" s="14"/>
      <c r="K1191" s="14"/>
      <c r="L1191" s="207"/>
      <c r="M1191" s="212"/>
      <c r="N1191" s="213"/>
      <c r="O1191" s="213"/>
      <c r="P1191" s="213"/>
      <c r="Q1191" s="213"/>
      <c r="R1191" s="213"/>
      <c r="S1191" s="213"/>
      <c r="T1191" s="214"/>
      <c r="U1191" s="14"/>
      <c r="V1191" s="14"/>
      <c r="W1191" s="14"/>
      <c r="X1191" s="14"/>
      <c r="Y1191" s="14"/>
      <c r="Z1191" s="14"/>
      <c r="AA1191" s="14"/>
      <c r="AB1191" s="14"/>
      <c r="AC1191" s="14"/>
      <c r="AD1191" s="14"/>
      <c r="AE1191" s="14"/>
      <c r="AT1191" s="208" t="s">
        <v>171</v>
      </c>
      <c r="AU1191" s="208" t="s">
        <v>83</v>
      </c>
      <c r="AV1191" s="14" t="s">
        <v>83</v>
      </c>
      <c r="AW1191" s="14" t="s">
        <v>32</v>
      </c>
      <c r="AX1191" s="14" t="s">
        <v>75</v>
      </c>
      <c r="AY1191" s="208" t="s">
        <v>158</v>
      </c>
    </row>
    <row r="1192" s="14" customFormat="1">
      <c r="A1192" s="14"/>
      <c r="B1192" s="207"/>
      <c r="C1192" s="14"/>
      <c r="D1192" s="194" t="s">
        <v>171</v>
      </c>
      <c r="E1192" s="208" t="s">
        <v>1</v>
      </c>
      <c r="F1192" s="209" t="s">
        <v>1538</v>
      </c>
      <c r="G1192" s="14"/>
      <c r="H1192" s="210">
        <v>3.1400000000000001</v>
      </c>
      <c r="I1192" s="211"/>
      <c r="J1192" s="14"/>
      <c r="K1192" s="14"/>
      <c r="L1192" s="207"/>
      <c r="M1192" s="212"/>
      <c r="N1192" s="213"/>
      <c r="O1192" s="213"/>
      <c r="P1192" s="213"/>
      <c r="Q1192" s="213"/>
      <c r="R1192" s="213"/>
      <c r="S1192" s="213"/>
      <c r="T1192" s="214"/>
      <c r="U1192" s="14"/>
      <c r="V1192" s="14"/>
      <c r="W1192" s="14"/>
      <c r="X1192" s="14"/>
      <c r="Y1192" s="14"/>
      <c r="Z1192" s="14"/>
      <c r="AA1192" s="14"/>
      <c r="AB1192" s="14"/>
      <c r="AC1192" s="14"/>
      <c r="AD1192" s="14"/>
      <c r="AE1192" s="14"/>
      <c r="AT1192" s="208" t="s">
        <v>171</v>
      </c>
      <c r="AU1192" s="208" t="s">
        <v>83</v>
      </c>
      <c r="AV1192" s="14" t="s">
        <v>83</v>
      </c>
      <c r="AW1192" s="14" t="s">
        <v>32</v>
      </c>
      <c r="AX1192" s="14" t="s">
        <v>75</v>
      </c>
      <c r="AY1192" s="208" t="s">
        <v>158</v>
      </c>
    </row>
    <row r="1193" s="14" customFormat="1">
      <c r="A1193" s="14"/>
      <c r="B1193" s="207"/>
      <c r="C1193" s="14"/>
      <c r="D1193" s="194" t="s">
        <v>171</v>
      </c>
      <c r="E1193" s="208" t="s">
        <v>1</v>
      </c>
      <c r="F1193" s="209" t="s">
        <v>1539</v>
      </c>
      <c r="G1193" s="14"/>
      <c r="H1193" s="210">
        <v>2.04</v>
      </c>
      <c r="I1193" s="211"/>
      <c r="J1193" s="14"/>
      <c r="K1193" s="14"/>
      <c r="L1193" s="207"/>
      <c r="M1193" s="212"/>
      <c r="N1193" s="213"/>
      <c r="O1193" s="213"/>
      <c r="P1193" s="213"/>
      <c r="Q1193" s="213"/>
      <c r="R1193" s="213"/>
      <c r="S1193" s="213"/>
      <c r="T1193" s="214"/>
      <c r="U1193" s="14"/>
      <c r="V1193" s="14"/>
      <c r="W1193" s="14"/>
      <c r="X1193" s="14"/>
      <c r="Y1193" s="14"/>
      <c r="Z1193" s="14"/>
      <c r="AA1193" s="14"/>
      <c r="AB1193" s="14"/>
      <c r="AC1193" s="14"/>
      <c r="AD1193" s="14"/>
      <c r="AE1193" s="14"/>
      <c r="AT1193" s="208" t="s">
        <v>171</v>
      </c>
      <c r="AU1193" s="208" t="s">
        <v>83</v>
      </c>
      <c r="AV1193" s="14" t="s">
        <v>83</v>
      </c>
      <c r="AW1193" s="14" t="s">
        <v>32</v>
      </c>
      <c r="AX1193" s="14" t="s">
        <v>75</v>
      </c>
      <c r="AY1193" s="208" t="s">
        <v>158</v>
      </c>
    </row>
    <row r="1194" s="15" customFormat="1">
      <c r="A1194" s="15"/>
      <c r="B1194" s="215"/>
      <c r="C1194" s="15"/>
      <c r="D1194" s="194" t="s">
        <v>171</v>
      </c>
      <c r="E1194" s="216" t="s">
        <v>1</v>
      </c>
      <c r="F1194" s="217" t="s">
        <v>196</v>
      </c>
      <c r="G1194" s="15"/>
      <c r="H1194" s="218">
        <v>9.120000000000001</v>
      </c>
      <c r="I1194" s="219"/>
      <c r="J1194" s="15"/>
      <c r="K1194" s="15"/>
      <c r="L1194" s="215"/>
      <c r="M1194" s="220"/>
      <c r="N1194" s="221"/>
      <c r="O1194" s="221"/>
      <c r="P1194" s="221"/>
      <c r="Q1194" s="221"/>
      <c r="R1194" s="221"/>
      <c r="S1194" s="221"/>
      <c r="T1194" s="222"/>
      <c r="U1194" s="15"/>
      <c r="V1194" s="15"/>
      <c r="W1194" s="15"/>
      <c r="X1194" s="15"/>
      <c r="Y1194" s="15"/>
      <c r="Z1194" s="15"/>
      <c r="AA1194" s="15"/>
      <c r="AB1194" s="15"/>
      <c r="AC1194" s="15"/>
      <c r="AD1194" s="15"/>
      <c r="AE1194" s="15"/>
      <c r="AT1194" s="216" t="s">
        <v>171</v>
      </c>
      <c r="AU1194" s="216" t="s">
        <v>83</v>
      </c>
      <c r="AV1194" s="15" t="s">
        <v>165</v>
      </c>
      <c r="AW1194" s="15" t="s">
        <v>32</v>
      </c>
      <c r="AX1194" s="15" t="s">
        <v>81</v>
      </c>
      <c r="AY1194" s="216" t="s">
        <v>158</v>
      </c>
    </row>
    <row r="1195" s="2" customFormat="1" ht="37.8" customHeight="1">
      <c r="A1195" s="38"/>
      <c r="B1195" s="180"/>
      <c r="C1195" s="223" t="s">
        <v>1540</v>
      </c>
      <c r="D1195" s="223" t="s">
        <v>304</v>
      </c>
      <c r="E1195" s="224" t="s">
        <v>1541</v>
      </c>
      <c r="F1195" s="225" t="s">
        <v>1542</v>
      </c>
      <c r="G1195" s="226" t="s">
        <v>163</v>
      </c>
      <c r="H1195" s="227">
        <v>10.032</v>
      </c>
      <c r="I1195" s="228"/>
      <c r="J1195" s="229">
        <f>ROUND(I1195*H1195,2)</f>
        <v>0</v>
      </c>
      <c r="K1195" s="225" t="s">
        <v>164</v>
      </c>
      <c r="L1195" s="230"/>
      <c r="M1195" s="231" t="s">
        <v>1</v>
      </c>
      <c r="N1195" s="232" t="s">
        <v>40</v>
      </c>
      <c r="O1195" s="77"/>
      <c r="P1195" s="190">
        <f>O1195*H1195</f>
        <v>0</v>
      </c>
      <c r="Q1195" s="190">
        <v>0.021999999999999999</v>
      </c>
      <c r="R1195" s="190">
        <f>Q1195*H1195</f>
        <v>0.22070399999999998</v>
      </c>
      <c r="S1195" s="190">
        <v>0</v>
      </c>
      <c r="T1195" s="191">
        <f>S1195*H1195</f>
        <v>0</v>
      </c>
      <c r="U1195" s="38"/>
      <c r="V1195" s="38"/>
      <c r="W1195" s="38"/>
      <c r="X1195" s="38"/>
      <c r="Y1195" s="38"/>
      <c r="Z1195" s="38"/>
      <c r="AA1195" s="38"/>
      <c r="AB1195" s="38"/>
      <c r="AC1195" s="38"/>
      <c r="AD1195" s="38"/>
      <c r="AE1195" s="38"/>
      <c r="AR1195" s="192" t="s">
        <v>379</v>
      </c>
      <c r="AT1195" s="192" t="s">
        <v>304</v>
      </c>
      <c r="AU1195" s="192" t="s">
        <v>83</v>
      </c>
      <c r="AY1195" s="19" t="s">
        <v>158</v>
      </c>
      <c r="BE1195" s="193">
        <f>IF(N1195="základní",J1195,0)</f>
        <v>0</v>
      </c>
      <c r="BF1195" s="193">
        <f>IF(N1195="snížená",J1195,0)</f>
        <v>0</v>
      </c>
      <c r="BG1195" s="193">
        <f>IF(N1195="zákl. přenesená",J1195,0)</f>
        <v>0</v>
      </c>
      <c r="BH1195" s="193">
        <f>IF(N1195="sníž. přenesená",J1195,0)</f>
        <v>0</v>
      </c>
      <c r="BI1195" s="193">
        <f>IF(N1195="nulová",J1195,0)</f>
        <v>0</v>
      </c>
      <c r="BJ1195" s="19" t="s">
        <v>81</v>
      </c>
      <c r="BK1195" s="193">
        <f>ROUND(I1195*H1195,2)</f>
        <v>0</v>
      </c>
      <c r="BL1195" s="19" t="s">
        <v>272</v>
      </c>
      <c r="BM1195" s="192" t="s">
        <v>1543</v>
      </c>
    </row>
    <row r="1196" s="2" customFormat="1">
      <c r="A1196" s="38"/>
      <c r="B1196" s="39"/>
      <c r="C1196" s="38"/>
      <c r="D1196" s="194" t="s">
        <v>167</v>
      </c>
      <c r="E1196" s="38"/>
      <c r="F1196" s="195" t="s">
        <v>1544</v>
      </c>
      <c r="G1196" s="38"/>
      <c r="H1196" s="38"/>
      <c r="I1196" s="196"/>
      <c r="J1196" s="38"/>
      <c r="K1196" s="38"/>
      <c r="L1196" s="39"/>
      <c r="M1196" s="197"/>
      <c r="N1196" s="198"/>
      <c r="O1196" s="77"/>
      <c r="P1196" s="77"/>
      <c r="Q1196" s="77"/>
      <c r="R1196" s="77"/>
      <c r="S1196" s="77"/>
      <c r="T1196" s="78"/>
      <c r="U1196" s="38"/>
      <c r="V1196" s="38"/>
      <c r="W1196" s="38"/>
      <c r="X1196" s="38"/>
      <c r="Y1196" s="38"/>
      <c r="Z1196" s="38"/>
      <c r="AA1196" s="38"/>
      <c r="AB1196" s="38"/>
      <c r="AC1196" s="38"/>
      <c r="AD1196" s="38"/>
      <c r="AE1196" s="38"/>
      <c r="AT1196" s="19" t="s">
        <v>167</v>
      </c>
      <c r="AU1196" s="19" t="s">
        <v>83</v>
      </c>
    </row>
    <row r="1197" s="14" customFormat="1">
      <c r="A1197" s="14"/>
      <c r="B1197" s="207"/>
      <c r="C1197" s="14"/>
      <c r="D1197" s="194" t="s">
        <v>171</v>
      </c>
      <c r="E1197" s="14"/>
      <c r="F1197" s="209" t="s">
        <v>1545</v>
      </c>
      <c r="G1197" s="14"/>
      <c r="H1197" s="210">
        <v>10.032</v>
      </c>
      <c r="I1197" s="211"/>
      <c r="J1197" s="14"/>
      <c r="K1197" s="14"/>
      <c r="L1197" s="207"/>
      <c r="M1197" s="212"/>
      <c r="N1197" s="213"/>
      <c r="O1197" s="213"/>
      <c r="P1197" s="213"/>
      <c r="Q1197" s="213"/>
      <c r="R1197" s="213"/>
      <c r="S1197" s="213"/>
      <c r="T1197" s="214"/>
      <c r="U1197" s="14"/>
      <c r="V1197" s="14"/>
      <c r="W1197" s="14"/>
      <c r="X1197" s="14"/>
      <c r="Y1197" s="14"/>
      <c r="Z1197" s="14"/>
      <c r="AA1197" s="14"/>
      <c r="AB1197" s="14"/>
      <c r="AC1197" s="14"/>
      <c r="AD1197" s="14"/>
      <c r="AE1197" s="14"/>
      <c r="AT1197" s="208" t="s">
        <v>171</v>
      </c>
      <c r="AU1197" s="208" t="s">
        <v>83</v>
      </c>
      <c r="AV1197" s="14" t="s">
        <v>83</v>
      </c>
      <c r="AW1197" s="14" t="s">
        <v>3</v>
      </c>
      <c r="AX1197" s="14" t="s">
        <v>81</v>
      </c>
      <c r="AY1197" s="208" t="s">
        <v>158</v>
      </c>
    </row>
    <row r="1198" s="2" customFormat="1" ht="24.15" customHeight="1">
      <c r="A1198" s="38"/>
      <c r="B1198" s="180"/>
      <c r="C1198" s="181" t="s">
        <v>1546</v>
      </c>
      <c r="D1198" s="181" t="s">
        <v>160</v>
      </c>
      <c r="E1198" s="182" t="s">
        <v>1547</v>
      </c>
      <c r="F1198" s="183" t="s">
        <v>1548</v>
      </c>
      <c r="G1198" s="184" t="s">
        <v>307</v>
      </c>
      <c r="H1198" s="185">
        <v>0.27500000000000002</v>
      </c>
      <c r="I1198" s="186"/>
      <c r="J1198" s="187">
        <f>ROUND(I1198*H1198,2)</f>
        <v>0</v>
      </c>
      <c r="K1198" s="183" t="s">
        <v>164</v>
      </c>
      <c r="L1198" s="39"/>
      <c r="M1198" s="188" t="s">
        <v>1</v>
      </c>
      <c r="N1198" s="189" t="s">
        <v>40</v>
      </c>
      <c r="O1198" s="77"/>
      <c r="P1198" s="190">
        <f>O1198*H1198</f>
        <v>0</v>
      </c>
      <c r="Q1198" s="190">
        <v>0</v>
      </c>
      <c r="R1198" s="190">
        <f>Q1198*H1198</f>
        <v>0</v>
      </c>
      <c r="S1198" s="190">
        <v>0</v>
      </c>
      <c r="T1198" s="191">
        <f>S1198*H1198</f>
        <v>0</v>
      </c>
      <c r="U1198" s="38"/>
      <c r="V1198" s="38"/>
      <c r="W1198" s="38"/>
      <c r="X1198" s="38"/>
      <c r="Y1198" s="38"/>
      <c r="Z1198" s="38"/>
      <c r="AA1198" s="38"/>
      <c r="AB1198" s="38"/>
      <c r="AC1198" s="38"/>
      <c r="AD1198" s="38"/>
      <c r="AE1198" s="38"/>
      <c r="AR1198" s="192" t="s">
        <v>272</v>
      </c>
      <c r="AT1198" s="192" t="s">
        <v>160</v>
      </c>
      <c r="AU1198" s="192" t="s">
        <v>83</v>
      </c>
      <c r="AY1198" s="19" t="s">
        <v>158</v>
      </c>
      <c r="BE1198" s="193">
        <f>IF(N1198="základní",J1198,0)</f>
        <v>0</v>
      </c>
      <c r="BF1198" s="193">
        <f>IF(N1198="snížená",J1198,0)</f>
        <v>0</v>
      </c>
      <c r="BG1198" s="193">
        <f>IF(N1198="zákl. přenesená",J1198,0)</f>
        <v>0</v>
      </c>
      <c r="BH1198" s="193">
        <f>IF(N1198="sníž. přenesená",J1198,0)</f>
        <v>0</v>
      </c>
      <c r="BI1198" s="193">
        <f>IF(N1198="nulová",J1198,0)</f>
        <v>0</v>
      </c>
      <c r="BJ1198" s="19" t="s">
        <v>81</v>
      </c>
      <c r="BK1198" s="193">
        <f>ROUND(I1198*H1198,2)</f>
        <v>0</v>
      </c>
      <c r="BL1198" s="19" t="s">
        <v>272</v>
      </c>
      <c r="BM1198" s="192" t="s">
        <v>1549</v>
      </c>
    </row>
    <row r="1199" s="2" customFormat="1">
      <c r="A1199" s="38"/>
      <c r="B1199" s="39"/>
      <c r="C1199" s="38"/>
      <c r="D1199" s="194" t="s">
        <v>167</v>
      </c>
      <c r="E1199" s="38"/>
      <c r="F1199" s="195" t="s">
        <v>1550</v>
      </c>
      <c r="G1199" s="38"/>
      <c r="H1199" s="38"/>
      <c r="I1199" s="196"/>
      <c r="J1199" s="38"/>
      <c r="K1199" s="38"/>
      <c r="L1199" s="39"/>
      <c r="M1199" s="197"/>
      <c r="N1199" s="198"/>
      <c r="O1199" s="77"/>
      <c r="P1199" s="77"/>
      <c r="Q1199" s="77"/>
      <c r="R1199" s="77"/>
      <c r="S1199" s="77"/>
      <c r="T1199" s="78"/>
      <c r="U1199" s="38"/>
      <c r="V1199" s="38"/>
      <c r="W1199" s="38"/>
      <c r="X1199" s="38"/>
      <c r="Y1199" s="38"/>
      <c r="Z1199" s="38"/>
      <c r="AA1199" s="38"/>
      <c r="AB1199" s="38"/>
      <c r="AC1199" s="38"/>
      <c r="AD1199" s="38"/>
      <c r="AE1199" s="38"/>
      <c r="AT1199" s="19" t="s">
        <v>167</v>
      </c>
      <c r="AU1199" s="19" t="s">
        <v>83</v>
      </c>
    </row>
    <row r="1200" s="12" customFormat="1" ht="22.8" customHeight="1">
      <c r="A1200" s="12"/>
      <c r="B1200" s="167"/>
      <c r="C1200" s="12"/>
      <c r="D1200" s="168" t="s">
        <v>74</v>
      </c>
      <c r="E1200" s="178" t="s">
        <v>1551</v>
      </c>
      <c r="F1200" s="178" t="s">
        <v>1552</v>
      </c>
      <c r="G1200" s="12"/>
      <c r="H1200" s="12"/>
      <c r="I1200" s="170"/>
      <c r="J1200" s="179">
        <f>BK1200</f>
        <v>0</v>
      </c>
      <c r="K1200" s="12"/>
      <c r="L1200" s="167"/>
      <c r="M1200" s="172"/>
      <c r="N1200" s="173"/>
      <c r="O1200" s="173"/>
      <c r="P1200" s="174">
        <f>SUM(P1201:P1206)</f>
        <v>0</v>
      </c>
      <c r="Q1200" s="173"/>
      <c r="R1200" s="174">
        <f>SUM(R1201:R1206)</f>
        <v>0.040142270000000008</v>
      </c>
      <c r="S1200" s="173"/>
      <c r="T1200" s="175">
        <f>SUM(T1201:T1206)</f>
        <v>0</v>
      </c>
      <c r="U1200" s="12"/>
      <c r="V1200" s="12"/>
      <c r="W1200" s="12"/>
      <c r="X1200" s="12"/>
      <c r="Y1200" s="12"/>
      <c r="Z1200" s="12"/>
      <c r="AA1200" s="12"/>
      <c r="AB1200" s="12"/>
      <c r="AC1200" s="12"/>
      <c r="AD1200" s="12"/>
      <c r="AE1200" s="12"/>
      <c r="AR1200" s="168" t="s">
        <v>83</v>
      </c>
      <c r="AT1200" s="176" t="s">
        <v>74</v>
      </c>
      <c r="AU1200" s="176" t="s">
        <v>81</v>
      </c>
      <c r="AY1200" s="168" t="s">
        <v>158</v>
      </c>
      <c r="BK1200" s="177">
        <f>SUM(BK1201:BK1206)</f>
        <v>0</v>
      </c>
    </row>
    <row r="1201" s="2" customFormat="1" ht="24.15" customHeight="1">
      <c r="A1201" s="38"/>
      <c r="B1201" s="180"/>
      <c r="C1201" s="181" t="s">
        <v>1553</v>
      </c>
      <c r="D1201" s="181" t="s">
        <v>160</v>
      </c>
      <c r="E1201" s="182" t="s">
        <v>1554</v>
      </c>
      <c r="F1201" s="183" t="s">
        <v>1555</v>
      </c>
      <c r="G1201" s="184" t="s">
        <v>163</v>
      </c>
      <c r="H1201" s="185">
        <v>81.923000000000002</v>
      </c>
      <c r="I1201" s="186"/>
      <c r="J1201" s="187">
        <f>ROUND(I1201*H1201,2)</f>
        <v>0</v>
      </c>
      <c r="K1201" s="183" t="s">
        <v>164</v>
      </c>
      <c r="L1201" s="39"/>
      <c r="M1201" s="188" t="s">
        <v>1</v>
      </c>
      <c r="N1201" s="189" t="s">
        <v>40</v>
      </c>
      <c r="O1201" s="77"/>
      <c r="P1201" s="190">
        <f>O1201*H1201</f>
        <v>0</v>
      </c>
      <c r="Q1201" s="190">
        <v>0.00020000000000000001</v>
      </c>
      <c r="R1201" s="190">
        <f>Q1201*H1201</f>
        <v>0.016384600000000003</v>
      </c>
      <c r="S1201" s="190">
        <v>0</v>
      </c>
      <c r="T1201" s="191">
        <f>S1201*H1201</f>
        <v>0</v>
      </c>
      <c r="U1201" s="38"/>
      <c r="V1201" s="38"/>
      <c r="W1201" s="38"/>
      <c r="X1201" s="38"/>
      <c r="Y1201" s="38"/>
      <c r="Z1201" s="38"/>
      <c r="AA1201" s="38"/>
      <c r="AB1201" s="38"/>
      <c r="AC1201" s="38"/>
      <c r="AD1201" s="38"/>
      <c r="AE1201" s="38"/>
      <c r="AR1201" s="192" t="s">
        <v>272</v>
      </c>
      <c r="AT1201" s="192" t="s">
        <v>160</v>
      </c>
      <c r="AU1201" s="192" t="s">
        <v>83</v>
      </c>
      <c r="AY1201" s="19" t="s">
        <v>158</v>
      </c>
      <c r="BE1201" s="193">
        <f>IF(N1201="základní",J1201,0)</f>
        <v>0</v>
      </c>
      <c r="BF1201" s="193">
        <f>IF(N1201="snížená",J1201,0)</f>
        <v>0</v>
      </c>
      <c r="BG1201" s="193">
        <f>IF(N1201="zákl. přenesená",J1201,0)</f>
        <v>0</v>
      </c>
      <c r="BH1201" s="193">
        <f>IF(N1201="sníž. přenesená",J1201,0)</f>
        <v>0</v>
      </c>
      <c r="BI1201" s="193">
        <f>IF(N1201="nulová",J1201,0)</f>
        <v>0</v>
      </c>
      <c r="BJ1201" s="19" t="s">
        <v>81</v>
      </c>
      <c r="BK1201" s="193">
        <f>ROUND(I1201*H1201,2)</f>
        <v>0</v>
      </c>
      <c r="BL1201" s="19" t="s">
        <v>272</v>
      </c>
      <c r="BM1201" s="192" t="s">
        <v>1556</v>
      </c>
    </row>
    <row r="1202" s="2" customFormat="1">
      <c r="A1202" s="38"/>
      <c r="B1202" s="39"/>
      <c r="C1202" s="38"/>
      <c r="D1202" s="194" t="s">
        <v>167</v>
      </c>
      <c r="E1202" s="38"/>
      <c r="F1202" s="195" t="s">
        <v>1557</v>
      </c>
      <c r="G1202" s="38"/>
      <c r="H1202" s="38"/>
      <c r="I1202" s="196"/>
      <c r="J1202" s="38"/>
      <c r="K1202" s="38"/>
      <c r="L1202" s="39"/>
      <c r="M1202" s="197"/>
      <c r="N1202" s="198"/>
      <c r="O1202" s="77"/>
      <c r="P1202" s="77"/>
      <c r="Q1202" s="77"/>
      <c r="R1202" s="77"/>
      <c r="S1202" s="77"/>
      <c r="T1202" s="78"/>
      <c r="U1202" s="38"/>
      <c r="V1202" s="38"/>
      <c r="W1202" s="38"/>
      <c r="X1202" s="38"/>
      <c r="Y1202" s="38"/>
      <c r="Z1202" s="38"/>
      <c r="AA1202" s="38"/>
      <c r="AB1202" s="38"/>
      <c r="AC1202" s="38"/>
      <c r="AD1202" s="38"/>
      <c r="AE1202" s="38"/>
      <c r="AT1202" s="19" t="s">
        <v>167</v>
      </c>
      <c r="AU1202" s="19" t="s">
        <v>83</v>
      </c>
    </row>
    <row r="1203" s="13" customFormat="1">
      <c r="A1203" s="13"/>
      <c r="B1203" s="200"/>
      <c r="C1203" s="13"/>
      <c r="D1203" s="194" t="s">
        <v>171</v>
      </c>
      <c r="E1203" s="201" t="s">
        <v>1</v>
      </c>
      <c r="F1203" s="202" t="s">
        <v>1558</v>
      </c>
      <c r="G1203" s="13"/>
      <c r="H1203" s="201" t="s">
        <v>1</v>
      </c>
      <c r="I1203" s="203"/>
      <c r="J1203" s="13"/>
      <c r="K1203" s="13"/>
      <c r="L1203" s="200"/>
      <c r="M1203" s="204"/>
      <c r="N1203" s="205"/>
      <c r="O1203" s="205"/>
      <c r="P1203" s="205"/>
      <c r="Q1203" s="205"/>
      <c r="R1203" s="205"/>
      <c r="S1203" s="205"/>
      <c r="T1203" s="206"/>
      <c r="U1203" s="13"/>
      <c r="V1203" s="13"/>
      <c r="W1203" s="13"/>
      <c r="X1203" s="13"/>
      <c r="Y1203" s="13"/>
      <c r="Z1203" s="13"/>
      <c r="AA1203" s="13"/>
      <c r="AB1203" s="13"/>
      <c r="AC1203" s="13"/>
      <c r="AD1203" s="13"/>
      <c r="AE1203" s="13"/>
      <c r="AT1203" s="201" t="s">
        <v>171</v>
      </c>
      <c r="AU1203" s="201" t="s">
        <v>83</v>
      </c>
      <c r="AV1203" s="13" t="s">
        <v>81</v>
      </c>
      <c r="AW1203" s="13" t="s">
        <v>32</v>
      </c>
      <c r="AX1203" s="13" t="s">
        <v>75</v>
      </c>
      <c r="AY1203" s="201" t="s">
        <v>158</v>
      </c>
    </row>
    <row r="1204" s="14" customFormat="1">
      <c r="A1204" s="14"/>
      <c r="B1204" s="207"/>
      <c r="C1204" s="14"/>
      <c r="D1204" s="194" t="s">
        <v>171</v>
      </c>
      <c r="E1204" s="208" t="s">
        <v>1</v>
      </c>
      <c r="F1204" s="209" t="s">
        <v>1559</v>
      </c>
      <c r="G1204" s="14"/>
      <c r="H1204" s="210">
        <v>81.923000000000002</v>
      </c>
      <c r="I1204" s="211"/>
      <c r="J1204" s="14"/>
      <c r="K1204" s="14"/>
      <c r="L1204" s="207"/>
      <c r="M1204" s="212"/>
      <c r="N1204" s="213"/>
      <c r="O1204" s="213"/>
      <c r="P1204" s="213"/>
      <c r="Q1204" s="213"/>
      <c r="R1204" s="213"/>
      <c r="S1204" s="213"/>
      <c r="T1204" s="214"/>
      <c r="U1204" s="14"/>
      <c r="V1204" s="14"/>
      <c r="W1204" s="14"/>
      <c r="X1204" s="14"/>
      <c r="Y1204" s="14"/>
      <c r="Z1204" s="14"/>
      <c r="AA1204" s="14"/>
      <c r="AB1204" s="14"/>
      <c r="AC1204" s="14"/>
      <c r="AD1204" s="14"/>
      <c r="AE1204" s="14"/>
      <c r="AT1204" s="208" t="s">
        <v>171</v>
      </c>
      <c r="AU1204" s="208" t="s">
        <v>83</v>
      </c>
      <c r="AV1204" s="14" t="s">
        <v>83</v>
      </c>
      <c r="AW1204" s="14" t="s">
        <v>32</v>
      </c>
      <c r="AX1204" s="14" t="s">
        <v>81</v>
      </c>
      <c r="AY1204" s="208" t="s">
        <v>158</v>
      </c>
    </row>
    <row r="1205" s="2" customFormat="1" ht="33" customHeight="1">
      <c r="A1205" s="38"/>
      <c r="B1205" s="180"/>
      <c r="C1205" s="181" t="s">
        <v>1560</v>
      </c>
      <c r="D1205" s="181" t="s">
        <v>160</v>
      </c>
      <c r="E1205" s="182" t="s">
        <v>1561</v>
      </c>
      <c r="F1205" s="183" t="s">
        <v>1562</v>
      </c>
      <c r="G1205" s="184" t="s">
        <v>163</v>
      </c>
      <c r="H1205" s="185">
        <v>81.923000000000002</v>
      </c>
      <c r="I1205" s="186"/>
      <c r="J1205" s="187">
        <f>ROUND(I1205*H1205,2)</f>
        <v>0</v>
      </c>
      <c r="K1205" s="183" t="s">
        <v>164</v>
      </c>
      <c r="L1205" s="39"/>
      <c r="M1205" s="188" t="s">
        <v>1</v>
      </c>
      <c r="N1205" s="189" t="s">
        <v>40</v>
      </c>
      <c r="O1205" s="77"/>
      <c r="P1205" s="190">
        <f>O1205*H1205</f>
        <v>0</v>
      </c>
      <c r="Q1205" s="190">
        <v>0.00029</v>
      </c>
      <c r="R1205" s="190">
        <f>Q1205*H1205</f>
        <v>0.023757670000000002</v>
      </c>
      <c r="S1205" s="190">
        <v>0</v>
      </c>
      <c r="T1205" s="191">
        <f>S1205*H1205</f>
        <v>0</v>
      </c>
      <c r="U1205" s="38"/>
      <c r="V1205" s="38"/>
      <c r="W1205" s="38"/>
      <c r="X1205" s="38"/>
      <c r="Y1205" s="38"/>
      <c r="Z1205" s="38"/>
      <c r="AA1205" s="38"/>
      <c r="AB1205" s="38"/>
      <c r="AC1205" s="38"/>
      <c r="AD1205" s="38"/>
      <c r="AE1205" s="38"/>
      <c r="AR1205" s="192" t="s">
        <v>272</v>
      </c>
      <c r="AT1205" s="192" t="s">
        <v>160</v>
      </c>
      <c r="AU1205" s="192" t="s">
        <v>83</v>
      </c>
      <c r="AY1205" s="19" t="s">
        <v>158</v>
      </c>
      <c r="BE1205" s="193">
        <f>IF(N1205="základní",J1205,0)</f>
        <v>0</v>
      </c>
      <c r="BF1205" s="193">
        <f>IF(N1205="snížená",J1205,0)</f>
        <v>0</v>
      </c>
      <c r="BG1205" s="193">
        <f>IF(N1205="zákl. přenesená",J1205,0)</f>
        <v>0</v>
      </c>
      <c r="BH1205" s="193">
        <f>IF(N1205="sníž. přenesená",J1205,0)</f>
        <v>0</v>
      </c>
      <c r="BI1205" s="193">
        <f>IF(N1205="nulová",J1205,0)</f>
        <v>0</v>
      </c>
      <c r="BJ1205" s="19" t="s">
        <v>81</v>
      </c>
      <c r="BK1205" s="193">
        <f>ROUND(I1205*H1205,2)</f>
        <v>0</v>
      </c>
      <c r="BL1205" s="19" t="s">
        <v>272</v>
      </c>
      <c r="BM1205" s="192" t="s">
        <v>1563</v>
      </c>
    </row>
    <row r="1206" s="2" customFormat="1">
      <c r="A1206" s="38"/>
      <c r="B1206" s="39"/>
      <c r="C1206" s="38"/>
      <c r="D1206" s="194" t="s">
        <v>167</v>
      </c>
      <c r="E1206" s="38"/>
      <c r="F1206" s="195" t="s">
        <v>1564</v>
      </c>
      <c r="G1206" s="38"/>
      <c r="H1206" s="38"/>
      <c r="I1206" s="196"/>
      <c r="J1206" s="38"/>
      <c r="K1206" s="38"/>
      <c r="L1206" s="39"/>
      <c r="M1206" s="241"/>
      <c r="N1206" s="242"/>
      <c r="O1206" s="243"/>
      <c r="P1206" s="243"/>
      <c r="Q1206" s="243"/>
      <c r="R1206" s="243"/>
      <c r="S1206" s="243"/>
      <c r="T1206" s="244"/>
      <c r="U1206" s="38"/>
      <c r="V1206" s="38"/>
      <c r="W1206" s="38"/>
      <c r="X1206" s="38"/>
      <c r="Y1206" s="38"/>
      <c r="Z1206" s="38"/>
      <c r="AA1206" s="38"/>
      <c r="AB1206" s="38"/>
      <c r="AC1206" s="38"/>
      <c r="AD1206" s="38"/>
      <c r="AE1206" s="38"/>
      <c r="AT1206" s="19" t="s">
        <v>167</v>
      </c>
      <c r="AU1206" s="19" t="s">
        <v>83</v>
      </c>
    </row>
    <row r="1207" s="2" customFormat="1" ht="6.96" customHeight="1">
      <c r="A1207" s="38"/>
      <c r="B1207" s="60"/>
      <c r="C1207" s="61"/>
      <c r="D1207" s="61"/>
      <c r="E1207" s="61"/>
      <c r="F1207" s="61"/>
      <c r="G1207" s="61"/>
      <c r="H1207" s="61"/>
      <c r="I1207" s="61"/>
      <c r="J1207" s="61"/>
      <c r="K1207" s="61"/>
      <c r="L1207" s="39"/>
      <c r="M1207" s="38"/>
      <c r="O1207" s="38"/>
      <c r="P1207" s="38"/>
      <c r="Q1207" s="38"/>
      <c r="R1207" s="38"/>
      <c r="S1207" s="38"/>
      <c r="T1207" s="38"/>
      <c r="U1207" s="38"/>
      <c r="V1207" s="38"/>
      <c r="W1207" s="38"/>
      <c r="X1207" s="38"/>
      <c r="Y1207" s="38"/>
      <c r="Z1207" s="38"/>
      <c r="AA1207" s="38"/>
      <c r="AB1207" s="38"/>
      <c r="AC1207" s="38"/>
      <c r="AD1207" s="38"/>
      <c r="AE1207" s="38"/>
    </row>
  </sheetData>
  <autoFilter ref="C143:K1206"/>
  <mergeCells count="15">
    <mergeCell ref="E7:H7"/>
    <mergeCell ref="E11:H11"/>
    <mergeCell ref="E9:H9"/>
    <mergeCell ref="E13:H13"/>
    <mergeCell ref="E22:H22"/>
    <mergeCell ref="E31:H31"/>
    <mergeCell ref="E85:H85"/>
    <mergeCell ref="E89:H89"/>
    <mergeCell ref="E87:H87"/>
    <mergeCell ref="E91:H91"/>
    <mergeCell ref="E130:H130"/>
    <mergeCell ref="E134:H134"/>
    <mergeCell ref="E132:H132"/>
    <mergeCell ref="E136:H13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95</v>
      </c>
    </row>
    <row r="3" s="1" customFormat="1" ht="6.96" customHeight="1">
      <c r="B3" s="20"/>
      <c r="C3" s="21"/>
      <c r="D3" s="21"/>
      <c r="E3" s="21"/>
      <c r="F3" s="21"/>
      <c r="G3" s="21"/>
      <c r="H3" s="21"/>
      <c r="I3" s="21"/>
      <c r="J3" s="21"/>
      <c r="K3" s="21"/>
      <c r="L3" s="22"/>
      <c r="AT3" s="19" t="s">
        <v>83</v>
      </c>
    </row>
    <row r="4" s="1" customFormat="1" ht="24.96" customHeight="1">
      <c r="B4" s="22"/>
      <c r="D4" s="23" t="s">
        <v>111</v>
      </c>
      <c r="L4" s="22"/>
      <c r="M4" s="129" t="s">
        <v>10</v>
      </c>
      <c r="AT4" s="19" t="s">
        <v>3</v>
      </c>
    </row>
    <row r="5" s="1" customFormat="1" ht="6.96" customHeight="1">
      <c r="B5" s="22"/>
      <c r="L5" s="22"/>
    </row>
    <row r="6" s="1" customFormat="1" ht="12" customHeight="1">
      <c r="B6" s="22"/>
      <c r="D6" s="32" t="s">
        <v>16</v>
      </c>
      <c r="L6" s="22"/>
    </row>
    <row r="7" s="1" customFormat="1" ht="16.5" customHeight="1">
      <c r="B7" s="22"/>
      <c r="E7" s="130" t="str">
        <f>'Rekapitulace stavby'!K6</f>
        <v>Brno, VDJ Jelenice, rekonstrukce stavební části a technologie</v>
      </c>
      <c r="F7" s="32"/>
      <c r="G7" s="32"/>
      <c r="H7" s="32"/>
      <c r="L7" s="22"/>
    </row>
    <row r="8">
      <c r="B8" s="22"/>
      <c r="D8" s="32" t="s">
        <v>112</v>
      </c>
      <c r="L8" s="22"/>
    </row>
    <row r="9" s="1" customFormat="1" ht="16.5" customHeight="1">
      <c r="B9" s="22"/>
      <c r="E9" s="130" t="s">
        <v>113</v>
      </c>
      <c r="F9" s="1"/>
      <c r="G9" s="1"/>
      <c r="H9" s="1"/>
      <c r="L9" s="22"/>
    </row>
    <row r="10" s="1" customFormat="1" ht="12" customHeight="1">
      <c r="B10" s="22"/>
      <c r="D10" s="32" t="s">
        <v>114</v>
      </c>
      <c r="L10" s="22"/>
    </row>
    <row r="11" s="2" customFormat="1" ht="16.5" customHeight="1">
      <c r="A11" s="38"/>
      <c r="B11" s="39"/>
      <c r="C11" s="38"/>
      <c r="D11" s="38"/>
      <c r="E11" s="131" t="s">
        <v>115</v>
      </c>
      <c r="F11" s="38"/>
      <c r="G11" s="38"/>
      <c r="H11" s="38"/>
      <c r="I11" s="38"/>
      <c r="J11" s="38"/>
      <c r="K11" s="38"/>
      <c r="L11" s="55"/>
      <c r="S11" s="38"/>
      <c r="T11" s="38"/>
      <c r="U11" s="38"/>
      <c r="V11" s="38"/>
      <c r="W11" s="38"/>
      <c r="X11" s="38"/>
      <c r="Y11" s="38"/>
      <c r="Z11" s="38"/>
      <c r="AA11" s="38"/>
      <c r="AB11" s="38"/>
      <c r="AC11" s="38"/>
      <c r="AD11" s="38"/>
      <c r="AE11" s="38"/>
    </row>
    <row r="12" s="2" customFormat="1" ht="12" customHeight="1">
      <c r="A12" s="38"/>
      <c r="B12" s="39"/>
      <c r="C12" s="38"/>
      <c r="D12" s="32" t="s">
        <v>116</v>
      </c>
      <c r="E12" s="38"/>
      <c r="F12" s="38"/>
      <c r="G12" s="38"/>
      <c r="H12" s="38"/>
      <c r="I12" s="38"/>
      <c r="J12" s="38"/>
      <c r="K12" s="38"/>
      <c r="L12" s="55"/>
      <c r="S12" s="38"/>
      <c r="T12" s="38"/>
      <c r="U12" s="38"/>
      <c r="V12" s="38"/>
      <c r="W12" s="38"/>
      <c r="X12" s="38"/>
      <c r="Y12" s="38"/>
      <c r="Z12" s="38"/>
      <c r="AA12" s="38"/>
      <c r="AB12" s="38"/>
      <c r="AC12" s="38"/>
      <c r="AD12" s="38"/>
      <c r="AE12" s="38"/>
    </row>
    <row r="13" s="2" customFormat="1" ht="30" customHeight="1">
      <c r="A13" s="38"/>
      <c r="B13" s="39"/>
      <c r="C13" s="38"/>
      <c r="D13" s="38"/>
      <c r="E13" s="67" t="s">
        <v>1565</v>
      </c>
      <c r="F13" s="38"/>
      <c r="G13" s="38"/>
      <c r="H13" s="38"/>
      <c r="I13" s="38"/>
      <c r="J13" s="38"/>
      <c r="K13" s="38"/>
      <c r="L13" s="55"/>
      <c r="S13" s="38"/>
      <c r="T13" s="38"/>
      <c r="U13" s="38"/>
      <c r="V13" s="38"/>
      <c r="W13" s="38"/>
      <c r="X13" s="38"/>
      <c r="Y13" s="38"/>
      <c r="Z13" s="38"/>
      <c r="AA13" s="38"/>
      <c r="AB13" s="38"/>
      <c r="AC13" s="38"/>
      <c r="AD13" s="38"/>
      <c r="AE13" s="38"/>
    </row>
    <row r="14" s="2" customFormat="1">
      <c r="A14" s="38"/>
      <c r="B14" s="39"/>
      <c r="C14" s="38"/>
      <c r="D14" s="38"/>
      <c r="E14" s="38"/>
      <c r="F14" s="38"/>
      <c r="G14" s="38"/>
      <c r="H14" s="38"/>
      <c r="I14" s="38"/>
      <c r="J14" s="38"/>
      <c r="K14" s="38"/>
      <c r="L14" s="55"/>
      <c r="S14" s="38"/>
      <c r="T14" s="38"/>
      <c r="U14" s="38"/>
      <c r="V14" s="38"/>
      <c r="W14" s="38"/>
      <c r="X14" s="38"/>
      <c r="Y14" s="38"/>
      <c r="Z14" s="38"/>
      <c r="AA14" s="38"/>
      <c r="AB14" s="38"/>
      <c r="AC14" s="38"/>
      <c r="AD14" s="38"/>
      <c r="AE14" s="38"/>
    </row>
    <row r="15" s="2" customFormat="1" ht="12" customHeight="1">
      <c r="A15" s="38"/>
      <c r="B15" s="39"/>
      <c r="C15" s="38"/>
      <c r="D15" s="32" t="s">
        <v>18</v>
      </c>
      <c r="E15" s="38"/>
      <c r="F15" s="27" t="s">
        <v>1</v>
      </c>
      <c r="G15" s="38"/>
      <c r="H15" s="38"/>
      <c r="I15" s="32" t="s">
        <v>19</v>
      </c>
      <c r="J15" s="27" t="s">
        <v>1</v>
      </c>
      <c r="K15" s="38"/>
      <c r="L15" s="55"/>
      <c r="S15" s="38"/>
      <c r="T15" s="38"/>
      <c r="U15" s="38"/>
      <c r="V15" s="38"/>
      <c r="W15" s="38"/>
      <c r="X15" s="38"/>
      <c r="Y15" s="38"/>
      <c r="Z15" s="38"/>
      <c r="AA15" s="38"/>
      <c r="AB15" s="38"/>
      <c r="AC15" s="38"/>
      <c r="AD15" s="38"/>
      <c r="AE15" s="38"/>
    </row>
    <row r="16" s="2" customFormat="1" ht="12" customHeight="1">
      <c r="A16" s="38"/>
      <c r="B16" s="39"/>
      <c r="C16" s="38"/>
      <c r="D16" s="32" t="s">
        <v>20</v>
      </c>
      <c r="E16" s="38"/>
      <c r="F16" s="27" t="s">
        <v>21</v>
      </c>
      <c r="G16" s="38"/>
      <c r="H16" s="38"/>
      <c r="I16" s="32" t="s">
        <v>22</v>
      </c>
      <c r="J16" s="69" t="str">
        <f>'Rekapitulace stavby'!AN8</f>
        <v>23. 6. 2025</v>
      </c>
      <c r="K16" s="38"/>
      <c r="L16" s="55"/>
      <c r="S16" s="38"/>
      <c r="T16" s="38"/>
      <c r="U16" s="38"/>
      <c r="V16" s="38"/>
      <c r="W16" s="38"/>
      <c r="X16" s="38"/>
      <c r="Y16" s="38"/>
      <c r="Z16" s="38"/>
      <c r="AA16" s="38"/>
      <c r="AB16" s="38"/>
      <c r="AC16" s="38"/>
      <c r="AD16" s="38"/>
      <c r="AE16" s="38"/>
    </row>
    <row r="17" s="2" customFormat="1" ht="10.8" customHeight="1">
      <c r="A17" s="38"/>
      <c r="B17" s="39"/>
      <c r="C17" s="38"/>
      <c r="D17" s="38"/>
      <c r="E17" s="38"/>
      <c r="F17" s="38"/>
      <c r="G17" s="38"/>
      <c r="H17" s="38"/>
      <c r="I17" s="38"/>
      <c r="J17" s="38"/>
      <c r="K17" s="38"/>
      <c r="L17" s="55"/>
      <c r="S17" s="38"/>
      <c r="T17" s="38"/>
      <c r="U17" s="38"/>
      <c r="V17" s="38"/>
      <c r="W17" s="38"/>
      <c r="X17" s="38"/>
      <c r="Y17" s="38"/>
      <c r="Z17" s="38"/>
      <c r="AA17" s="38"/>
      <c r="AB17" s="38"/>
      <c r="AC17" s="38"/>
      <c r="AD17" s="38"/>
      <c r="AE17" s="38"/>
    </row>
    <row r="18" s="2" customFormat="1" ht="12" customHeight="1">
      <c r="A18" s="38"/>
      <c r="B18" s="39"/>
      <c r="C18" s="38"/>
      <c r="D18" s="32" t="s">
        <v>24</v>
      </c>
      <c r="E18" s="38"/>
      <c r="F18" s="38"/>
      <c r="G18" s="38"/>
      <c r="H18" s="38"/>
      <c r="I18" s="32" t="s">
        <v>25</v>
      </c>
      <c r="J18" s="27" t="s">
        <v>1</v>
      </c>
      <c r="K18" s="38"/>
      <c r="L18" s="55"/>
      <c r="S18" s="38"/>
      <c r="T18" s="38"/>
      <c r="U18" s="38"/>
      <c r="V18" s="38"/>
      <c r="W18" s="38"/>
      <c r="X18" s="38"/>
      <c r="Y18" s="38"/>
      <c r="Z18" s="38"/>
      <c r="AA18" s="38"/>
      <c r="AB18" s="38"/>
      <c r="AC18" s="38"/>
      <c r="AD18" s="38"/>
      <c r="AE18" s="38"/>
    </row>
    <row r="19" s="2" customFormat="1" ht="18" customHeight="1">
      <c r="A19" s="38"/>
      <c r="B19" s="39"/>
      <c r="C19" s="38"/>
      <c r="D19" s="38"/>
      <c r="E19" s="27" t="s">
        <v>26</v>
      </c>
      <c r="F19" s="38"/>
      <c r="G19" s="38"/>
      <c r="H19" s="38"/>
      <c r="I19" s="32" t="s">
        <v>27</v>
      </c>
      <c r="J19" s="27" t="s">
        <v>1</v>
      </c>
      <c r="K19" s="38"/>
      <c r="L19" s="55"/>
      <c r="S19" s="38"/>
      <c r="T19" s="38"/>
      <c r="U19" s="38"/>
      <c r="V19" s="38"/>
      <c r="W19" s="38"/>
      <c r="X19" s="38"/>
      <c r="Y19" s="38"/>
      <c r="Z19" s="38"/>
      <c r="AA19" s="38"/>
      <c r="AB19" s="38"/>
      <c r="AC19" s="38"/>
      <c r="AD19" s="38"/>
      <c r="AE19" s="38"/>
    </row>
    <row r="20" s="2" customFormat="1" ht="6.96" customHeight="1">
      <c r="A20" s="38"/>
      <c r="B20" s="39"/>
      <c r="C20" s="38"/>
      <c r="D20" s="38"/>
      <c r="E20" s="38"/>
      <c r="F20" s="38"/>
      <c r="G20" s="38"/>
      <c r="H20" s="38"/>
      <c r="I20" s="38"/>
      <c r="J20" s="38"/>
      <c r="K20" s="38"/>
      <c r="L20" s="55"/>
      <c r="S20" s="38"/>
      <c r="T20" s="38"/>
      <c r="U20" s="38"/>
      <c r="V20" s="38"/>
      <c r="W20" s="38"/>
      <c r="X20" s="38"/>
      <c r="Y20" s="38"/>
      <c r="Z20" s="38"/>
      <c r="AA20" s="38"/>
      <c r="AB20" s="38"/>
      <c r="AC20" s="38"/>
      <c r="AD20" s="38"/>
      <c r="AE20" s="38"/>
    </row>
    <row r="21" s="2" customFormat="1" ht="12" customHeight="1">
      <c r="A21" s="38"/>
      <c r="B21" s="39"/>
      <c r="C21" s="38"/>
      <c r="D21" s="32" t="s">
        <v>28</v>
      </c>
      <c r="E21" s="38"/>
      <c r="F21" s="38"/>
      <c r="G21" s="38"/>
      <c r="H21" s="38"/>
      <c r="I21" s="32" t="s">
        <v>25</v>
      </c>
      <c r="J21" s="33" t="str">
        <f>'Rekapitulace stavby'!AN13</f>
        <v>Vyplň údaj</v>
      </c>
      <c r="K21" s="38"/>
      <c r="L21" s="55"/>
      <c r="S21" s="38"/>
      <c r="T21" s="38"/>
      <c r="U21" s="38"/>
      <c r="V21" s="38"/>
      <c r="W21" s="38"/>
      <c r="X21" s="38"/>
      <c r="Y21" s="38"/>
      <c r="Z21" s="38"/>
      <c r="AA21" s="38"/>
      <c r="AB21" s="38"/>
      <c r="AC21" s="38"/>
      <c r="AD21" s="38"/>
      <c r="AE21" s="38"/>
    </row>
    <row r="22" s="2" customFormat="1" ht="18" customHeight="1">
      <c r="A22" s="38"/>
      <c r="B22" s="39"/>
      <c r="C22" s="38"/>
      <c r="D22" s="38"/>
      <c r="E22" s="33" t="str">
        <f>'Rekapitulace stavby'!E14</f>
        <v>Vyplň údaj</v>
      </c>
      <c r="F22" s="27"/>
      <c r="G22" s="27"/>
      <c r="H22" s="27"/>
      <c r="I22" s="32" t="s">
        <v>27</v>
      </c>
      <c r="J22" s="33" t="str">
        <f>'Rekapitulace stavby'!AN14</f>
        <v>Vyplň údaj</v>
      </c>
      <c r="K22" s="38"/>
      <c r="L22" s="55"/>
      <c r="S22" s="38"/>
      <c r="T22" s="38"/>
      <c r="U22" s="38"/>
      <c r="V22" s="38"/>
      <c r="W22" s="38"/>
      <c r="X22" s="38"/>
      <c r="Y22" s="38"/>
      <c r="Z22" s="38"/>
      <c r="AA22" s="38"/>
      <c r="AB22" s="38"/>
      <c r="AC22" s="38"/>
      <c r="AD22" s="38"/>
      <c r="AE22" s="38"/>
    </row>
    <row r="23" s="2" customFormat="1" ht="6.96" customHeight="1">
      <c r="A23" s="38"/>
      <c r="B23" s="39"/>
      <c r="C23" s="38"/>
      <c r="D23" s="38"/>
      <c r="E23" s="38"/>
      <c r="F23" s="38"/>
      <c r="G23" s="38"/>
      <c r="H23" s="38"/>
      <c r="I23" s="38"/>
      <c r="J23" s="38"/>
      <c r="K23" s="38"/>
      <c r="L23" s="55"/>
      <c r="S23" s="38"/>
      <c r="T23" s="38"/>
      <c r="U23" s="38"/>
      <c r="V23" s="38"/>
      <c r="W23" s="38"/>
      <c r="X23" s="38"/>
      <c r="Y23" s="38"/>
      <c r="Z23" s="38"/>
      <c r="AA23" s="38"/>
      <c r="AB23" s="38"/>
      <c r="AC23" s="38"/>
      <c r="AD23" s="38"/>
      <c r="AE23" s="38"/>
    </row>
    <row r="24" s="2" customFormat="1" ht="12" customHeight="1">
      <c r="A24" s="38"/>
      <c r="B24" s="39"/>
      <c r="C24" s="38"/>
      <c r="D24" s="32" t="s">
        <v>30</v>
      </c>
      <c r="E24" s="38"/>
      <c r="F24" s="38"/>
      <c r="G24" s="38"/>
      <c r="H24" s="38"/>
      <c r="I24" s="32" t="s">
        <v>25</v>
      </c>
      <c r="J24" s="27" t="s">
        <v>1</v>
      </c>
      <c r="K24" s="38"/>
      <c r="L24" s="55"/>
      <c r="S24" s="38"/>
      <c r="T24" s="38"/>
      <c r="U24" s="38"/>
      <c r="V24" s="38"/>
      <c r="W24" s="38"/>
      <c r="X24" s="38"/>
      <c r="Y24" s="38"/>
      <c r="Z24" s="38"/>
      <c r="AA24" s="38"/>
      <c r="AB24" s="38"/>
      <c r="AC24" s="38"/>
      <c r="AD24" s="38"/>
      <c r="AE24" s="38"/>
    </row>
    <row r="25" s="2" customFormat="1" ht="18" customHeight="1">
      <c r="A25" s="38"/>
      <c r="B25" s="39"/>
      <c r="C25" s="38"/>
      <c r="D25" s="38"/>
      <c r="E25" s="27" t="s">
        <v>31</v>
      </c>
      <c r="F25" s="38"/>
      <c r="G25" s="38"/>
      <c r="H25" s="38"/>
      <c r="I25" s="32" t="s">
        <v>27</v>
      </c>
      <c r="J25" s="27" t="s">
        <v>1</v>
      </c>
      <c r="K25" s="38"/>
      <c r="L25" s="55"/>
      <c r="S25" s="38"/>
      <c r="T25" s="38"/>
      <c r="U25" s="38"/>
      <c r="V25" s="38"/>
      <c r="W25" s="38"/>
      <c r="X25" s="38"/>
      <c r="Y25" s="38"/>
      <c r="Z25" s="38"/>
      <c r="AA25" s="38"/>
      <c r="AB25" s="38"/>
      <c r="AC25" s="38"/>
      <c r="AD25" s="38"/>
      <c r="AE25" s="38"/>
    </row>
    <row r="26" s="2" customFormat="1" ht="6.96" customHeight="1">
      <c r="A26" s="38"/>
      <c r="B26" s="39"/>
      <c r="C26" s="38"/>
      <c r="D26" s="38"/>
      <c r="E26" s="38"/>
      <c r="F26" s="38"/>
      <c r="G26" s="38"/>
      <c r="H26" s="38"/>
      <c r="I26" s="38"/>
      <c r="J26" s="38"/>
      <c r="K26" s="38"/>
      <c r="L26" s="55"/>
      <c r="S26" s="38"/>
      <c r="T26" s="38"/>
      <c r="U26" s="38"/>
      <c r="V26" s="38"/>
      <c r="W26" s="38"/>
      <c r="X26" s="38"/>
      <c r="Y26" s="38"/>
      <c r="Z26" s="38"/>
      <c r="AA26" s="38"/>
      <c r="AB26" s="38"/>
      <c r="AC26" s="38"/>
      <c r="AD26" s="38"/>
      <c r="AE26" s="38"/>
    </row>
    <row r="27" s="2" customFormat="1" ht="12" customHeight="1">
      <c r="A27" s="38"/>
      <c r="B27" s="39"/>
      <c r="C27" s="38"/>
      <c r="D27" s="32" t="s">
        <v>33</v>
      </c>
      <c r="E27" s="38"/>
      <c r="F27" s="38"/>
      <c r="G27" s="38"/>
      <c r="H27" s="38"/>
      <c r="I27" s="32" t="s">
        <v>25</v>
      </c>
      <c r="J27" s="27" t="str">
        <f>IF('Rekapitulace stavby'!AN19="","",'Rekapitulace stavby'!AN19)</f>
        <v/>
      </c>
      <c r="K27" s="38"/>
      <c r="L27" s="55"/>
      <c r="S27" s="38"/>
      <c r="T27" s="38"/>
      <c r="U27" s="38"/>
      <c r="V27" s="38"/>
      <c r="W27" s="38"/>
      <c r="X27" s="38"/>
      <c r="Y27" s="38"/>
      <c r="Z27" s="38"/>
      <c r="AA27" s="38"/>
      <c r="AB27" s="38"/>
      <c r="AC27" s="38"/>
      <c r="AD27" s="38"/>
      <c r="AE27" s="38"/>
    </row>
    <row r="28" s="2" customFormat="1" ht="18" customHeight="1">
      <c r="A28" s="38"/>
      <c r="B28" s="39"/>
      <c r="C28" s="38"/>
      <c r="D28" s="38"/>
      <c r="E28" s="27" t="str">
        <f>IF('Rekapitulace stavby'!E20="","",'Rekapitulace stavby'!E20)</f>
        <v xml:space="preserve"> </v>
      </c>
      <c r="F28" s="38"/>
      <c r="G28" s="38"/>
      <c r="H28" s="38"/>
      <c r="I28" s="32" t="s">
        <v>27</v>
      </c>
      <c r="J28" s="27" t="str">
        <f>IF('Rekapitulace stavby'!AN20="","",'Rekapitulace stavby'!AN20)</f>
        <v/>
      </c>
      <c r="K28" s="38"/>
      <c r="L28" s="55"/>
      <c r="S28" s="38"/>
      <c r="T28" s="38"/>
      <c r="U28" s="38"/>
      <c r="V28" s="38"/>
      <c r="W28" s="38"/>
      <c r="X28" s="38"/>
      <c r="Y28" s="38"/>
      <c r="Z28" s="38"/>
      <c r="AA28" s="38"/>
      <c r="AB28" s="38"/>
      <c r="AC28" s="38"/>
      <c r="AD28" s="38"/>
      <c r="AE28" s="38"/>
    </row>
    <row r="29" s="2" customFormat="1" ht="6.96" customHeight="1">
      <c r="A29" s="38"/>
      <c r="B29" s="39"/>
      <c r="C29" s="38"/>
      <c r="D29" s="38"/>
      <c r="E29" s="38"/>
      <c r="F29" s="38"/>
      <c r="G29" s="38"/>
      <c r="H29" s="38"/>
      <c r="I29" s="38"/>
      <c r="J29" s="38"/>
      <c r="K29" s="38"/>
      <c r="L29" s="55"/>
      <c r="S29" s="38"/>
      <c r="T29" s="38"/>
      <c r="U29" s="38"/>
      <c r="V29" s="38"/>
      <c r="W29" s="38"/>
      <c r="X29" s="38"/>
      <c r="Y29" s="38"/>
      <c r="Z29" s="38"/>
      <c r="AA29" s="38"/>
      <c r="AB29" s="38"/>
      <c r="AC29" s="38"/>
      <c r="AD29" s="38"/>
      <c r="AE29" s="38"/>
    </row>
    <row r="30" s="2" customFormat="1" ht="12" customHeight="1">
      <c r="A30" s="38"/>
      <c r="B30" s="39"/>
      <c r="C30" s="38"/>
      <c r="D30" s="32" t="s">
        <v>34</v>
      </c>
      <c r="E30" s="38"/>
      <c r="F30" s="38"/>
      <c r="G30" s="38"/>
      <c r="H30" s="38"/>
      <c r="I30" s="38"/>
      <c r="J30" s="38"/>
      <c r="K30" s="38"/>
      <c r="L30" s="55"/>
      <c r="S30" s="38"/>
      <c r="T30" s="38"/>
      <c r="U30" s="38"/>
      <c r="V30" s="38"/>
      <c r="W30" s="38"/>
      <c r="X30" s="38"/>
      <c r="Y30" s="38"/>
      <c r="Z30" s="38"/>
      <c r="AA30" s="38"/>
      <c r="AB30" s="38"/>
      <c r="AC30" s="38"/>
      <c r="AD30" s="38"/>
      <c r="AE30" s="38"/>
    </row>
    <row r="31" s="8" customFormat="1" ht="16.5" customHeight="1">
      <c r="A31" s="132"/>
      <c r="B31" s="133"/>
      <c r="C31" s="132"/>
      <c r="D31" s="132"/>
      <c r="E31" s="36" t="s">
        <v>1</v>
      </c>
      <c r="F31" s="36"/>
      <c r="G31" s="36"/>
      <c r="H31" s="36"/>
      <c r="I31" s="132"/>
      <c r="J31" s="132"/>
      <c r="K31" s="132"/>
      <c r="L31" s="134"/>
      <c r="S31" s="132"/>
      <c r="T31" s="132"/>
      <c r="U31" s="132"/>
      <c r="V31" s="132"/>
      <c r="W31" s="132"/>
      <c r="X31" s="132"/>
      <c r="Y31" s="132"/>
      <c r="Z31" s="132"/>
      <c r="AA31" s="132"/>
      <c r="AB31" s="132"/>
      <c r="AC31" s="132"/>
      <c r="AD31" s="132"/>
      <c r="AE31" s="132"/>
    </row>
    <row r="32" s="2" customFormat="1" ht="6.96" customHeight="1">
      <c r="A32" s="38"/>
      <c r="B32" s="39"/>
      <c r="C32" s="38"/>
      <c r="D32" s="38"/>
      <c r="E32" s="38"/>
      <c r="F32" s="38"/>
      <c r="G32" s="38"/>
      <c r="H32" s="38"/>
      <c r="I32" s="38"/>
      <c r="J32" s="38"/>
      <c r="K32" s="38"/>
      <c r="L32" s="55"/>
      <c r="S32" s="38"/>
      <c r="T32" s="38"/>
      <c r="U32" s="38"/>
      <c r="V32" s="38"/>
      <c r="W32" s="38"/>
      <c r="X32" s="38"/>
      <c r="Y32" s="38"/>
      <c r="Z32" s="38"/>
      <c r="AA32" s="38"/>
      <c r="AB32" s="38"/>
      <c r="AC32" s="38"/>
      <c r="AD32" s="38"/>
      <c r="AE32" s="38"/>
    </row>
    <row r="33" s="2" customFormat="1" ht="6.96" customHeight="1">
      <c r="A33" s="38"/>
      <c r="B33" s="39"/>
      <c r="C33" s="38"/>
      <c r="D33" s="90"/>
      <c r="E33" s="90"/>
      <c r="F33" s="90"/>
      <c r="G33" s="90"/>
      <c r="H33" s="90"/>
      <c r="I33" s="90"/>
      <c r="J33" s="90"/>
      <c r="K33" s="90"/>
      <c r="L33" s="55"/>
      <c r="S33" s="38"/>
      <c r="T33" s="38"/>
      <c r="U33" s="38"/>
      <c r="V33" s="38"/>
      <c r="W33" s="38"/>
      <c r="X33" s="38"/>
      <c r="Y33" s="38"/>
      <c r="Z33" s="38"/>
      <c r="AA33" s="38"/>
      <c r="AB33" s="38"/>
      <c r="AC33" s="38"/>
      <c r="AD33" s="38"/>
      <c r="AE33" s="38"/>
    </row>
    <row r="34" s="2" customFormat="1" ht="25.44" customHeight="1">
      <c r="A34" s="38"/>
      <c r="B34" s="39"/>
      <c r="C34" s="38"/>
      <c r="D34" s="135" t="s">
        <v>35</v>
      </c>
      <c r="E34" s="38"/>
      <c r="F34" s="38"/>
      <c r="G34" s="38"/>
      <c r="H34" s="38"/>
      <c r="I34" s="38"/>
      <c r="J34" s="96">
        <f>ROUND(J129, 2)</f>
        <v>0</v>
      </c>
      <c r="K34" s="38"/>
      <c r="L34" s="55"/>
      <c r="S34" s="38"/>
      <c r="T34" s="38"/>
      <c r="U34" s="38"/>
      <c r="V34" s="38"/>
      <c r="W34" s="38"/>
      <c r="X34" s="38"/>
      <c r="Y34" s="38"/>
      <c r="Z34" s="38"/>
      <c r="AA34" s="38"/>
      <c r="AB34" s="38"/>
      <c r="AC34" s="38"/>
      <c r="AD34" s="38"/>
      <c r="AE34" s="38"/>
    </row>
    <row r="35" s="2" customFormat="1" ht="6.96" customHeight="1">
      <c r="A35" s="38"/>
      <c r="B35" s="39"/>
      <c r="C35" s="38"/>
      <c r="D35" s="90"/>
      <c r="E35" s="90"/>
      <c r="F35" s="90"/>
      <c r="G35" s="90"/>
      <c r="H35" s="90"/>
      <c r="I35" s="90"/>
      <c r="J35" s="90"/>
      <c r="K35" s="90"/>
      <c r="L35" s="55"/>
      <c r="S35" s="38"/>
      <c r="T35" s="38"/>
      <c r="U35" s="38"/>
      <c r="V35" s="38"/>
      <c r="W35" s="38"/>
      <c r="X35" s="38"/>
      <c r="Y35" s="38"/>
      <c r="Z35" s="38"/>
      <c r="AA35" s="38"/>
      <c r="AB35" s="38"/>
      <c r="AC35" s="38"/>
      <c r="AD35" s="38"/>
      <c r="AE35" s="38"/>
    </row>
    <row r="36" s="2" customFormat="1" ht="14.4" customHeight="1">
      <c r="A36" s="38"/>
      <c r="B36" s="39"/>
      <c r="C36" s="38"/>
      <c r="D36" s="38"/>
      <c r="E36" s="38"/>
      <c r="F36" s="43" t="s">
        <v>37</v>
      </c>
      <c r="G36" s="38"/>
      <c r="H36" s="38"/>
      <c r="I36" s="43" t="s">
        <v>36</v>
      </c>
      <c r="J36" s="43" t="s">
        <v>38</v>
      </c>
      <c r="K36" s="38"/>
      <c r="L36" s="55"/>
      <c r="S36" s="38"/>
      <c r="T36" s="38"/>
      <c r="U36" s="38"/>
      <c r="V36" s="38"/>
      <c r="W36" s="38"/>
      <c r="X36" s="38"/>
      <c r="Y36" s="38"/>
      <c r="Z36" s="38"/>
      <c r="AA36" s="38"/>
      <c r="AB36" s="38"/>
      <c r="AC36" s="38"/>
      <c r="AD36" s="38"/>
      <c r="AE36" s="38"/>
    </row>
    <row r="37" s="2" customFormat="1" ht="14.4" customHeight="1">
      <c r="A37" s="38"/>
      <c r="B37" s="39"/>
      <c r="C37" s="38"/>
      <c r="D37" s="131" t="s">
        <v>39</v>
      </c>
      <c r="E37" s="32" t="s">
        <v>40</v>
      </c>
      <c r="F37" s="136">
        <f>ROUND((SUM(BE129:BE167)),  2)</f>
        <v>0</v>
      </c>
      <c r="G37" s="38"/>
      <c r="H37" s="38"/>
      <c r="I37" s="137">
        <v>0.20999999999999999</v>
      </c>
      <c r="J37" s="136">
        <f>ROUND(((SUM(BE129:BE167))*I37),  2)</f>
        <v>0</v>
      </c>
      <c r="K37" s="38"/>
      <c r="L37" s="55"/>
      <c r="S37" s="38"/>
      <c r="T37" s="38"/>
      <c r="U37" s="38"/>
      <c r="V37" s="38"/>
      <c r="W37" s="38"/>
      <c r="X37" s="38"/>
      <c r="Y37" s="38"/>
      <c r="Z37" s="38"/>
      <c r="AA37" s="38"/>
      <c r="AB37" s="38"/>
      <c r="AC37" s="38"/>
      <c r="AD37" s="38"/>
      <c r="AE37" s="38"/>
    </row>
    <row r="38" s="2" customFormat="1" ht="14.4" customHeight="1">
      <c r="A38" s="38"/>
      <c r="B38" s="39"/>
      <c r="C38" s="38"/>
      <c r="D38" s="38"/>
      <c r="E38" s="32" t="s">
        <v>41</v>
      </c>
      <c r="F38" s="136">
        <f>ROUND((SUM(BF129:BF167)),  2)</f>
        <v>0</v>
      </c>
      <c r="G38" s="38"/>
      <c r="H38" s="38"/>
      <c r="I38" s="137">
        <v>0.12</v>
      </c>
      <c r="J38" s="136">
        <f>ROUND(((SUM(BF129:BF167))*I38),  2)</f>
        <v>0</v>
      </c>
      <c r="K38" s="38"/>
      <c r="L38" s="55"/>
      <c r="S38" s="38"/>
      <c r="T38" s="38"/>
      <c r="U38" s="38"/>
      <c r="V38" s="38"/>
      <c r="W38" s="38"/>
      <c r="X38" s="38"/>
      <c r="Y38" s="38"/>
      <c r="Z38" s="38"/>
      <c r="AA38" s="38"/>
      <c r="AB38" s="38"/>
      <c r="AC38" s="38"/>
      <c r="AD38" s="38"/>
      <c r="AE38" s="38"/>
    </row>
    <row r="39" hidden="1" s="2" customFormat="1" ht="14.4" customHeight="1">
      <c r="A39" s="38"/>
      <c r="B39" s="39"/>
      <c r="C39" s="38"/>
      <c r="D39" s="38"/>
      <c r="E39" s="32" t="s">
        <v>42</v>
      </c>
      <c r="F39" s="136">
        <f>ROUND((SUM(BG129:BG167)),  2)</f>
        <v>0</v>
      </c>
      <c r="G39" s="38"/>
      <c r="H39" s="38"/>
      <c r="I39" s="137">
        <v>0.20999999999999999</v>
      </c>
      <c r="J39" s="136">
        <f>0</f>
        <v>0</v>
      </c>
      <c r="K39" s="38"/>
      <c r="L39" s="55"/>
      <c r="S39" s="38"/>
      <c r="T39" s="38"/>
      <c r="U39" s="38"/>
      <c r="V39" s="38"/>
      <c r="W39" s="38"/>
      <c r="X39" s="38"/>
      <c r="Y39" s="38"/>
      <c r="Z39" s="38"/>
      <c r="AA39" s="38"/>
      <c r="AB39" s="38"/>
      <c r="AC39" s="38"/>
      <c r="AD39" s="38"/>
      <c r="AE39" s="38"/>
    </row>
    <row r="40" hidden="1" s="2" customFormat="1" ht="14.4" customHeight="1">
      <c r="A40" s="38"/>
      <c r="B40" s="39"/>
      <c r="C40" s="38"/>
      <c r="D40" s="38"/>
      <c r="E40" s="32" t="s">
        <v>43</v>
      </c>
      <c r="F40" s="136">
        <f>ROUND((SUM(BH129:BH167)),  2)</f>
        <v>0</v>
      </c>
      <c r="G40" s="38"/>
      <c r="H40" s="38"/>
      <c r="I40" s="137">
        <v>0.12</v>
      </c>
      <c r="J40" s="136">
        <f>0</f>
        <v>0</v>
      </c>
      <c r="K40" s="38"/>
      <c r="L40" s="55"/>
      <c r="S40" s="38"/>
      <c r="T40" s="38"/>
      <c r="U40" s="38"/>
      <c r="V40" s="38"/>
      <c r="W40" s="38"/>
      <c r="X40" s="38"/>
      <c r="Y40" s="38"/>
      <c r="Z40" s="38"/>
      <c r="AA40" s="38"/>
      <c r="AB40" s="38"/>
      <c r="AC40" s="38"/>
      <c r="AD40" s="38"/>
      <c r="AE40" s="38"/>
    </row>
    <row r="41" hidden="1" s="2" customFormat="1" ht="14.4" customHeight="1">
      <c r="A41" s="38"/>
      <c r="B41" s="39"/>
      <c r="C41" s="38"/>
      <c r="D41" s="38"/>
      <c r="E41" s="32" t="s">
        <v>44</v>
      </c>
      <c r="F41" s="136">
        <f>ROUND((SUM(BI129:BI167)),  2)</f>
        <v>0</v>
      </c>
      <c r="G41" s="38"/>
      <c r="H41" s="38"/>
      <c r="I41" s="137">
        <v>0</v>
      </c>
      <c r="J41" s="136">
        <f>0</f>
        <v>0</v>
      </c>
      <c r="K41" s="38"/>
      <c r="L41" s="55"/>
      <c r="S41" s="38"/>
      <c r="T41" s="38"/>
      <c r="U41" s="38"/>
      <c r="V41" s="38"/>
      <c r="W41" s="38"/>
      <c r="X41" s="38"/>
      <c r="Y41" s="38"/>
      <c r="Z41" s="38"/>
      <c r="AA41" s="38"/>
      <c r="AB41" s="38"/>
      <c r="AC41" s="38"/>
      <c r="AD41" s="38"/>
      <c r="AE41" s="38"/>
    </row>
    <row r="42" s="2" customFormat="1" ht="6.96" customHeight="1">
      <c r="A42" s="38"/>
      <c r="B42" s="39"/>
      <c r="C42" s="38"/>
      <c r="D42" s="38"/>
      <c r="E42" s="38"/>
      <c r="F42" s="38"/>
      <c r="G42" s="38"/>
      <c r="H42" s="38"/>
      <c r="I42" s="38"/>
      <c r="J42" s="38"/>
      <c r="K42" s="38"/>
      <c r="L42" s="55"/>
      <c r="S42" s="38"/>
      <c r="T42" s="38"/>
      <c r="U42" s="38"/>
      <c r="V42" s="38"/>
      <c r="W42" s="38"/>
      <c r="X42" s="38"/>
      <c r="Y42" s="38"/>
      <c r="Z42" s="38"/>
      <c r="AA42" s="38"/>
      <c r="AB42" s="38"/>
      <c r="AC42" s="38"/>
      <c r="AD42" s="38"/>
      <c r="AE42" s="38"/>
    </row>
    <row r="43" s="2" customFormat="1" ht="25.44" customHeight="1">
      <c r="A43" s="38"/>
      <c r="B43" s="39"/>
      <c r="C43" s="138"/>
      <c r="D43" s="139" t="s">
        <v>45</v>
      </c>
      <c r="E43" s="81"/>
      <c r="F43" s="81"/>
      <c r="G43" s="140" t="s">
        <v>46</v>
      </c>
      <c r="H43" s="141" t="s">
        <v>47</v>
      </c>
      <c r="I43" s="81"/>
      <c r="J43" s="142">
        <f>SUM(J34:J41)</f>
        <v>0</v>
      </c>
      <c r="K43" s="143"/>
      <c r="L43" s="55"/>
      <c r="S43" s="38"/>
      <c r="T43" s="38"/>
      <c r="U43" s="38"/>
      <c r="V43" s="38"/>
      <c r="W43" s="38"/>
      <c r="X43" s="38"/>
      <c r="Y43" s="38"/>
      <c r="Z43" s="38"/>
      <c r="AA43" s="38"/>
      <c r="AB43" s="38"/>
      <c r="AC43" s="38"/>
      <c r="AD43" s="38"/>
      <c r="AE43" s="38"/>
    </row>
    <row r="44" s="2" customFormat="1" ht="14.4" customHeight="1">
      <c r="A44" s="38"/>
      <c r="B44" s="39"/>
      <c r="C44" s="38"/>
      <c r="D44" s="38"/>
      <c r="E44" s="38"/>
      <c r="F44" s="38"/>
      <c r="G44" s="38"/>
      <c r="H44" s="38"/>
      <c r="I44" s="38"/>
      <c r="J44" s="38"/>
      <c r="K44" s="38"/>
      <c r="L44" s="55"/>
      <c r="S44" s="38"/>
      <c r="T44" s="38"/>
      <c r="U44" s="38"/>
      <c r="V44" s="38"/>
      <c r="W44" s="38"/>
      <c r="X44" s="38"/>
      <c r="Y44" s="38"/>
      <c r="Z44" s="38"/>
      <c r="AA44" s="38"/>
      <c r="AB44" s="38"/>
      <c r="AC44" s="38"/>
      <c r="AD44" s="38"/>
      <c r="AE44" s="38"/>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48</v>
      </c>
      <c r="E50" s="57"/>
      <c r="F50" s="57"/>
      <c r="G50" s="56" t="s">
        <v>49</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50</v>
      </c>
      <c r="E61" s="41"/>
      <c r="F61" s="144" t="s">
        <v>51</v>
      </c>
      <c r="G61" s="58" t="s">
        <v>50</v>
      </c>
      <c r="H61" s="41"/>
      <c r="I61" s="41"/>
      <c r="J61" s="145" t="s">
        <v>51</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52</v>
      </c>
      <c r="E65" s="59"/>
      <c r="F65" s="59"/>
      <c r="G65" s="56" t="s">
        <v>53</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50</v>
      </c>
      <c r="E76" s="41"/>
      <c r="F76" s="144" t="s">
        <v>51</v>
      </c>
      <c r="G76" s="58" t="s">
        <v>50</v>
      </c>
      <c r="H76" s="41"/>
      <c r="I76" s="41"/>
      <c r="J76" s="145" t="s">
        <v>51</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118</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30" t="str">
        <f>E7</f>
        <v>Brno, VDJ Jelenice, rekonstrukce stavební části a technologie</v>
      </c>
      <c r="F85" s="32"/>
      <c r="G85" s="32"/>
      <c r="H85" s="32"/>
      <c r="I85" s="38"/>
      <c r="J85" s="38"/>
      <c r="K85" s="38"/>
      <c r="L85" s="55"/>
      <c r="S85" s="38"/>
      <c r="T85" s="38"/>
      <c r="U85" s="38"/>
      <c r="V85" s="38"/>
      <c r="W85" s="38"/>
      <c r="X85" s="38"/>
      <c r="Y85" s="38"/>
      <c r="Z85" s="38"/>
      <c r="AA85" s="38"/>
      <c r="AB85" s="38"/>
      <c r="AC85" s="38"/>
      <c r="AD85" s="38"/>
      <c r="AE85" s="38"/>
    </row>
    <row r="86" s="1" customFormat="1" ht="12" customHeight="1">
      <c r="B86" s="22"/>
      <c r="C86" s="32" t="s">
        <v>112</v>
      </c>
      <c r="L86" s="22"/>
    </row>
    <row r="87" s="1" customFormat="1" ht="16.5" customHeight="1">
      <c r="B87" s="22"/>
      <c r="E87" s="130" t="s">
        <v>113</v>
      </c>
      <c r="F87" s="1"/>
      <c r="G87" s="1"/>
      <c r="H87" s="1"/>
      <c r="L87" s="22"/>
    </row>
    <row r="88" s="1" customFormat="1" ht="12" customHeight="1">
      <c r="B88" s="22"/>
      <c r="C88" s="32" t="s">
        <v>114</v>
      </c>
      <c r="L88" s="22"/>
    </row>
    <row r="89" s="2" customFormat="1" ht="16.5" customHeight="1">
      <c r="A89" s="38"/>
      <c r="B89" s="39"/>
      <c r="C89" s="38"/>
      <c r="D89" s="38"/>
      <c r="E89" s="131" t="s">
        <v>115</v>
      </c>
      <c r="F89" s="38"/>
      <c r="G89" s="38"/>
      <c r="H89" s="38"/>
      <c r="I89" s="38"/>
      <c r="J89" s="38"/>
      <c r="K89" s="38"/>
      <c r="L89" s="55"/>
      <c r="S89" s="38"/>
      <c r="T89" s="38"/>
      <c r="U89" s="38"/>
      <c r="V89" s="38"/>
      <c r="W89" s="38"/>
      <c r="X89" s="38"/>
      <c r="Y89" s="38"/>
      <c r="Z89" s="38"/>
      <c r="AA89" s="38"/>
      <c r="AB89" s="38"/>
      <c r="AC89" s="38"/>
      <c r="AD89" s="38"/>
      <c r="AE89" s="38"/>
    </row>
    <row r="90" s="2" customFormat="1" ht="12" customHeight="1">
      <c r="A90" s="38"/>
      <c r="B90" s="39"/>
      <c r="C90" s="32" t="s">
        <v>116</v>
      </c>
      <c r="D90" s="38"/>
      <c r="E90" s="38"/>
      <c r="F90" s="38"/>
      <c r="G90" s="38"/>
      <c r="H90" s="38"/>
      <c r="I90" s="38"/>
      <c r="J90" s="38"/>
      <c r="K90" s="38"/>
      <c r="L90" s="55"/>
      <c r="S90" s="38"/>
      <c r="T90" s="38"/>
      <c r="U90" s="38"/>
      <c r="V90" s="38"/>
      <c r="W90" s="38"/>
      <c r="X90" s="38"/>
      <c r="Y90" s="38"/>
      <c r="Z90" s="38"/>
      <c r="AA90" s="38"/>
      <c r="AB90" s="38"/>
      <c r="AC90" s="38"/>
      <c r="AD90" s="38"/>
      <c r="AE90" s="38"/>
    </row>
    <row r="91" s="2" customFormat="1" ht="30" customHeight="1">
      <c r="A91" s="38"/>
      <c r="B91" s="39"/>
      <c r="C91" s="38"/>
      <c r="D91" s="38"/>
      <c r="E91" s="67" t="str">
        <f>E13</f>
        <v>0002 - SO 01.2 Stavební úpravy a rekonstrukce vodojemu - VZT</v>
      </c>
      <c r="F91" s="38"/>
      <c r="G91" s="38"/>
      <c r="H91" s="38"/>
      <c r="I91" s="38"/>
      <c r="J91" s="38"/>
      <c r="K91" s="38"/>
      <c r="L91" s="55"/>
      <c r="S91" s="38"/>
      <c r="T91" s="38"/>
      <c r="U91" s="38"/>
      <c r="V91" s="38"/>
      <c r="W91" s="38"/>
      <c r="X91" s="38"/>
      <c r="Y91" s="38"/>
      <c r="Z91" s="38"/>
      <c r="AA91" s="38"/>
      <c r="AB91" s="38"/>
      <c r="AC91" s="38"/>
      <c r="AD91" s="38"/>
      <c r="AE91" s="38"/>
    </row>
    <row r="92" s="2" customFormat="1" ht="6.96" customHeight="1">
      <c r="A92" s="38"/>
      <c r="B92" s="39"/>
      <c r="C92" s="38"/>
      <c r="D92" s="38"/>
      <c r="E92" s="38"/>
      <c r="F92" s="38"/>
      <c r="G92" s="38"/>
      <c r="H92" s="38"/>
      <c r="I92" s="38"/>
      <c r="J92" s="38"/>
      <c r="K92" s="38"/>
      <c r="L92" s="55"/>
      <c r="S92" s="38"/>
      <c r="T92" s="38"/>
      <c r="U92" s="38"/>
      <c r="V92" s="38"/>
      <c r="W92" s="38"/>
      <c r="X92" s="38"/>
      <c r="Y92" s="38"/>
      <c r="Z92" s="38"/>
      <c r="AA92" s="38"/>
      <c r="AB92" s="38"/>
      <c r="AC92" s="38"/>
      <c r="AD92" s="38"/>
      <c r="AE92" s="38"/>
    </row>
    <row r="93" s="2" customFormat="1" ht="12" customHeight="1">
      <c r="A93" s="38"/>
      <c r="B93" s="39"/>
      <c r="C93" s="32" t="s">
        <v>20</v>
      </c>
      <c r="D93" s="38"/>
      <c r="E93" s="38"/>
      <c r="F93" s="27" t="str">
        <f>F16</f>
        <v xml:space="preserve"> </v>
      </c>
      <c r="G93" s="38"/>
      <c r="H93" s="38"/>
      <c r="I93" s="32" t="s">
        <v>22</v>
      </c>
      <c r="J93" s="69" t="str">
        <f>IF(J16="","",J16)</f>
        <v>23. 6. 2025</v>
      </c>
      <c r="K93" s="38"/>
      <c r="L93" s="55"/>
      <c r="S93" s="38"/>
      <c r="T93" s="38"/>
      <c r="U93" s="38"/>
      <c r="V93" s="38"/>
      <c r="W93" s="38"/>
      <c r="X93" s="38"/>
      <c r="Y93" s="38"/>
      <c r="Z93" s="38"/>
      <c r="AA93" s="38"/>
      <c r="AB93" s="38"/>
      <c r="AC93" s="38"/>
      <c r="AD93" s="38"/>
      <c r="AE93" s="38"/>
    </row>
    <row r="94" s="2" customFormat="1" ht="6.96" customHeight="1">
      <c r="A94" s="38"/>
      <c r="B94" s="39"/>
      <c r="C94" s="38"/>
      <c r="D94" s="38"/>
      <c r="E94" s="38"/>
      <c r="F94" s="38"/>
      <c r="G94" s="38"/>
      <c r="H94" s="38"/>
      <c r="I94" s="38"/>
      <c r="J94" s="38"/>
      <c r="K94" s="38"/>
      <c r="L94" s="55"/>
      <c r="S94" s="38"/>
      <c r="T94" s="38"/>
      <c r="U94" s="38"/>
      <c r="V94" s="38"/>
      <c r="W94" s="38"/>
      <c r="X94" s="38"/>
      <c r="Y94" s="38"/>
      <c r="Z94" s="38"/>
      <c r="AA94" s="38"/>
      <c r="AB94" s="38"/>
      <c r="AC94" s="38"/>
      <c r="AD94" s="38"/>
      <c r="AE94" s="38"/>
    </row>
    <row r="95" s="2" customFormat="1" ht="25.65" customHeight="1">
      <c r="A95" s="38"/>
      <c r="B95" s="39"/>
      <c r="C95" s="32" t="s">
        <v>24</v>
      </c>
      <c r="D95" s="38"/>
      <c r="E95" s="38"/>
      <c r="F95" s="27" t="str">
        <f>E19</f>
        <v>Statutární město Brno</v>
      </c>
      <c r="G95" s="38"/>
      <c r="H95" s="38"/>
      <c r="I95" s="32" t="s">
        <v>30</v>
      </c>
      <c r="J95" s="36" t="str">
        <f>E25</f>
        <v>Sweco a.s., divize Morava</v>
      </c>
      <c r="K95" s="38"/>
      <c r="L95" s="55"/>
      <c r="S95" s="38"/>
      <c r="T95" s="38"/>
      <c r="U95" s="38"/>
      <c r="V95" s="38"/>
      <c r="W95" s="38"/>
      <c r="X95" s="38"/>
      <c r="Y95" s="38"/>
      <c r="Z95" s="38"/>
      <c r="AA95" s="38"/>
      <c r="AB95" s="38"/>
      <c r="AC95" s="38"/>
      <c r="AD95" s="38"/>
      <c r="AE95" s="38"/>
    </row>
    <row r="96" s="2" customFormat="1" ht="15.15" customHeight="1">
      <c r="A96" s="38"/>
      <c r="B96" s="39"/>
      <c r="C96" s="32" t="s">
        <v>28</v>
      </c>
      <c r="D96" s="38"/>
      <c r="E96" s="38"/>
      <c r="F96" s="27" t="str">
        <f>IF(E22="","",E22)</f>
        <v>Vyplň údaj</v>
      </c>
      <c r="G96" s="38"/>
      <c r="H96" s="38"/>
      <c r="I96" s="32" t="s">
        <v>33</v>
      </c>
      <c r="J96" s="36" t="str">
        <f>E28</f>
        <v xml:space="preserve"> </v>
      </c>
      <c r="K96" s="38"/>
      <c r="L96" s="55"/>
      <c r="S96" s="38"/>
      <c r="T96" s="38"/>
      <c r="U96" s="38"/>
      <c r="V96" s="38"/>
      <c r="W96" s="38"/>
      <c r="X96" s="38"/>
      <c r="Y96" s="38"/>
      <c r="Z96" s="38"/>
      <c r="AA96" s="38"/>
      <c r="AB96" s="38"/>
      <c r="AC96" s="38"/>
      <c r="AD96" s="38"/>
      <c r="AE96" s="38"/>
    </row>
    <row r="97" s="2" customFormat="1" ht="10.32" customHeight="1">
      <c r="A97" s="38"/>
      <c r="B97" s="39"/>
      <c r="C97" s="38"/>
      <c r="D97" s="38"/>
      <c r="E97" s="38"/>
      <c r="F97" s="38"/>
      <c r="G97" s="38"/>
      <c r="H97" s="38"/>
      <c r="I97" s="38"/>
      <c r="J97" s="38"/>
      <c r="K97" s="38"/>
      <c r="L97" s="55"/>
      <c r="S97" s="38"/>
      <c r="T97" s="38"/>
      <c r="U97" s="38"/>
      <c r="V97" s="38"/>
      <c r="W97" s="38"/>
      <c r="X97" s="38"/>
      <c r="Y97" s="38"/>
      <c r="Z97" s="38"/>
      <c r="AA97" s="38"/>
      <c r="AB97" s="38"/>
      <c r="AC97" s="38"/>
      <c r="AD97" s="38"/>
      <c r="AE97" s="38"/>
    </row>
    <row r="98" s="2" customFormat="1" ht="29.28" customHeight="1">
      <c r="A98" s="38"/>
      <c r="B98" s="39"/>
      <c r="C98" s="146" t="s">
        <v>119</v>
      </c>
      <c r="D98" s="138"/>
      <c r="E98" s="138"/>
      <c r="F98" s="138"/>
      <c r="G98" s="138"/>
      <c r="H98" s="138"/>
      <c r="I98" s="138"/>
      <c r="J98" s="147" t="s">
        <v>120</v>
      </c>
      <c r="K98" s="138"/>
      <c r="L98" s="55"/>
      <c r="S98" s="38"/>
      <c r="T98" s="38"/>
      <c r="U98" s="38"/>
      <c r="V98" s="38"/>
      <c r="W98" s="38"/>
      <c r="X98" s="38"/>
      <c r="Y98" s="38"/>
      <c r="Z98" s="38"/>
      <c r="AA98" s="38"/>
      <c r="AB98" s="38"/>
      <c r="AC98" s="38"/>
      <c r="AD98" s="38"/>
      <c r="AE98" s="38"/>
    </row>
    <row r="99" s="2" customFormat="1" ht="10.32" customHeight="1">
      <c r="A99" s="38"/>
      <c r="B99" s="39"/>
      <c r="C99" s="38"/>
      <c r="D99" s="38"/>
      <c r="E99" s="38"/>
      <c r="F99" s="38"/>
      <c r="G99" s="38"/>
      <c r="H99" s="38"/>
      <c r="I99" s="38"/>
      <c r="J99" s="38"/>
      <c r="K99" s="38"/>
      <c r="L99" s="55"/>
      <c r="S99" s="38"/>
      <c r="T99" s="38"/>
      <c r="U99" s="38"/>
      <c r="V99" s="38"/>
      <c r="W99" s="38"/>
      <c r="X99" s="38"/>
      <c r="Y99" s="38"/>
      <c r="Z99" s="38"/>
      <c r="AA99" s="38"/>
      <c r="AB99" s="38"/>
      <c r="AC99" s="38"/>
      <c r="AD99" s="38"/>
      <c r="AE99" s="38"/>
    </row>
    <row r="100" s="2" customFormat="1" ht="22.8" customHeight="1">
      <c r="A100" s="38"/>
      <c r="B100" s="39"/>
      <c r="C100" s="148" t="s">
        <v>121</v>
      </c>
      <c r="D100" s="38"/>
      <c r="E100" s="38"/>
      <c r="F100" s="38"/>
      <c r="G100" s="38"/>
      <c r="H100" s="38"/>
      <c r="I100" s="38"/>
      <c r="J100" s="96">
        <f>J129</f>
        <v>0</v>
      </c>
      <c r="K100" s="38"/>
      <c r="L100" s="55"/>
      <c r="S100" s="38"/>
      <c r="T100" s="38"/>
      <c r="U100" s="38"/>
      <c r="V100" s="38"/>
      <c r="W100" s="38"/>
      <c r="X100" s="38"/>
      <c r="Y100" s="38"/>
      <c r="Z100" s="38"/>
      <c r="AA100" s="38"/>
      <c r="AB100" s="38"/>
      <c r="AC100" s="38"/>
      <c r="AD100" s="38"/>
      <c r="AE100" s="38"/>
      <c r="AU100" s="19" t="s">
        <v>122</v>
      </c>
    </row>
    <row r="101" s="9" customFormat="1" ht="24.96" customHeight="1">
      <c r="A101" s="9"/>
      <c r="B101" s="149"/>
      <c r="C101" s="9"/>
      <c r="D101" s="150" t="s">
        <v>134</v>
      </c>
      <c r="E101" s="151"/>
      <c r="F101" s="151"/>
      <c r="G101" s="151"/>
      <c r="H101" s="151"/>
      <c r="I101" s="151"/>
      <c r="J101" s="152">
        <f>J130</f>
        <v>0</v>
      </c>
      <c r="K101" s="9"/>
      <c r="L101" s="149"/>
      <c r="S101" s="9"/>
      <c r="T101" s="9"/>
      <c r="U101" s="9"/>
      <c r="V101" s="9"/>
      <c r="W101" s="9"/>
      <c r="X101" s="9"/>
      <c r="Y101" s="9"/>
      <c r="Z101" s="9"/>
      <c r="AA101" s="9"/>
      <c r="AB101" s="9"/>
      <c r="AC101" s="9"/>
      <c r="AD101" s="9"/>
      <c r="AE101" s="9"/>
    </row>
    <row r="102" s="10" customFormat="1" ht="19.92" customHeight="1">
      <c r="A102" s="10"/>
      <c r="B102" s="153"/>
      <c r="C102" s="10"/>
      <c r="D102" s="154" t="s">
        <v>138</v>
      </c>
      <c r="E102" s="155"/>
      <c r="F102" s="155"/>
      <c r="G102" s="155"/>
      <c r="H102" s="155"/>
      <c r="I102" s="155"/>
      <c r="J102" s="156">
        <f>J131</f>
        <v>0</v>
      </c>
      <c r="K102" s="10"/>
      <c r="L102" s="153"/>
      <c r="S102" s="10"/>
      <c r="T102" s="10"/>
      <c r="U102" s="10"/>
      <c r="V102" s="10"/>
      <c r="W102" s="10"/>
      <c r="X102" s="10"/>
      <c r="Y102" s="10"/>
      <c r="Z102" s="10"/>
      <c r="AA102" s="10"/>
      <c r="AB102" s="10"/>
      <c r="AC102" s="10"/>
      <c r="AD102" s="10"/>
      <c r="AE102" s="10"/>
    </row>
    <row r="103" s="10" customFormat="1" ht="14.88" customHeight="1">
      <c r="A103" s="10"/>
      <c r="B103" s="153"/>
      <c r="C103" s="10"/>
      <c r="D103" s="154" t="s">
        <v>1566</v>
      </c>
      <c r="E103" s="155"/>
      <c r="F103" s="155"/>
      <c r="G103" s="155"/>
      <c r="H103" s="155"/>
      <c r="I103" s="155"/>
      <c r="J103" s="156">
        <f>J132</f>
        <v>0</v>
      </c>
      <c r="K103" s="10"/>
      <c r="L103" s="153"/>
      <c r="S103" s="10"/>
      <c r="T103" s="10"/>
      <c r="U103" s="10"/>
      <c r="V103" s="10"/>
      <c r="W103" s="10"/>
      <c r="X103" s="10"/>
      <c r="Y103" s="10"/>
      <c r="Z103" s="10"/>
      <c r="AA103" s="10"/>
      <c r="AB103" s="10"/>
      <c r="AC103" s="10"/>
      <c r="AD103" s="10"/>
      <c r="AE103" s="10"/>
    </row>
    <row r="104" s="10" customFormat="1" ht="14.88" customHeight="1">
      <c r="A104" s="10"/>
      <c r="B104" s="153"/>
      <c r="C104" s="10"/>
      <c r="D104" s="154" t="s">
        <v>1567</v>
      </c>
      <c r="E104" s="155"/>
      <c r="F104" s="155"/>
      <c r="G104" s="155"/>
      <c r="H104" s="155"/>
      <c r="I104" s="155"/>
      <c r="J104" s="156">
        <f>J137</f>
        <v>0</v>
      </c>
      <c r="K104" s="10"/>
      <c r="L104" s="153"/>
      <c r="S104" s="10"/>
      <c r="T104" s="10"/>
      <c r="U104" s="10"/>
      <c r="V104" s="10"/>
      <c r="W104" s="10"/>
      <c r="X104" s="10"/>
      <c r="Y104" s="10"/>
      <c r="Z104" s="10"/>
      <c r="AA104" s="10"/>
      <c r="AB104" s="10"/>
      <c r="AC104" s="10"/>
      <c r="AD104" s="10"/>
      <c r="AE104" s="10"/>
    </row>
    <row r="105" s="10" customFormat="1" ht="14.88" customHeight="1">
      <c r="A105" s="10"/>
      <c r="B105" s="153"/>
      <c r="C105" s="10"/>
      <c r="D105" s="154" t="s">
        <v>1568</v>
      </c>
      <c r="E105" s="155"/>
      <c r="F105" s="155"/>
      <c r="G105" s="155"/>
      <c r="H105" s="155"/>
      <c r="I105" s="155"/>
      <c r="J105" s="156">
        <f>J152</f>
        <v>0</v>
      </c>
      <c r="K105" s="10"/>
      <c r="L105" s="153"/>
      <c r="S105" s="10"/>
      <c r="T105" s="10"/>
      <c r="U105" s="10"/>
      <c r="V105" s="10"/>
      <c r="W105" s="10"/>
      <c r="X105" s="10"/>
      <c r="Y105" s="10"/>
      <c r="Z105" s="10"/>
      <c r="AA105" s="10"/>
      <c r="AB105" s="10"/>
      <c r="AC105" s="10"/>
      <c r="AD105" s="10"/>
      <c r="AE105" s="10"/>
    </row>
    <row r="106" s="2" customFormat="1" ht="21.84" customHeight="1">
      <c r="A106" s="38"/>
      <c r="B106" s="39"/>
      <c r="C106" s="38"/>
      <c r="D106" s="38"/>
      <c r="E106" s="38"/>
      <c r="F106" s="38"/>
      <c r="G106" s="38"/>
      <c r="H106" s="38"/>
      <c r="I106" s="38"/>
      <c r="J106" s="38"/>
      <c r="K106" s="38"/>
      <c r="L106" s="55"/>
      <c r="S106" s="38"/>
      <c r="T106" s="38"/>
      <c r="U106" s="38"/>
      <c r="V106" s="38"/>
      <c r="W106" s="38"/>
      <c r="X106" s="38"/>
      <c r="Y106" s="38"/>
      <c r="Z106" s="38"/>
      <c r="AA106" s="38"/>
      <c r="AB106" s="38"/>
      <c r="AC106" s="38"/>
      <c r="AD106" s="38"/>
      <c r="AE106" s="38"/>
    </row>
    <row r="107" s="2" customFormat="1" ht="6.96" customHeight="1">
      <c r="A107" s="38"/>
      <c r="B107" s="60"/>
      <c r="C107" s="61"/>
      <c r="D107" s="61"/>
      <c r="E107" s="61"/>
      <c r="F107" s="61"/>
      <c r="G107" s="61"/>
      <c r="H107" s="61"/>
      <c r="I107" s="61"/>
      <c r="J107" s="61"/>
      <c r="K107" s="61"/>
      <c r="L107" s="55"/>
      <c r="S107" s="38"/>
      <c r="T107" s="38"/>
      <c r="U107" s="38"/>
      <c r="V107" s="38"/>
      <c r="W107" s="38"/>
      <c r="X107" s="38"/>
      <c r="Y107" s="38"/>
      <c r="Z107" s="38"/>
      <c r="AA107" s="38"/>
      <c r="AB107" s="38"/>
      <c r="AC107" s="38"/>
      <c r="AD107" s="38"/>
      <c r="AE107" s="38"/>
    </row>
    <row r="111" s="2" customFormat="1" ht="6.96" customHeight="1">
      <c r="A111" s="38"/>
      <c r="B111" s="62"/>
      <c r="C111" s="63"/>
      <c r="D111" s="63"/>
      <c r="E111" s="63"/>
      <c r="F111" s="63"/>
      <c r="G111" s="63"/>
      <c r="H111" s="63"/>
      <c r="I111" s="63"/>
      <c r="J111" s="63"/>
      <c r="K111" s="63"/>
      <c r="L111" s="55"/>
      <c r="S111" s="38"/>
      <c r="T111" s="38"/>
      <c r="U111" s="38"/>
      <c r="V111" s="38"/>
      <c r="W111" s="38"/>
      <c r="X111" s="38"/>
      <c r="Y111" s="38"/>
      <c r="Z111" s="38"/>
      <c r="AA111" s="38"/>
      <c r="AB111" s="38"/>
      <c r="AC111" s="38"/>
      <c r="AD111" s="38"/>
      <c r="AE111" s="38"/>
    </row>
    <row r="112" s="2" customFormat="1" ht="24.96" customHeight="1">
      <c r="A112" s="38"/>
      <c r="B112" s="39"/>
      <c r="C112" s="23" t="s">
        <v>143</v>
      </c>
      <c r="D112" s="38"/>
      <c r="E112" s="38"/>
      <c r="F112" s="38"/>
      <c r="G112" s="38"/>
      <c r="H112" s="38"/>
      <c r="I112" s="38"/>
      <c r="J112" s="38"/>
      <c r="K112" s="38"/>
      <c r="L112" s="55"/>
      <c r="S112" s="38"/>
      <c r="T112" s="38"/>
      <c r="U112" s="38"/>
      <c r="V112" s="38"/>
      <c r="W112" s="38"/>
      <c r="X112" s="38"/>
      <c r="Y112" s="38"/>
      <c r="Z112" s="38"/>
      <c r="AA112" s="38"/>
      <c r="AB112" s="38"/>
      <c r="AC112" s="38"/>
      <c r="AD112" s="38"/>
      <c r="AE112" s="38"/>
    </row>
    <row r="113" s="2" customFormat="1" ht="6.96" customHeight="1">
      <c r="A113" s="38"/>
      <c r="B113" s="39"/>
      <c r="C113" s="38"/>
      <c r="D113" s="38"/>
      <c r="E113" s="38"/>
      <c r="F113" s="38"/>
      <c r="G113" s="38"/>
      <c r="H113" s="38"/>
      <c r="I113" s="38"/>
      <c r="J113" s="38"/>
      <c r="K113" s="38"/>
      <c r="L113" s="55"/>
      <c r="S113" s="38"/>
      <c r="T113" s="38"/>
      <c r="U113" s="38"/>
      <c r="V113" s="38"/>
      <c r="W113" s="38"/>
      <c r="X113" s="38"/>
      <c r="Y113" s="38"/>
      <c r="Z113" s="38"/>
      <c r="AA113" s="38"/>
      <c r="AB113" s="38"/>
      <c r="AC113" s="38"/>
      <c r="AD113" s="38"/>
      <c r="AE113" s="38"/>
    </row>
    <row r="114" s="2" customFormat="1" ht="12" customHeight="1">
      <c r="A114" s="38"/>
      <c r="B114" s="39"/>
      <c r="C114" s="32" t="s">
        <v>16</v>
      </c>
      <c r="D114" s="38"/>
      <c r="E114" s="38"/>
      <c r="F114" s="38"/>
      <c r="G114" s="38"/>
      <c r="H114" s="38"/>
      <c r="I114" s="38"/>
      <c r="J114" s="38"/>
      <c r="K114" s="38"/>
      <c r="L114" s="55"/>
      <c r="S114" s="38"/>
      <c r="T114" s="38"/>
      <c r="U114" s="38"/>
      <c r="V114" s="38"/>
      <c r="W114" s="38"/>
      <c r="X114" s="38"/>
      <c r="Y114" s="38"/>
      <c r="Z114" s="38"/>
      <c r="AA114" s="38"/>
      <c r="AB114" s="38"/>
      <c r="AC114" s="38"/>
      <c r="AD114" s="38"/>
      <c r="AE114" s="38"/>
    </row>
    <row r="115" s="2" customFormat="1" ht="16.5" customHeight="1">
      <c r="A115" s="38"/>
      <c r="B115" s="39"/>
      <c r="C115" s="38"/>
      <c r="D115" s="38"/>
      <c r="E115" s="130" t="str">
        <f>E7</f>
        <v>Brno, VDJ Jelenice, rekonstrukce stavební části a technologie</v>
      </c>
      <c r="F115" s="32"/>
      <c r="G115" s="32"/>
      <c r="H115" s="32"/>
      <c r="I115" s="38"/>
      <c r="J115" s="38"/>
      <c r="K115" s="38"/>
      <c r="L115" s="55"/>
      <c r="S115" s="38"/>
      <c r="T115" s="38"/>
      <c r="U115" s="38"/>
      <c r="V115" s="38"/>
      <c r="W115" s="38"/>
      <c r="X115" s="38"/>
      <c r="Y115" s="38"/>
      <c r="Z115" s="38"/>
      <c r="AA115" s="38"/>
      <c r="AB115" s="38"/>
      <c r="AC115" s="38"/>
      <c r="AD115" s="38"/>
      <c r="AE115" s="38"/>
    </row>
    <row r="116" s="1" customFormat="1" ht="12" customHeight="1">
      <c r="B116" s="22"/>
      <c r="C116" s="32" t="s">
        <v>112</v>
      </c>
      <c r="L116" s="22"/>
    </row>
    <row r="117" s="1" customFormat="1" ht="16.5" customHeight="1">
      <c r="B117" s="22"/>
      <c r="E117" s="130" t="s">
        <v>113</v>
      </c>
      <c r="F117" s="1"/>
      <c r="G117" s="1"/>
      <c r="H117" s="1"/>
      <c r="L117" s="22"/>
    </row>
    <row r="118" s="1" customFormat="1" ht="12" customHeight="1">
      <c r="B118" s="22"/>
      <c r="C118" s="32" t="s">
        <v>114</v>
      </c>
      <c r="L118" s="22"/>
    </row>
    <row r="119" s="2" customFormat="1" ht="16.5" customHeight="1">
      <c r="A119" s="38"/>
      <c r="B119" s="39"/>
      <c r="C119" s="38"/>
      <c r="D119" s="38"/>
      <c r="E119" s="131" t="s">
        <v>115</v>
      </c>
      <c r="F119" s="38"/>
      <c r="G119" s="38"/>
      <c r="H119" s="38"/>
      <c r="I119" s="38"/>
      <c r="J119" s="38"/>
      <c r="K119" s="38"/>
      <c r="L119" s="55"/>
      <c r="S119" s="38"/>
      <c r="T119" s="38"/>
      <c r="U119" s="38"/>
      <c r="V119" s="38"/>
      <c r="W119" s="38"/>
      <c r="X119" s="38"/>
      <c r="Y119" s="38"/>
      <c r="Z119" s="38"/>
      <c r="AA119" s="38"/>
      <c r="AB119" s="38"/>
      <c r="AC119" s="38"/>
      <c r="AD119" s="38"/>
      <c r="AE119" s="38"/>
    </row>
    <row r="120" s="2" customFormat="1" ht="12" customHeight="1">
      <c r="A120" s="38"/>
      <c r="B120" s="39"/>
      <c r="C120" s="32" t="s">
        <v>116</v>
      </c>
      <c r="D120" s="38"/>
      <c r="E120" s="38"/>
      <c r="F120" s="38"/>
      <c r="G120" s="38"/>
      <c r="H120" s="38"/>
      <c r="I120" s="38"/>
      <c r="J120" s="38"/>
      <c r="K120" s="38"/>
      <c r="L120" s="55"/>
      <c r="S120" s="38"/>
      <c r="T120" s="38"/>
      <c r="U120" s="38"/>
      <c r="V120" s="38"/>
      <c r="W120" s="38"/>
      <c r="X120" s="38"/>
      <c r="Y120" s="38"/>
      <c r="Z120" s="38"/>
      <c r="AA120" s="38"/>
      <c r="AB120" s="38"/>
      <c r="AC120" s="38"/>
      <c r="AD120" s="38"/>
      <c r="AE120" s="38"/>
    </row>
    <row r="121" s="2" customFormat="1" ht="30" customHeight="1">
      <c r="A121" s="38"/>
      <c r="B121" s="39"/>
      <c r="C121" s="38"/>
      <c r="D121" s="38"/>
      <c r="E121" s="67" t="str">
        <f>E13</f>
        <v>0002 - SO 01.2 Stavební úpravy a rekonstrukce vodojemu - VZT</v>
      </c>
      <c r="F121" s="38"/>
      <c r="G121" s="38"/>
      <c r="H121" s="38"/>
      <c r="I121" s="38"/>
      <c r="J121" s="38"/>
      <c r="K121" s="38"/>
      <c r="L121" s="55"/>
      <c r="S121" s="38"/>
      <c r="T121" s="38"/>
      <c r="U121" s="38"/>
      <c r="V121" s="38"/>
      <c r="W121" s="38"/>
      <c r="X121" s="38"/>
      <c r="Y121" s="38"/>
      <c r="Z121" s="38"/>
      <c r="AA121" s="38"/>
      <c r="AB121" s="38"/>
      <c r="AC121" s="38"/>
      <c r="AD121" s="38"/>
      <c r="AE121" s="38"/>
    </row>
    <row r="122" s="2" customFormat="1" ht="6.96" customHeight="1">
      <c r="A122" s="38"/>
      <c r="B122" s="39"/>
      <c r="C122" s="38"/>
      <c r="D122" s="38"/>
      <c r="E122" s="38"/>
      <c r="F122" s="38"/>
      <c r="G122" s="38"/>
      <c r="H122" s="38"/>
      <c r="I122" s="38"/>
      <c r="J122" s="38"/>
      <c r="K122" s="38"/>
      <c r="L122" s="55"/>
      <c r="S122" s="38"/>
      <c r="T122" s="38"/>
      <c r="U122" s="38"/>
      <c r="V122" s="38"/>
      <c r="W122" s="38"/>
      <c r="X122" s="38"/>
      <c r="Y122" s="38"/>
      <c r="Z122" s="38"/>
      <c r="AA122" s="38"/>
      <c r="AB122" s="38"/>
      <c r="AC122" s="38"/>
      <c r="AD122" s="38"/>
      <c r="AE122" s="38"/>
    </row>
    <row r="123" s="2" customFormat="1" ht="12" customHeight="1">
      <c r="A123" s="38"/>
      <c r="B123" s="39"/>
      <c r="C123" s="32" t="s">
        <v>20</v>
      </c>
      <c r="D123" s="38"/>
      <c r="E123" s="38"/>
      <c r="F123" s="27" t="str">
        <f>F16</f>
        <v xml:space="preserve"> </v>
      </c>
      <c r="G123" s="38"/>
      <c r="H123" s="38"/>
      <c r="I123" s="32" t="s">
        <v>22</v>
      </c>
      <c r="J123" s="69" t="str">
        <f>IF(J16="","",J16)</f>
        <v>23. 6. 2025</v>
      </c>
      <c r="K123" s="38"/>
      <c r="L123" s="55"/>
      <c r="S123" s="38"/>
      <c r="T123" s="38"/>
      <c r="U123" s="38"/>
      <c r="V123" s="38"/>
      <c r="W123" s="38"/>
      <c r="X123" s="38"/>
      <c r="Y123" s="38"/>
      <c r="Z123" s="38"/>
      <c r="AA123" s="38"/>
      <c r="AB123" s="38"/>
      <c r="AC123" s="38"/>
      <c r="AD123" s="38"/>
      <c r="AE123" s="38"/>
    </row>
    <row r="124" s="2" customFormat="1" ht="6.96" customHeight="1">
      <c r="A124" s="38"/>
      <c r="B124" s="39"/>
      <c r="C124" s="38"/>
      <c r="D124" s="38"/>
      <c r="E124" s="38"/>
      <c r="F124" s="38"/>
      <c r="G124" s="38"/>
      <c r="H124" s="38"/>
      <c r="I124" s="38"/>
      <c r="J124" s="38"/>
      <c r="K124" s="38"/>
      <c r="L124" s="55"/>
      <c r="S124" s="38"/>
      <c r="T124" s="38"/>
      <c r="U124" s="38"/>
      <c r="V124" s="38"/>
      <c r="W124" s="38"/>
      <c r="X124" s="38"/>
      <c r="Y124" s="38"/>
      <c r="Z124" s="38"/>
      <c r="AA124" s="38"/>
      <c r="AB124" s="38"/>
      <c r="AC124" s="38"/>
      <c r="AD124" s="38"/>
      <c r="AE124" s="38"/>
    </row>
    <row r="125" s="2" customFormat="1" ht="25.65" customHeight="1">
      <c r="A125" s="38"/>
      <c r="B125" s="39"/>
      <c r="C125" s="32" t="s">
        <v>24</v>
      </c>
      <c r="D125" s="38"/>
      <c r="E125" s="38"/>
      <c r="F125" s="27" t="str">
        <f>E19</f>
        <v>Statutární město Brno</v>
      </c>
      <c r="G125" s="38"/>
      <c r="H125" s="38"/>
      <c r="I125" s="32" t="s">
        <v>30</v>
      </c>
      <c r="J125" s="36" t="str">
        <f>E25</f>
        <v>Sweco a.s., divize Morava</v>
      </c>
      <c r="K125" s="38"/>
      <c r="L125" s="55"/>
      <c r="S125" s="38"/>
      <c r="T125" s="38"/>
      <c r="U125" s="38"/>
      <c r="V125" s="38"/>
      <c r="W125" s="38"/>
      <c r="X125" s="38"/>
      <c r="Y125" s="38"/>
      <c r="Z125" s="38"/>
      <c r="AA125" s="38"/>
      <c r="AB125" s="38"/>
      <c r="AC125" s="38"/>
      <c r="AD125" s="38"/>
      <c r="AE125" s="38"/>
    </row>
    <row r="126" s="2" customFormat="1" ht="15.15" customHeight="1">
      <c r="A126" s="38"/>
      <c r="B126" s="39"/>
      <c r="C126" s="32" t="s">
        <v>28</v>
      </c>
      <c r="D126" s="38"/>
      <c r="E126" s="38"/>
      <c r="F126" s="27" t="str">
        <f>IF(E22="","",E22)</f>
        <v>Vyplň údaj</v>
      </c>
      <c r="G126" s="38"/>
      <c r="H126" s="38"/>
      <c r="I126" s="32" t="s">
        <v>33</v>
      </c>
      <c r="J126" s="36" t="str">
        <f>E28</f>
        <v xml:space="preserve"> </v>
      </c>
      <c r="K126" s="38"/>
      <c r="L126" s="55"/>
      <c r="S126" s="38"/>
      <c r="T126" s="38"/>
      <c r="U126" s="38"/>
      <c r="V126" s="38"/>
      <c r="W126" s="38"/>
      <c r="X126" s="38"/>
      <c r="Y126" s="38"/>
      <c r="Z126" s="38"/>
      <c r="AA126" s="38"/>
      <c r="AB126" s="38"/>
      <c r="AC126" s="38"/>
      <c r="AD126" s="38"/>
      <c r="AE126" s="38"/>
    </row>
    <row r="127" s="2" customFormat="1" ht="10.32" customHeight="1">
      <c r="A127" s="38"/>
      <c r="B127" s="39"/>
      <c r="C127" s="38"/>
      <c r="D127" s="38"/>
      <c r="E127" s="38"/>
      <c r="F127" s="38"/>
      <c r="G127" s="38"/>
      <c r="H127" s="38"/>
      <c r="I127" s="38"/>
      <c r="J127" s="38"/>
      <c r="K127" s="38"/>
      <c r="L127" s="55"/>
      <c r="S127" s="38"/>
      <c r="T127" s="38"/>
      <c r="U127" s="38"/>
      <c r="V127" s="38"/>
      <c r="W127" s="38"/>
      <c r="X127" s="38"/>
      <c r="Y127" s="38"/>
      <c r="Z127" s="38"/>
      <c r="AA127" s="38"/>
      <c r="AB127" s="38"/>
      <c r="AC127" s="38"/>
      <c r="AD127" s="38"/>
      <c r="AE127" s="38"/>
    </row>
    <row r="128" s="11" customFormat="1" ht="29.28" customHeight="1">
      <c r="A128" s="157"/>
      <c r="B128" s="158"/>
      <c r="C128" s="159" t="s">
        <v>144</v>
      </c>
      <c r="D128" s="160" t="s">
        <v>60</v>
      </c>
      <c r="E128" s="160" t="s">
        <v>56</v>
      </c>
      <c r="F128" s="160" t="s">
        <v>57</v>
      </c>
      <c r="G128" s="160" t="s">
        <v>145</v>
      </c>
      <c r="H128" s="160" t="s">
        <v>146</v>
      </c>
      <c r="I128" s="160" t="s">
        <v>147</v>
      </c>
      <c r="J128" s="160" t="s">
        <v>120</v>
      </c>
      <c r="K128" s="161" t="s">
        <v>148</v>
      </c>
      <c r="L128" s="162"/>
      <c r="M128" s="86" t="s">
        <v>1</v>
      </c>
      <c r="N128" s="87" t="s">
        <v>39</v>
      </c>
      <c r="O128" s="87" t="s">
        <v>149</v>
      </c>
      <c r="P128" s="87" t="s">
        <v>150</v>
      </c>
      <c r="Q128" s="87" t="s">
        <v>151</v>
      </c>
      <c r="R128" s="87" t="s">
        <v>152</v>
      </c>
      <c r="S128" s="87" t="s">
        <v>153</v>
      </c>
      <c r="T128" s="88" t="s">
        <v>154</v>
      </c>
      <c r="U128" s="157"/>
      <c r="V128" s="157"/>
      <c r="W128" s="157"/>
      <c r="X128" s="157"/>
      <c r="Y128" s="157"/>
      <c r="Z128" s="157"/>
      <c r="AA128" s="157"/>
      <c r="AB128" s="157"/>
      <c r="AC128" s="157"/>
      <c r="AD128" s="157"/>
      <c r="AE128" s="157"/>
    </row>
    <row r="129" s="2" customFormat="1" ht="22.8" customHeight="1">
      <c r="A129" s="38"/>
      <c r="B129" s="39"/>
      <c r="C129" s="93" t="s">
        <v>155</v>
      </c>
      <c r="D129" s="38"/>
      <c r="E129" s="38"/>
      <c r="F129" s="38"/>
      <c r="G129" s="38"/>
      <c r="H129" s="38"/>
      <c r="I129" s="38"/>
      <c r="J129" s="163">
        <f>BK129</f>
        <v>0</v>
      </c>
      <c r="K129" s="38"/>
      <c r="L129" s="39"/>
      <c r="M129" s="89"/>
      <c r="N129" s="73"/>
      <c r="O129" s="90"/>
      <c r="P129" s="164">
        <f>P130</f>
        <v>0</v>
      </c>
      <c r="Q129" s="90"/>
      <c r="R129" s="164">
        <f>R130</f>
        <v>0</v>
      </c>
      <c r="S129" s="90"/>
      <c r="T129" s="165">
        <f>T130</f>
        <v>0</v>
      </c>
      <c r="U129" s="38"/>
      <c r="V129" s="38"/>
      <c r="W129" s="38"/>
      <c r="X129" s="38"/>
      <c r="Y129" s="38"/>
      <c r="Z129" s="38"/>
      <c r="AA129" s="38"/>
      <c r="AB129" s="38"/>
      <c r="AC129" s="38"/>
      <c r="AD129" s="38"/>
      <c r="AE129" s="38"/>
      <c r="AT129" s="19" t="s">
        <v>74</v>
      </c>
      <c r="AU129" s="19" t="s">
        <v>122</v>
      </c>
      <c r="BK129" s="166">
        <f>BK130</f>
        <v>0</v>
      </c>
    </row>
    <row r="130" s="12" customFormat="1" ht="25.92" customHeight="1">
      <c r="A130" s="12"/>
      <c r="B130" s="167"/>
      <c r="C130" s="12"/>
      <c r="D130" s="168" t="s">
        <v>74</v>
      </c>
      <c r="E130" s="169" t="s">
        <v>1182</v>
      </c>
      <c r="F130" s="169" t="s">
        <v>1183</v>
      </c>
      <c r="G130" s="12"/>
      <c r="H130" s="12"/>
      <c r="I130" s="170"/>
      <c r="J130" s="171">
        <f>BK130</f>
        <v>0</v>
      </c>
      <c r="K130" s="12"/>
      <c r="L130" s="167"/>
      <c r="M130" s="172"/>
      <c r="N130" s="173"/>
      <c r="O130" s="173"/>
      <c r="P130" s="174">
        <f>P131</f>
        <v>0</v>
      </c>
      <c r="Q130" s="173"/>
      <c r="R130" s="174">
        <f>R131</f>
        <v>0</v>
      </c>
      <c r="S130" s="173"/>
      <c r="T130" s="175">
        <f>T131</f>
        <v>0</v>
      </c>
      <c r="U130" s="12"/>
      <c r="V130" s="12"/>
      <c r="W130" s="12"/>
      <c r="X130" s="12"/>
      <c r="Y130" s="12"/>
      <c r="Z130" s="12"/>
      <c r="AA130" s="12"/>
      <c r="AB130" s="12"/>
      <c r="AC130" s="12"/>
      <c r="AD130" s="12"/>
      <c r="AE130" s="12"/>
      <c r="AR130" s="168" t="s">
        <v>83</v>
      </c>
      <c r="AT130" s="176" t="s">
        <v>74</v>
      </c>
      <c r="AU130" s="176" t="s">
        <v>75</v>
      </c>
      <c r="AY130" s="168" t="s">
        <v>158</v>
      </c>
      <c r="BK130" s="177">
        <f>BK131</f>
        <v>0</v>
      </c>
    </row>
    <row r="131" s="12" customFormat="1" ht="22.8" customHeight="1">
      <c r="A131" s="12"/>
      <c r="B131" s="167"/>
      <c r="C131" s="12"/>
      <c r="D131" s="168" t="s">
        <v>74</v>
      </c>
      <c r="E131" s="178" t="s">
        <v>1324</v>
      </c>
      <c r="F131" s="178" t="s">
        <v>1325</v>
      </c>
      <c r="G131" s="12"/>
      <c r="H131" s="12"/>
      <c r="I131" s="170"/>
      <c r="J131" s="179">
        <f>BK131</f>
        <v>0</v>
      </c>
      <c r="K131" s="12"/>
      <c r="L131" s="167"/>
      <c r="M131" s="172"/>
      <c r="N131" s="173"/>
      <c r="O131" s="173"/>
      <c r="P131" s="174">
        <f>P132+P137+P152</f>
        <v>0</v>
      </c>
      <c r="Q131" s="173"/>
      <c r="R131" s="174">
        <f>R132+R137+R152</f>
        <v>0</v>
      </c>
      <c r="S131" s="173"/>
      <c r="T131" s="175">
        <f>T132+T137+T152</f>
        <v>0</v>
      </c>
      <c r="U131" s="12"/>
      <c r="V131" s="12"/>
      <c r="W131" s="12"/>
      <c r="X131" s="12"/>
      <c r="Y131" s="12"/>
      <c r="Z131" s="12"/>
      <c r="AA131" s="12"/>
      <c r="AB131" s="12"/>
      <c r="AC131" s="12"/>
      <c r="AD131" s="12"/>
      <c r="AE131" s="12"/>
      <c r="AR131" s="168" t="s">
        <v>83</v>
      </c>
      <c r="AT131" s="176" t="s">
        <v>74</v>
      </c>
      <c r="AU131" s="176" t="s">
        <v>81</v>
      </c>
      <c r="AY131" s="168" t="s">
        <v>158</v>
      </c>
      <c r="BK131" s="177">
        <f>BK132+BK137+BK152</f>
        <v>0</v>
      </c>
    </row>
    <row r="132" s="12" customFormat="1" ht="20.88" customHeight="1">
      <c r="A132" s="12"/>
      <c r="B132" s="167"/>
      <c r="C132" s="12"/>
      <c r="D132" s="168" t="s">
        <v>74</v>
      </c>
      <c r="E132" s="178" t="s">
        <v>1569</v>
      </c>
      <c r="F132" s="178" t="s">
        <v>1570</v>
      </c>
      <c r="G132" s="12"/>
      <c r="H132" s="12"/>
      <c r="I132" s="170"/>
      <c r="J132" s="179">
        <f>BK132</f>
        <v>0</v>
      </c>
      <c r="K132" s="12"/>
      <c r="L132" s="167"/>
      <c r="M132" s="172"/>
      <c r="N132" s="173"/>
      <c r="O132" s="173"/>
      <c r="P132" s="174">
        <f>SUM(P133:P136)</f>
        <v>0</v>
      </c>
      <c r="Q132" s="173"/>
      <c r="R132" s="174">
        <f>SUM(R133:R136)</f>
        <v>0</v>
      </c>
      <c r="S132" s="173"/>
      <c r="T132" s="175">
        <f>SUM(T133:T136)</f>
        <v>0</v>
      </c>
      <c r="U132" s="12"/>
      <c r="V132" s="12"/>
      <c r="W132" s="12"/>
      <c r="X132" s="12"/>
      <c r="Y132" s="12"/>
      <c r="Z132" s="12"/>
      <c r="AA132" s="12"/>
      <c r="AB132" s="12"/>
      <c r="AC132" s="12"/>
      <c r="AD132" s="12"/>
      <c r="AE132" s="12"/>
      <c r="AR132" s="168" t="s">
        <v>83</v>
      </c>
      <c r="AT132" s="176" t="s">
        <v>74</v>
      </c>
      <c r="AU132" s="176" t="s">
        <v>83</v>
      </c>
      <c r="AY132" s="168" t="s">
        <v>158</v>
      </c>
      <c r="BK132" s="177">
        <f>SUM(BK133:BK136)</f>
        <v>0</v>
      </c>
    </row>
    <row r="133" s="2" customFormat="1" ht="49.05" customHeight="1">
      <c r="A133" s="38"/>
      <c r="B133" s="180"/>
      <c r="C133" s="181" t="s">
        <v>81</v>
      </c>
      <c r="D133" s="181" t="s">
        <v>160</v>
      </c>
      <c r="E133" s="182" t="s">
        <v>1571</v>
      </c>
      <c r="F133" s="183" t="s">
        <v>1572</v>
      </c>
      <c r="G133" s="184" t="s">
        <v>364</v>
      </c>
      <c r="H133" s="185">
        <v>1</v>
      </c>
      <c r="I133" s="186"/>
      <c r="J133" s="187">
        <f>ROUND(I133*H133,2)</f>
        <v>0</v>
      </c>
      <c r="K133" s="183" t="s">
        <v>1</v>
      </c>
      <c r="L133" s="39"/>
      <c r="M133" s="188" t="s">
        <v>1</v>
      </c>
      <c r="N133" s="189" t="s">
        <v>40</v>
      </c>
      <c r="O133" s="77"/>
      <c r="P133" s="190">
        <f>O133*H133</f>
        <v>0</v>
      </c>
      <c r="Q133" s="190">
        <v>0</v>
      </c>
      <c r="R133" s="190">
        <f>Q133*H133</f>
        <v>0</v>
      </c>
      <c r="S133" s="190">
        <v>0</v>
      </c>
      <c r="T133" s="191">
        <f>S133*H133</f>
        <v>0</v>
      </c>
      <c r="U133" s="38"/>
      <c r="V133" s="38"/>
      <c r="W133" s="38"/>
      <c r="X133" s="38"/>
      <c r="Y133" s="38"/>
      <c r="Z133" s="38"/>
      <c r="AA133" s="38"/>
      <c r="AB133" s="38"/>
      <c r="AC133" s="38"/>
      <c r="AD133" s="38"/>
      <c r="AE133" s="38"/>
      <c r="AR133" s="192" t="s">
        <v>272</v>
      </c>
      <c r="AT133" s="192" t="s">
        <v>160</v>
      </c>
      <c r="AU133" s="192" t="s">
        <v>91</v>
      </c>
      <c r="AY133" s="19" t="s">
        <v>158</v>
      </c>
      <c r="BE133" s="193">
        <f>IF(N133="základní",J133,0)</f>
        <v>0</v>
      </c>
      <c r="BF133" s="193">
        <f>IF(N133="snížená",J133,0)</f>
        <v>0</v>
      </c>
      <c r="BG133" s="193">
        <f>IF(N133="zákl. přenesená",J133,0)</f>
        <v>0</v>
      </c>
      <c r="BH133" s="193">
        <f>IF(N133="sníž. přenesená",J133,0)</f>
        <v>0</v>
      </c>
      <c r="BI133" s="193">
        <f>IF(N133="nulová",J133,0)</f>
        <v>0</v>
      </c>
      <c r="BJ133" s="19" t="s">
        <v>81</v>
      </c>
      <c r="BK133" s="193">
        <f>ROUND(I133*H133,2)</f>
        <v>0</v>
      </c>
      <c r="BL133" s="19" t="s">
        <v>272</v>
      </c>
      <c r="BM133" s="192" t="s">
        <v>1573</v>
      </c>
    </row>
    <row r="134" s="2" customFormat="1">
      <c r="A134" s="38"/>
      <c r="B134" s="39"/>
      <c r="C134" s="38"/>
      <c r="D134" s="194" t="s">
        <v>167</v>
      </c>
      <c r="E134" s="38"/>
      <c r="F134" s="195" t="s">
        <v>1574</v>
      </c>
      <c r="G134" s="38"/>
      <c r="H134" s="38"/>
      <c r="I134" s="196"/>
      <c r="J134" s="38"/>
      <c r="K134" s="38"/>
      <c r="L134" s="39"/>
      <c r="M134" s="197"/>
      <c r="N134" s="198"/>
      <c r="O134" s="77"/>
      <c r="P134" s="77"/>
      <c r="Q134" s="77"/>
      <c r="R134" s="77"/>
      <c r="S134" s="77"/>
      <c r="T134" s="78"/>
      <c r="U134" s="38"/>
      <c r="V134" s="38"/>
      <c r="W134" s="38"/>
      <c r="X134" s="38"/>
      <c r="Y134" s="38"/>
      <c r="Z134" s="38"/>
      <c r="AA134" s="38"/>
      <c r="AB134" s="38"/>
      <c r="AC134" s="38"/>
      <c r="AD134" s="38"/>
      <c r="AE134" s="38"/>
      <c r="AT134" s="19" t="s">
        <v>167</v>
      </c>
      <c r="AU134" s="19" t="s">
        <v>91</v>
      </c>
    </row>
    <row r="135" s="2" customFormat="1">
      <c r="A135" s="38"/>
      <c r="B135" s="39"/>
      <c r="C135" s="38"/>
      <c r="D135" s="194" t="s">
        <v>169</v>
      </c>
      <c r="E135" s="38"/>
      <c r="F135" s="199" t="s">
        <v>1575</v>
      </c>
      <c r="G135" s="38"/>
      <c r="H135" s="38"/>
      <c r="I135" s="196"/>
      <c r="J135" s="38"/>
      <c r="K135" s="38"/>
      <c r="L135" s="39"/>
      <c r="M135" s="197"/>
      <c r="N135" s="198"/>
      <c r="O135" s="77"/>
      <c r="P135" s="77"/>
      <c r="Q135" s="77"/>
      <c r="R135" s="77"/>
      <c r="S135" s="77"/>
      <c r="T135" s="78"/>
      <c r="U135" s="38"/>
      <c r="V135" s="38"/>
      <c r="W135" s="38"/>
      <c r="X135" s="38"/>
      <c r="Y135" s="38"/>
      <c r="Z135" s="38"/>
      <c r="AA135" s="38"/>
      <c r="AB135" s="38"/>
      <c r="AC135" s="38"/>
      <c r="AD135" s="38"/>
      <c r="AE135" s="38"/>
      <c r="AT135" s="19" t="s">
        <v>169</v>
      </c>
      <c r="AU135" s="19" t="s">
        <v>91</v>
      </c>
    </row>
    <row r="136" s="14" customFormat="1">
      <c r="A136" s="14"/>
      <c r="B136" s="207"/>
      <c r="C136" s="14"/>
      <c r="D136" s="194" t="s">
        <v>171</v>
      </c>
      <c r="E136" s="208" t="s">
        <v>1</v>
      </c>
      <c r="F136" s="209" t="s">
        <v>81</v>
      </c>
      <c r="G136" s="14"/>
      <c r="H136" s="210">
        <v>1</v>
      </c>
      <c r="I136" s="211"/>
      <c r="J136" s="14"/>
      <c r="K136" s="14"/>
      <c r="L136" s="207"/>
      <c r="M136" s="212"/>
      <c r="N136" s="213"/>
      <c r="O136" s="213"/>
      <c r="P136" s="213"/>
      <c r="Q136" s="213"/>
      <c r="R136" s="213"/>
      <c r="S136" s="213"/>
      <c r="T136" s="214"/>
      <c r="U136" s="14"/>
      <c r="V136" s="14"/>
      <c r="W136" s="14"/>
      <c r="X136" s="14"/>
      <c r="Y136" s="14"/>
      <c r="Z136" s="14"/>
      <c r="AA136" s="14"/>
      <c r="AB136" s="14"/>
      <c r="AC136" s="14"/>
      <c r="AD136" s="14"/>
      <c r="AE136" s="14"/>
      <c r="AT136" s="208" t="s">
        <v>171</v>
      </c>
      <c r="AU136" s="208" t="s">
        <v>91</v>
      </c>
      <c r="AV136" s="14" t="s">
        <v>83</v>
      </c>
      <c r="AW136" s="14" t="s">
        <v>32</v>
      </c>
      <c r="AX136" s="14" t="s">
        <v>81</v>
      </c>
      <c r="AY136" s="208" t="s">
        <v>158</v>
      </c>
    </row>
    <row r="137" s="12" customFormat="1" ht="20.88" customHeight="1">
      <c r="A137" s="12"/>
      <c r="B137" s="167"/>
      <c r="C137" s="12"/>
      <c r="D137" s="168" t="s">
        <v>74</v>
      </c>
      <c r="E137" s="178" t="s">
        <v>1576</v>
      </c>
      <c r="F137" s="178" t="s">
        <v>1577</v>
      </c>
      <c r="G137" s="12"/>
      <c r="H137" s="12"/>
      <c r="I137" s="170"/>
      <c r="J137" s="179">
        <f>BK137</f>
        <v>0</v>
      </c>
      <c r="K137" s="12"/>
      <c r="L137" s="167"/>
      <c r="M137" s="172"/>
      <c r="N137" s="173"/>
      <c r="O137" s="173"/>
      <c r="P137" s="174">
        <f>SUM(P138:P151)</f>
        <v>0</v>
      </c>
      <c r="Q137" s="173"/>
      <c r="R137" s="174">
        <f>SUM(R138:R151)</f>
        <v>0</v>
      </c>
      <c r="S137" s="173"/>
      <c r="T137" s="175">
        <f>SUM(T138:T151)</f>
        <v>0</v>
      </c>
      <c r="U137" s="12"/>
      <c r="V137" s="12"/>
      <c r="W137" s="12"/>
      <c r="X137" s="12"/>
      <c r="Y137" s="12"/>
      <c r="Z137" s="12"/>
      <c r="AA137" s="12"/>
      <c r="AB137" s="12"/>
      <c r="AC137" s="12"/>
      <c r="AD137" s="12"/>
      <c r="AE137" s="12"/>
      <c r="AR137" s="168" t="s">
        <v>83</v>
      </c>
      <c r="AT137" s="176" t="s">
        <v>74</v>
      </c>
      <c r="AU137" s="176" t="s">
        <v>83</v>
      </c>
      <c r="AY137" s="168" t="s">
        <v>158</v>
      </c>
      <c r="BK137" s="177">
        <f>SUM(BK138:BK151)</f>
        <v>0</v>
      </c>
    </row>
    <row r="138" s="2" customFormat="1" ht="24.15" customHeight="1">
      <c r="A138" s="38"/>
      <c r="B138" s="180"/>
      <c r="C138" s="181" t="s">
        <v>83</v>
      </c>
      <c r="D138" s="181" t="s">
        <v>160</v>
      </c>
      <c r="E138" s="182" t="s">
        <v>1578</v>
      </c>
      <c r="F138" s="183" t="s">
        <v>1579</v>
      </c>
      <c r="G138" s="184" t="s">
        <v>364</v>
      </c>
      <c r="H138" s="185">
        <v>1</v>
      </c>
      <c r="I138" s="186"/>
      <c r="J138" s="187">
        <f>ROUND(I138*H138,2)</f>
        <v>0</v>
      </c>
      <c r="K138" s="183" t="s">
        <v>1</v>
      </c>
      <c r="L138" s="39"/>
      <c r="M138" s="188" t="s">
        <v>1</v>
      </c>
      <c r="N138" s="189" t="s">
        <v>40</v>
      </c>
      <c r="O138" s="77"/>
      <c r="P138" s="190">
        <f>O138*H138</f>
        <v>0</v>
      </c>
      <c r="Q138" s="190">
        <v>0</v>
      </c>
      <c r="R138" s="190">
        <f>Q138*H138</f>
        <v>0</v>
      </c>
      <c r="S138" s="190">
        <v>0</v>
      </c>
      <c r="T138" s="191">
        <f>S138*H138</f>
        <v>0</v>
      </c>
      <c r="U138" s="38"/>
      <c r="V138" s="38"/>
      <c r="W138" s="38"/>
      <c r="X138" s="38"/>
      <c r="Y138" s="38"/>
      <c r="Z138" s="38"/>
      <c r="AA138" s="38"/>
      <c r="AB138" s="38"/>
      <c r="AC138" s="38"/>
      <c r="AD138" s="38"/>
      <c r="AE138" s="38"/>
      <c r="AR138" s="192" t="s">
        <v>272</v>
      </c>
      <c r="AT138" s="192" t="s">
        <v>160</v>
      </c>
      <c r="AU138" s="192" t="s">
        <v>91</v>
      </c>
      <c r="AY138" s="19" t="s">
        <v>158</v>
      </c>
      <c r="BE138" s="193">
        <f>IF(N138="základní",J138,0)</f>
        <v>0</v>
      </c>
      <c r="BF138" s="193">
        <f>IF(N138="snížená",J138,0)</f>
        <v>0</v>
      </c>
      <c r="BG138" s="193">
        <f>IF(N138="zákl. přenesená",J138,0)</f>
        <v>0</v>
      </c>
      <c r="BH138" s="193">
        <f>IF(N138="sníž. přenesená",J138,0)</f>
        <v>0</v>
      </c>
      <c r="BI138" s="193">
        <f>IF(N138="nulová",J138,0)</f>
        <v>0</v>
      </c>
      <c r="BJ138" s="19" t="s">
        <v>81</v>
      </c>
      <c r="BK138" s="193">
        <f>ROUND(I138*H138,2)</f>
        <v>0</v>
      </c>
      <c r="BL138" s="19" t="s">
        <v>272</v>
      </c>
      <c r="BM138" s="192" t="s">
        <v>1580</v>
      </c>
    </row>
    <row r="139" s="2" customFormat="1">
      <c r="A139" s="38"/>
      <c r="B139" s="39"/>
      <c r="C139" s="38"/>
      <c r="D139" s="194" t="s">
        <v>167</v>
      </c>
      <c r="E139" s="38"/>
      <c r="F139" s="195" t="s">
        <v>1579</v>
      </c>
      <c r="G139" s="38"/>
      <c r="H139" s="38"/>
      <c r="I139" s="196"/>
      <c r="J139" s="38"/>
      <c r="K139" s="38"/>
      <c r="L139" s="39"/>
      <c r="M139" s="197"/>
      <c r="N139" s="198"/>
      <c r="O139" s="77"/>
      <c r="P139" s="77"/>
      <c r="Q139" s="77"/>
      <c r="R139" s="77"/>
      <c r="S139" s="77"/>
      <c r="T139" s="78"/>
      <c r="U139" s="38"/>
      <c r="V139" s="38"/>
      <c r="W139" s="38"/>
      <c r="X139" s="38"/>
      <c r="Y139" s="38"/>
      <c r="Z139" s="38"/>
      <c r="AA139" s="38"/>
      <c r="AB139" s="38"/>
      <c r="AC139" s="38"/>
      <c r="AD139" s="38"/>
      <c r="AE139" s="38"/>
      <c r="AT139" s="19" t="s">
        <v>167</v>
      </c>
      <c r="AU139" s="19" t="s">
        <v>91</v>
      </c>
    </row>
    <row r="140" s="14" customFormat="1">
      <c r="A140" s="14"/>
      <c r="B140" s="207"/>
      <c r="C140" s="14"/>
      <c r="D140" s="194" t="s">
        <v>171</v>
      </c>
      <c r="E140" s="208" t="s">
        <v>1</v>
      </c>
      <c r="F140" s="209" t="s">
        <v>81</v>
      </c>
      <c r="G140" s="14"/>
      <c r="H140" s="210">
        <v>1</v>
      </c>
      <c r="I140" s="211"/>
      <c r="J140" s="14"/>
      <c r="K140" s="14"/>
      <c r="L140" s="207"/>
      <c r="M140" s="212"/>
      <c r="N140" s="213"/>
      <c r="O140" s="213"/>
      <c r="P140" s="213"/>
      <c r="Q140" s="213"/>
      <c r="R140" s="213"/>
      <c r="S140" s="213"/>
      <c r="T140" s="214"/>
      <c r="U140" s="14"/>
      <c r="V140" s="14"/>
      <c r="W140" s="14"/>
      <c r="X140" s="14"/>
      <c r="Y140" s="14"/>
      <c r="Z140" s="14"/>
      <c r="AA140" s="14"/>
      <c r="AB140" s="14"/>
      <c r="AC140" s="14"/>
      <c r="AD140" s="14"/>
      <c r="AE140" s="14"/>
      <c r="AT140" s="208" t="s">
        <v>171</v>
      </c>
      <c r="AU140" s="208" t="s">
        <v>91</v>
      </c>
      <c r="AV140" s="14" t="s">
        <v>83</v>
      </c>
      <c r="AW140" s="14" t="s">
        <v>32</v>
      </c>
      <c r="AX140" s="14" t="s">
        <v>81</v>
      </c>
      <c r="AY140" s="208" t="s">
        <v>158</v>
      </c>
    </row>
    <row r="141" s="2" customFormat="1" ht="24.15" customHeight="1">
      <c r="A141" s="38"/>
      <c r="B141" s="180"/>
      <c r="C141" s="181" t="s">
        <v>91</v>
      </c>
      <c r="D141" s="181" t="s">
        <v>160</v>
      </c>
      <c r="E141" s="182" t="s">
        <v>1581</v>
      </c>
      <c r="F141" s="183" t="s">
        <v>1582</v>
      </c>
      <c r="G141" s="184" t="s">
        <v>364</v>
      </c>
      <c r="H141" s="185">
        <v>1</v>
      </c>
      <c r="I141" s="186"/>
      <c r="J141" s="187">
        <f>ROUND(I141*H141,2)</f>
        <v>0</v>
      </c>
      <c r="K141" s="183" t="s">
        <v>1</v>
      </c>
      <c r="L141" s="39"/>
      <c r="M141" s="188" t="s">
        <v>1</v>
      </c>
      <c r="N141" s="189" t="s">
        <v>40</v>
      </c>
      <c r="O141" s="77"/>
      <c r="P141" s="190">
        <f>O141*H141</f>
        <v>0</v>
      </c>
      <c r="Q141" s="190">
        <v>0</v>
      </c>
      <c r="R141" s="190">
        <f>Q141*H141</f>
        <v>0</v>
      </c>
      <c r="S141" s="190">
        <v>0</v>
      </c>
      <c r="T141" s="191">
        <f>S141*H141</f>
        <v>0</v>
      </c>
      <c r="U141" s="38"/>
      <c r="V141" s="38"/>
      <c r="W141" s="38"/>
      <c r="X141" s="38"/>
      <c r="Y141" s="38"/>
      <c r="Z141" s="38"/>
      <c r="AA141" s="38"/>
      <c r="AB141" s="38"/>
      <c r="AC141" s="38"/>
      <c r="AD141" s="38"/>
      <c r="AE141" s="38"/>
      <c r="AR141" s="192" t="s">
        <v>272</v>
      </c>
      <c r="AT141" s="192" t="s">
        <v>160</v>
      </c>
      <c r="AU141" s="192" t="s">
        <v>91</v>
      </c>
      <c r="AY141" s="19" t="s">
        <v>158</v>
      </c>
      <c r="BE141" s="193">
        <f>IF(N141="základní",J141,0)</f>
        <v>0</v>
      </c>
      <c r="BF141" s="193">
        <f>IF(N141="snížená",J141,0)</f>
        <v>0</v>
      </c>
      <c r="BG141" s="193">
        <f>IF(N141="zákl. přenesená",J141,0)</f>
        <v>0</v>
      </c>
      <c r="BH141" s="193">
        <f>IF(N141="sníž. přenesená",J141,0)</f>
        <v>0</v>
      </c>
      <c r="BI141" s="193">
        <f>IF(N141="nulová",J141,0)</f>
        <v>0</v>
      </c>
      <c r="BJ141" s="19" t="s">
        <v>81</v>
      </c>
      <c r="BK141" s="193">
        <f>ROUND(I141*H141,2)</f>
        <v>0</v>
      </c>
      <c r="BL141" s="19" t="s">
        <v>272</v>
      </c>
      <c r="BM141" s="192" t="s">
        <v>1583</v>
      </c>
    </row>
    <row r="142" s="2" customFormat="1">
      <c r="A142" s="38"/>
      <c r="B142" s="39"/>
      <c r="C142" s="38"/>
      <c r="D142" s="194" t="s">
        <v>167</v>
      </c>
      <c r="E142" s="38"/>
      <c r="F142" s="195" t="s">
        <v>1582</v>
      </c>
      <c r="G142" s="38"/>
      <c r="H142" s="38"/>
      <c r="I142" s="196"/>
      <c r="J142" s="38"/>
      <c r="K142" s="38"/>
      <c r="L142" s="39"/>
      <c r="M142" s="197"/>
      <c r="N142" s="198"/>
      <c r="O142" s="77"/>
      <c r="P142" s="77"/>
      <c r="Q142" s="77"/>
      <c r="R142" s="77"/>
      <c r="S142" s="77"/>
      <c r="T142" s="78"/>
      <c r="U142" s="38"/>
      <c r="V142" s="38"/>
      <c r="W142" s="38"/>
      <c r="X142" s="38"/>
      <c r="Y142" s="38"/>
      <c r="Z142" s="38"/>
      <c r="AA142" s="38"/>
      <c r="AB142" s="38"/>
      <c r="AC142" s="38"/>
      <c r="AD142" s="38"/>
      <c r="AE142" s="38"/>
      <c r="AT142" s="19" t="s">
        <v>167</v>
      </c>
      <c r="AU142" s="19" t="s">
        <v>91</v>
      </c>
    </row>
    <row r="143" s="14" customFormat="1">
      <c r="A143" s="14"/>
      <c r="B143" s="207"/>
      <c r="C143" s="14"/>
      <c r="D143" s="194" t="s">
        <v>171</v>
      </c>
      <c r="E143" s="208" t="s">
        <v>1</v>
      </c>
      <c r="F143" s="209" t="s">
        <v>81</v>
      </c>
      <c r="G143" s="14"/>
      <c r="H143" s="210">
        <v>1</v>
      </c>
      <c r="I143" s="211"/>
      <c r="J143" s="14"/>
      <c r="K143" s="14"/>
      <c r="L143" s="207"/>
      <c r="M143" s="212"/>
      <c r="N143" s="213"/>
      <c r="O143" s="213"/>
      <c r="P143" s="213"/>
      <c r="Q143" s="213"/>
      <c r="R143" s="213"/>
      <c r="S143" s="213"/>
      <c r="T143" s="214"/>
      <c r="U143" s="14"/>
      <c r="V143" s="14"/>
      <c r="W143" s="14"/>
      <c r="X143" s="14"/>
      <c r="Y143" s="14"/>
      <c r="Z143" s="14"/>
      <c r="AA143" s="14"/>
      <c r="AB143" s="14"/>
      <c r="AC143" s="14"/>
      <c r="AD143" s="14"/>
      <c r="AE143" s="14"/>
      <c r="AT143" s="208" t="s">
        <v>171</v>
      </c>
      <c r="AU143" s="208" t="s">
        <v>91</v>
      </c>
      <c r="AV143" s="14" t="s">
        <v>83</v>
      </c>
      <c r="AW143" s="14" t="s">
        <v>32</v>
      </c>
      <c r="AX143" s="14" t="s">
        <v>81</v>
      </c>
      <c r="AY143" s="208" t="s">
        <v>158</v>
      </c>
    </row>
    <row r="144" s="2" customFormat="1" ht="24.15" customHeight="1">
      <c r="A144" s="38"/>
      <c r="B144" s="180"/>
      <c r="C144" s="181" t="s">
        <v>165</v>
      </c>
      <c r="D144" s="181" t="s">
        <v>160</v>
      </c>
      <c r="E144" s="182" t="s">
        <v>1584</v>
      </c>
      <c r="F144" s="183" t="s">
        <v>1585</v>
      </c>
      <c r="G144" s="184" t="s">
        <v>364</v>
      </c>
      <c r="H144" s="185">
        <v>1</v>
      </c>
      <c r="I144" s="186"/>
      <c r="J144" s="187">
        <f>ROUND(I144*H144,2)</f>
        <v>0</v>
      </c>
      <c r="K144" s="183" t="s">
        <v>1</v>
      </c>
      <c r="L144" s="39"/>
      <c r="M144" s="188" t="s">
        <v>1</v>
      </c>
      <c r="N144" s="189" t="s">
        <v>40</v>
      </c>
      <c r="O144" s="77"/>
      <c r="P144" s="190">
        <f>O144*H144</f>
        <v>0</v>
      </c>
      <c r="Q144" s="190">
        <v>0</v>
      </c>
      <c r="R144" s="190">
        <f>Q144*H144</f>
        <v>0</v>
      </c>
      <c r="S144" s="190">
        <v>0</v>
      </c>
      <c r="T144" s="191">
        <f>S144*H144</f>
        <v>0</v>
      </c>
      <c r="U144" s="38"/>
      <c r="V144" s="38"/>
      <c r="W144" s="38"/>
      <c r="X144" s="38"/>
      <c r="Y144" s="38"/>
      <c r="Z144" s="38"/>
      <c r="AA144" s="38"/>
      <c r="AB144" s="38"/>
      <c r="AC144" s="38"/>
      <c r="AD144" s="38"/>
      <c r="AE144" s="38"/>
      <c r="AR144" s="192" t="s">
        <v>272</v>
      </c>
      <c r="AT144" s="192" t="s">
        <v>160</v>
      </c>
      <c r="AU144" s="192" t="s">
        <v>91</v>
      </c>
      <c r="AY144" s="19" t="s">
        <v>158</v>
      </c>
      <c r="BE144" s="193">
        <f>IF(N144="základní",J144,0)</f>
        <v>0</v>
      </c>
      <c r="BF144" s="193">
        <f>IF(N144="snížená",J144,0)</f>
        <v>0</v>
      </c>
      <c r="BG144" s="193">
        <f>IF(N144="zákl. přenesená",J144,0)</f>
        <v>0</v>
      </c>
      <c r="BH144" s="193">
        <f>IF(N144="sníž. přenesená",J144,0)</f>
        <v>0</v>
      </c>
      <c r="BI144" s="193">
        <f>IF(N144="nulová",J144,0)</f>
        <v>0</v>
      </c>
      <c r="BJ144" s="19" t="s">
        <v>81</v>
      </c>
      <c r="BK144" s="193">
        <f>ROUND(I144*H144,2)</f>
        <v>0</v>
      </c>
      <c r="BL144" s="19" t="s">
        <v>272</v>
      </c>
      <c r="BM144" s="192" t="s">
        <v>1586</v>
      </c>
    </row>
    <row r="145" s="2" customFormat="1">
      <c r="A145" s="38"/>
      <c r="B145" s="39"/>
      <c r="C145" s="38"/>
      <c r="D145" s="194" t="s">
        <v>167</v>
      </c>
      <c r="E145" s="38"/>
      <c r="F145" s="195" t="s">
        <v>1585</v>
      </c>
      <c r="G145" s="38"/>
      <c r="H145" s="38"/>
      <c r="I145" s="196"/>
      <c r="J145" s="38"/>
      <c r="K145" s="38"/>
      <c r="L145" s="39"/>
      <c r="M145" s="197"/>
      <c r="N145" s="198"/>
      <c r="O145" s="77"/>
      <c r="P145" s="77"/>
      <c r="Q145" s="77"/>
      <c r="R145" s="77"/>
      <c r="S145" s="77"/>
      <c r="T145" s="78"/>
      <c r="U145" s="38"/>
      <c r="V145" s="38"/>
      <c r="W145" s="38"/>
      <c r="X145" s="38"/>
      <c r="Y145" s="38"/>
      <c r="Z145" s="38"/>
      <c r="AA145" s="38"/>
      <c r="AB145" s="38"/>
      <c r="AC145" s="38"/>
      <c r="AD145" s="38"/>
      <c r="AE145" s="38"/>
      <c r="AT145" s="19" t="s">
        <v>167</v>
      </c>
      <c r="AU145" s="19" t="s">
        <v>91</v>
      </c>
    </row>
    <row r="146" s="2" customFormat="1">
      <c r="A146" s="38"/>
      <c r="B146" s="39"/>
      <c r="C146" s="38"/>
      <c r="D146" s="194" t="s">
        <v>169</v>
      </c>
      <c r="E146" s="38"/>
      <c r="F146" s="199" t="s">
        <v>1587</v>
      </c>
      <c r="G146" s="38"/>
      <c r="H146" s="38"/>
      <c r="I146" s="196"/>
      <c r="J146" s="38"/>
      <c r="K146" s="38"/>
      <c r="L146" s="39"/>
      <c r="M146" s="197"/>
      <c r="N146" s="198"/>
      <c r="O146" s="77"/>
      <c r="P146" s="77"/>
      <c r="Q146" s="77"/>
      <c r="R146" s="77"/>
      <c r="S146" s="77"/>
      <c r="T146" s="78"/>
      <c r="U146" s="38"/>
      <c r="V146" s="38"/>
      <c r="W146" s="38"/>
      <c r="X146" s="38"/>
      <c r="Y146" s="38"/>
      <c r="Z146" s="38"/>
      <c r="AA146" s="38"/>
      <c r="AB146" s="38"/>
      <c r="AC146" s="38"/>
      <c r="AD146" s="38"/>
      <c r="AE146" s="38"/>
      <c r="AT146" s="19" t="s">
        <v>169</v>
      </c>
      <c r="AU146" s="19" t="s">
        <v>91</v>
      </c>
    </row>
    <row r="147" s="14" customFormat="1">
      <c r="A147" s="14"/>
      <c r="B147" s="207"/>
      <c r="C147" s="14"/>
      <c r="D147" s="194" t="s">
        <v>171</v>
      </c>
      <c r="E147" s="208" t="s">
        <v>1</v>
      </c>
      <c r="F147" s="209" t="s">
        <v>81</v>
      </c>
      <c r="G147" s="14"/>
      <c r="H147" s="210">
        <v>1</v>
      </c>
      <c r="I147" s="211"/>
      <c r="J147" s="14"/>
      <c r="K147" s="14"/>
      <c r="L147" s="207"/>
      <c r="M147" s="212"/>
      <c r="N147" s="213"/>
      <c r="O147" s="213"/>
      <c r="P147" s="213"/>
      <c r="Q147" s="213"/>
      <c r="R147" s="213"/>
      <c r="S147" s="213"/>
      <c r="T147" s="214"/>
      <c r="U147" s="14"/>
      <c r="V147" s="14"/>
      <c r="W147" s="14"/>
      <c r="X147" s="14"/>
      <c r="Y147" s="14"/>
      <c r="Z147" s="14"/>
      <c r="AA147" s="14"/>
      <c r="AB147" s="14"/>
      <c r="AC147" s="14"/>
      <c r="AD147" s="14"/>
      <c r="AE147" s="14"/>
      <c r="AT147" s="208" t="s">
        <v>171</v>
      </c>
      <c r="AU147" s="208" t="s">
        <v>91</v>
      </c>
      <c r="AV147" s="14" t="s">
        <v>83</v>
      </c>
      <c r="AW147" s="14" t="s">
        <v>32</v>
      </c>
      <c r="AX147" s="14" t="s">
        <v>81</v>
      </c>
      <c r="AY147" s="208" t="s">
        <v>158</v>
      </c>
    </row>
    <row r="148" s="2" customFormat="1" ht="24.15" customHeight="1">
      <c r="A148" s="38"/>
      <c r="B148" s="180"/>
      <c r="C148" s="181" t="s">
        <v>197</v>
      </c>
      <c r="D148" s="181" t="s">
        <v>160</v>
      </c>
      <c r="E148" s="182" t="s">
        <v>1588</v>
      </c>
      <c r="F148" s="183" t="s">
        <v>1589</v>
      </c>
      <c r="G148" s="184" t="s">
        <v>364</v>
      </c>
      <c r="H148" s="185">
        <v>1</v>
      </c>
      <c r="I148" s="186"/>
      <c r="J148" s="187">
        <f>ROUND(I148*H148,2)</f>
        <v>0</v>
      </c>
      <c r="K148" s="183" t="s">
        <v>1</v>
      </c>
      <c r="L148" s="39"/>
      <c r="M148" s="188" t="s">
        <v>1</v>
      </c>
      <c r="N148" s="189" t="s">
        <v>40</v>
      </c>
      <c r="O148" s="77"/>
      <c r="P148" s="190">
        <f>O148*H148</f>
        <v>0</v>
      </c>
      <c r="Q148" s="190">
        <v>0</v>
      </c>
      <c r="R148" s="190">
        <f>Q148*H148</f>
        <v>0</v>
      </c>
      <c r="S148" s="190">
        <v>0</v>
      </c>
      <c r="T148" s="191">
        <f>S148*H148</f>
        <v>0</v>
      </c>
      <c r="U148" s="38"/>
      <c r="V148" s="38"/>
      <c r="W148" s="38"/>
      <c r="X148" s="38"/>
      <c r="Y148" s="38"/>
      <c r="Z148" s="38"/>
      <c r="AA148" s="38"/>
      <c r="AB148" s="38"/>
      <c r="AC148" s="38"/>
      <c r="AD148" s="38"/>
      <c r="AE148" s="38"/>
      <c r="AR148" s="192" t="s">
        <v>272</v>
      </c>
      <c r="AT148" s="192" t="s">
        <v>160</v>
      </c>
      <c r="AU148" s="192" t="s">
        <v>91</v>
      </c>
      <c r="AY148" s="19" t="s">
        <v>158</v>
      </c>
      <c r="BE148" s="193">
        <f>IF(N148="základní",J148,0)</f>
        <v>0</v>
      </c>
      <c r="BF148" s="193">
        <f>IF(N148="snížená",J148,0)</f>
        <v>0</v>
      </c>
      <c r="BG148" s="193">
        <f>IF(N148="zákl. přenesená",J148,0)</f>
        <v>0</v>
      </c>
      <c r="BH148" s="193">
        <f>IF(N148="sníž. přenesená",J148,0)</f>
        <v>0</v>
      </c>
      <c r="BI148" s="193">
        <f>IF(N148="nulová",J148,0)</f>
        <v>0</v>
      </c>
      <c r="BJ148" s="19" t="s">
        <v>81</v>
      </c>
      <c r="BK148" s="193">
        <f>ROUND(I148*H148,2)</f>
        <v>0</v>
      </c>
      <c r="BL148" s="19" t="s">
        <v>272</v>
      </c>
      <c r="BM148" s="192" t="s">
        <v>1590</v>
      </c>
    </row>
    <row r="149" s="2" customFormat="1">
      <c r="A149" s="38"/>
      <c r="B149" s="39"/>
      <c r="C149" s="38"/>
      <c r="D149" s="194" t="s">
        <v>167</v>
      </c>
      <c r="E149" s="38"/>
      <c r="F149" s="195" t="s">
        <v>1589</v>
      </c>
      <c r="G149" s="38"/>
      <c r="H149" s="38"/>
      <c r="I149" s="196"/>
      <c r="J149" s="38"/>
      <c r="K149" s="38"/>
      <c r="L149" s="39"/>
      <c r="M149" s="197"/>
      <c r="N149" s="198"/>
      <c r="O149" s="77"/>
      <c r="P149" s="77"/>
      <c r="Q149" s="77"/>
      <c r="R149" s="77"/>
      <c r="S149" s="77"/>
      <c r="T149" s="78"/>
      <c r="U149" s="38"/>
      <c r="V149" s="38"/>
      <c r="W149" s="38"/>
      <c r="X149" s="38"/>
      <c r="Y149" s="38"/>
      <c r="Z149" s="38"/>
      <c r="AA149" s="38"/>
      <c r="AB149" s="38"/>
      <c r="AC149" s="38"/>
      <c r="AD149" s="38"/>
      <c r="AE149" s="38"/>
      <c r="AT149" s="19" t="s">
        <v>167</v>
      </c>
      <c r="AU149" s="19" t="s">
        <v>91</v>
      </c>
    </row>
    <row r="150" s="2" customFormat="1">
      <c r="A150" s="38"/>
      <c r="B150" s="39"/>
      <c r="C150" s="38"/>
      <c r="D150" s="194" t="s">
        <v>169</v>
      </c>
      <c r="E150" s="38"/>
      <c r="F150" s="199" t="s">
        <v>1575</v>
      </c>
      <c r="G150" s="38"/>
      <c r="H150" s="38"/>
      <c r="I150" s="196"/>
      <c r="J150" s="38"/>
      <c r="K150" s="38"/>
      <c r="L150" s="39"/>
      <c r="M150" s="197"/>
      <c r="N150" s="198"/>
      <c r="O150" s="77"/>
      <c r="P150" s="77"/>
      <c r="Q150" s="77"/>
      <c r="R150" s="77"/>
      <c r="S150" s="77"/>
      <c r="T150" s="78"/>
      <c r="U150" s="38"/>
      <c r="V150" s="38"/>
      <c r="W150" s="38"/>
      <c r="X150" s="38"/>
      <c r="Y150" s="38"/>
      <c r="Z150" s="38"/>
      <c r="AA150" s="38"/>
      <c r="AB150" s="38"/>
      <c r="AC150" s="38"/>
      <c r="AD150" s="38"/>
      <c r="AE150" s="38"/>
      <c r="AT150" s="19" t="s">
        <v>169</v>
      </c>
      <c r="AU150" s="19" t="s">
        <v>91</v>
      </c>
    </row>
    <row r="151" s="14" customFormat="1">
      <c r="A151" s="14"/>
      <c r="B151" s="207"/>
      <c r="C151" s="14"/>
      <c r="D151" s="194" t="s">
        <v>171</v>
      </c>
      <c r="E151" s="208" t="s">
        <v>1</v>
      </c>
      <c r="F151" s="209" t="s">
        <v>81</v>
      </c>
      <c r="G151" s="14"/>
      <c r="H151" s="210">
        <v>1</v>
      </c>
      <c r="I151" s="211"/>
      <c r="J151" s="14"/>
      <c r="K151" s="14"/>
      <c r="L151" s="207"/>
      <c r="M151" s="212"/>
      <c r="N151" s="213"/>
      <c r="O151" s="213"/>
      <c r="P151" s="213"/>
      <c r="Q151" s="213"/>
      <c r="R151" s="213"/>
      <c r="S151" s="213"/>
      <c r="T151" s="214"/>
      <c r="U151" s="14"/>
      <c r="V151" s="14"/>
      <c r="W151" s="14"/>
      <c r="X151" s="14"/>
      <c r="Y151" s="14"/>
      <c r="Z151" s="14"/>
      <c r="AA151" s="14"/>
      <c r="AB151" s="14"/>
      <c r="AC151" s="14"/>
      <c r="AD151" s="14"/>
      <c r="AE151" s="14"/>
      <c r="AT151" s="208" t="s">
        <v>171</v>
      </c>
      <c r="AU151" s="208" t="s">
        <v>91</v>
      </c>
      <c r="AV151" s="14" t="s">
        <v>83</v>
      </c>
      <c r="AW151" s="14" t="s">
        <v>32</v>
      </c>
      <c r="AX151" s="14" t="s">
        <v>81</v>
      </c>
      <c r="AY151" s="208" t="s">
        <v>158</v>
      </c>
    </row>
    <row r="152" s="12" customFormat="1" ht="20.88" customHeight="1">
      <c r="A152" s="12"/>
      <c r="B152" s="167"/>
      <c r="C152" s="12"/>
      <c r="D152" s="168" t="s">
        <v>74</v>
      </c>
      <c r="E152" s="178" t="s">
        <v>1591</v>
      </c>
      <c r="F152" s="178" t="s">
        <v>1592</v>
      </c>
      <c r="G152" s="12"/>
      <c r="H152" s="12"/>
      <c r="I152" s="170"/>
      <c r="J152" s="179">
        <f>BK152</f>
        <v>0</v>
      </c>
      <c r="K152" s="12"/>
      <c r="L152" s="167"/>
      <c r="M152" s="172"/>
      <c r="N152" s="173"/>
      <c r="O152" s="173"/>
      <c r="P152" s="174">
        <f>SUM(P153:P167)</f>
        <v>0</v>
      </c>
      <c r="Q152" s="173"/>
      <c r="R152" s="174">
        <f>SUM(R153:R167)</f>
        <v>0</v>
      </c>
      <c r="S152" s="173"/>
      <c r="T152" s="175">
        <f>SUM(T153:T167)</f>
        <v>0</v>
      </c>
      <c r="U152" s="12"/>
      <c r="V152" s="12"/>
      <c r="W152" s="12"/>
      <c r="X152" s="12"/>
      <c r="Y152" s="12"/>
      <c r="Z152" s="12"/>
      <c r="AA152" s="12"/>
      <c r="AB152" s="12"/>
      <c r="AC152" s="12"/>
      <c r="AD152" s="12"/>
      <c r="AE152" s="12"/>
      <c r="AR152" s="168" t="s">
        <v>83</v>
      </c>
      <c r="AT152" s="176" t="s">
        <v>74</v>
      </c>
      <c r="AU152" s="176" t="s">
        <v>83</v>
      </c>
      <c r="AY152" s="168" t="s">
        <v>158</v>
      </c>
      <c r="BK152" s="177">
        <f>SUM(BK153:BK167)</f>
        <v>0</v>
      </c>
    </row>
    <row r="153" s="2" customFormat="1" ht="16.5" customHeight="1">
      <c r="A153" s="38"/>
      <c r="B153" s="180"/>
      <c r="C153" s="181" t="s">
        <v>208</v>
      </c>
      <c r="D153" s="181" t="s">
        <v>160</v>
      </c>
      <c r="E153" s="182" t="s">
        <v>1327</v>
      </c>
      <c r="F153" s="183" t="s">
        <v>1593</v>
      </c>
      <c r="G153" s="184" t="s">
        <v>1594</v>
      </c>
      <c r="H153" s="185">
        <v>3</v>
      </c>
      <c r="I153" s="186"/>
      <c r="J153" s="187">
        <f>ROUND(I153*H153,2)</f>
        <v>0</v>
      </c>
      <c r="K153" s="183" t="s">
        <v>1</v>
      </c>
      <c r="L153" s="39"/>
      <c r="M153" s="188" t="s">
        <v>1</v>
      </c>
      <c r="N153" s="189" t="s">
        <v>40</v>
      </c>
      <c r="O153" s="77"/>
      <c r="P153" s="190">
        <f>O153*H153</f>
        <v>0</v>
      </c>
      <c r="Q153" s="190">
        <v>0</v>
      </c>
      <c r="R153" s="190">
        <f>Q153*H153</f>
        <v>0</v>
      </c>
      <c r="S153" s="190">
        <v>0</v>
      </c>
      <c r="T153" s="191">
        <f>S153*H153</f>
        <v>0</v>
      </c>
      <c r="U153" s="38"/>
      <c r="V153" s="38"/>
      <c r="W153" s="38"/>
      <c r="X153" s="38"/>
      <c r="Y153" s="38"/>
      <c r="Z153" s="38"/>
      <c r="AA153" s="38"/>
      <c r="AB153" s="38"/>
      <c r="AC153" s="38"/>
      <c r="AD153" s="38"/>
      <c r="AE153" s="38"/>
      <c r="AR153" s="192" t="s">
        <v>272</v>
      </c>
      <c r="AT153" s="192" t="s">
        <v>160</v>
      </c>
      <c r="AU153" s="192" t="s">
        <v>91</v>
      </c>
      <c r="AY153" s="19" t="s">
        <v>158</v>
      </c>
      <c r="BE153" s="193">
        <f>IF(N153="základní",J153,0)</f>
        <v>0</v>
      </c>
      <c r="BF153" s="193">
        <f>IF(N153="snížená",J153,0)</f>
        <v>0</v>
      </c>
      <c r="BG153" s="193">
        <f>IF(N153="zákl. přenesená",J153,0)</f>
        <v>0</v>
      </c>
      <c r="BH153" s="193">
        <f>IF(N153="sníž. přenesená",J153,0)</f>
        <v>0</v>
      </c>
      <c r="BI153" s="193">
        <f>IF(N153="nulová",J153,0)</f>
        <v>0</v>
      </c>
      <c r="BJ153" s="19" t="s">
        <v>81</v>
      </c>
      <c r="BK153" s="193">
        <f>ROUND(I153*H153,2)</f>
        <v>0</v>
      </c>
      <c r="BL153" s="19" t="s">
        <v>272</v>
      </c>
      <c r="BM153" s="192" t="s">
        <v>1595</v>
      </c>
    </row>
    <row r="154" s="2" customFormat="1">
      <c r="A154" s="38"/>
      <c r="B154" s="39"/>
      <c r="C154" s="38"/>
      <c r="D154" s="194" t="s">
        <v>167</v>
      </c>
      <c r="E154" s="38"/>
      <c r="F154" s="195" t="s">
        <v>1593</v>
      </c>
      <c r="G154" s="38"/>
      <c r="H154" s="38"/>
      <c r="I154" s="196"/>
      <c r="J154" s="38"/>
      <c r="K154" s="38"/>
      <c r="L154" s="39"/>
      <c r="M154" s="197"/>
      <c r="N154" s="198"/>
      <c r="O154" s="77"/>
      <c r="P154" s="77"/>
      <c r="Q154" s="77"/>
      <c r="R154" s="77"/>
      <c r="S154" s="77"/>
      <c r="T154" s="78"/>
      <c r="U154" s="38"/>
      <c r="V154" s="38"/>
      <c r="W154" s="38"/>
      <c r="X154" s="38"/>
      <c r="Y154" s="38"/>
      <c r="Z154" s="38"/>
      <c r="AA154" s="38"/>
      <c r="AB154" s="38"/>
      <c r="AC154" s="38"/>
      <c r="AD154" s="38"/>
      <c r="AE154" s="38"/>
      <c r="AT154" s="19" t="s">
        <v>167</v>
      </c>
      <c r="AU154" s="19" t="s">
        <v>91</v>
      </c>
    </row>
    <row r="155" s="14" customFormat="1">
      <c r="A155" s="14"/>
      <c r="B155" s="207"/>
      <c r="C155" s="14"/>
      <c r="D155" s="194" t="s">
        <v>171</v>
      </c>
      <c r="E155" s="208" t="s">
        <v>1</v>
      </c>
      <c r="F155" s="209" t="s">
        <v>91</v>
      </c>
      <c r="G155" s="14"/>
      <c r="H155" s="210">
        <v>3</v>
      </c>
      <c r="I155" s="211"/>
      <c r="J155" s="14"/>
      <c r="K155" s="14"/>
      <c r="L155" s="207"/>
      <c r="M155" s="212"/>
      <c r="N155" s="213"/>
      <c r="O155" s="213"/>
      <c r="P155" s="213"/>
      <c r="Q155" s="213"/>
      <c r="R155" s="213"/>
      <c r="S155" s="213"/>
      <c r="T155" s="214"/>
      <c r="U155" s="14"/>
      <c r="V155" s="14"/>
      <c r="W155" s="14"/>
      <c r="X155" s="14"/>
      <c r="Y155" s="14"/>
      <c r="Z155" s="14"/>
      <c r="AA155" s="14"/>
      <c r="AB155" s="14"/>
      <c r="AC155" s="14"/>
      <c r="AD155" s="14"/>
      <c r="AE155" s="14"/>
      <c r="AT155" s="208" t="s">
        <v>171</v>
      </c>
      <c r="AU155" s="208" t="s">
        <v>91</v>
      </c>
      <c r="AV155" s="14" t="s">
        <v>83</v>
      </c>
      <c r="AW155" s="14" t="s">
        <v>32</v>
      </c>
      <c r="AX155" s="14" t="s">
        <v>81</v>
      </c>
      <c r="AY155" s="208" t="s">
        <v>158</v>
      </c>
    </row>
    <row r="156" s="2" customFormat="1" ht="24.15" customHeight="1">
      <c r="A156" s="38"/>
      <c r="B156" s="180"/>
      <c r="C156" s="181" t="s">
        <v>215</v>
      </c>
      <c r="D156" s="181" t="s">
        <v>160</v>
      </c>
      <c r="E156" s="182" t="s">
        <v>1331</v>
      </c>
      <c r="F156" s="183" t="s">
        <v>1596</v>
      </c>
      <c r="G156" s="184" t="s">
        <v>1594</v>
      </c>
      <c r="H156" s="185">
        <v>2</v>
      </c>
      <c r="I156" s="186"/>
      <c r="J156" s="187">
        <f>ROUND(I156*H156,2)</f>
        <v>0</v>
      </c>
      <c r="K156" s="183" t="s">
        <v>1</v>
      </c>
      <c r="L156" s="39"/>
      <c r="M156" s="188" t="s">
        <v>1</v>
      </c>
      <c r="N156" s="189" t="s">
        <v>40</v>
      </c>
      <c r="O156" s="77"/>
      <c r="P156" s="190">
        <f>O156*H156</f>
        <v>0</v>
      </c>
      <c r="Q156" s="190">
        <v>0</v>
      </c>
      <c r="R156" s="190">
        <f>Q156*H156</f>
        <v>0</v>
      </c>
      <c r="S156" s="190">
        <v>0</v>
      </c>
      <c r="T156" s="191">
        <f>S156*H156</f>
        <v>0</v>
      </c>
      <c r="U156" s="38"/>
      <c r="V156" s="38"/>
      <c r="W156" s="38"/>
      <c r="X156" s="38"/>
      <c r="Y156" s="38"/>
      <c r="Z156" s="38"/>
      <c r="AA156" s="38"/>
      <c r="AB156" s="38"/>
      <c r="AC156" s="38"/>
      <c r="AD156" s="38"/>
      <c r="AE156" s="38"/>
      <c r="AR156" s="192" t="s">
        <v>272</v>
      </c>
      <c r="AT156" s="192" t="s">
        <v>160</v>
      </c>
      <c r="AU156" s="192" t="s">
        <v>91</v>
      </c>
      <c r="AY156" s="19" t="s">
        <v>158</v>
      </c>
      <c r="BE156" s="193">
        <f>IF(N156="základní",J156,0)</f>
        <v>0</v>
      </c>
      <c r="BF156" s="193">
        <f>IF(N156="snížená",J156,0)</f>
        <v>0</v>
      </c>
      <c r="BG156" s="193">
        <f>IF(N156="zákl. přenesená",J156,0)</f>
        <v>0</v>
      </c>
      <c r="BH156" s="193">
        <f>IF(N156="sníž. přenesená",J156,0)</f>
        <v>0</v>
      </c>
      <c r="BI156" s="193">
        <f>IF(N156="nulová",J156,0)</f>
        <v>0</v>
      </c>
      <c r="BJ156" s="19" t="s">
        <v>81</v>
      </c>
      <c r="BK156" s="193">
        <f>ROUND(I156*H156,2)</f>
        <v>0</v>
      </c>
      <c r="BL156" s="19" t="s">
        <v>272</v>
      </c>
      <c r="BM156" s="192" t="s">
        <v>1597</v>
      </c>
    </row>
    <row r="157" s="2" customFormat="1">
      <c r="A157" s="38"/>
      <c r="B157" s="39"/>
      <c r="C157" s="38"/>
      <c r="D157" s="194" t="s">
        <v>167</v>
      </c>
      <c r="E157" s="38"/>
      <c r="F157" s="195" t="s">
        <v>1596</v>
      </c>
      <c r="G157" s="38"/>
      <c r="H157" s="38"/>
      <c r="I157" s="196"/>
      <c r="J157" s="38"/>
      <c r="K157" s="38"/>
      <c r="L157" s="39"/>
      <c r="M157" s="197"/>
      <c r="N157" s="198"/>
      <c r="O157" s="77"/>
      <c r="P157" s="77"/>
      <c r="Q157" s="77"/>
      <c r="R157" s="77"/>
      <c r="S157" s="77"/>
      <c r="T157" s="78"/>
      <c r="U157" s="38"/>
      <c r="V157" s="38"/>
      <c r="W157" s="38"/>
      <c r="X157" s="38"/>
      <c r="Y157" s="38"/>
      <c r="Z157" s="38"/>
      <c r="AA157" s="38"/>
      <c r="AB157" s="38"/>
      <c r="AC157" s="38"/>
      <c r="AD157" s="38"/>
      <c r="AE157" s="38"/>
      <c r="AT157" s="19" t="s">
        <v>167</v>
      </c>
      <c r="AU157" s="19" t="s">
        <v>91</v>
      </c>
    </row>
    <row r="158" s="14" customFormat="1">
      <c r="A158" s="14"/>
      <c r="B158" s="207"/>
      <c r="C158" s="14"/>
      <c r="D158" s="194" t="s">
        <v>171</v>
      </c>
      <c r="E158" s="208" t="s">
        <v>1</v>
      </c>
      <c r="F158" s="209" t="s">
        <v>83</v>
      </c>
      <c r="G158" s="14"/>
      <c r="H158" s="210">
        <v>2</v>
      </c>
      <c r="I158" s="211"/>
      <c r="J158" s="14"/>
      <c r="K158" s="14"/>
      <c r="L158" s="207"/>
      <c r="M158" s="212"/>
      <c r="N158" s="213"/>
      <c r="O158" s="213"/>
      <c r="P158" s="213"/>
      <c r="Q158" s="213"/>
      <c r="R158" s="213"/>
      <c r="S158" s="213"/>
      <c r="T158" s="214"/>
      <c r="U158" s="14"/>
      <c r="V158" s="14"/>
      <c r="W158" s="14"/>
      <c r="X158" s="14"/>
      <c r="Y158" s="14"/>
      <c r="Z158" s="14"/>
      <c r="AA158" s="14"/>
      <c r="AB158" s="14"/>
      <c r="AC158" s="14"/>
      <c r="AD158" s="14"/>
      <c r="AE158" s="14"/>
      <c r="AT158" s="208" t="s">
        <v>171</v>
      </c>
      <c r="AU158" s="208" t="s">
        <v>91</v>
      </c>
      <c r="AV158" s="14" t="s">
        <v>83</v>
      </c>
      <c r="AW158" s="14" t="s">
        <v>32</v>
      </c>
      <c r="AX158" s="14" t="s">
        <v>81</v>
      </c>
      <c r="AY158" s="208" t="s">
        <v>158</v>
      </c>
    </row>
    <row r="159" s="2" customFormat="1" ht="24.15" customHeight="1">
      <c r="A159" s="38"/>
      <c r="B159" s="180"/>
      <c r="C159" s="181" t="s">
        <v>226</v>
      </c>
      <c r="D159" s="181" t="s">
        <v>160</v>
      </c>
      <c r="E159" s="182" t="s">
        <v>1336</v>
      </c>
      <c r="F159" s="183" t="s">
        <v>1598</v>
      </c>
      <c r="G159" s="184" t="s">
        <v>1599</v>
      </c>
      <c r="H159" s="185">
        <v>8</v>
      </c>
      <c r="I159" s="186"/>
      <c r="J159" s="187">
        <f>ROUND(I159*H159,2)</f>
        <v>0</v>
      </c>
      <c r="K159" s="183" t="s">
        <v>1</v>
      </c>
      <c r="L159" s="39"/>
      <c r="M159" s="188" t="s">
        <v>1</v>
      </c>
      <c r="N159" s="189" t="s">
        <v>40</v>
      </c>
      <c r="O159" s="77"/>
      <c r="P159" s="190">
        <f>O159*H159</f>
        <v>0</v>
      </c>
      <c r="Q159" s="190">
        <v>0</v>
      </c>
      <c r="R159" s="190">
        <f>Q159*H159</f>
        <v>0</v>
      </c>
      <c r="S159" s="190">
        <v>0</v>
      </c>
      <c r="T159" s="191">
        <f>S159*H159</f>
        <v>0</v>
      </c>
      <c r="U159" s="38"/>
      <c r="V159" s="38"/>
      <c r="W159" s="38"/>
      <c r="X159" s="38"/>
      <c r="Y159" s="38"/>
      <c r="Z159" s="38"/>
      <c r="AA159" s="38"/>
      <c r="AB159" s="38"/>
      <c r="AC159" s="38"/>
      <c r="AD159" s="38"/>
      <c r="AE159" s="38"/>
      <c r="AR159" s="192" t="s">
        <v>272</v>
      </c>
      <c r="AT159" s="192" t="s">
        <v>160</v>
      </c>
      <c r="AU159" s="192" t="s">
        <v>91</v>
      </c>
      <c r="AY159" s="19" t="s">
        <v>158</v>
      </c>
      <c r="BE159" s="193">
        <f>IF(N159="základní",J159,0)</f>
        <v>0</v>
      </c>
      <c r="BF159" s="193">
        <f>IF(N159="snížená",J159,0)</f>
        <v>0</v>
      </c>
      <c r="BG159" s="193">
        <f>IF(N159="zákl. přenesená",J159,0)</f>
        <v>0</v>
      </c>
      <c r="BH159" s="193">
        <f>IF(N159="sníž. přenesená",J159,0)</f>
        <v>0</v>
      </c>
      <c r="BI159" s="193">
        <f>IF(N159="nulová",J159,0)</f>
        <v>0</v>
      </c>
      <c r="BJ159" s="19" t="s">
        <v>81</v>
      </c>
      <c r="BK159" s="193">
        <f>ROUND(I159*H159,2)</f>
        <v>0</v>
      </c>
      <c r="BL159" s="19" t="s">
        <v>272</v>
      </c>
      <c r="BM159" s="192" t="s">
        <v>1600</v>
      </c>
    </row>
    <row r="160" s="2" customFormat="1">
      <c r="A160" s="38"/>
      <c r="B160" s="39"/>
      <c r="C160" s="38"/>
      <c r="D160" s="194" t="s">
        <v>167</v>
      </c>
      <c r="E160" s="38"/>
      <c r="F160" s="195" t="s">
        <v>1598</v>
      </c>
      <c r="G160" s="38"/>
      <c r="H160" s="38"/>
      <c r="I160" s="196"/>
      <c r="J160" s="38"/>
      <c r="K160" s="38"/>
      <c r="L160" s="39"/>
      <c r="M160" s="197"/>
      <c r="N160" s="198"/>
      <c r="O160" s="77"/>
      <c r="P160" s="77"/>
      <c r="Q160" s="77"/>
      <c r="R160" s="77"/>
      <c r="S160" s="77"/>
      <c r="T160" s="78"/>
      <c r="U160" s="38"/>
      <c r="V160" s="38"/>
      <c r="W160" s="38"/>
      <c r="X160" s="38"/>
      <c r="Y160" s="38"/>
      <c r="Z160" s="38"/>
      <c r="AA160" s="38"/>
      <c r="AB160" s="38"/>
      <c r="AC160" s="38"/>
      <c r="AD160" s="38"/>
      <c r="AE160" s="38"/>
      <c r="AT160" s="19" t="s">
        <v>167</v>
      </c>
      <c r="AU160" s="19" t="s">
        <v>91</v>
      </c>
    </row>
    <row r="161" s="14" customFormat="1">
      <c r="A161" s="14"/>
      <c r="B161" s="207"/>
      <c r="C161" s="14"/>
      <c r="D161" s="194" t="s">
        <v>171</v>
      </c>
      <c r="E161" s="208" t="s">
        <v>1</v>
      </c>
      <c r="F161" s="209" t="s">
        <v>226</v>
      </c>
      <c r="G161" s="14"/>
      <c r="H161" s="210">
        <v>8</v>
      </c>
      <c r="I161" s="211"/>
      <c r="J161" s="14"/>
      <c r="K161" s="14"/>
      <c r="L161" s="207"/>
      <c r="M161" s="212"/>
      <c r="N161" s="213"/>
      <c r="O161" s="213"/>
      <c r="P161" s="213"/>
      <c r="Q161" s="213"/>
      <c r="R161" s="213"/>
      <c r="S161" s="213"/>
      <c r="T161" s="214"/>
      <c r="U161" s="14"/>
      <c r="V161" s="14"/>
      <c r="W161" s="14"/>
      <c r="X161" s="14"/>
      <c r="Y161" s="14"/>
      <c r="Z161" s="14"/>
      <c r="AA161" s="14"/>
      <c r="AB161" s="14"/>
      <c r="AC161" s="14"/>
      <c r="AD161" s="14"/>
      <c r="AE161" s="14"/>
      <c r="AT161" s="208" t="s">
        <v>171</v>
      </c>
      <c r="AU161" s="208" t="s">
        <v>91</v>
      </c>
      <c r="AV161" s="14" t="s">
        <v>83</v>
      </c>
      <c r="AW161" s="14" t="s">
        <v>32</v>
      </c>
      <c r="AX161" s="14" t="s">
        <v>81</v>
      </c>
      <c r="AY161" s="208" t="s">
        <v>158</v>
      </c>
    </row>
    <row r="162" s="2" customFormat="1" ht="16.5" customHeight="1">
      <c r="A162" s="38"/>
      <c r="B162" s="180"/>
      <c r="C162" s="181" t="s">
        <v>231</v>
      </c>
      <c r="D162" s="181" t="s">
        <v>160</v>
      </c>
      <c r="E162" s="182" t="s">
        <v>1341</v>
      </c>
      <c r="F162" s="183" t="s">
        <v>1601</v>
      </c>
      <c r="G162" s="184" t="s">
        <v>1599</v>
      </c>
      <c r="H162" s="185">
        <v>10</v>
      </c>
      <c r="I162" s="186"/>
      <c r="J162" s="187">
        <f>ROUND(I162*H162,2)</f>
        <v>0</v>
      </c>
      <c r="K162" s="183" t="s">
        <v>1</v>
      </c>
      <c r="L162" s="39"/>
      <c r="M162" s="188" t="s">
        <v>1</v>
      </c>
      <c r="N162" s="189" t="s">
        <v>40</v>
      </c>
      <c r="O162" s="77"/>
      <c r="P162" s="190">
        <f>O162*H162</f>
        <v>0</v>
      </c>
      <c r="Q162" s="190">
        <v>0</v>
      </c>
      <c r="R162" s="190">
        <f>Q162*H162</f>
        <v>0</v>
      </c>
      <c r="S162" s="190">
        <v>0</v>
      </c>
      <c r="T162" s="191">
        <f>S162*H162</f>
        <v>0</v>
      </c>
      <c r="U162" s="38"/>
      <c r="V162" s="38"/>
      <c r="W162" s="38"/>
      <c r="X162" s="38"/>
      <c r="Y162" s="38"/>
      <c r="Z162" s="38"/>
      <c r="AA162" s="38"/>
      <c r="AB162" s="38"/>
      <c r="AC162" s="38"/>
      <c r="AD162" s="38"/>
      <c r="AE162" s="38"/>
      <c r="AR162" s="192" t="s">
        <v>272</v>
      </c>
      <c r="AT162" s="192" t="s">
        <v>160</v>
      </c>
      <c r="AU162" s="192" t="s">
        <v>91</v>
      </c>
      <c r="AY162" s="19" t="s">
        <v>158</v>
      </c>
      <c r="BE162" s="193">
        <f>IF(N162="základní",J162,0)</f>
        <v>0</v>
      </c>
      <c r="BF162" s="193">
        <f>IF(N162="snížená",J162,0)</f>
        <v>0</v>
      </c>
      <c r="BG162" s="193">
        <f>IF(N162="zákl. přenesená",J162,0)</f>
        <v>0</v>
      </c>
      <c r="BH162" s="193">
        <f>IF(N162="sníž. přenesená",J162,0)</f>
        <v>0</v>
      </c>
      <c r="BI162" s="193">
        <f>IF(N162="nulová",J162,0)</f>
        <v>0</v>
      </c>
      <c r="BJ162" s="19" t="s">
        <v>81</v>
      </c>
      <c r="BK162" s="193">
        <f>ROUND(I162*H162,2)</f>
        <v>0</v>
      </c>
      <c r="BL162" s="19" t="s">
        <v>272</v>
      </c>
      <c r="BM162" s="192" t="s">
        <v>1602</v>
      </c>
    </row>
    <row r="163" s="2" customFormat="1">
      <c r="A163" s="38"/>
      <c r="B163" s="39"/>
      <c r="C163" s="38"/>
      <c r="D163" s="194" t="s">
        <v>167</v>
      </c>
      <c r="E163" s="38"/>
      <c r="F163" s="195" t="s">
        <v>1601</v>
      </c>
      <c r="G163" s="38"/>
      <c r="H163" s="38"/>
      <c r="I163" s="196"/>
      <c r="J163" s="38"/>
      <c r="K163" s="38"/>
      <c r="L163" s="39"/>
      <c r="M163" s="197"/>
      <c r="N163" s="198"/>
      <c r="O163" s="77"/>
      <c r="P163" s="77"/>
      <c r="Q163" s="77"/>
      <c r="R163" s="77"/>
      <c r="S163" s="77"/>
      <c r="T163" s="78"/>
      <c r="U163" s="38"/>
      <c r="V163" s="38"/>
      <c r="W163" s="38"/>
      <c r="X163" s="38"/>
      <c r="Y163" s="38"/>
      <c r="Z163" s="38"/>
      <c r="AA163" s="38"/>
      <c r="AB163" s="38"/>
      <c r="AC163" s="38"/>
      <c r="AD163" s="38"/>
      <c r="AE163" s="38"/>
      <c r="AT163" s="19" t="s">
        <v>167</v>
      </c>
      <c r="AU163" s="19" t="s">
        <v>91</v>
      </c>
    </row>
    <row r="164" s="14" customFormat="1">
      <c r="A164" s="14"/>
      <c r="B164" s="207"/>
      <c r="C164" s="14"/>
      <c r="D164" s="194" t="s">
        <v>171</v>
      </c>
      <c r="E164" s="208" t="s">
        <v>1</v>
      </c>
      <c r="F164" s="209" t="s">
        <v>238</v>
      </c>
      <c r="G164" s="14"/>
      <c r="H164" s="210">
        <v>10</v>
      </c>
      <c r="I164" s="211"/>
      <c r="J164" s="14"/>
      <c r="K164" s="14"/>
      <c r="L164" s="207"/>
      <c r="M164" s="212"/>
      <c r="N164" s="213"/>
      <c r="O164" s="213"/>
      <c r="P164" s="213"/>
      <c r="Q164" s="213"/>
      <c r="R164" s="213"/>
      <c r="S164" s="213"/>
      <c r="T164" s="214"/>
      <c r="U164" s="14"/>
      <c r="V164" s="14"/>
      <c r="W164" s="14"/>
      <c r="X164" s="14"/>
      <c r="Y164" s="14"/>
      <c r="Z164" s="14"/>
      <c r="AA164" s="14"/>
      <c r="AB164" s="14"/>
      <c r="AC164" s="14"/>
      <c r="AD164" s="14"/>
      <c r="AE164" s="14"/>
      <c r="AT164" s="208" t="s">
        <v>171</v>
      </c>
      <c r="AU164" s="208" t="s">
        <v>91</v>
      </c>
      <c r="AV164" s="14" t="s">
        <v>83</v>
      </c>
      <c r="AW164" s="14" t="s">
        <v>32</v>
      </c>
      <c r="AX164" s="14" t="s">
        <v>81</v>
      </c>
      <c r="AY164" s="208" t="s">
        <v>158</v>
      </c>
    </row>
    <row r="165" s="2" customFormat="1" ht="16.5" customHeight="1">
      <c r="A165" s="38"/>
      <c r="B165" s="180"/>
      <c r="C165" s="181" t="s">
        <v>238</v>
      </c>
      <c r="D165" s="181" t="s">
        <v>160</v>
      </c>
      <c r="E165" s="182" t="s">
        <v>1349</v>
      </c>
      <c r="F165" s="183" t="s">
        <v>1603</v>
      </c>
      <c r="G165" s="184" t="s">
        <v>1512</v>
      </c>
      <c r="H165" s="185">
        <v>20</v>
      </c>
      <c r="I165" s="186"/>
      <c r="J165" s="187">
        <f>ROUND(I165*H165,2)</f>
        <v>0</v>
      </c>
      <c r="K165" s="183" t="s">
        <v>1</v>
      </c>
      <c r="L165" s="39"/>
      <c r="M165" s="188" t="s">
        <v>1</v>
      </c>
      <c r="N165" s="189" t="s">
        <v>40</v>
      </c>
      <c r="O165" s="77"/>
      <c r="P165" s="190">
        <f>O165*H165</f>
        <v>0</v>
      </c>
      <c r="Q165" s="190">
        <v>0</v>
      </c>
      <c r="R165" s="190">
        <f>Q165*H165</f>
        <v>0</v>
      </c>
      <c r="S165" s="190">
        <v>0</v>
      </c>
      <c r="T165" s="191">
        <f>S165*H165</f>
        <v>0</v>
      </c>
      <c r="U165" s="38"/>
      <c r="V165" s="38"/>
      <c r="W165" s="38"/>
      <c r="X165" s="38"/>
      <c r="Y165" s="38"/>
      <c r="Z165" s="38"/>
      <c r="AA165" s="38"/>
      <c r="AB165" s="38"/>
      <c r="AC165" s="38"/>
      <c r="AD165" s="38"/>
      <c r="AE165" s="38"/>
      <c r="AR165" s="192" t="s">
        <v>272</v>
      </c>
      <c r="AT165" s="192" t="s">
        <v>160</v>
      </c>
      <c r="AU165" s="192" t="s">
        <v>91</v>
      </c>
      <c r="AY165" s="19" t="s">
        <v>158</v>
      </c>
      <c r="BE165" s="193">
        <f>IF(N165="základní",J165,0)</f>
        <v>0</v>
      </c>
      <c r="BF165" s="193">
        <f>IF(N165="snížená",J165,0)</f>
        <v>0</v>
      </c>
      <c r="BG165" s="193">
        <f>IF(N165="zákl. přenesená",J165,0)</f>
        <v>0</v>
      </c>
      <c r="BH165" s="193">
        <f>IF(N165="sníž. přenesená",J165,0)</f>
        <v>0</v>
      </c>
      <c r="BI165" s="193">
        <f>IF(N165="nulová",J165,0)</f>
        <v>0</v>
      </c>
      <c r="BJ165" s="19" t="s">
        <v>81</v>
      </c>
      <c r="BK165" s="193">
        <f>ROUND(I165*H165,2)</f>
        <v>0</v>
      </c>
      <c r="BL165" s="19" t="s">
        <v>272</v>
      </c>
      <c r="BM165" s="192" t="s">
        <v>1604</v>
      </c>
    </row>
    <row r="166" s="2" customFormat="1">
      <c r="A166" s="38"/>
      <c r="B166" s="39"/>
      <c r="C166" s="38"/>
      <c r="D166" s="194" t="s">
        <v>167</v>
      </c>
      <c r="E166" s="38"/>
      <c r="F166" s="195" t="s">
        <v>1603</v>
      </c>
      <c r="G166" s="38"/>
      <c r="H166" s="38"/>
      <c r="I166" s="196"/>
      <c r="J166" s="38"/>
      <c r="K166" s="38"/>
      <c r="L166" s="39"/>
      <c r="M166" s="197"/>
      <c r="N166" s="198"/>
      <c r="O166" s="77"/>
      <c r="P166" s="77"/>
      <c r="Q166" s="77"/>
      <c r="R166" s="77"/>
      <c r="S166" s="77"/>
      <c r="T166" s="78"/>
      <c r="U166" s="38"/>
      <c r="V166" s="38"/>
      <c r="W166" s="38"/>
      <c r="X166" s="38"/>
      <c r="Y166" s="38"/>
      <c r="Z166" s="38"/>
      <c r="AA166" s="38"/>
      <c r="AB166" s="38"/>
      <c r="AC166" s="38"/>
      <c r="AD166" s="38"/>
      <c r="AE166" s="38"/>
      <c r="AT166" s="19" t="s">
        <v>167</v>
      </c>
      <c r="AU166" s="19" t="s">
        <v>91</v>
      </c>
    </row>
    <row r="167" s="14" customFormat="1">
      <c r="A167" s="14"/>
      <c r="B167" s="207"/>
      <c r="C167" s="14"/>
      <c r="D167" s="194" t="s">
        <v>171</v>
      </c>
      <c r="E167" s="208" t="s">
        <v>1</v>
      </c>
      <c r="F167" s="209" t="s">
        <v>311</v>
      </c>
      <c r="G167" s="14"/>
      <c r="H167" s="210">
        <v>20</v>
      </c>
      <c r="I167" s="211"/>
      <c r="J167" s="14"/>
      <c r="K167" s="14"/>
      <c r="L167" s="207"/>
      <c r="M167" s="245"/>
      <c r="N167" s="246"/>
      <c r="O167" s="246"/>
      <c r="P167" s="246"/>
      <c r="Q167" s="246"/>
      <c r="R167" s="246"/>
      <c r="S167" s="246"/>
      <c r="T167" s="247"/>
      <c r="U167" s="14"/>
      <c r="V167" s="14"/>
      <c r="W167" s="14"/>
      <c r="X167" s="14"/>
      <c r="Y167" s="14"/>
      <c r="Z167" s="14"/>
      <c r="AA167" s="14"/>
      <c r="AB167" s="14"/>
      <c r="AC167" s="14"/>
      <c r="AD167" s="14"/>
      <c r="AE167" s="14"/>
      <c r="AT167" s="208" t="s">
        <v>171</v>
      </c>
      <c r="AU167" s="208" t="s">
        <v>91</v>
      </c>
      <c r="AV167" s="14" t="s">
        <v>83</v>
      </c>
      <c r="AW167" s="14" t="s">
        <v>32</v>
      </c>
      <c r="AX167" s="14" t="s">
        <v>81</v>
      </c>
      <c r="AY167" s="208" t="s">
        <v>158</v>
      </c>
    </row>
    <row r="168" s="2" customFormat="1" ht="6.96" customHeight="1">
      <c r="A168" s="38"/>
      <c r="B168" s="60"/>
      <c r="C168" s="61"/>
      <c r="D168" s="61"/>
      <c r="E168" s="61"/>
      <c r="F168" s="61"/>
      <c r="G168" s="61"/>
      <c r="H168" s="61"/>
      <c r="I168" s="61"/>
      <c r="J168" s="61"/>
      <c r="K168" s="61"/>
      <c r="L168" s="39"/>
      <c r="M168" s="38"/>
      <c r="O168" s="38"/>
      <c r="P168" s="38"/>
      <c r="Q168" s="38"/>
      <c r="R168" s="38"/>
      <c r="S168" s="38"/>
      <c r="T168" s="38"/>
      <c r="U168" s="38"/>
      <c r="V168" s="38"/>
      <c r="W168" s="38"/>
      <c r="X168" s="38"/>
      <c r="Y168" s="38"/>
      <c r="Z168" s="38"/>
      <c r="AA168" s="38"/>
      <c r="AB168" s="38"/>
      <c r="AC168" s="38"/>
      <c r="AD168" s="38"/>
      <c r="AE168" s="38"/>
    </row>
  </sheetData>
  <autoFilter ref="C128:K167"/>
  <mergeCells count="15">
    <mergeCell ref="E7:H7"/>
    <mergeCell ref="E11:H11"/>
    <mergeCell ref="E9:H9"/>
    <mergeCell ref="E13:H13"/>
    <mergeCell ref="E22:H22"/>
    <mergeCell ref="E31:H31"/>
    <mergeCell ref="E85:H85"/>
    <mergeCell ref="E89:H89"/>
    <mergeCell ref="E87:H87"/>
    <mergeCell ref="E91:H91"/>
    <mergeCell ref="E115:H115"/>
    <mergeCell ref="E119:H119"/>
    <mergeCell ref="E117:H117"/>
    <mergeCell ref="E121:H121"/>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98</v>
      </c>
    </row>
    <row r="3" s="1" customFormat="1" ht="6.96" customHeight="1">
      <c r="B3" s="20"/>
      <c r="C3" s="21"/>
      <c r="D3" s="21"/>
      <c r="E3" s="21"/>
      <c r="F3" s="21"/>
      <c r="G3" s="21"/>
      <c r="H3" s="21"/>
      <c r="I3" s="21"/>
      <c r="J3" s="21"/>
      <c r="K3" s="21"/>
      <c r="L3" s="22"/>
      <c r="AT3" s="19" t="s">
        <v>83</v>
      </c>
    </row>
    <row r="4" s="1" customFormat="1" ht="24.96" customHeight="1">
      <c r="B4" s="22"/>
      <c r="D4" s="23" t="s">
        <v>111</v>
      </c>
      <c r="L4" s="22"/>
      <c r="M4" s="129" t="s">
        <v>10</v>
      </c>
      <c r="AT4" s="19" t="s">
        <v>3</v>
      </c>
    </row>
    <row r="5" s="1" customFormat="1" ht="6.96" customHeight="1">
      <c r="B5" s="22"/>
      <c r="L5" s="22"/>
    </row>
    <row r="6" s="1" customFormat="1" ht="12" customHeight="1">
      <c r="B6" s="22"/>
      <c r="D6" s="32" t="s">
        <v>16</v>
      </c>
      <c r="L6" s="22"/>
    </row>
    <row r="7" s="1" customFormat="1" ht="16.5" customHeight="1">
      <c r="B7" s="22"/>
      <c r="E7" s="130" t="str">
        <f>'Rekapitulace stavby'!K6</f>
        <v>Brno, VDJ Jelenice, rekonstrukce stavební části a technologie</v>
      </c>
      <c r="F7" s="32"/>
      <c r="G7" s="32"/>
      <c r="H7" s="32"/>
      <c r="L7" s="22"/>
    </row>
    <row r="8">
      <c r="B8" s="22"/>
      <c r="D8" s="32" t="s">
        <v>112</v>
      </c>
      <c r="L8" s="22"/>
    </row>
    <row r="9" s="1" customFormat="1" ht="16.5" customHeight="1">
      <c r="B9" s="22"/>
      <c r="E9" s="130" t="s">
        <v>113</v>
      </c>
      <c r="F9" s="1"/>
      <c r="G9" s="1"/>
      <c r="H9" s="1"/>
      <c r="L9" s="22"/>
    </row>
    <row r="10" s="1" customFormat="1" ht="12" customHeight="1">
      <c r="B10" s="22"/>
      <c r="D10" s="32" t="s">
        <v>114</v>
      </c>
      <c r="L10" s="22"/>
    </row>
    <row r="11" s="2" customFormat="1" ht="16.5" customHeight="1">
      <c r="A11" s="38"/>
      <c r="B11" s="39"/>
      <c r="C11" s="38"/>
      <c r="D11" s="38"/>
      <c r="E11" s="131" t="s">
        <v>115</v>
      </c>
      <c r="F11" s="38"/>
      <c r="G11" s="38"/>
      <c r="H11" s="38"/>
      <c r="I11" s="38"/>
      <c r="J11" s="38"/>
      <c r="K11" s="38"/>
      <c r="L11" s="55"/>
      <c r="S11" s="38"/>
      <c r="T11" s="38"/>
      <c r="U11" s="38"/>
      <c r="V11" s="38"/>
      <c r="W11" s="38"/>
      <c r="X11" s="38"/>
      <c r="Y11" s="38"/>
      <c r="Z11" s="38"/>
      <c r="AA11" s="38"/>
      <c r="AB11" s="38"/>
      <c r="AC11" s="38"/>
      <c r="AD11" s="38"/>
      <c r="AE11" s="38"/>
    </row>
    <row r="12" s="2" customFormat="1" ht="12" customHeight="1">
      <c r="A12" s="38"/>
      <c r="B12" s="39"/>
      <c r="C12" s="38"/>
      <c r="D12" s="32" t="s">
        <v>116</v>
      </c>
      <c r="E12" s="38"/>
      <c r="F12" s="38"/>
      <c r="G12" s="38"/>
      <c r="H12" s="38"/>
      <c r="I12" s="38"/>
      <c r="J12" s="38"/>
      <c r="K12" s="38"/>
      <c r="L12" s="55"/>
      <c r="S12" s="38"/>
      <c r="T12" s="38"/>
      <c r="U12" s="38"/>
      <c r="V12" s="38"/>
      <c r="W12" s="38"/>
      <c r="X12" s="38"/>
      <c r="Y12" s="38"/>
      <c r="Z12" s="38"/>
      <c r="AA12" s="38"/>
      <c r="AB12" s="38"/>
      <c r="AC12" s="38"/>
      <c r="AD12" s="38"/>
      <c r="AE12" s="38"/>
    </row>
    <row r="13" s="2" customFormat="1" ht="30" customHeight="1">
      <c r="A13" s="38"/>
      <c r="B13" s="39"/>
      <c r="C13" s="38"/>
      <c r="D13" s="38"/>
      <c r="E13" s="67" t="s">
        <v>1605</v>
      </c>
      <c r="F13" s="38"/>
      <c r="G13" s="38"/>
      <c r="H13" s="38"/>
      <c r="I13" s="38"/>
      <c r="J13" s="38"/>
      <c r="K13" s="38"/>
      <c r="L13" s="55"/>
      <c r="S13" s="38"/>
      <c r="T13" s="38"/>
      <c r="U13" s="38"/>
      <c r="V13" s="38"/>
      <c r="W13" s="38"/>
      <c r="X13" s="38"/>
      <c r="Y13" s="38"/>
      <c r="Z13" s="38"/>
      <c r="AA13" s="38"/>
      <c r="AB13" s="38"/>
      <c r="AC13" s="38"/>
      <c r="AD13" s="38"/>
      <c r="AE13" s="38"/>
    </row>
    <row r="14" s="2" customFormat="1">
      <c r="A14" s="38"/>
      <c r="B14" s="39"/>
      <c r="C14" s="38"/>
      <c r="D14" s="38"/>
      <c r="E14" s="38"/>
      <c r="F14" s="38"/>
      <c r="G14" s="38"/>
      <c r="H14" s="38"/>
      <c r="I14" s="38"/>
      <c r="J14" s="38"/>
      <c r="K14" s="38"/>
      <c r="L14" s="55"/>
      <c r="S14" s="38"/>
      <c r="T14" s="38"/>
      <c r="U14" s="38"/>
      <c r="V14" s="38"/>
      <c r="W14" s="38"/>
      <c r="X14" s="38"/>
      <c r="Y14" s="38"/>
      <c r="Z14" s="38"/>
      <c r="AA14" s="38"/>
      <c r="AB14" s="38"/>
      <c r="AC14" s="38"/>
      <c r="AD14" s="38"/>
      <c r="AE14" s="38"/>
    </row>
    <row r="15" s="2" customFormat="1" ht="12" customHeight="1">
      <c r="A15" s="38"/>
      <c r="B15" s="39"/>
      <c r="C15" s="38"/>
      <c r="D15" s="32" t="s">
        <v>18</v>
      </c>
      <c r="E15" s="38"/>
      <c r="F15" s="27" t="s">
        <v>1</v>
      </c>
      <c r="G15" s="38"/>
      <c r="H15" s="38"/>
      <c r="I15" s="32" t="s">
        <v>19</v>
      </c>
      <c r="J15" s="27" t="s">
        <v>1</v>
      </c>
      <c r="K15" s="38"/>
      <c r="L15" s="55"/>
      <c r="S15" s="38"/>
      <c r="T15" s="38"/>
      <c r="U15" s="38"/>
      <c r="V15" s="38"/>
      <c r="W15" s="38"/>
      <c r="X15" s="38"/>
      <c r="Y15" s="38"/>
      <c r="Z15" s="38"/>
      <c r="AA15" s="38"/>
      <c r="AB15" s="38"/>
      <c r="AC15" s="38"/>
      <c r="AD15" s="38"/>
      <c r="AE15" s="38"/>
    </row>
    <row r="16" s="2" customFormat="1" ht="12" customHeight="1">
      <c r="A16" s="38"/>
      <c r="B16" s="39"/>
      <c r="C16" s="38"/>
      <c r="D16" s="32" t="s">
        <v>20</v>
      </c>
      <c r="E16" s="38"/>
      <c r="F16" s="27" t="s">
        <v>21</v>
      </c>
      <c r="G16" s="38"/>
      <c r="H16" s="38"/>
      <c r="I16" s="32" t="s">
        <v>22</v>
      </c>
      <c r="J16" s="69" t="str">
        <f>'Rekapitulace stavby'!AN8</f>
        <v>23. 6. 2025</v>
      </c>
      <c r="K16" s="38"/>
      <c r="L16" s="55"/>
      <c r="S16" s="38"/>
      <c r="T16" s="38"/>
      <c r="U16" s="38"/>
      <c r="V16" s="38"/>
      <c r="W16" s="38"/>
      <c r="X16" s="38"/>
      <c r="Y16" s="38"/>
      <c r="Z16" s="38"/>
      <c r="AA16" s="38"/>
      <c r="AB16" s="38"/>
      <c r="AC16" s="38"/>
      <c r="AD16" s="38"/>
      <c r="AE16" s="38"/>
    </row>
    <row r="17" s="2" customFormat="1" ht="10.8" customHeight="1">
      <c r="A17" s="38"/>
      <c r="B17" s="39"/>
      <c r="C17" s="38"/>
      <c r="D17" s="38"/>
      <c r="E17" s="38"/>
      <c r="F17" s="38"/>
      <c r="G17" s="38"/>
      <c r="H17" s="38"/>
      <c r="I17" s="38"/>
      <c r="J17" s="38"/>
      <c r="K17" s="38"/>
      <c r="L17" s="55"/>
      <c r="S17" s="38"/>
      <c r="T17" s="38"/>
      <c r="U17" s="38"/>
      <c r="V17" s="38"/>
      <c r="W17" s="38"/>
      <c r="X17" s="38"/>
      <c r="Y17" s="38"/>
      <c r="Z17" s="38"/>
      <c r="AA17" s="38"/>
      <c r="AB17" s="38"/>
      <c r="AC17" s="38"/>
      <c r="AD17" s="38"/>
      <c r="AE17" s="38"/>
    </row>
    <row r="18" s="2" customFormat="1" ht="12" customHeight="1">
      <c r="A18" s="38"/>
      <c r="B18" s="39"/>
      <c r="C18" s="38"/>
      <c r="D18" s="32" t="s">
        <v>24</v>
      </c>
      <c r="E18" s="38"/>
      <c r="F18" s="38"/>
      <c r="G18" s="38"/>
      <c r="H18" s="38"/>
      <c r="I18" s="32" t="s">
        <v>25</v>
      </c>
      <c r="J18" s="27" t="s">
        <v>1</v>
      </c>
      <c r="K18" s="38"/>
      <c r="L18" s="55"/>
      <c r="S18" s="38"/>
      <c r="T18" s="38"/>
      <c r="U18" s="38"/>
      <c r="V18" s="38"/>
      <c r="W18" s="38"/>
      <c r="X18" s="38"/>
      <c r="Y18" s="38"/>
      <c r="Z18" s="38"/>
      <c r="AA18" s="38"/>
      <c r="AB18" s="38"/>
      <c r="AC18" s="38"/>
      <c r="AD18" s="38"/>
      <c r="AE18" s="38"/>
    </row>
    <row r="19" s="2" customFormat="1" ht="18" customHeight="1">
      <c r="A19" s="38"/>
      <c r="B19" s="39"/>
      <c r="C19" s="38"/>
      <c r="D19" s="38"/>
      <c r="E19" s="27" t="s">
        <v>26</v>
      </c>
      <c r="F19" s="38"/>
      <c r="G19" s="38"/>
      <c r="H19" s="38"/>
      <c r="I19" s="32" t="s">
        <v>27</v>
      </c>
      <c r="J19" s="27" t="s">
        <v>1</v>
      </c>
      <c r="K19" s="38"/>
      <c r="L19" s="55"/>
      <c r="S19" s="38"/>
      <c r="T19" s="38"/>
      <c r="U19" s="38"/>
      <c r="V19" s="38"/>
      <c r="W19" s="38"/>
      <c r="X19" s="38"/>
      <c r="Y19" s="38"/>
      <c r="Z19" s="38"/>
      <c r="AA19" s="38"/>
      <c r="AB19" s="38"/>
      <c r="AC19" s="38"/>
      <c r="AD19" s="38"/>
      <c r="AE19" s="38"/>
    </row>
    <row r="20" s="2" customFormat="1" ht="6.96" customHeight="1">
      <c r="A20" s="38"/>
      <c r="B20" s="39"/>
      <c r="C20" s="38"/>
      <c r="D20" s="38"/>
      <c r="E20" s="38"/>
      <c r="F20" s="38"/>
      <c r="G20" s="38"/>
      <c r="H20" s="38"/>
      <c r="I20" s="38"/>
      <c r="J20" s="38"/>
      <c r="K20" s="38"/>
      <c r="L20" s="55"/>
      <c r="S20" s="38"/>
      <c r="T20" s="38"/>
      <c r="U20" s="38"/>
      <c r="V20" s="38"/>
      <c r="W20" s="38"/>
      <c r="X20" s="38"/>
      <c r="Y20" s="38"/>
      <c r="Z20" s="38"/>
      <c r="AA20" s="38"/>
      <c r="AB20" s="38"/>
      <c r="AC20" s="38"/>
      <c r="AD20" s="38"/>
      <c r="AE20" s="38"/>
    </row>
    <row r="21" s="2" customFormat="1" ht="12" customHeight="1">
      <c r="A21" s="38"/>
      <c r="B21" s="39"/>
      <c r="C21" s="38"/>
      <c r="D21" s="32" t="s">
        <v>28</v>
      </c>
      <c r="E21" s="38"/>
      <c r="F21" s="38"/>
      <c r="G21" s="38"/>
      <c r="H21" s="38"/>
      <c r="I21" s="32" t="s">
        <v>25</v>
      </c>
      <c r="J21" s="33" t="str">
        <f>'Rekapitulace stavby'!AN13</f>
        <v>Vyplň údaj</v>
      </c>
      <c r="K21" s="38"/>
      <c r="L21" s="55"/>
      <c r="S21" s="38"/>
      <c r="T21" s="38"/>
      <c r="U21" s="38"/>
      <c r="V21" s="38"/>
      <c r="W21" s="38"/>
      <c r="X21" s="38"/>
      <c r="Y21" s="38"/>
      <c r="Z21" s="38"/>
      <c r="AA21" s="38"/>
      <c r="AB21" s="38"/>
      <c r="AC21" s="38"/>
      <c r="AD21" s="38"/>
      <c r="AE21" s="38"/>
    </row>
    <row r="22" s="2" customFormat="1" ht="18" customHeight="1">
      <c r="A22" s="38"/>
      <c r="B22" s="39"/>
      <c r="C22" s="38"/>
      <c r="D22" s="38"/>
      <c r="E22" s="33" t="str">
        <f>'Rekapitulace stavby'!E14</f>
        <v>Vyplň údaj</v>
      </c>
      <c r="F22" s="27"/>
      <c r="G22" s="27"/>
      <c r="H22" s="27"/>
      <c r="I22" s="32" t="s">
        <v>27</v>
      </c>
      <c r="J22" s="33" t="str">
        <f>'Rekapitulace stavby'!AN14</f>
        <v>Vyplň údaj</v>
      </c>
      <c r="K22" s="38"/>
      <c r="L22" s="55"/>
      <c r="S22" s="38"/>
      <c r="T22" s="38"/>
      <c r="U22" s="38"/>
      <c r="V22" s="38"/>
      <c r="W22" s="38"/>
      <c r="X22" s="38"/>
      <c r="Y22" s="38"/>
      <c r="Z22" s="38"/>
      <c r="AA22" s="38"/>
      <c r="AB22" s="38"/>
      <c r="AC22" s="38"/>
      <c r="AD22" s="38"/>
      <c r="AE22" s="38"/>
    </row>
    <row r="23" s="2" customFormat="1" ht="6.96" customHeight="1">
      <c r="A23" s="38"/>
      <c r="B23" s="39"/>
      <c r="C23" s="38"/>
      <c r="D23" s="38"/>
      <c r="E23" s="38"/>
      <c r="F23" s="38"/>
      <c r="G23" s="38"/>
      <c r="H23" s="38"/>
      <c r="I23" s="38"/>
      <c r="J23" s="38"/>
      <c r="K23" s="38"/>
      <c r="L23" s="55"/>
      <c r="S23" s="38"/>
      <c r="T23" s="38"/>
      <c r="U23" s="38"/>
      <c r="V23" s="38"/>
      <c r="W23" s="38"/>
      <c r="X23" s="38"/>
      <c r="Y23" s="38"/>
      <c r="Z23" s="38"/>
      <c r="AA23" s="38"/>
      <c r="AB23" s="38"/>
      <c r="AC23" s="38"/>
      <c r="AD23" s="38"/>
      <c r="AE23" s="38"/>
    </row>
    <row r="24" s="2" customFormat="1" ht="12" customHeight="1">
      <c r="A24" s="38"/>
      <c r="B24" s="39"/>
      <c r="C24" s="38"/>
      <c r="D24" s="32" t="s">
        <v>30</v>
      </c>
      <c r="E24" s="38"/>
      <c r="F24" s="38"/>
      <c r="G24" s="38"/>
      <c r="H24" s="38"/>
      <c r="I24" s="32" t="s">
        <v>25</v>
      </c>
      <c r="J24" s="27" t="s">
        <v>1</v>
      </c>
      <c r="K24" s="38"/>
      <c r="L24" s="55"/>
      <c r="S24" s="38"/>
      <c r="T24" s="38"/>
      <c r="U24" s="38"/>
      <c r="V24" s="38"/>
      <c r="W24" s="38"/>
      <c r="X24" s="38"/>
      <c r="Y24" s="38"/>
      <c r="Z24" s="38"/>
      <c r="AA24" s="38"/>
      <c r="AB24" s="38"/>
      <c r="AC24" s="38"/>
      <c r="AD24" s="38"/>
      <c r="AE24" s="38"/>
    </row>
    <row r="25" s="2" customFormat="1" ht="18" customHeight="1">
      <c r="A25" s="38"/>
      <c r="B25" s="39"/>
      <c r="C25" s="38"/>
      <c r="D25" s="38"/>
      <c r="E25" s="27" t="s">
        <v>31</v>
      </c>
      <c r="F25" s="38"/>
      <c r="G25" s="38"/>
      <c r="H25" s="38"/>
      <c r="I25" s="32" t="s">
        <v>27</v>
      </c>
      <c r="J25" s="27" t="s">
        <v>1</v>
      </c>
      <c r="K25" s="38"/>
      <c r="L25" s="55"/>
      <c r="S25" s="38"/>
      <c r="T25" s="38"/>
      <c r="U25" s="38"/>
      <c r="V25" s="38"/>
      <c r="W25" s="38"/>
      <c r="X25" s="38"/>
      <c r="Y25" s="38"/>
      <c r="Z25" s="38"/>
      <c r="AA25" s="38"/>
      <c r="AB25" s="38"/>
      <c r="AC25" s="38"/>
      <c r="AD25" s="38"/>
      <c r="AE25" s="38"/>
    </row>
    <row r="26" s="2" customFormat="1" ht="6.96" customHeight="1">
      <c r="A26" s="38"/>
      <c r="B26" s="39"/>
      <c r="C26" s="38"/>
      <c r="D26" s="38"/>
      <c r="E26" s="38"/>
      <c r="F26" s="38"/>
      <c r="G26" s="38"/>
      <c r="H26" s="38"/>
      <c r="I26" s="38"/>
      <c r="J26" s="38"/>
      <c r="K26" s="38"/>
      <c r="L26" s="55"/>
      <c r="S26" s="38"/>
      <c r="T26" s="38"/>
      <c r="U26" s="38"/>
      <c r="V26" s="38"/>
      <c r="W26" s="38"/>
      <c r="X26" s="38"/>
      <c r="Y26" s="38"/>
      <c r="Z26" s="38"/>
      <c r="AA26" s="38"/>
      <c r="AB26" s="38"/>
      <c r="AC26" s="38"/>
      <c r="AD26" s="38"/>
      <c r="AE26" s="38"/>
    </row>
    <row r="27" s="2" customFormat="1" ht="12" customHeight="1">
      <c r="A27" s="38"/>
      <c r="B27" s="39"/>
      <c r="C27" s="38"/>
      <c r="D27" s="32" t="s">
        <v>33</v>
      </c>
      <c r="E27" s="38"/>
      <c r="F27" s="38"/>
      <c r="G27" s="38"/>
      <c r="H27" s="38"/>
      <c r="I27" s="32" t="s">
        <v>25</v>
      </c>
      <c r="J27" s="27" t="str">
        <f>IF('Rekapitulace stavby'!AN19="","",'Rekapitulace stavby'!AN19)</f>
        <v/>
      </c>
      <c r="K27" s="38"/>
      <c r="L27" s="55"/>
      <c r="S27" s="38"/>
      <c r="T27" s="38"/>
      <c r="U27" s="38"/>
      <c r="V27" s="38"/>
      <c r="W27" s="38"/>
      <c r="X27" s="38"/>
      <c r="Y27" s="38"/>
      <c r="Z27" s="38"/>
      <c r="AA27" s="38"/>
      <c r="AB27" s="38"/>
      <c r="AC27" s="38"/>
      <c r="AD27" s="38"/>
      <c r="AE27" s="38"/>
    </row>
    <row r="28" s="2" customFormat="1" ht="18" customHeight="1">
      <c r="A28" s="38"/>
      <c r="B28" s="39"/>
      <c r="C28" s="38"/>
      <c r="D28" s="38"/>
      <c r="E28" s="27" t="str">
        <f>IF('Rekapitulace stavby'!E20="","",'Rekapitulace stavby'!E20)</f>
        <v xml:space="preserve"> </v>
      </c>
      <c r="F28" s="38"/>
      <c r="G28" s="38"/>
      <c r="H28" s="38"/>
      <c r="I28" s="32" t="s">
        <v>27</v>
      </c>
      <c r="J28" s="27" t="str">
        <f>IF('Rekapitulace stavby'!AN20="","",'Rekapitulace stavby'!AN20)</f>
        <v/>
      </c>
      <c r="K28" s="38"/>
      <c r="L28" s="55"/>
      <c r="S28" s="38"/>
      <c r="T28" s="38"/>
      <c r="U28" s="38"/>
      <c r="V28" s="38"/>
      <c r="W28" s="38"/>
      <c r="X28" s="38"/>
      <c r="Y28" s="38"/>
      <c r="Z28" s="38"/>
      <c r="AA28" s="38"/>
      <c r="AB28" s="38"/>
      <c r="AC28" s="38"/>
      <c r="AD28" s="38"/>
      <c r="AE28" s="38"/>
    </row>
    <row r="29" s="2" customFormat="1" ht="6.96" customHeight="1">
      <c r="A29" s="38"/>
      <c r="B29" s="39"/>
      <c r="C29" s="38"/>
      <c r="D29" s="38"/>
      <c r="E29" s="38"/>
      <c r="F29" s="38"/>
      <c r="G29" s="38"/>
      <c r="H29" s="38"/>
      <c r="I29" s="38"/>
      <c r="J29" s="38"/>
      <c r="K29" s="38"/>
      <c r="L29" s="55"/>
      <c r="S29" s="38"/>
      <c r="T29" s="38"/>
      <c r="U29" s="38"/>
      <c r="V29" s="38"/>
      <c r="W29" s="38"/>
      <c r="X29" s="38"/>
      <c r="Y29" s="38"/>
      <c r="Z29" s="38"/>
      <c r="AA29" s="38"/>
      <c r="AB29" s="38"/>
      <c r="AC29" s="38"/>
      <c r="AD29" s="38"/>
      <c r="AE29" s="38"/>
    </row>
    <row r="30" s="2" customFormat="1" ht="12" customHeight="1">
      <c r="A30" s="38"/>
      <c r="B30" s="39"/>
      <c r="C30" s="38"/>
      <c r="D30" s="32" t="s">
        <v>34</v>
      </c>
      <c r="E30" s="38"/>
      <c r="F30" s="38"/>
      <c r="G30" s="38"/>
      <c r="H30" s="38"/>
      <c r="I30" s="38"/>
      <c r="J30" s="38"/>
      <c r="K30" s="38"/>
      <c r="L30" s="55"/>
      <c r="S30" s="38"/>
      <c r="T30" s="38"/>
      <c r="U30" s="38"/>
      <c r="V30" s="38"/>
      <c r="W30" s="38"/>
      <c r="X30" s="38"/>
      <c r="Y30" s="38"/>
      <c r="Z30" s="38"/>
      <c r="AA30" s="38"/>
      <c r="AB30" s="38"/>
      <c r="AC30" s="38"/>
      <c r="AD30" s="38"/>
      <c r="AE30" s="38"/>
    </row>
    <row r="31" s="8" customFormat="1" ht="16.5" customHeight="1">
      <c r="A31" s="132"/>
      <c r="B31" s="133"/>
      <c r="C31" s="132"/>
      <c r="D31" s="132"/>
      <c r="E31" s="36" t="s">
        <v>1</v>
      </c>
      <c r="F31" s="36"/>
      <c r="G31" s="36"/>
      <c r="H31" s="36"/>
      <c r="I31" s="132"/>
      <c r="J31" s="132"/>
      <c r="K31" s="132"/>
      <c r="L31" s="134"/>
      <c r="S31" s="132"/>
      <c r="T31" s="132"/>
      <c r="U31" s="132"/>
      <c r="V31" s="132"/>
      <c r="W31" s="132"/>
      <c r="X31" s="132"/>
      <c r="Y31" s="132"/>
      <c r="Z31" s="132"/>
      <c r="AA31" s="132"/>
      <c r="AB31" s="132"/>
      <c r="AC31" s="132"/>
      <c r="AD31" s="132"/>
      <c r="AE31" s="132"/>
    </row>
    <row r="32" s="2" customFormat="1" ht="6.96" customHeight="1">
      <c r="A32" s="38"/>
      <c r="B32" s="39"/>
      <c r="C32" s="38"/>
      <c r="D32" s="38"/>
      <c r="E32" s="38"/>
      <c r="F32" s="38"/>
      <c r="G32" s="38"/>
      <c r="H32" s="38"/>
      <c r="I32" s="38"/>
      <c r="J32" s="38"/>
      <c r="K32" s="38"/>
      <c r="L32" s="55"/>
      <c r="S32" s="38"/>
      <c r="T32" s="38"/>
      <c r="U32" s="38"/>
      <c r="V32" s="38"/>
      <c r="W32" s="38"/>
      <c r="X32" s="38"/>
      <c r="Y32" s="38"/>
      <c r="Z32" s="38"/>
      <c r="AA32" s="38"/>
      <c r="AB32" s="38"/>
      <c r="AC32" s="38"/>
      <c r="AD32" s="38"/>
      <c r="AE32" s="38"/>
    </row>
    <row r="33" s="2" customFormat="1" ht="6.96" customHeight="1">
      <c r="A33" s="38"/>
      <c r="B33" s="39"/>
      <c r="C33" s="38"/>
      <c r="D33" s="90"/>
      <c r="E33" s="90"/>
      <c r="F33" s="90"/>
      <c r="G33" s="90"/>
      <c r="H33" s="90"/>
      <c r="I33" s="90"/>
      <c r="J33" s="90"/>
      <c r="K33" s="90"/>
      <c r="L33" s="55"/>
      <c r="S33" s="38"/>
      <c r="T33" s="38"/>
      <c r="U33" s="38"/>
      <c r="V33" s="38"/>
      <c r="W33" s="38"/>
      <c r="X33" s="38"/>
      <c r="Y33" s="38"/>
      <c r="Z33" s="38"/>
      <c r="AA33" s="38"/>
      <c r="AB33" s="38"/>
      <c r="AC33" s="38"/>
      <c r="AD33" s="38"/>
      <c r="AE33" s="38"/>
    </row>
    <row r="34" s="2" customFormat="1" ht="25.44" customHeight="1">
      <c r="A34" s="38"/>
      <c r="B34" s="39"/>
      <c r="C34" s="38"/>
      <c r="D34" s="135" t="s">
        <v>35</v>
      </c>
      <c r="E34" s="38"/>
      <c r="F34" s="38"/>
      <c r="G34" s="38"/>
      <c r="H34" s="38"/>
      <c r="I34" s="38"/>
      <c r="J34" s="96">
        <f>ROUND(J134, 2)</f>
        <v>0</v>
      </c>
      <c r="K34" s="38"/>
      <c r="L34" s="55"/>
      <c r="S34" s="38"/>
      <c r="T34" s="38"/>
      <c r="U34" s="38"/>
      <c r="V34" s="38"/>
      <c r="W34" s="38"/>
      <c r="X34" s="38"/>
      <c r="Y34" s="38"/>
      <c r="Z34" s="38"/>
      <c r="AA34" s="38"/>
      <c r="AB34" s="38"/>
      <c r="AC34" s="38"/>
      <c r="AD34" s="38"/>
      <c r="AE34" s="38"/>
    </row>
    <row r="35" s="2" customFormat="1" ht="6.96" customHeight="1">
      <c r="A35" s="38"/>
      <c r="B35" s="39"/>
      <c r="C35" s="38"/>
      <c r="D35" s="90"/>
      <c r="E35" s="90"/>
      <c r="F35" s="90"/>
      <c r="G35" s="90"/>
      <c r="H35" s="90"/>
      <c r="I35" s="90"/>
      <c r="J35" s="90"/>
      <c r="K35" s="90"/>
      <c r="L35" s="55"/>
      <c r="S35" s="38"/>
      <c r="T35" s="38"/>
      <c r="U35" s="38"/>
      <c r="V35" s="38"/>
      <c r="W35" s="38"/>
      <c r="X35" s="38"/>
      <c r="Y35" s="38"/>
      <c r="Z35" s="38"/>
      <c r="AA35" s="38"/>
      <c r="AB35" s="38"/>
      <c r="AC35" s="38"/>
      <c r="AD35" s="38"/>
      <c r="AE35" s="38"/>
    </row>
    <row r="36" s="2" customFormat="1" ht="14.4" customHeight="1">
      <c r="A36" s="38"/>
      <c r="B36" s="39"/>
      <c r="C36" s="38"/>
      <c r="D36" s="38"/>
      <c r="E36" s="38"/>
      <c r="F36" s="43" t="s">
        <v>37</v>
      </c>
      <c r="G36" s="38"/>
      <c r="H36" s="38"/>
      <c r="I36" s="43" t="s">
        <v>36</v>
      </c>
      <c r="J36" s="43" t="s">
        <v>38</v>
      </c>
      <c r="K36" s="38"/>
      <c r="L36" s="55"/>
      <c r="S36" s="38"/>
      <c r="T36" s="38"/>
      <c r="U36" s="38"/>
      <c r="V36" s="38"/>
      <c r="W36" s="38"/>
      <c r="X36" s="38"/>
      <c r="Y36" s="38"/>
      <c r="Z36" s="38"/>
      <c r="AA36" s="38"/>
      <c r="AB36" s="38"/>
      <c r="AC36" s="38"/>
      <c r="AD36" s="38"/>
      <c r="AE36" s="38"/>
    </row>
    <row r="37" s="2" customFormat="1" ht="14.4" customHeight="1">
      <c r="A37" s="38"/>
      <c r="B37" s="39"/>
      <c r="C37" s="38"/>
      <c r="D37" s="131" t="s">
        <v>39</v>
      </c>
      <c r="E37" s="32" t="s">
        <v>40</v>
      </c>
      <c r="F37" s="136">
        <f>ROUND((SUM(BE134:BE540)),  2)</f>
        <v>0</v>
      </c>
      <c r="G37" s="38"/>
      <c r="H37" s="38"/>
      <c r="I37" s="137">
        <v>0.20999999999999999</v>
      </c>
      <c r="J37" s="136">
        <f>ROUND(((SUM(BE134:BE540))*I37),  2)</f>
        <v>0</v>
      </c>
      <c r="K37" s="38"/>
      <c r="L37" s="55"/>
      <c r="S37" s="38"/>
      <c r="T37" s="38"/>
      <c r="U37" s="38"/>
      <c r="V37" s="38"/>
      <c r="W37" s="38"/>
      <c r="X37" s="38"/>
      <c r="Y37" s="38"/>
      <c r="Z37" s="38"/>
      <c r="AA37" s="38"/>
      <c r="AB37" s="38"/>
      <c r="AC37" s="38"/>
      <c r="AD37" s="38"/>
      <c r="AE37" s="38"/>
    </row>
    <row r="38" s="2" customFormat="1" ht="14.4" customHeight="1">
      <c r="A38" s="38"/>
      <c r="B38" s="39"/>
      <c r="C38" s="38"/>
      <c r="D38" s="38"/>
      <c r="E38" s="32" t="s">
        <v>41</v>
      </c>
      <c r="F38" s="136">
        <f>ROUND((SUM(BF134:BF540)),  2)</f>
        <v>0</v>
      </c>
      <c r="G38" s="38"/>
      <c r="H38" s="38"/>
      <c r="I38" s="137">
        <v>0.12</v>
      </c>
      <c r="J38" s="136">
        <f>ROUND(((SUM(BF134:BF540))*I38),  2)</f>
        <v>0</v>
      </c>
      <c r="K38" s="38"/>
      <c r="L38" s="55"/>
      <c r="S38" s="38"/>
      <c r="T38" s="38"/>
      <c r="U38" s="38"/>
      <c r="V38" s="38"/>
      <c r="W38" s="38"/>
      <c r="X38" s="38"/>
      <c r="Y38" s="38"/>
      <c r="Z38" s="38"/>
      <c r="AA38" s="38"/>
      <c r="AB38" s="38"/>
      <c r="AC38" s="38"/>
      <c r="AD38" s="38"/>
      <c r="AE38" s="38"/>
    </row>
    <row r="39" hidden="1" s="2" customFormat="1" ht="14.4" customHeight="1">
      <c r="A39" s="38"/>
      <c r="B39" s="39"/>
      <c r="C39" s="38"/>
      <c r="D39" s="38"/>
      <c r="E39" s="32" t="s">
        <v>42</v>
      </c>
      <c r="F39" s="136">
        <f>ROUND((SUM(BG134:BG540)),  2)</f>
        <v>0</v>
      </c>
      <c r="G39" s="38"/>
      <c r="H39" s="38"/>
      <c r="I39" s="137">
        <v>0.20999999999999999</v>
      </c>
      <c r="J39" s="136">
        <f>0</f>
        <v>0</v>
      </c>
      <c r="K39" s="38"/>
      <c r="L39" s="55"/>
      <c r="S39" s="38"/>
      <c r="T39" s="38"/>
      <c r="U39" s="38"/>
      <c r="V39" s="38"/>
      <c r="W39" s="38"/>
      <c r="X39" s="38"/>
      <c r="Y39" s="38"/>
      <c r="Z39" s="38"/>
      <c r="AA39" s="38"/>
      <c r="AB39" s="38"/>
      <c r="AC39" s="38"/>
      <c r="AD39" s="38"/>
      <c r="AE39" s="38"/>
    </row>
    <row r="40" hidden="1" s="2" customFormat="1" ht="14.4" customHeight="1">
      <c r="A40" s="38"/>
      <c r="B40" s="39"/>
      <c r="C40" s="38"/>
      <c r="D40" s="38"/>
      <c r="E40" s="32" t="s">
        <v>43</v>
      </c>
      <c r="F40" s="136">
        <f>ROUND((SUM(BH134:BH540)),  2)</f>
        <v>0</v>
      </c>
      <c r="G40" s="38"/>
      <c r="H40" s="38"/>
      <c r="I40" s="137">
        <v>0.12</v>
      </c>
      <c r="J40" s="136">
        <f>0</f>
        <v>0</v>
      </c>
      <c r="K40" s="38"/>
      <c r="L40" s="55"/>
      <c r="S40" s="38"/>
      <c r="T40" s="38"/>
      <c r="U40" s="38"/>
      <c r="V40" s="38"/>
      <c r="W40" s="38"/>
      <c r="X40" s="38"/>
      <c r="Y40" s="38"/>
      <c r="Z40" s="38"/>
      <c r="AA40" s="38"/>
      <c r="AB40" s="38"/>
      <c r="AC40" s="38"/>
      <c r="AD40" s="38"/>
      <c r="AE40" s="38"/>
    </row>
    <row r="41" hidden="1" s="2" customFormat="1" ht="14.4" customHeight="1">
      <c r="A41" s="38"/>
      <c r="B41" s="39"/>
      <c r="C41" s="38"/>
      <c r="D41" s="38"/>
      <c r="E41" s="32" t="s">
        <v>44</v>
      </c>
      <c r="F41" s="136">
        <f>ROUND((SUM(BI134:BI540)),  2)</f>
        <v>0</v>
      </c>
      <c r="G41" s="38"/>
      <c r="H41" s="38"/>
      <c r="I41" s="137">
        <v>0</v>
      </c>
      <c r="J41" s="136">
        <f>0</f>
        <v>0</v>
      </c>
      <c r="K41" s="38"/>
      <c r="L41" s="55"/>
      <c r="S41" s="38"/>
      <c r="T41" s="38"/>
      <c r="U41" s="38"/>
      <c r="V41" s="38"/>
      <c r="W41" s="38"/>
      <c r="X41" s="38"/>
      <c r="Y41" s="38"/>
      <c r="Z41" s="38"/>
      <c r="AA41" s="38"/>
      <c r="AB41" s="38"/>
      <c r="AC41" s="38"/>
      <c r="AD41" s="38"/>
      <c r="AE41" s="38"/>
    </row>
    <row r="42" s="2" customFormat="1" ht="6.96" customHeight="1">
      <c r="A42" s="38"/>
      <c r="B42" s="39"/>
      <c r="C42" s="38"/>
      <c r="D42" s="38"/>
      <c r="E42" s="38"/>
      <c r="F42" s="38"/>
      <c r="G42" s="38"/>
      <c r="H42" s="38"/>
      <c r="I42" s="38"/>
      <c r="J42" s="38"/>
      <c r="K42" s="38"/>
      <c r="L42" s="55"/>
      <c r="S42" s="38"/>
      <c r="T42" s="38"/>
      <c r="U42" s="38"/>
      <c r="V42" s="38"/>
      <c r="W42" s="38"/>
      <c r="X42" s="38"/>
      <c r="Y42" s="38"/>
      <c r="Z42" s="38"/>
      <c r="AA42" s="38"/>
      <c r="AB42" s="38"/>
      <c r="AC42" s="38"/>
      <c r="AD42" s="38"/>
      <c r="AE42" s="38"/>
    </row>
    <row r="43" s="2" customFormat="1" ht="25.44" customHeight="1">
      <c r="A43" s="38"/>
      <c r="B43" s="39"/>
      <c r="C43" s="138"/>
      <c r="D43" s="139" t="s">
        <v>45</v>
      </c>
      <c r="E43" s="81"/>
      <c r="F43" s="81"/>
      <c r="G43" s="140" t="s">
        <v>46</v>
      </c>
      <c r="H43" s="141" t="s">
        <v>47</v>
      </c>
      <c r="I43" s="81"/>
      <c r="J43" s="142">
        <f>SUM(J34:J41)</f>
        <v>0</v>
      </c>
      <c r="K43" s="143"/>
      <c r="L43" s="55"/>
      <c r="S43" s="38"/>
      <c r="T43" s="38"/>
      <c r="U43" s="38"/>
      <c r="V43" s="38"/>
      <c r="W43" s="38"/>
      <c r="X43" s="38"/>
      <c r="Y43" s="38"/>
      <c r="Z43" s="38"/>
      <c r="AA43" s="38"/>
      <c r="AB43" s="38"/>
      <c r="AC43" s="38"/>
      <c r="AD43" s="38"/>
      <c r="AE43" s="38"/>
    </row>
    <row r="44" s="2" customFormat="1" ht="14.4" customHeight="1">
      <c r="A44" s="38"/>
      <c r="B44" s="39"/>
      <c r="C44" s="38"/>
      <c r="D44" s="38"/>
      <c r="E44" s="38"/>
      <c r="F44" s="38"/>
      <c r="G44" s="38"/>
      <c r="H44" s="38"/>
      <c r="I44" s="38"/>
      <c r="J44" s="38"/>
      <c r="K44" s="38"/>
      <c r="L44" s="55"/>
      <c r="S44" s="38"/>
      <c r="T44" s="38"/>
      <c r="U44" s="38"/>
      <c r="V44" s="38"/>
      <c r="W44" s="38"/>
      <c r="X44" s="38"/>
      <c r="Y44" s="38"/>
      <c r="Z44" s="38"/>
      <c r="AA44" s="38"/>
      <c r="AB44" s="38"/>
      <c r="AC44" s="38"/>
      <c r="AD44" s="38"/>
      <c r="AE44" s="38"/>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48</v>
      </c>
      <c r="E50" s="57"/>
      <c r="F50" s="57"/>
      <c r="G50" s="56" t="s">
        <v>49</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50</v>
      </c>
      <c r="E61" s="41"/>
      <c r="F61" s="144" t="s">
        <v>51</v>
      </c>
      <c r="G61" s="58" t="s">
        <v>50</v>
      </c>
      <c r="H61" s="41"/>
      <c r="I61" s="41"/>
      <c r="J61" s="145" t="s">
        <v>51</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52</v>
      </c>
      <c r="E65" s="59"/>
      <c r="F65" s="59"/>
      <c r="G65" s="56" t="s">
        <v>53</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50</v>
      </c>
      <c r="E76" s="41"/>
      <c r="F76" s="144" t="s">
        <v>51</v>
      </c>
      <c r="G76" s="58" t="s">
        <v>50</v>
      </c>
      <c r="H76" s="41"/>
      <c r="I76" s="41"/>
      <c r="J76" s="145" t="s">
        <v>51</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118</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30" t="str">
        <f>E7</f>
        <v>Brno, VDJ Jelenice, rekonstrukce stavební části a technologie</v>
      </c>
      <c r="F85" s="32"/>
      <c r="G85" s="32"/>
      <c r="H85" s="32"/>
      <c r="I85" s="38"/>
      <c r="J85" s="38"/>
      <c r="K85" s="38"/>
      <c r="L85" s="55"/>
      <c r="S85" s="38"/>
      <c r="T85" s="38"/>
      <c r="U85" s="38"/>
      <c r="V85" s="38"/>
      <c r="W85" s="38"/>
      <c r="X85" s="38"/>
      <c r="Y85" s="38"/>
      <c r="Z85" s="38"/>
      <c r="AA85" s="38"/>
      <c r="AB85" s="38"/>
      <c r="AC85" s="38"/>
      <c r="AD85" s="38"/>
      <c r="AE85" s="38"/>
    </row>
    <row r="86" s="1" customFormat="1" ht="12" customHeight="1">
      <c r="B86" s="22"/>
      <c r="C86" s="32" t="s">
        <v>112</v>
      </c>
      <c r="L86" s="22"/>
    </row>
    <row r="87" s="1" customFormat="1" ht="16.5" customHeight="1">
      <c r="B87" s="22"/>
      <c r="E87" s="130" t="s">
        <v>113</v>
      </c>
      <c r="F87" s="1"/>
      <c r="G87" s="1"/>
      <c r="H87" s="1"/>
      <c r="L87" s="22"/>
    </row>
    <row r="88" s="1" customFormat="1" ht="12" customHeight="1">
      <c r="B88" s="22"/>
      <c r="C88" s="32" t="s">
        <v>114</v>
      </c>
      <c r="L88" s="22"/>
    </row>
    <row r="89" s="2" customFormat="1" ht="16.5" customHeight="1">
      <c r="A89" s="38"/>
      <c r="B89" s="39"/>
      <c r="C89" s="38"/>
      <c r="D89" s="38"/>
      <c r="E89" s="131" t="s">
        <v>115</v>
      </c>
      <c r="F89" s="38"/>
      <c r="G89" s="38"/>
      <c r="H89" s="38"/>
      <c r="I89" s="38"/>
      <c r="J89" s="38"/>
      <c r="K89" s="38"/>
      <c r="L89" s="55"/>
      <c r="S89" s="38"/>
      <c r="T89" s="38"/>
      <c r="U89" s="38"/>
      <c r="V89" s="38"/>
      <c r="W89" s="38"/>
      <c r="X89" s="38"/>
      <c r="Y89" s="38"/>
      <c r="Z89" s="38"/>
      <c r="AA89" s="38"/>
      <c r="AB89" s="38"/>
      <c r="AC89" s="38"/>
      <c r="AD89" s="38"/>
      <c r="AE89" s="38"/>
    </row>
    <row r="90" s="2" customFormat="1" ht="12" customHeight="1">
      <c r="A90" s="38"/>
      <c r="B90" s="39"/>
      <c r="C90" s="32" t="s">
        <v>116</v>
      </c>
      <c r="D90" s="38"/>
      <c r="E90" s="38"/>
      <c r="F90" s="38"/>
      <c r="G90" s="38"/>
      <c r="H90" s="38"/>
      <c r="I90" s="38"/>
      <c r="J90" s="38"/>
      <c r="K90" s="38"/>
      <c r="L90" s="55"/>
      <c r="S90" s="38"/>
      <c r="T90" s="38"/>
      <c r="U90" s="38"/>
      <c r="V90" s="38"/>
      <c r="W90" s="38"/>
      <c r="X90" s="38"/>
      <c r="Y90" s="38"/>
      <c r="Z90" s="38"/>
      <c r="AA90" s="38"/>
      <c r="AB90" s="38"/>
      <c r="AC90" s="38"/>
      <c r="AD90" s="38"/>
      <c r="AE90" s="38"/>
    </row>
    <row r="91" s="2" customFormat="1" ht="30" customHeight="1">
      <c r="A91" s="38"/>
      <c r="B91" s="39"/>
      <c r="C91" s="38"/>
      <c r="D91" s="38"/>
      <c r="E91" s="67" t="str">
        <f>E13</f>
        <v>0003 - SO 01.3 Stavební úpravy a rekonstrukce vodojemu - Silnoproud</v>
      </c>
      <c r="F91" s="38"/>
      <c r="G91" s="38"/>
      <c r="H91" s="38"/>
      <c r="I91" s="38"/>
      <c r="J91" s="38"/>
      <c r="K91" s="38"/>
      <c r="L91" s="55"/>
      <c r="S91" s="38"/>
      <c r="T91" s="38"/>
      <c r="U91" s="38"/>
      <c r="V91" s="38"/>
      <c r="W91" s="38"/>
      <c r="X91" s="38"/>
      <c r="Y91" s="38"/>
      <c r="Z91" s="38"/>
      <c r="AA91" s="38"/>
      <c r="AB91" s="38"/>
      <c r="AC91" s="38"/>
      <c r="AD91" s="38"/>
      <c r="AE91" s="38"/>
    </row>
    <row r="92" s="2" customFormat="1" ht="6.96" customHeight="1">
      <c r="A92" s="38"/>
      <c r="B92" s="39"/>
      <c r="C92" s="38"/>
      <c r="D92" s="38"/>
      <c r="E92" s="38"/>
      <c r="F92" s="38"/>
      <c r="G92" s="38"/>
      <c r="H92" s="38"/>
      <c r="I92" s="38"/>
      <c r="J92" s="38"/>
      <c r="K92" s="38"/>
      <c r="L92" s="55"/>
      <c r="S92" s="38"/>
      <c r="T92" s="38"/>
      <c r="U92" s="38"/>
      <c r="V92" s="38"/>
      <c r="W92" s="38"/>
      <c r="X92" s="38"/>
      <c r="Y92" s="38"/>
      <c r="Z92" s="38"/>
      <c r="AA92" s="38"/>
      <c r="AB92" s="38"/>
      <c r="AC92" s="38"/>
      <c r="AD92" s="38"/>
      <c r="AE92" s="38"/>
    </row>
    <row r="93" s="2" customFormat="1" ht="12" customHeight="1">
      <c r="A93" s="38"/>
      <c r="B93" s="39"/>
      <c r="C93" s="32" t="s">
        <v>20</v>
      </c>
      <c r="D93" s="38"/>
      <c r="E93" s="38"/>
      <c r="F93" s="27" t="str">
        <f>F16</f>
        <v xml:space="preserve"> </v>
      </c>
      <c r="G93" s="38"/>
      <c r="H93" s="38"/>
      <c r="I93" s="32" t="s">
        <v>22</v>
      </c>
      <c r="J93" s="69" t="str">
        <f>IF(J16="","",J16)</f>
        <v>23. 6. 2025</v>
      </c>
      <c r="K93" s="38"/>
      <c r="L93" s="55"/>
      <c r="S93" s="38"/>
      <c r="T93" s="38"/>
      <c r="U93" s="38"/>
      <c r="V93" s="38"/>
      <c r="W93" s="38"/>
      <c r="X93" s="38"/>
      <c r="Y93" s="38"/>
      <c r="Z93" s="38"/>
      <c r="AA93" s="38"/>
      <c r="AB93" s="38"/>
      <c r="AC93" s="38"/>
      <c r="AD93" s="38"/>
      <c r="AE93" s="38"/>
    </row>
    <row r="94" s="2" customFormat="1" ht="6.96" customHeight="1">
      <c r="A94" s="38"/>
      <c r="B94" s="39"/>
      <c r="C94" s="38"/>
      <c r="D94" s="38"/>
      <c r="E94" s="38"/>
      <c r="F94" s="38"/>
      <c r="G94" s="38"/>
      <c r="H94" s="38"/>
      <c r="I94" s="38"/>
      <c r="J94" s="38"/>
      <c r="K94" s="38"/>
      <c r="L94" s="55"/>
      <c r="S94" s="38"/>
      <c r="T94" s="38"/>
      <c r="U94" s="38"/>
      <c r="V94" s="38"/>
      <c r="W94" s="38"/>
      <c r="X94" s="38"/>
      <c r="Y94" s="38"/>
      <c r="Z94" s="38"/>
      <c r="AA94" s="38"/>
      <c r="AB94" s="38"/>
      <c r="AC94" s="38"/>
      <c r="AD94" s="38"/>
      <c r="AE94" s="38"/>
    </row>
    <row r="95" s="2" customFormat="1" ht="25.65" customHeight="1">
      <c r="A95" s="38"/>
      <c r="B95" s="39"/>
      <c r="C95" s="32" t="s">
        <v>24</v>
      </c>
      <c r="D95" s="38"/>
      <c r="E95" s="38"/>
      <c r="F95" s="27" t="str">
        <f>E19</f>
        <v>Statutární město Brno</v>
      </c>
      <c r="G95" s="38"/>
      <c r="H95" s="38"/>
      <c r="I95" s="32" t="s">
        <v>30</v>
      </c>
      <c r="J95" s="36" t="str">
        <f>E25</f>
        <v>Sweco a.s., divize Morava</v>
      </c>
      <c r="K95" s="38"/>
      <c r="L95" s="55"/>
      <c r="S95" s="38"/>
      <c r="T95" s="38"/>
      <c r="U95" s="38"/>
      <c r="V95" s="38"/>
      <c r="W95" s="38"/>
      <c r="X95" s="38"/>
      <c r="Y95" s="38"/>
      <c r="Z95" s="38"/>
      <c r="AA95" s="38"/>
      <c r="AB95" s="38"/>
      <c r="AC95" s="38"/>
      <c r="AD95" s="38"/>
      <c r="AE95" s="38"/>
    </row>
    <row r="96" s="2" customFormat="1" ht="15.15" customHeight="1">
      <c r="A96" s="38"/>
      <c r="B96" s="39"/>
      <c r="C96" s="32" t="s">
        <v>28</v>
      </c>
      <c r="D96" s="38"/>
      <c r="E96" s="38"/>
      <c r="F96" s="27" t="str">
        <f>IF(E22="","",E22)</f>
        <v>Vyplň údaj</v>
      </c>
      <c r="G96" s="38"/>
      <c r="H96" s="38"/>
      <c r="I96" s="32" t="s">
        <v>33</v>
      </c>
      <c r="J96" s="36" t="str">
        <f>E28</f>
        <v xml:space="preserve"> </v>
      </c>
      <c r="K96" s="38"/>
      <c r="L96" s="55"/>
      <c r="S96" s="38"/>
      <c r="T96" s="38"/>
      <c r="U96" s="38"/>
      <c r="V96" s="38"/>
      <c r="W96" s="38"/>
      <c r="X96" s="38"/>
      <c r="Y96" s="38"/>
      <c r="Z96" s="38"/>
      <c r="AA96" s="38"/>
      <c r="AB96" s="38"/>
      <c r="AC96" s="38"/>
      <c r="AD96" s="38"/>
      <c r="AE96" s="38"/>
    </row>
    <row r="97" s="2" customFormat="1" ht="10.32" customHeight="1">
      <c r="A97" s="38"/>
      <c r="B97" s="39"/>
      <c r="C97" s="38"/>
      <c r="D97" s="38"/>
      <c r="E97" s="38"/>
      <c r="F97" s="38"/>
      <c r="G97" s="38"/>
      <c r="H97" s="38"/>
      <c r="I97" s="38"/>
      <c r="J97" s="38"/>
      <c r="K97" s="38"/>
      <c r="L97" s="55"/>
      <c r="S97" s="38"/>
      <c r="T97" s="38"/>
      <c r="U97" s="38"/>
      <c r="V97" s="38"/>
      <c r="W97" s="38"/>
      <c r="X97" s="38"/>
      <c r="Y97" s="38"/>
      <c r="Z97" s="38"/>
      <c r="AA97" s="38"/>
      <c r="AB97" s="38"/>
      <c r="AC97" s="38"/>
      <c r="AD97" s="38"/>
      <c r="AE97" s="38"/>
    </row>
    <row r="98" s="2" customFormat="1" ht="29.28" customHeight="1">
      <c r="A98" s="38"/>
      <c r="B98" s="39"/>
      <c r="C98" s="146" t="s">
        <v>119</v>
      </c>
      <c r="D98" s="138"/>
      <c r="E98" s="138"/>
      <c r="F98" s="138"/>
      <c r="G98" s="138"/>
      <c r="H98" s="138"/>
      <c r="I98" s="138"/>
      <c r="J98" s="147" t="s">
        <v>120</v>
      </c>
      <c r="K98" s="138"/>
      <c r="L98" s="55"/>
      <c r="S98" s="38"/>
      <c r="T98" s="38"/>
      <c r="U98" s="38"/>
      <c r="V98" s="38"/>
      <c r="W98" s="38"/>
      <c r="X98" s="38"/>
      <c r="Y98" s="38"/>
      <c r="Z98" s="38"/>
      <c r="AA98" s="38"/>
      <c r="AB98" s="38"/>
      <c r="AC98" s="38"/>
      <c r="AD98" s="38"/>
      <c r="AE98" s="38"/>
    </row>
    <row r="99" s="2" customFormat="1" ht="10.32" customHeight="1">
      <c r="A99" s="38"/>
      <c r="B99" s="39"/>
      <c r="C99" s="38"/>
      <c r="D99" s="38"/>
      <c r="E99" s="38"/>
      <c r="F99" s="38"/>
      <c r="G99" s="38"/>
      <c r="H99" s="38"/>
      <c r="I99" s="38"/>
      <c r="J99" s="38"/>
      <c r="K99" s="38"/>
      <c r="L99" s="55"/>
      <c r="S99" s="38"/>
      <c r="T99" s="38"/>
      <c r="U99" s="38"/>
      <c r="V99" s="38"/>
      <c r="W99" s="38"/>
      <c r="X99" s="38"/>
      <c r="Y99" s="38"/>
      <c r="Z99" s="38"/>
      <c r="AA99" s="38"/>
      <c r="AB99" s="38"/>
      <c r="AC99" s="38"/>
      <c r="AD99" s="38"/>
      <c r="AE99" s="38"/>
    </row>
    <row r="100" s="2" customFormat="1" ht="22.8" customHeight="1">
      <c r="A100" s="38"/>
      <c r="B100" s="39"/>
      <c r="C100" s="148" t="s">
        <v>121</v>
      </c>
      <c r="D100" s="38"/>
      <c r="E100" s="38"/>
      <c r="F100" s="38"/>
      <c r="G100" s="38"/>
      <c r="H100" s="38"/>
      <c r="I100" s="38"/>
      <c r="J100" s="96">
        <f>J134</f>
        <v>0</v>
      </c>
      <c r="K100" s="38"/>
      <c r="L100" s="55"/>
      <c r="S100" s="38"/>
      <c r="T100" s="38"/>
      <c r="U100" s="38"/>
      <c r="V100" s="38"/>
      <c r="W100" s="38"/>
      <c r="X100" s="38"/>
      <c r="Y100" s="38"/>
      <c r="Z100" s="38"/>
      <c r="AA100" s="38"/>
      <c r="AB100" s="38"/>
      <c r="AC100" s="38"/>
      <c r="AD100" s="38"/>
      <c r="AE100" s="38"/>
      <c r="AU100" s="19" t="s">
        <v>122</v>
      </c>
    </row>
    <row r="101" s="9" customFormat="1" ht="24.96" customHeight="1">
      <c r="A101" s="9"/>
      <c r="B101" s="149"/>
      <c r="C101" s="9"/>
      <c r="D101" s="150" t="s">
        <v>1606</v>
      </c>
      <c r="E101" s="151"/>
      <c r="F101" s="151"/>
      <c r="G101" s="151"/>
      <c r="H101" s="151"/>
      <c r="I101" s="151"/>
      <c r="J101" s="152">
        <f>J135</f>
        <v>0</v>
      </c>
      <c r="K101" s="9"/>
      <c r="L101" s="149"/>
      <c r="S101" s="9"/>
      <c r="T101" s="9"/>
      <c r="U101" s="9"/>
      <c r="V101" s="9"/>
      <c r="W101" s="9"/>
      <c r="X101" s="9"/>
      <c r="Y101" s="9"/>
      <c r="Z101" s="9"/>
      <c r="AA101" s="9"/>
      <c r="AB101" s="9"/>
      <c r="AC101" s="9"/>
      <c r="AD101" s="9"/>
      <c r="AE101" s="9"/>
    </row>
    <row r="102" s="10" customFormat="1" ht="19.92" customHeight="1">
      <c r="A102" s="10"/>
      <c r="B102" s="153"/>
      <c r="C102" s="10"/>
      <c r="D102" s="154" t="s">
        <v>132</v>
      </c>
      <c r="E102" s="155"/>
      <c r="F102" s="155"/>
      <c r="G102" s="155"/>
      <c r="H102" s="155"/>
      <c r="I102" s="155"/>
      <c r="J102" s="156">
        <f>J136</f>
        <v>0</v>
      </c>
      <c r="K102" s="10"/>
      <c r="L102" s="153"/>
      <c r="S102" s="10"/>
      <c r="T102" s="10"/>
      <c r="U102" s="10"/>
      <c r="V102" s="10"/>
      <c r="W102" s="10"/>
      <c r="X102" s="10"/>
      <c r="Y102" s="10"/>
      <c r="Z102" s="10"/>
      <c r="AA102" s="10"/>
      <c r="AB102" s="10"/>
      <c r="AC102" s="10"/>
      <c r="AD102" s="10"/>
      <c r="AE102" s="10"/>
    </row>
    <row r="103" s="9" customFormat="1" ht="24.96" customHeight="1">
      <c r="A103" s="9"/>
      <c r="B103" s="149"/>
      <c r="C103" s="9"/>
      <c r="D103" s="150" t="s">
        <v>134</v>
      </c>
      <c r="E103" s="151"/>
      <c r="F103" s="151"/>
      <c r="G103" s="151"/>
      <c r="H103" s="151"/>
      <c r="I103" s="151"/>
      <c r="J103" s="152">
        <f>J161</f>
        <v>0</v>
      </c>
      <c r="K103" s="9"/>
      <c r="L103" s="149"/>
      <c r="S103" s="9"/>
      <c r="T103" s="9"/>
      <c r="U103" s="9"/>
      <c r="V103" s="9"/>
      <c r="W103" s="9"/>
      <c r="X103" s="9"/>
      <c r="Y103" s="9"/>
      <c r="Z103" s="9"/>
      <c r="AA103" s="9"/>
      <c r="AB103" s="9"/>
      <c r="AC103" s="9"/>
      <c r="AD103" s="9"/>
      <c r="AE103" s="9"/>
    </row>
    <row r="104" s="10" customFormat="1" ht="19.92" customHeight="1">
      <c r="A104" s="10"/>
      <c r="B104" s="153"/>
      <c r="C104" s="10"/>
      <c r="D104" s="154" t="s">
        <v>1607</v>
      </c>
      <c r="E104" s="155"/>
      <c r="F104" s="155"/>
      <c r="G104" s="155"/>
      <c r="H104" s="155"/>
      <c r="I104" s="155"/>
      <c r="J104" s="156">
        <f>J162</f>
        <v>0</v>
      </c>
      <c r="K104" s="10"/>
      <c r="L104" s="153"/>
      <c r="S104" s="10"/>
      <c r="T104" s="10"/>
      <c r="U104" s="10"/>
      <c r="V104" s="10"/>
      <c r="W104" s="10"/>
      <c r="X104" s="10"/>
      <c r="Y104" s="10"/>
      <c r="Z104" s="10"/>
      <c r="AA104" s="10"/>
      <c r="AB104" s="10"/>
      <c r="AC104" s="10"/>
      <c r="AD104" s="10"/>
      <c r="AE104" s="10"/>
    </row>
    <row r="105" s="10" customFormat="1" ht="19.92" customHeight="1">
      <c r="A105" s="10"/>
      <c r="B105" s="153"/>
      <c r="C105" s="10"/>
      <c r="D105" s="154" t="s">
        <v>1608</v>
      </c>
      <c r="E105" s="155"/>
      <c r="F105" s="155"/>
      <c r="G105" s="155"/>
      <c r="H105" s="155"/>
      <c r="I105" s="155"/>
      <c r="J105" s="156">
        <f>J169</f>
        <v>0</v>
      </c>
      <c r="K105" s="10"/>
      <c r="L105" s="153"/>
      <c r="S105" s="10"/>
      <c r="T105" s="10"/>
      <c r="U105" s="10"/>
      <c r="V105" s="10"/>
      <c r="W105" s="10"/>
      <c r="X105" s="10"/>
      <c r="Y105" s="10"/>
      <c r="Z105" s="10"/>
      <c r="AA105" s="10"/>
      <c r="AB105" s="10"/>
      <c r="AC105" s="10"/>
      <c r="AD105" s="10"/>
      <c r="AE105" s="10"/>
    </row>
    <row r="106" s="10" customFormat="1" ht="19.92" customHeight="1">
      <c r="A106" s="10"/>
      <c r="B106" s="153"/>
      <c r="C106" s="10"/>
      <c r="D106" s="154" t="s">
        <v>1609</v>
      </c>
      <c r="E106" s="155"/>
      <c r="F106" s="155"/>
      <c r="G106" s="155"/>
      <c r="H106" s="155"/>
      <c r="I106" s="155"/>
      <c r="J106" s="156">
        <f>J447</f>
        <v>0</v>
      </c>
      <c r="K106" s="10"/>
      <c r="L106" s="153"/>
      <c r="S106" s="10"/>
      <c r="T106" s="10"/>
      <c r="U106" s="10"/>
      <c r="V106" s="10"/>
      <c r="W106" s="10"/>
      <c r="X106" s="10"/>
      <c r="Y106" s="10"/>
      <c r="Z106" s="10"/>
      <c r="AA106" s="10"/>
      <c r="AB106" s="10"/>
      <c r="AC106" s="10"/>
      <c r="AD106" s="10"/>
      <c r="AE106" s="10"/>
    </row>
    <row r="107" s="9" customFormat="1" ht="24.96" customHeight="1">
      <c r="A107" s="9"/>
      <c r="B107" s="149"/>
      <c r="C107" s="9"/>
      <c r="D107" s="150" t="s">
        <v>1610</v>
      </c>
      <c r="E107" s="151"/>
      <c r="F107" s="151"/>
      <c r="G107" s="151"/>
      <c r="H107" s="151"/>
      <c r="I107" s="151"/>
      <c r="J107" s="152">
        <f>J517</f>
        <v>0</v>
      </c>
      <c r="K107" s="9"/>
      <c r="L107" s="149"/>
      <c r="S107" s="9"/>
      <c r="T107" s="9"/>
      <c r="U107" s="9"/>
      <c r="V107" s="9"/>
      <c r="W107" s="9"/>
      <c r="X107" s="9"/>
      <c r="Y107" s="9"/>
      <c r="Z107" s="9"/>
      <c r="AA107" s="9"/>
      <c r="AB107" s="9"/>
      <c r="AC107" s="9"/>
      <c r="AD107" s="9"/>
      <c r="AE107" s="9"/>
    </row>
    <row r="108" s="10" customFormat="1" ht="19.92" customHeight="1">
      <c r="A108" s="10"/>
      <c r="B108" s="153"/>
      <c r="C108" s="10"/>
      <c r="D108" s="154" t="s">
        <v>1611</v>
      </c>
      <c r="E108" s="155"/>
      <c r="F108" s="155"/>
      <c r="G108" s="155"/>
      <c r="H108" s="155"/>
      <c r="I108" s="155"/>
      <c r="J108" s="156">
        <f>J518</f>
        <v>0</v>
      </c>
      <c r="K108" s="10"/>
      <c r="L108" s="153"/>
      <c r="S108" s="10"/>
      <c r="T108" s="10"/>
      <c r="U108" s="10"/>
      <c r="V108" s="10"/>
      <c r="W108" s="10"/>
      <c r="X108" s="10"/>
      <c r="Y108" s="10"/>
      <c r="Z108" s="10"/>
      <c r="AA108" s="10"/>
      <c r="AB108" s="10"/>
      <c r="AC108" s="10"/>
      <c r="AD108" s="10"/>
      <c r="AE108" s="10"/>
    </row>
    <row r="109" s="10" customFormat="1" ht="19.92" customHeight="1">
      <c r="A109" s="10"/>
      <c r="B109" s="153"/>
      <c r="C109" s="10"/>
      <c r="D109" s="154" t="s">
        <v>1612</v>
      </c>
      <c r="E109" s="155"/>
      <c r="F109" s="155"/>
      <c r="G109" s="155"/>
      <c r="H109" s="155"/>
      <c r="I109" s="155"/>
      <c r="J109" s="156">
        <f>J527</f>
        <v>0</v>
      </c>
      <c r="K109" s="10"/>
      <c r="L109" s="153"/>
      <c r="S109" s="10"/>
      <c r="T109" s="10"/>
      <c r="U109" s="10"/>
      <c r="V109" s="10"/>
      <c r="W109" s="10"/>
      <c r="X109" s="10"/>
      <c r="Y109" s="10"/>
      <c r="Z109" s="10"/>
      <c r="AA109" s="10"/>
      <c r="AB109" s="10"/>
      <c r="AC109" s="10"/>
      <c r="AD109" s="10"/>
      <c r="AE109" s="10"/>
    </row>
    <row r="110" s="9" customFormat="1" ht="24.96" customHeight="1">
      <c r="A110" s="9"/>
      <c r="B110" s="149"/>
      <c r="C110" s="9"/>
      <c r="D110" s="150" t="s">
        <v>1613</v>
      </c>
      <c r="E110" s="151"/>
      <c r="F110" s="151"/>
      <c r="G110" s="151"/>
      <c r="H110" s="151"/>
      <c r="I110" s="151"/>
      <c r="J110" s="152">
        <f>J534</f>
        <v>0</v>
      </c>
      <c r="K110" s="9"/>
      <c r="L110" s="149"/>
      <c r="S110" s="9"/>
      <c r="T110" s="9"/>
      <c r="U110" s="9"/>
      <c r="V110" s="9"/>
      <c r="W110" s="9"/>
      <c r="X110" s="9"/>
      <c r="Y110" s="9"/>
      <c r="Z110" s="9"/>
      <c r="AA110" s="9"/>
      <c r="AB110" s="9"/>
      <c r="AC110" s="9"/>
      <c r="AD110" s="9"/>
      <c r="AE110" s="9"/>
    </row>
    <row r="111" s="2" customFormat="1" ht="21.84" customHeight="1">
      <c r="A111" s="38"/>
      <c r="B111" s="39"/>
      <c r="C111" s="38"/>
      <c r="D111" s="38"/>
      <c r="E111" s="38"/>
      <c r="F111" s="38"/>
      <c r="G111" s="38"/>
      <c r="H111" s="38"/>
      <c r="I111" s="38"/>
      <c r="J111" s="38"/>
      <c r="K111" s="38"/>
      <c r="L111" s="55"/>
      <c r="S111" s="38"/>
      <c r="T111" s="38"/>
      <c r="U111" s="38"/>
      <c r="V111" s="38"/>
      <c r="W111" s="38"/>
      <c r="X111" s="38"/>
      <c r="Y111" s="38"/>
      <c r="Z111" s="38"/>
      <c r="AA111" s="38"/>
      <c r="AB111" s="38"/>
      <c r="AC111" s="38"/>
      <c r="AD111" s="38"/>
      <c r="AE111" s="38"/>
    </row>
    <row r="112" s="2" customFormat="1" ht="6.96" customHeight="1">
      <c r="A112" s="38"/>
      <c r="B112" s="60"/>
      <c r="C112" s="61"/>
      <c r="D112" s="61"/>
      <c r="E112" s="61"/>
      <c r="F112" s="61"/>
      <c r="G112" s="61"/>
      <c r="H112" s="61"/>
      <c r="I112" s="61"/>
      <c r="J112" s="61"/>
      <c r="K112" s="61"/>
      <c r="L112" s="55"/>
      <c r="S112" s="38"/>
      <c r="T112" s="38"/>
      <c r="U112" s="38"/>
      <c r="V112" s="38"/>
      <c r="W112" s="38"/>
      <c r="X112" s="38"/>
      <c r="Y112" s="38"/>
      <c r="Z112" s="38"/>
      <c r="AA112" s="38"/>
      <c r="AB112" s="38"/>
      <c r="AC112" s="38"/>
      <c r="AD112" s="38"/>
      <c r="AE112" s="38"/>
    </row>
    <row r="116" s="2" customFormat="1" ht="6.96" customHeight="1">
      <c r="A116" s="38"/>
      <c r="B116" s="62"/>
      <c r="C116" s="63"/>
      <c r="D116" s="63"/>
      <c r="E116" s="63"/>
      <c r="F116" s="63"/>
      <c r="G116" s="63"/>
      <c r="H116" s="63"/>
      <c r="I116" s="63"/>
      <c r="J116" s="63"/>
      <c r="K116" s="63"/>
      <c r="L116" s="55"/>
      <c r="S116" s="38"/>
      <c r="T116" s="38"/>
      <c r="U116" s="38"/>
      <c r="V116" s="38"/>
      <c r="W116" s="38"/>
      <c r="X116" s="38"/>
      <c r="Y116" s="38"/>
      <c r="Z116" s="38"/>
      <c r="AA116" s="38"/>
      <c r="AB116" s="38"/>
      <c r="AC116" s="38"/>
      <c r="AD116" s="38"/>
      <c r="AE116" s="38"/>
    </row>
    <row r="117" s="2" customFormat="1" ht="24.96" customHeight="1">
      <c r="A117" s="38"/>
      <c r="B117" s="39"/>
      <c r="C117" s="23" t="s">
        <v>143</v>
      </c>
      <c r="D117" s="38"/>
      <c r="E117" s="38"/>
      <c r="F117" s="38"/>
      <c r="G117" s="38"/>
      <c r="H117" s="38"/>
      <c r="I117" s="38"/>
      <c r="J117" s="38"/>
      <c r="K117" s="38"/>
      <c r="L117" s="55"/>
      <c r="S117" s="38"/>
      <c r="T117" s="38"/>
      <c r="U117" s="38"/>
      <c r="V117" s="38"/>
      <c r="W117" s="38"/>
      <c r="X117" s="38"/>
      <c r="Y117" s="38"/>
      <c r="Z117" s="38"/>
      <c r="AA117" s="38"/>
      <c r="AB117" s="38"/>
      <c r="AC117" s="38"/>
      <c r="AD117" s="38"/>
      <c r="AE117" s="38"/>
    </row>
    <row r="118" s="2" customFormat="1" ht="6.96" customHeight="1">
      <c r="A118" s="38"/>
      <c r="B118" s="39"/>
      <c r="C118" s="38"/>
      <c r="D118" s="38"/>
      <c r="E118" s="38"/>
      <c r="F118" s="38"/>
      <c r="G118" s="38"/>
      <c r="H118" s="38"/>
      <c r="I118" s="38"/>
      <c r="J118" s="38"/>
      <c r="K118" s="38"/>
      <c r="L118" s="55"/>
      <c r="S118" s="38"/>
      <c r="T118" s="38"/>
      <c r="U118" s="38"/>
      <c r="V118" s="38"/>
      <c r="W118" s="38"/>
      <c r="X118" s="38"/>
      <c r="Y118" s="38"/>
      <c r="Z118" s="38"/>
      <c r="AA118" s="38"/>
      <c r="AB118" s="38"/>
      <c r="AC118" s="38"/>
      <c r="AD118" s="38"/>
      <c r="AE118" s="38"/>
    </row>
    <row r="119" s="2" customFormat="1" ht="12" customHeight="1">
      <c r="A119" s="38"/>
      <c r="B119" s="39"/>
      <c r="C119" s="32" t="s">
        <v>16</v>
      </c>
      <c r="D119" s="38"/>
      <c r="E119" s="38"/>
      <c r="F119" s="38"/>
      <c r="G119" s="38"/>
      <c r="H119" s="38"/>
      <c r="I119" s="38"/>
      <c r="J119" s="38"/>
      <c r="K119" s="38"/>
      <c r="L119" s="55"/>
      <c r="S119" s="38"/>
      <c r="T119" s="38"/>
      <c r="U119" s="38"/>
      <c r="V119" s="38"/>
      <c r="W119" s="38"/>
      <c r="X119" s="38"/>
      <c r="Y119" s="38"/>
      <c r="Z119" s="38"/>
      <c r="AA119" s="38"/>
      <c r="AB119" s="38"/>
      <c r="AC119" s="38"/>
      <c r="AD119" s="38"/>
      <c r="AE119" s="38"/>
    </row>
    <row r="120" s="2" customFormat="1" ht="16.5" customHeight="1">
      <c r="A120" s="38"/>
      <c r="B120" s="39"/>
      <c r="C120" s="38"/>
      <c r="D120" s="38"/>
      <c r="E120" s="130" t="str">
        <f>E7</f>
        <v>Brno, VDJ Jelenice, rekonstrukce stavební části a technologie</v>
      </c>
      <c r="F120" s="32"/>
      <c r="G120" s="32"/>
      <c r="H120" s="32"/>
      <c r="I120" s="38"/>
      <c r="J120" s="38"/>
      <c r="K120" s="38"/>
      <c r="L120" s="55"/>
      <c r="S120" s="38"/>
      <c r="T120" s="38"/>
      <c r="U120" s="38"/>
      <c r="V120" s="38"/>
      <c r="W120" s="38"/>
      <c r="X120" s="38"/>
      <c r="Y120" s="38"/>
      <c r="Z120" s="38"/>
      <c r="AA120" s="38"/>
      <c r="AB120" s="38"/>
      <c r="AC120" s="38"/>
      <c r="AD120" s="38"/>
      <c r="AE120" s="38"/>
    </row>
    <row r="121" s="1" customFormat="1" ht="12" customHeight="1">
      <c r="B121" s="22"/>
      <c r="C121" s="32" t="s">
        <v>112</v>
      </c>
      <c r="L121" s="22"/>
    </row>
    <row r="122" s="1" customFormat="1" ht="16.5" customHeight="1">
      <c r="B122" s="22"/>
      <c r="E122" s="130" t="s">
        <v>113</v>
      </c>
      <c r="F122" s="1"/>
      <c r="G122" s="1"/>
      <c r="H122" s="1"/>
      <c r="L122" s="22"/>
    </row>
    <row r="123" s="1" customFormat="1" ht="12" customHeight="1">
      <c r="B123" s="22"/>
      <c r="C123" s="32" t="s">
        <v>114</v>
      </c>
      <c r="L123" s="22"/>
    </row>
    <row r="124" s="2" customFormat="1" ht="16.5" customHeight="1">
      <c r="A124" s="38"/>
      <c r="B124" s="39"/>
      <c r="C124" s="38"/>
      <c r="D124" s="38"/>
      <c r="E124" s="131" t="s">
        <v>115</v>
      </c>
      <c r="F124" s="38"/>
      <c r="G124" s="38"/>
      <c r="H124" s="38"/>
      <c r="I124" s="38"/>
      <c r="J124" s="38"/>
      <c r="K124" s="38"/>
      <c r="L124" s="55"/>
      <c r="S124" s="38"/>
      <c r="T124" s="38"/>
      <c r="U124" s="38"/>
      <c r="V124" s="38"/>
      <c r="W124" s="38"/>
      <c r="X124" s="38"/>
      <c r="Y124" s="38"/>
      <c r="Z124" s="38"/>
      <c r="AA124" s="38"/>
      <c r="AB124" s="38"/>
      <c r="AC124" s="38"/>
      <c r="AD124" s="38"/>
      <c r="AE124" s="38"/>
    </row>
    <row r="125" s="2" customFormat="1" ht="12" customHeight="1">
      <c r="A125" s="38"/>
      <c r="B125" s="39"/>
      <c r="C125" s="32" t="s">
        <v>116</v>
      </c>
      <c r="D125" s="38"/>
      <c r="E125" s="38"/>
      <c r="F125" s="38"/>
      <c r="G125" s="38"/>
      <c r="H125" s="38"/>
      <c r="I125" s="38"/>
      <c r="J125" s="38"/>
      <c r="K125" s="38"/>
      <c r="L125" s="55"/>
      <c r="S125" s="38"/>
      <c r="T125" s="38"/>
      <c r="U125" s="38"/>
      <c r="V125" s="38"/>
      <c r="W125" s="38"/>
      <c r="X125" s="38"/>
      <c r="Y125" s="38"/>
      <c r="Z125" s="38"/>
      <c r="AA125" s="38"/>
      <c r="AB125" s="38"/>
      <c r="AC125" s="38"/>
      <c r="AD125" s="38"/>
      <c r="AE125" s="38"/>
    </row>
    <row r="126" s="2" customFormat="1" ht="30" customHeight="1">
      <c r="A126" s="38"/>
      <c r="B126" s="39"/>
      <c r="C126" s="38"/>
      <c r="D126" s="38"/>
      <c r="E126" s="67" t="str">
        <f>E13</f>
        <v>0003 - SO 01.3 Stavební úpravy a rekonstrukce vodojemu - Silnoproud</v>
      </c>
      <c r="F126" s="38"/>
      <c r="G126" s="38"/>
      <c r="H126" s="38"/>
      <c r="I126" s="38"/>
      <c r="J126" s="38"/>
      <c r="K126" s="38"/>
      <c r="L126" s="55"/>
      <c r="S126" s="38"/>
      <c r="T126" s="38"/>
      <c r="U126" s="38"/>
      <c r="V126" s="38"/>
      <c r="W126" s="38"/>
      <c r="X126" s="38"/>
      <c r="Y126" s="38"/>
      <c r="Z126" s="38"/>
      <c r="AA126" s="38"/>
      <c r="AB126" s="38"/>
      <c r="AC126" s="38"/>
      <c r="AD126" s="38"/>
      <c r="AE126" s="38"/>
    </row>
    <row r="127" s="2" customFormat="1" ht="6.96" customHeight="1">
      <c r="A127" s="38"/>
      <c r="B127" s="39"/>
      <c r="C127" s="38"/>
      <c r="D127" s="38"/>
      <c r="E127" s="38"/>
      <c r="F127" s="38"/>
      <c r="G127" s="38"/>
      <c r="H127" s="38"/>
      <c r="I127" s="38"/>
      <c r="J127" s="38"/>
      <c r="K127" s="38"/>
      <c r="L127" s="55"/>
      <c r="S127" s="38"/>
      <c r="T127" s="38"/>
      <c r="U127" s="38"/>
      <c r="V127" s="38"/>
      <c r="W127" s="38"/>
      <c r="X127" s="38"/>
      <c r="Y127" s="38"/>
      <c r="Z127" s="38"/>
      <c r="AA127" s="38"/>
      <c r="AB127" s="38"/>
      <c r="AC127" s="38"/>
      <c r="AD127" s="38"/>
      <c r="AE127" s="38"/>
    </row>
    <row r="128" s="2" customFormat="1" ht="12" customHeight="1">
      <c r="A128" s="38"/>
      <c r="B128" s="39"/>
      <c r="C128" s="32" t="s">
        <v>20</v>
      </c>
      <c r="D128" s="38"/>
      <c r="E128" s="38"/>
      <c r="F128" s="27" t="str">
        <f>F16</f>
        <v xml:space="preserve"> </v>
      </c>
      <c r="G128" s="38"/>
      <c r="H128" s="38"/>
      <c r="I128" s="32" t="s">
        <v>22</v>
      </c>
      <c r="J128" s="69" t="str">
        <f>IF(J16="","",J16)</f>
        <v>23. 6. 2025</v>
      </c>
      <c r="K128" s="38"/>
      <c r="L128" s="55"/>
      <c r="S128" s="38"/>
      <c r="T128" s="38"/>
      <c r="U128" s="38"/>
      <c r="V128" s="38"/>
      <c r="W128" s="38"/>
      <c r="X128" s="38"/>
      <c r="Y128" s="38"/>
      <c r="Z128" s="38"/>
      <c r="AA128" s="38"/>
      <c r="AB128" s="38"/>
      <c r="AC128" s="38"/>
      <c r="AD128" s="38"/>
      <c r="AE128" s="38"/>
    </row>
    <row r="129" s="2" customFormat="1" ht="6.96" customHeight="1">
      <c r="A129" s="38"/>
      <c r="B129" s="39"/>
      <c r="C129" s="38"/>
      <c r="D129" s="38"/>
      <c r="E129" s="38"/>
      <c r="F129" s="38"/>
      <c r="G129" s="38"/>
      <c r="H129" s="38"/>
      <c r="I129" s="38"/>
      <c r="J129" s="38"/>
      <c r="K129" s="38"/>
      <c r="L129" s="55"/>
      <c r="S129" s="38"/>
      <c r="T129" s="38"/>
      <c r="U129" s="38"/>
      <c r="V129" s="38"/>
      <c r="W129" s="38"/>
      <c r="X129" s="38"/>
      <c r="Y129" s="38"/>
      <c r="Z129" s="38"/>
      <c r="AA129" s="38"/>
      <c r="AB129" s="38"/>
      <c r="AC129" s="38"/>
      <c r="AD129" s="38"/>
      <c r="AE129" s="38"/>
    </row>
    <row r="130" s="2" customFormat="1" ht="25.65" customHeight="1">
      <c r="A130" s="38"/>
      <c r="B130" s="39"/>
      <c r="C130" s="32" t="s">
        <v>24</v>
      </c>
      <c r="D130" s="38"/>
      <c r="E130" s="38"/>
      <c r="F130" s="27" t="str">
        <f>E19</f>
        <v>Statutární město Brno</v>
      </c>
      <c r="G130" s="38"/>
      <c r="H130" s="38"/>
      <c r="I130" s="32" t="s">
        <v>30</v>
      </c>
      <c r="J130" s="36" t="str">
        <f>E25</f>
        <v>Sweco a.s., divize Morava</v>
      </c>
      <c r="K130" s="38"/>
      <c r="L130" s="55"/>
      <c r="S130" s="38"/>
      <c r="T130" s="38"/>
      <c r="U130" s="38"/>
      <c r="V130" s="38"/>
      <c r="W130" s="38"/>
      <c r="X130" s="38"/>
      <c r="Y130" s="38"/>
      <c r="Z130" s="38"/>
      <c r="AA130" s="38"/>
      <c r="AB130" s="38"/>
      <c r="AC130" s="38"/>
      <c r="AD130" s="38"/>
      <c r="AE130" s="38"/>
    </row>
    <row r="131" s="2" customFormat="1" ht="15.15" customHeight="1">
      <c r="A131" s="38"/>
      <c r="B131" s="39"/>
      <c r="C131" s="32" t="s">
        <v>28</v>
      </c>
      <c r="D131" s="38"/>
      <c r="E131" s="38"/>
      <c r="F131" s="27" t="str">
        <f>IF(E22="","",E22)</f>
        <v>Vyplň údaj</v>
      </c>
      <c r="G131" s="38"/>
      <c r="H131" s="38"/>
      <c r="I131" s="32" t="s">
        <v>33</v>
      </c>
      <c r="J131" s="36" t="str">
        <f>E28</f>
        <v xml:space="preserve"> </v>
      </c>
      <c r="K131" s="38"/>
      <c r="L131" s="55"/>
      <c r="S131" s="38"/>
      <c r="T131" s="38"/>
      <c r="U131" s="38"/>
      <c r="V131" s="38"/>
      <c r="W131" s="38"/>
      <c r="X131" s="38"/>
      <c r="Y131" s="38"/>
      <c r="Z131" s="38"/>
      <c r="AA131" s="38"/>
      <c r="AB131" s="38"/>
      <c r="AC131" s="38"/>
      <c r="AD131" s="38"/>
      <c r="AE131" s="38"/>
    </row>
    <row r="132" s="2" customFormat="1" ht="10.32" customHeight="1">
      <c r="A132" s="38"/>
      <c r="B132" s="39"/>
      <c r="C132" s="38"/>
      <c r="D132" s="38"/>
      <c r="E132" s="38"/>
      <c r="F132" s="38"/>
      <c r="G132" s="38"/>
      <c r="H132" s="38"/>
      <c r="I132" s="38"/>
      <c r="J132" s="38"/>
      <c r="K132" s="38"/>
      <c r="L132" s="55"/>
      <c r="S132" s="38"/>
      <c r="T132" s="38"/>
      <c r="U132" s="38"/>
      <c r="V132" s="38"/>
      <c r="W132" s="38"/>
      <c r="X132" s="38"/>
      <c r="Y132" s="38"/>
      <c r="Z132" s="38"/>
      <c r="AA132" s="38"/>
      <c r="AB132" s="38"/>
      <c r="AC132" s="38"/>
      <c r="AD132" s="38"/>
      <c r="AE132" s="38"/>
    </row>
    <row r="133" s="11" customFormat="1" ht="29.28" customHeight="1">
      <c r="A133" s="157"/>
      <c r="B133" s="158"/>
      <c r="C133" s="159" t="s">
        <v>144</v>
      </c>
      <c r="D133" s="160" t="s">
        <v>60</v>
      </c>
      <c r="E133" s="160" t="s">
        <v>56</v>
      </c>
      <c r="F133" s="160" t="s">
        <v>57</v>
      </c>
      <c r="G133" s="160" t="s">
        <v>145</v>
      </c>
      <c r="H133" s="160" t="s">
        <v>146</v>
      </c>
      <c r="I133" s="160" t="s">
        <v>147</v>
      </c>
      <c r="J133" s="160" t="s">
        <v>120</v>
      </c>
      <c r="K133" s="161" t="s">
        <v>148</v>
      </c>
      <c r="L133" s="162"/>
      <c r="M133" s="86" t="s">
        <v>1</v>
      </c>
      <c r="N133" s="87" t="s">
        <v>39</v>
      </c>
      <c r="O133" s="87" t="s">
        <v>149</v>
      </c>
      <c r="P133" s="87" t="s">
        <v>150</v>
      </c>
      <c r="Q133" s="87" t="s">
        <v>151</v>
      </c>
      <c r="R133" s="87" t="s">
        <v>152</v>
      </c>
      <c r="S133" s="87" t="s">
        <v>153</v>
      </c>
      <c r="T133" s="88" t="s">
        <v>154</v>
      </c>
      <c r="U133" s="157"/>
      <c r="V133" s="157"/>
      <c r="W133" s="157"/>
      <c r="X133" s="157"/>
      <c r="Y133" s="157"/>
      <c r="Z133" s="157"/>
      <c r="AA133" s="157"/>
      <c r="AB133" s="157"/>
      <c r="AC133" s="157"/>
      <c r="AD133" s="157"/>
      <c r="AE133" s="157"/>
    </row>
    <row r="134" s="2" customFormat="1" ht="22.8" customHeight="1">
      <c r="A134" s="38"/>
      <c r="B134" s="39"/>
      <c r="C134" s="93" t="s">
        <v>155</v>
      </c>
      <c r="D134" s="38"/>
      <c r="E134" s="38"/>
      <c r="F134" s="38"/>
      <c r="G134" s="38"/>
      <c r="H134" s="38"/>
      <c r="I134" s="38"/>
      <c r="J134" s="163">
        <f>BK134</f>
        <v>0</v>
      </c>
      <c r="K134" s="38"/>
      <c r="L134" s="39"/>
      <c r="M134" s="89"/>
      <c r="N134" s="73"/>
      <c r="O134" s="90"/>
      <c r="P134" s="164">
        <f>P135+P161+P517+P534</f>
        <v>0</v>
      </c>
      <c r="Q134" s="90"/>
      <c r="R134" s="164">
        <f>R135+R161+R517+R534</f>
        <v>0.3568407500000001</v>
      </c>
      <c r="S134" s="90"/>
      <c r="T134" s="165">
        <f>T135+T161+T517+T534</f>
        <v>0.17499999999999999</v>
      </c>
      <c r="U134" s="38"/>
      <c r="V134" s="38"/>
      <c r="W134" s="38"/>
      <c r="X134" s="38"/>
      <c r="Y134" s="38"/>
      <c r="Z134" s="38"/>
      <c r="AA134" s="38"/>
      <c r="AB134" s="38"/>
      <c r="AC134" s="38"/>
      <c r="AD134" s="38"/>
      <c r="AE134" s="38"/>
      <c r="AT134" s="19" t="s">
        <v>74</v>
      </c>
      <c r="AU134" s="19" t="s">
        <v>122</v>
      </c>
      <c r="BK134" s="166">
        <f>BK135+BK161+BK517+BK534</f>
        <v>0</v>
      </c>
    </row>
    <row r="135" s="12" customFormat="1" ht="25.92" customHeight="1">
      <c r="A135" s="12"/>
      <c r="B135" s="167"/>
      <c r="C135" s="12"/>
      <c r="D135" s="168" t="s">
        <v>74</v>
      </c>
      <c r="E135" s="169" t="s">
        <v>156</v>
      </c>
      <c r="F135" s="169" t="s">
        <v>156</v>
      </c>
      <c r="G135" s="12"/>
      <c r="H135" s="12"/>
      <c r="I135" s="170"/>
      <c r="J135" s="171">
        <f>BK135</f>
        <v>0</v>
      </c>
      <c r="K135" s="12"/>
      <c r="L135" s="167"/>
      <c r="M135" s="172"/>
      <c r="N135" s="173"/>
      <c r="O135" s="173"/>
      <c r="P135" s="174">
        <f>P136</f>
        <v>0</v>
      </c>
      <c r="Q135" s="173"/>
      <c r="R135" s="174">
        <f>R136</f>
        <v>0</v>
      </c>
      <c r="S135" s="173"/>
      <c r="T135" s="175">
        <f>T136</f>
        <v>0</v>
      </c>
      <c r="U135" s="12"/>
      <c r="V135" s="12"/>
      <c r="W135" s="12"/>
      <c r="X135" s="12"/>
      <c r="Y135" s="12"/>
      <c r="Z135" s="12"/>
      <c r="AA135" s="12"/>
      <c r="AB135" s="12"/>
      <c r="AC135" s="12"/>
      <c r="AD135" s="12"/>
      <c r="AE135" s="12"/>
      <c r="AR135" s="168" t="s">
        <v>81</v>
      </c>
      <c r="AT135" s="176" t="s">
        <v>74</v>
      </c>
      <c r="AU135" s="176" t="s">
        <v>75</v>
      </c>
      <c r="AY135" s="168" t="s">
        <v>158</v>
      </c>
      <c r="BK135" s="177">
        <f>BK136</f>
        <v>0</v>
      </c>
    </row>
    <row r="136" s="12" customFormat="1" ht="22.8" customHeight="1">
      <c r="A136" s="12"/>
      <c r="B136" s="167"/>
      <c r="C136" s="12"/>
      <c r="D136" s="168" t="s">
        <v>74</v>
      </c>
      <c r="E136" s="178" t="s">
        <v>1128</v>
      </c>
      <c r="F136" s="178" t="s">
        <v>1129</v>
      </c>
      <c r="G136" s="12"/>
      <c r="H136" s="12"/>
      <c r="I136" s="170"/>
      <c r="J136" s="179">
        <f>BK136</f>
        <v>0</v>
      </c>
      <c r="K136" s="12"/>
      <c r="L136" s="167"/>
      <c r="M136" s="172"/>
      <c r="N136" s="173"/>
      <c r="O136" s="173"/>
      <c r="P136" s="174">
        <f>SUM(P137:P160)</f>
        <v>0</v>
      </c>
      <c r="Q136" s="173"/>
      <c r="R136" s="174">
        <f>SUM(R137:R160)</f>
        <v>0</v>
      </c>
      <c r="S136" s="173"/>
      <c r="T136" s="175">
        <f>SUM(T137:T160)</f>
        <v>0</v>
      </c>
      <c r="U136" s="12"/>
      <c r="V136" s="12"/>
      <c r="W136" s="12"/>
      <c r="X136" s="12"/>
      <c r="Y136" s="12"/>
      <c r="Z136" s="12"/>
      <c r="AA136" s="12"/>
      <c r="AB136" s="12"/>
      <c r="AC136" s="12"/>
      <c r="AD136" s="12"/>
      <c r="AE136" s="12"/>
      <c r="AR136" s="168" t="s">
        <v>81</v>
      </c>
      <c r="AT136" s="176" t="s">
        <v>74</v>
      </c>
      <c r="AU136" s="176" t="s">
        <v>81</v>
      </c>
      <c r="AY136" s="168" t="s">
        <v>158</v>
      </c>
      <c r="BK136" s="177">
        <f>SUM(BK137:BK160)</f>
        <v>0</v>
      </c>
    </row>
    <row r="137" s="2" customFormat="1" ht="24.15" customHeight="1">
      <c r="A137" s="38"/>
      <c r="B137" s="180"/>
      <c r="C137" s="181" t="s">
        <v>81</v>
      </c>
      <c r="D137" s="181" t="s">
        <v>160</v>
      </c>
      <c r="E137" s="182" t="s">
        <v>1614</v>
      </c>
      <c r="F137" s="183" t="s">
        <v>1615</v>
      </c>
      <c r="G137" s="184" t="s">
        <v>307</v>
      </c>
      <c r="H137" s="185">
        <v>0.17499999999999999</v>
      </c>
      <c r="I137" s="186"/>
      <c r="J137" s="187">
        <f>ROUND(I137*H137,2)</f>
        <v>0</v>
      </c>
      <c r="K137" s="183" t="s">
        <v>387</v>
      </c>
      <c r="L137" s="39"/>
      <c r="M137" s="188" t="s">
        <v>1</v>
      </c>
      <c r="N137" s="189" t="s">
        <v>40</v>
      </c>
      <c r="O137" s="77"/>
      <c r="P137" s="190">
        <f>O137*H137</f>
        <v>0</v>
      </c>
      <c r="Q137" s="190">
        <v>0</v>
      </c>
      <c r="R137" s="190">
        <f>Q137*H137</f>
        <v>0</v>
      </c>
      <c r="S137" s="190">
        <v>0</v>
      </c>
      <c r="T137" s="191">
        <f>S137*H137</f>
        <v>0</v>
      </c>
      <c r="U137" s="38"/>
      <c r="V137" s="38"/>
      <c r="W137" s="38"/>
      <c r="X137" s="38"/>
      <c r="Y137" s="38"/>
      <c r="Z137" s="38"/>
      <c r="AA137" s="38"/>
      <c r="AB137" s="38"/>
      <c r="AC137" s="38"/>
      <c r="AD137" s="38"/>
      <c r="AE137" s="38"/>
      <c r="AR137" s="192" t="s">
        <v>583</v>
      </c>
      <c r="AT137" s="192" t="s">
        <v>160</v>
      </c>
      <c r="AU137" s="192" t="s">
        <v>83</v>
      </c>
      <c r="AY137" s="19" t="s">
        <v>158</v>
      </c>
      <c r="BE137" s="193">
        <f>IF(N137="základní",J137,0)</f>
        <v>0</v>
      </c>
      <c r="BF137" s="193">
        <f>IF(N137="snížená",J137,0)</f>
        <v>0</v>
      </c>
      <c r="BG137" s="193">
        <f>IF(N137="zákl. přenesená",J137,0)</f>
        <v>0</v>
      </c>
      <c r="BH137" s="193">
        <f>IF(N137="sníž. přenesená",J137,0)</f>
        <v>0</v>
      </c>
      <c r="BI137" s="193">
        <f>IF(N137="nulová",J137,0)</f>
        <v>0</v>
      </c>
      <c r="BJ137" s="19" t="s">
        <v>81</v>
      </c>
      <c r="BK137" s="193">
        <f>ROUND(I137*H137,2)</f>
        <v>0</v>
      </c>
      <c r="BL137" s="19" t="s">
        <v>583</v>
      </c>
      <c r="BM137" s="192" t="s">
        <v>1616</v>
      </c>
    </row>
    <row r="138" s="2" customFormat="1">
      <c r="A138" s="38"/>
      <c r="B138" s="39"/>
      <c r="C138" s="38"/>
      <c r="D138" s="194" t="s">
        <v>167</v>
      </c>
      <c r="E138" s="38"/>
      <c r="F138" s="195" t="s">
        <v>1617</v>
      </c>
      <c r="G138" s="38"/>
      <c r="H138" s="38"/>
      <c r="I138" s="196"/>
      <c r="J138" s="38"/>
      <c r="K138" s="38"/>
      <c r="L138" s="39"/>
      <c r="M138" s="197"/>
      <c r="N138" s="198"/>
      <c r="O138" s="77"/>
      <c r="P138" s="77"/>
      <c r="Q138" s="77"/>
      <c r="R138" s="77"/>
      <c r="S138" s="77"/>
      <c r="T138" s="78"/>
      <c r="U138" s="38"/>
      <c r="V138" s="38"/>
      <c r="W138" s="38"/>
      <c r="X138" s="38"/>
      <c r="Y138" s="38"/>
      <c r="Z138" s="38"/>
      <c r="AA138" s="38"/>
      <c r="AB138" s="38"/>
      <c r="AC138" s="38"/>
      <c r="AD138" s="38"/>
      <c r="AE138" s="38"/>
      <c r="AT138" s="19" t="s">
        <v>167</v>
      </c>
      <c r="AU138" s="19" t="s">
        <v>83</v>
      </c>
    </row>
    <row r="139" s="13" customFormat="1">
      <c r="A139" s="13"/>
      <c r="B139" s="200"/>
      <c r="C139" s="13"/>
      <c r="D139" s="194" t="s">
        <v>171</v>
      </c>
      <c r="E139" s="201" t="s">
        <v>1</v>
      </c>
      <c r="F139" s="202" t="s">
        <v>1618</v>
      </c>
      <c r="G139" s="13"/>
      <c r="H139" s="201" t="s">
        <v>1</v>
      </c>
      <c r="I139" s="203"/>
      <c r="J139" s="13"/>
      <c r="K139" s="13"/>
      <c r="L139" s="200"/>
      <c r="M139" s="204"/>
      <c r="N139" s="205"/>
      <c r="O139" s="205"/>
      <c r="P139" s="205"/>
      <c r="Q139" s="205"/>
      <c r="R139" s="205"/>
      <c r="S139" s="205"/>
      <c r="T139" s="206"/>
      <c r="U139" s="13"/>
      <c r="V139" s="13"/>
      <c r="W139" s="13"/>
      <c r="X139" s="13"/>
      <c r="Y139" s="13"/>
      <c r="Z139" s="13"/>
      <c r="AA139" s="13"/>
      <c r="AB139" s="13"/>
      <c r="AC139" s="13"/>
      <c r="AD139" s="13"/>
      <c r="AE139" s="13"/>
      <c r="AT139" s="201" t="s">
        <v>171</v>
      </c>
      <c r="AU139" s="201" t="s">
        <v>83</v>
      </c>
      <c r="AV139" s="13" t="s">
        <v>81</v>
      </c>
      <c r="AW139" s="13" t="s">
        <v>32</v>
      </c>
      <c r="AX139" s="13" t="s">
        <v>75</v>
      </c>
      <c r="AY139" s="201" t="s">
        <v>158</v>
      </c>
    </row>
    <row r="140" s="13" customFormat="1">
      <c r="A140" s="13"/>
      <c r="B140" s="200"/>
      <c r="C140" s="13"/>
      <c r="D140" s="194" t="s">
        <v>171</v>
      </c>
      <c r="E140" s="201" t="s">
        <v>1</v>
      </c>
      <c r="F140" s="202" t="s">
        <v>1619</v>
      </c>
      <c r="G140" s="13"/>
      <c r="H140" s="201" t="s">
        <v>1</v>
      </c>
      <c r="I140" s="203"/>
      <c r="J140" s="13"/>
      <c r="K140" s="13"/>
      <c r="L140" s="200"/>
      <c r="M140" s="204"/>
      <c r="N140" s="205"/>
      <c r="O140" s="205"/>
      <c r="P140" s="205"/>
      <c r="Q140" s="205"/>
      <c r="R140" s="205"/>
      <c r="S140" s="205"/>
      <c r="T140" s="206"/>
      <c r="U140" s="13"/>
      <c r="V140" s="13"/>
      <c r="W140" s="13"/>
      <c r="X140" s="13"/>
      <c r="Y140" s="13"/>
      <c r="Z140" s="13"/>
      <c r="AA140" s="13"/>
      <c r="AB140" s="13"/>
      <c r="AC140" s="13"/>
      <c r="AD140" s="13"/>
      <c r="AE140" s="13"/>
      <c r="AT140" s="201" t="s">
        <v>171</v>
      </c>
      <c r="AU140" s="201" t="s">
        <v>83</v>
      </c>
      <c r="AV140" s="13" t="s">
        <v>81</v>
      </c>
      <c r="AW140" s="13" t="s">
        <v>32</v>
      </c>
      <c r="AX140" s="13" t="s">
        <v>75</v>
      </c>
      <c r="AY140" s="201" t="s">
        <v>158</v>
      </c>
    </row>
    <row r="141" s="13" customFormat="1">
      <c r="A141" s="13"/>
      <c r="B141" s="200"/>
      <c r="C141" s="13"/>
      <c r="D141" s="194" t="s">
        <v>171</v>
      </c>
      <c r="E141" s="201" t="s">
        <v>1</v>
      </c>
      <c r="F141" s="202" t="s">
        <v>1620</v>
      </c>
      <c r="G141" s="13"/>
      <c r="H141" s="201" t="s">
        <v>1</v>
      </c>
      <c r="I141" s="203"/>
      <c r="J141" s="13"/>
      <c r="K141" s="13"/>
      <c r="L141" s="200"/>
      <c r="M141" s="204"/>
      <c r="N141" s="205"/>
      <c r="O141" s="205"/>
      <c r="P141" s="205"/>
      <c r="Q141" s="205"/>
      <c r="R141" s="205"/>
      <c r="S141" s="205"/>
      <c r="T141" s="206"/>
      <c r="U141" s="13"/>
      <c r="V141" s="13"/>
      <c r="W141" s="13"/>
      <c r="X141" s="13"/>
      <c r="Y141" s="13"/>
      <c r="Z141" s="13"/>
      <c r="AA141" s="13"/>
      <c r="AB141" s="13"/>
      <c r="AC141" s="13"/>
      <c r="AD141" s="13"/>
      <c r="AE141" s="13"/>
      <c r="AT141" s="201" t="s">
        <v>171</v>
      </c>
      <c r="AU141" s="201" t="s">
        <v>83</v>
      </c>
      <c r="AV141" s="13" t="s">
        <v>81</v>
      </c>
      <c r="AW141" s="13" t="s">
        <v>32</v>
      </c>
      <c r="AX141" s="13" t="s">
        <v>75</v>
      </c>
      <c r="AY141" s="201" t="s">
        <v>158</v>
      </c>
    </row>
    <row r="142" s="14" customFormat="1">
      <c r="A142" s="14"/>
      <c r="B142" s="207"/>
      <c r="C142" s="14"/>
      <c r="D142" s="194" t="s">
        <v>171</v>
      </c>
      <c r="E142" s="208" t="s">
        <v>1</v>
      </c>
      <c r="F142" s="209" t="s">
        <v>1621</v>
      </c>
      <c r="G142" s="14"/>
      <c r="H142" s="210">
        <v>0.17499999999999999</v>
      </c>
      <c r="I142" s="211"/>
      <c r="J142" s="14"/>
      <c r="K142" s="14"/>
      <c r="L142" s="207"/>
      <c r="M142" s="212"/>
      <c r="N142" s="213"/>
      <c r="O142" s="213"/>
      <c r="P142" s="213"/>
      <c r="Q142" s="213"/>
      <c r="R142" s="213"/>
      <c r="S142" s="213"/>
      <c r="T142" s="214"/>
      <c r="U142" s="14"/>
      <c r="V142" s="14"/>
      <c r="W142" s="14"/>
      <c r="X142" s="14"/>
      <c r="Y142" s="14"/>
      <c r="Z142" s="14"/>
      <c r="AA142" s="14"/>
      <c r="AB142" s="14"/>
      <c r="AC142" s="14"/>
      <c r="AD142" s="14"/>
      <c r="AE142" s="14"/>
      <c r="AT142" s="208" t="s">
        <v>171</v>
      </c>
      <c r="AU142" s="208" t="s">
        <v>83</v>
      </c>
      <c r="AV142" s="14" t="s">
        <v>83</v>
      </c>
      <c r="AW142" s="14" t="s">
        <v>32</v>
      </c>
      <c r="AX142" s="14" t="s">
        <v>75</v>
      </c>
      <c r="AY142" s="208" t="s">
        <v>158</v>
      </c>
    </row>
    <row r="143" s="15" customFormat="1">
      <c r="A143" s="15"/>
      <c r="B143" s="215"/>
      <c r="C143" s="15"/>
      <c r="D143" s="194" t="s">
        <v>171</v>
      </c>
      <c r="E143" s="216" t="s">
        <v>1</v>
      </c>
      <c r="F143" s="217" t="s">
        <v>196</v>
      </c>
      <c r="G143" s="15"/>
      <c r="H143" s="218">
        <v>0.17499999999999999</v>
      </c>
      <c r="I143" s="219"/>
      <c r="J143" s="15"/>
      <c r="K143" s="15"/>
      <c r="L143" s="215"/>
      <c r="M143" s="220"/>
      <c r="N143" s="221"/>
      <c r="O143" s="221"/>
      <c r="P143" s="221"/>
      <c r="Q143" s="221"/>
      <c r="R143" s="221"/>
      <c r="S143" s="221"/>
      <c r="T143" s="222"/>
      <c r="U143" s="15"/>
      <c r="V143" s="15"/>
      <c r="W143" s="15"/>
      <c r="X143" s="15"/>
      <c r="Y143" s="15"/>
      <c r="Z143" s="15"/>
      <c r="AA143" s="15"/>
      <c r="AB143" s="15"/>
      <c r="AC143" s="15"/>
      <c r="AD143" s="15"/>
      <c r="AE143" s="15"/>
      <c r="AT143" s="216" t="s">
        <v>171</v>
      </c>
      <c r="AU143" s="216" t="s">
        <v>83</v>
      </c>
      <c r="AV143" s="15" t="s">
        <v>165</v>
      </c>
      <c r="AW143" s="15" t="s">
        <v>32</v>
      </c>
      <c r="AX143" s="15" t="s">
        <v>81</v>
      </c>
      <c r="AY143" s="216" t="s">
        <v>158</v>
      </c>
    </row>
    <row r="144" s="2" customFormat="1" ht="24.15" customHeight="1">
      <c r="A144" s="38"/>
      <c r="B144" s="180"/>
      <c r="C144" s="181" t="s">
        <v>83</v>
      </c>
      <c r="D144" s="181" t="s">
        <v>160</v>
      </c>
      <c r="E144" s="182" t="s">
        <v>1622</v>
      </c>
      <c r="F144" s="183" t="s">
        <v>1623</v>
      </c>
      <c r="G144" s="184" t="s">
        <v>307</v>
      </c>
      <c r="H144" s="185">
        <v>0.17499999999999999</v>
      </c>
      <c r="I144" s="186"/>
      <c r="J144" s="187">
        <f>ROUND(I144*H144,2)</f>
        <v>0</v>
      </c>
      <c r="K144" s="183" t="s">
        <v>387</v>
      </c>
      <c r="L144" s="39"/>
      <c r="M144" s="188" t="s">
        <v>1</v>
      </c>
      <c r="N144" s="189" t="s">
        <v>40</v>
      </c>
      <c r="O144" s="77"/>
      <c r="P144" s="190">
        <f>O144*H144</f>
        <v>0</v>
      </c>
      <c r="Q144" s="190">
        <v>0</v>
      </c>
      <c r="R144" s="190">
        <f>Q144*H144</f>
        <v>0</v>
      </c>
      <c r="S144" s="190">
        <v>0</v>
      </c>
      <c r="T144" s="191">
        <f>S144*H144</f>
        <v>0</v>
      </c>
      <c r="U144" s="38"/>
      <c r="V144" s="38"/>
      <c r="W144" s="38"/>
      <c r="X144" s="38"/>
      <c r="Y144" s="38"/>
      <c r="Z144" s="38"/>
      <c r="AA144" s="38"/>
      <c r="AB144" s="38"/>
      <c r="AC144" s="38"/>
      <c r="AD144" s="38"/>
      <c r="AE144" s="38"/>
      <c r="AR144" s="192" t="s">
        <v>583</v>
      </c>
      <c r="AT144" s="192" t="s">
        <v>160</v>
      </c>
      <c r="AU144" s="192" t="s">
        <v>83</v>
      </c>
      <c r="AY144" s="19" t="s">
        <v>158</v>
      </c>
      <c r="BE144" s="193">
        <f>IF(N144="základní",J144,0)</f>
        <v>0</v>
      </c>
      <c r="BF144" s="193">
        <f>IF(N144="snížená",J144,0)</f>
        <v>0</v>
      </c>
      <c r="BG144" s="193">
        <f>IF(N144="zákl. přenesená",J144,0)</f>
        <v>0</v>
      </c>
      <c r="BH144" s="193">
        <f>IF(N144="sníž. přenesená",J144,0)</f>
        <v>0</v>
      </c>
      <c r="BI144" s="193">
        <f>IF(N144="nulová",J144,0)</f>
        <v>0</v>
      </c>
      <c r="BJ144" s="19" t="s">
        <v>81</v>
      </c>
      <c r="BK144" s="193">
        <f>ROUND(I144*H144,2)</f>
        <v>0</v>
      </c>
      <c r="BL144" s="19" t="s">
        <v>583</v>
      </c>
      <c r="BM144" s="192" t="s">
        <v>1624</v>
      </c>
    </row>
    <row r="145" s="2" customFormat="1">
      <c r="A145" s="38"/>
      <c r="B145" s="39"/>
      <c r="C145" s="38"/>
      <c r="D145" s="194" t="s">
        <v>167</v>
      </c>
      <c r="E145" s="38"/>
      <c r="F145" s="195" t="s">
        <v>1625</v>
      </c>
      <c r="G145" s="38"/>
      <c r="H145" s="38"/>
      <c r="I145" s="196"/>
      <c r="J145" s="38"/>
      <c r="K145" s="38"/>
      <c r="L145" s="39"/>
      <c r="M145" s="197"/>
      <c r="N145" s="198"/>
      <c r="O145" s="77"/>
      <c r="P145" s="77"/>
      <c r="Q145" s="77"/>
      <c r="R145" s="77"/>
      <c r="S145" s="77"/>
      <c r="T145" s="78"/>
      <c r="U145" s="38"/>
      <c r="V145" s="38"/>
      <c r="W145" s="38"/>
      <c r="X145" s="38"/>
      <c r="Y145" s="38"/>
      <c r="Z145" s="38"/>
      <c r="AA145" s="38"/>
      <c r="AB145" s="38"/>
      <c r="AC145" s="38"/>
      <c r="AD145" s="38"/>
      <c r="AE145" s="38"/>
      <c r="AT145" s="19" t="s">
        <v>167</v>
      </c>
      <c r="AU145" s="19" t="s">
        <v>83</v>
      </c>
    </row>
    <row r="146" s="13" customFormat="1">
      <c r="A146" s="13"/>
      <c r="B146" s="200"/>
      <c r="C146" s="13"/>
      <c r="D146" s="194" t="s">
        <v>171</v>
      </c>
      <c r="E146" s="201" t="s">
        <v>1</v>
      </c>
      <c r="F146" s="202" t="s">
        <v>1618</v>
      </c>
      <c r="G146" s="13"/>
      <c r="H146" s="201" t="s">
        <v>1</v>
      </c>
      <c r="I146" s="203"/>
      <c r="J146" s="13"/>
      <c r="K146" s="13"/>
      <c r="L146" s="200"/>
      <c r="M146" s="204"/>
      <c r="N146" s="205"/>
      <c r="O146" s="205"/>
      <c r="P146" s="205"/>
      <c r="Q146" s="205"/>
      <c r="R146" s="205"/>
      <c r="S146" s="205"/>
      <c r="T146" s="206"/>
      <c r="U146" s="13"/>
      <c r="V146" s="13"/>
      <c r="W146" s="13"/>
      <c r="X146" s="13"/>
      <c r="Y146" s="13"/>
      <c r="Z146" s="13"/>
      <c r="AA146" s="13"/>
      <c r="AB146" s="13"/>
      <c r="AC146" s="13"/>
      <c r="AD146" s="13"/>
      <c r="AE146" s="13"/>
      <c r="AT146" s="201" t="s">
        <v>171</v>
      </c>
      <c r="AU146" s="201" t="s">
        <v>83</v>
      </c>
      <c r="AV146" s="13" t="s">
        <v>81</v>
      </c>
      <c r="AW146" s="13" t="s">
        <v>32</v>
      </c>
      <c r="AX146" s="13" t="s">
        <v>75</v>
      </c>
      <c r="AY146" s="201" t="s">
        <v>158</v>
      </c>
    </row>
    <row r="147" s="13" customFormat="1">
      <c r="A147" s="13"/>
      <c r="B147" s="200"/>
      <c r="C147" s="13"/>
      <c r="D147" s="194" t="s">
        <v>171</v>
      </c>
      <c r="E147" s="201" t="s">
        <v>1</v>
      </c>
      <c r="F147" s="202" t="s">
        <v>1619</v>
      </c>
      <c r="G147" s="13"/>
      <c r="H147" s="201" t="s">
        <v>1</v>
      </c>
      <c r="I147" s="203"/>
      <c r="J147" s="13"/>
      <c r="K147" s="13"/>
      <c r="L147" s="200"/>
      <c r="M147" s="204"/>
      <c r="N147" s="205"/>
      <c r="O147" s="205"/>
      <c r="P147" s="205"/>
      <c r="Q147" s="205"/>
      <c r="R147" s="205"/>
      <c r="S147" s="205"/>
      <c r="T147" s="206"/>
      <c r="U147" s="13"/>
      <c r="V147" s="13"/>
      <c r="W147" s="13"/>
      <c r="X147" s="13"/>
      <c r="Y147" s="13"/>
      <c r="Z147" s="13"/>
      <c r="AA147" s="13"/>
      <c r="AB147" s="13"/>
      <c r="AC147" s="13"/>
      <c r="AD147" s="13"/>
      <c r="AE147" s="13"/>
      <c r="AT147" s="201" t="s">
        <v>171</v>
      </c>
      <c r="AU147" s="201" t="s">
        <v>83</v>
      </c>
      <c r="AV147" s="13" t="s">
        <v>81</v>
      </c>
      <c r="AW147" s="13" t="s">
        <v>32</v>
      </c>
      <c r="AX147" s="13" t="s">
        <v>75</v>
      </c>
      <c r="AY147" s="201" t="s">
        <v>158</v>
      </c>
    </row>
    <row r="148" s="13" customFormat="1">
      <c r="A148" s="13"/>
      <c r="B148" s="200"/>
      <c r="C148" s="13"/>
      <c r="D148" s="194" t="s">
        <v>171</v>
      </c>
      <c r="E148" s="201" t="s">
        <v>1</v>
      </c>
      <c r="F148" s="202" t="s">
        <v>1620</v>
      </c>
      <c r="G148" s="13"/>
      <c r="H148" s="201" t="s">
        <v>1</v>
      </c>
      <c r="I148" s="203"/>
      <c r="J148" s="13"/>
      <c r="K148" s="13"/>
      <c r="L148" s="200"/>
      <c r="M148" s="204"/>
      <c r="N148" s="205"/>
      <c r="O148" s="205"/>
      <c r="P148" s="205"/>
      <c r="Q148" s="205"/>
      <c r="R148" s="205"/>
      <c r="S148" s="205"/>
      <c r="T148" s="206"/>
      <c r="U148" s="13"/>
      <c r="V148" s="13"/>
      <c r="W148" s="13"/>
      <c r="X148" s="13"/>
      <c r="Y148" s="13"/>
      <c r="Z148" s="13"/>
      <c r="AA148" s="13"/>
      <c r="AB148" s="13"/>
      <c r="AC148" s="13"/>
      <c r="AD148" s="13"/>
      <c r="AE148" s="13"/>
      <c r="AT148" s="201" t="s">
        <v>171</v>
      </c>
      <c r="AU148" s="201" t="s">
        <v>83</v>
      </c>
      <c r="AV148" s="13" t="s">
        <v>81</v>
      </c>
      <c r="AW148" s="13" t="s">
        <v>32</v>
      </c>
      <c r="AX148" s="13" t="s">
        <v>75</v>
      </c>
      <c r="AY148" s="201" t="s">
        <v>158</v>
      </c>
    </row>
    <row r="149" s="14" customFormat="1">
      <c r="A149" s="14"/>
      <c r="B149" s="207"/>
      <c r="C149" s="14"/>
      <c r="D149" s="194" t="s">
        <v>171</v>
      </c>
      <c r="E149" s="208" t="s">
        <v>1</v>
      </c>
      <c r="F149" s="209" t="s">
        <v>1621</v>
      </c>
      <c r="G149" s="14"/>
      <c r="H149" s="210">
        <v>0.17499999999999999</v>
      </c>
      <c r="I149" s="211"/>
      <c r="J149" s="14"/>
      <c r="K149" s="14"/>
      <c r="L149" s="207"/>
      <c r="M149" s="212"/>
      <c r="N149" s="213"/>
      <c r="O149" s="213"/>
      <c r="P149" s="213"/>
      <c r="Q149" s="213"/>
      <c r="R149" s="213"/>
      <c r="S149" s="213"/>
      <c r="T149" s="214"/>
      <c r="U149" s="14"/>
      <c r="V149" s="14"/>
      <c r="W149" s="14"/>
      <c r="X149" s="14"/>
      <c r="Y149" s="14"/>
      <c r="Z149" s="14"/>
      <c r="AA149" s="14"/>
      <c r="AB149" s="14"/>
      <c r="AC149" s="14"/>
      <c r="AD149" s="14"/>
      <c r="AE149" s="14"/>
      <c r="AT149" s="208" t="s">
        <v>171</v>
      </c>
      <c r="AU149" s="208" t="s">
        <v>83</v>
      </c>
      <c r="AV149" s="14" t="s">
        <v>83</v>
      </c>
      <c r="AW149" s="14" t="s">
        <v>32</v>
      </c>
      <c r="AX149" s="14" t="s">
        <v>75</v>
      </c>
      <c r="AY149" s="208" t="s">
        <v>158</v>
      </c>
    </row>
    <row r="150" s="15" customFormat="1">
      <c r="A150" s="15"/>
      <c r="B150" s="215"/>
      <c r="C150" s="15"/>
      <c r="D150" s="194" t="s">
        <v>171</v>
      </c>
      <c r="E150" s="216" t="s">
        <v>1</v>
      </c>
      <c r="F150" s="217" t="s">
        <v>196</v>
      </c>
      <c r="G150" s="15"/>
      <c r="H150" s="218">
        <v>0.17499999999999999</v>
      </c>
      <c r="I150" s="219"/>
      <c r="J150" s="15"/>
      <c r="K150" s="15"/>
      <c r="L150" s="215"/>
      <c r="M150" s="220"/>
      <c r="N150" s="221"/>
      <c r="O150" s="221"/>
      <c r="P150" s="221"/>
      <c r="Q150" s="221"/>
      <c r="R150" s="221"/>
      <c r="S150" s="221"/>
      <c r="T150" s="222"/>
      <c r="U150" s="15"/>
      <c r="V150" s="15"/>
      <c r="W150" s="15"/>
      <c r="X150" s="15"/>
      <c r="Y150" s="15"/>
      <c r="Z150" s="15"/>
      <c r="AA150" s="15"/>
      <c r="AB150" s="15"/>
      <c r="AC150" s="15"/>
      <c r="AD150" s="15"/>
      <c r="AE150" s="15"/>
      <c r="AT150" s="216" t="s">
        <v>171</v>
      </c>
      <c r="AU150" s="216" t="s">
        <v>83</v>
      </c>
      <c r="AV150" s="15" t="s">
        <v>165</v>
      </c>
      <c r="AW150" s="15" t="s">
        <v>32</v>
      </c>
      <c r="AX150" s="15" t="s">
        <v>81</v>
      </c>
      <c r="AY150" s="216" t="s">
        <v>158</v>
      </c>
    </row>
    <row r="151" s="2" customFormat="1" ht="24.15" customHeight="1">
      <c r="A151" s="38"/>
      <c r="B151" s="180"/>
      <c r="C151" s="181" t="s">
        <v>91</v>
      </c>
      <c r="D151" s="181" t="s">
        <v>160</v>
      </c>
      <c r="E151" s="182" t="s">
        <v>1626</v>
      </c>
      <c r="F151" s="183" t="s">
        <v>1627</v>
      </c>
      <c r="G151" s="184" t="s">
        <v>307</v>
      </c>
      <c r="H151" s="185">
        <v>2.4500000000000002</v>
      </c>
      <c r="I151" s="186"/>
      <c r="J151" s="187">
        <f>ROUND(I151*H151,2)</f>
        <v>0</v>
      </c>
      <c r="K151" s="183" t="s">
        <v>387</v>
      </c>
      <c r="L151" s="39"/>
      <c r="M151" s="188" t="s">
        <v>1</v>
      </c>
      <c r="N151" s="189" t="s">
        <v>40</v>
      </c>
      <c r="O151" s="77"/>
      <c r="P151" s="190">
        <f>O151*H151</f>
        <v>0</v>
      </c>
      <c r="Q151" s="190">
        <v>0</v>
      </c>
      <c r="R151" s="190">
        <f>Q151*H151</f>
        <v>0</v>
      </c>
      <c r="S151" s="190">
        <v>0</v>
      </c>
      <c r="T151" s="191">
        <f>S151*H151</f>
        <v>0</v>
      </c>
      <c r="U151" s="38"/>
      <c r="V151" s="38"/>
      <c r="W151" s="38"/>
      <c r="X151" s="38"/>
      <c r="Y151" s="38"/>
      <c r="Z151" s="38"/>
      <c r="AA151" s="38"/>
      <c r="AB151" s="38"/>
      <c r="AC151" s="38"/>
      <c r="AD151" s="38"/>
      <c r="AE151" s="38"/>
      <c r="AR151" s="192" t="s">
        <v>583</v>
      </c>
      <c r="AT151" s="192" t="s">
        <v>160</v>
      </c>
      <c r="AU151" s="192" t="s">
        <v>83</v>
      </c>
      <c r="AY151" s="19" t="s">
        <v>158</v>
      </c>
      <c r="BE151" s="193">
        <f>IF(N151="základní",J151,0)</f>
        <v>0</v>
      </c>
      <c r="BF151" s="193">
        <f>IF(N151="snížená",J151,0)</f>
        <v>0</v>
      </c>
      <c r="BG151" s="193">
        <f>IF(N151="zákl. přenesená",J151,0)</f>
        <v>0</v>
      </c>
      <c r="BH151" s="193">
        <f>IF(N151="sníž. přenesená",J151,0)</f>
        <v>0</v>
      </c>
      <c r="BI151" s="193">
        <f>IF(N151="nulová",J151,0)</f>
        <v>0</v>
      </c>
      <c r="BJ151" s="19" t="s">
        <v>81</v>
      </c>
      <c r="BK151" s="193">
        <f>ROUND(I151*H151,2)</f>
        <v>0</v>
      </c>
      <c r="BL151" s="19" t="s">
        <v>583</v>
      </c>
      <c r="BM151" s="192" t="s">
        <v>1628</v>
      </c>
    </row>
    <row r="152" s="2" customFormat="1">
      <c r="A152" s="38"/>
      <c r="B152" s="39"/>
      <c r="C152" s="38"/>
      <c r="D152" s="194" t="s">
        <v>167</v>
      </c>
      <c r="E152" s="38"/>
      <c r="F152" s="195" t="s">
        <v>1629</v>
      </c>
      <c r="G152" s="38"/>
      <c r="H152" s="38"/>
      <c r="I152" s="196"/>
      <c r="J152" s="38"/>
      <c r="K152" s="38"/>
      <c r="L152" s="39"/>
      <c r="M152" s="197"/>
      <c r="N152" s="198"/>
      <c r="O152" s="77"/>
      <c r="P152" s="77"/>
      <c r="Q152" s="77"/>
      <c r="R152" s="77"/>
      <c r="S152" s="77"/>
      <c r="T152" s="78"/>
      <c r="U152" s="38"/>
      <c r="V152" s="38"/>
      <c r="W152" s="38"/>
      <c r="X152" s="38"/>
      <c r="Y152" s="38"/>
      <c r="Z152" s="38"/>
      <c r="AA152" s="38"/>
      <c r="AB152" s="38"/>
      <c r="AC152" s="38"/>
      <c r="AD152" s="38"/>
      <c r="AE152" s="38"/>
      <c r="AT152" s="19" t="s">
        <v>167</v>
      </c>
      <c r="AU152" s="19" t="s">
        <v>83</v>
      </c>
    </row>
    <row r="153" s="13" customFormat="1">
      <c r="A153" s="13"/>
      <c r="B153" s="200"/>
      <c r="C153" s="13"/>
      <c r="D153" s="194" t="s">
        <v>171</v>
      </c>
      <c r="E153" s="201" t="s">
        <v>1</v>
      </c>
      <c r="F153" s="202" t="s">
        <v>1618</v>
      </c>
      <c r="G153" s="13"/>
      <c r="H153" s="201" t="s">
        <v>1</v>
      </c>
      <c r="I153" s="203"/>
      <c r="J153" s="13"/>
      <c r="K153" s="13"/>
      <c r="L153" s="200"/>
      <c r="M153" s="204"/>
      <c r="N153" s="205"/>
      <c r="O153" s="205"/>
      <c r="P153" s="205"/>
      <c r="Q153" s="205"/>
      <c r="R153" s="205"/>
      <c r="S153" s="205"/>
      <c r="T153" s="206"/>
      <c r="U153" s="13"/>
      <c r="V153" s="13"/>
      <c r="W153" s="13"/>
      <c r="X153" s="13"/>
      <c r="Y153" s="13"/>
      <c r="Z153" s="13"/>
      <c r="AA153" s="13"/>
      <c r="AB153" s="13"/>
      <c r="AC153" s="13"/>
      <c r="AD153" s="13"/>
      <c r="AE153" s="13"/>
      <c r="AT153" s="201" t="s">
        <v>171</v>
      </c>
      <c r="AU153" s="201" t="s">
        <v>83</v>
      </c>
      <c r="AV153" s="13" t="s">
        <v>81</v>
      </c>
      <c r="AW153" s="13" t="s">
        <v>32</v>
      </c>
      <c r="AX153" s="13" t="s">
        <v>75</v>
      </c>
      <c r="AY153" s="201" t="s">
        <v>158</v>
      </c>
    </row>
    <row r="154" s="13" customFormat="1">
      <c r="A154" s="13"/>
      <c r="B154" s="200"/>
      <c r="C154" s="13"/>
      <c r="D154" s="194" t="s">
        <v>171</v>
      </c>
      <c r="E154" s="201" t="s">
        <v>1</v>
      </c>
      <c r="F154" s="202" t="s">
        <v>1619</v>
      </c>
      <c r="G154" s="13"/>
      <c r="H154" s="201" t="s">
        <v>1</v>
      </c>
      <c r="I154" s="203"/>
      <c r="J154" s="13"/>
      <c r="K154" s="13"/>
      <c r="L154" s="200"/>
      <c r="M154" s="204"/>
      <c r="N154" s="205"/>
      <c r="O154" s="205"/>
      <c r="P154" s="205"/>
      <c r="Q154" s="205"/>
      <c r="R154" s="205"/>
      <c r="S154" s="205"/>
      <c r="T154" s="206"/>
      <c r="U154" s="13"/>
      <c r="V154" s="13"/>
      <c r="W154" s="13"/>
      <c r="X154" s="13"/>
      <c r="Y154" s="13"/>
      <c r="Z154" s="13"/>
      <c r="AA154" s="13"/>
      <c r="AB154" s="13"/>
      <c r="AC154" s="13"/>
      <c r="AD154" s="13"/>
      <c r="AE154" s="13"/>
      <c r="AT154" s="201" t="s">
        <v>171</v>
      </c>
      <c r="AU154" s="201" t="s">
        <v>83</v>
      </c>
      <c r="AV154" s="13" t="s">
        <v>81</v>
      </c>
      <c r="AW154" s="13" t="s">
        <v>32</v>
      </c>
      <c r="AX154" s="13" t="s">
        <v>75</v>
      </c>
      <c r="AY154" s="201" t="s">
        <v>158</v>
      </c>
    </row>
    <row r="155" s="13" customFormat="1">
      <c r="A155" s="13"/>
      <c r="B155" s="200"/>
      <c r="C155" s="13"/>
      <c r="D155" s="194" t="s">
        <v>171</v>
      </c>
      <c r="E155" s="201" t="s">
        <v>1</v>
      </c>
      <c r="F155" s="202" t="s">
        <v>1620</v>
      </c>
      <c r="G155" s="13"/>
      <c r="H155" s="201" t="s">
        <v>1</v>
      </c>
      <c r="I155" s="203"/>
      <c r="J155" s="13"/>
      <c r="K155" s="13"/>
      <c r="L155" s="200"/>
      <c r="M155" s="204"/>
      <c r="N155" s="205"/>
      <c r="O155" s="205"/>
      <c r="P155" s="205"/>
      <c r="Q155" s="205"/>
      <c r="R155" s="205"/>
      <c r="S155" s="205"/>
      <c r="T155" s="206"/>
      <c r="U155" s="13"/>
      <c r="V155" s="13"/>
      <c r="W155" s="13"/>
      <c r="X155" s="13"/>
      <c r="Y155" s="13"/>
      <c r="Z155" s="13"/>
      <c r="AA155" s="13"/>
      <c r="AB155" s="13"/>
      <c r="AC155" s="13"/>
      <c r="AD155" s="13"/>
      <c r="AE155" s="13"/>
      <c r="AT155" s="201" t="s">
        <v>171</v>
      </c>
      <c r="AU155" s="201" t="s">
        <v>83</v>
      </c>
      <c r="AV155" s="13" t="s">
        <v>81</v>
      </c>
      <c r="AW155" s="13" t="s">
        <v>32</v>
      </c>
      <c r="AX155" s="13" t="s">
        <v>75</v>
      </c>
      <c r="AY155" s="201" t="s">
        <v>158</v>
      </c>
    </row>
    <row r="156" s="14" customFormat="1">
      <c r="A156" s="14"/>
      <c r="B156" s="207"/>
      <c r="C156" s="14"/>
      <c r="D156" s="194" t="s">
        <v>171</v>
      </c>
      <c r="E156" s="208" t="s">
        <v>1</v>
      </c>
      <c r="F156" s="209" t="s">
        <v>1621</v>
      </c>
      <c r="G156" s="14"/>
      <c r="H156" s="210">
        <v>0.17499999999999999</v>
      </c>
      <c r="I156" s="211"/>
      <c r="J156" s="14"/>
      <c r="K156" s="14"/>
      <c r="L156" s="207"/>
      <c r="M156" s="212"/>
      <c r="N156" s="213"/>
      <c r="O156" s="213"/>
      <c r="P156" s="213"/>
      <c r="Q156" s="213"/>
      <c r="R156" s="213"/>
      <c r="S156" s="213"/>
      <c r="T156" s="214"/>
      <c r="U156" s="14"/>
      <c r="V156" s="14"/>
      <c r="W156" s="14"/>
      <c r="X156" s="14"/>
      <c r="Y156" s="14"/>
      <c r="Z156" s="14"/>
      <c r="AA156" s="14"/>
      <c r="AB156" s="14"/>
      <c r="AC156" s="14"/>
      <c r="AD156" s="14"/>
      <c r="AE156" s="14"/>
      <c r="AT156" s="208" t="s">
        <v>171</v>
      </c>
      <c r="AU156" s="208" t="s">
        <v>83</v>
      </c>
      <c r="AV156" s="14" t="s">
        <v>83</v>
      </c>
      <c r="AW156" s="14" t="s">
        <v>32</v>
      </c>
      <c r="AX156" s="14" t="s">
        <v>75</v>
      </c>
      <c r="AY156" s="208" t="s">
        <v>158</v>
      </c>
    </row>
    <row r="157" s="15" customFormat="1">
      <c r="A157" s="15"/>
      <c r="B157" s="215"/>
      <c r="C157" s="15"/>
      <c r="D157" s="194" t="s">
        <v>171</v>
      </c>
      <c r="E157" s="216" t="s">
        <v>1</v>
      </c>
      <c r="F157" s="217" t="s">
        <v>196</v>
      </c>
      <c r="G157" s="15"/>
      <c r="H157" s="218">
        <v>0.17499999999999999</v>
      </c>
      <c r="I157" s="219"/>
      <c r="J157" s="15"/>
      <c r="K157" s="15"/>
      <c r="L157" s="215"/>
      <c r="M157" s="220"/>
      <c r="N157" s="221"/>
      <c r="O157" s="221"/>
      <c r="P157" s="221"/>
      <c r="Q157" s="221"/>
      <c r="R157" s="221"/>
      <c r="S157" s="221"/>
      <c r="T157" s="222"/>
      <c r="U157" s="15"/>
      <c r="V157" s="15"/>
      <c r="W157" s="15"/>
      <c r="X157" s="15"/>
      <c r="Y157" s="15"/>
      <c r="Z157" s="15"/>
      <c r="AA157" s="15"/>
      <c r="AB157" s="15"/>
      <c r="AC157" s="15"/>
      <c r="AD157" s="15"/>
      <c r="AE157" s="15"/>
      <c r="AT157" s="216" t="s">
        <v>171</v>
      </c>
      <c r="AU157" s="216" t="s">
        <v>83</v>
      </c>
      <c r="AV157" s="15" t="s">
        <v>165</v>
      </c>
      <c r="AW157" s="15" t="s">
        <v>32</v>
      </c>
      <c r="AX157" s="15" t="s">
        <v>81</v>
      </c>
      <c r="AY157" s="216" t="s">
        <v>158</v>
      </c>
    </row>
    <row r="158" s="14" customFormat="1">
      <c r="A158" s="14"/>
      <c r="B158" s="207"/>
      <c r="C158" s="14"/>
      <c r="D158" s="194" t="s">
        <v>171</v>
      </c>
      <c r="E158" s="14"/>
      <c r="F158" s="209" t="s">
        <v>1630</v>
      </c>
      <c r="G158" s="14"/>
      <c r="H158" s="210">
        <v>2.4500000000000002</v>
      </c>
      <c r="I158" s="211"/>
      <c r="J158" s="14"/>
      <c r="K158" s="14"/>
      <c r="L158" s="207"/>
      <c r="M158" s="212"/>
      <c r="N158" s="213"/>
      <c r="O158" s="213"/>
      <c r="P158" s="213"/>
      <c r="Q158" s="213"/>
      <c r="R158" s="213"/>
      <c r="S158" s="213"/>
      <c r="T158" s="214"/>
      <c r="U158" s="14"/>
      <c r="V158" s="14"/>
      <c r="W158" s="14"/>
      <c r="X158" s="14"/>
      <c r="Y158" s="14"/>
      <c r="Z158" s="14"/>
      <c r="AA158" s="14"/>
      <c r="AB158" s="14"/>
      <c r="AC158" s="14"/>
      <c r="AD158" s="14"/>
      <c r="AE158" s="14"/>
      <c r="AT158" s="208" t="s">
        <v>171</v>
      </c>
      <c r="AU158" s="208" t="s">
        <v>83</v>
      </c>
      <c r="AV158" s="14" t="s">
        <v>83</v>
      </c>
      <c r="AW158" s="14" t="s">
        <v>3</v>
      </c>
      <c r="AX158" s="14" t="s">
        <v>81</v>
      </c>
      <c r="AY158" s="208" t="s">
        <v>158</v>
      </c>
    </row>
    <row r="159" s="2" customFormat="1" ht="33" customHeight="1">
      <c r="A159" s="38"/>
      <c r="B159" s="180"/>
      <c r="C159" s="181" t="s">
        <v>165</v>
      </c>
      <c r="D159" s="181" t="s">
        <v>160</v>
      </c>
      <c r="E159" s="182" t="s">
        <v>1631</v>
      </c>
      <c r="F159" s="183" t="s">
        <v>1632</v>
      </c>
      <c r="G159" s="184" t="s">
        <v>307</v>
      </c>
      <c r="H159" s="185">
        <v>0.17499999999999999</v>
      </c>
      <c r="I159" s="186"/>
      <c r="J159" s="187">
        <f>ROUND(I159*H159,2)</f>
        <v>0</v>
      </c>
      <c r="K159" s="183" t="s">
        <v>387</v>
      </c>
      <c r="L159" s="39"/>
      <c r="M159" s="188" t="s">
        <v>1</v>
      </c>
      <c r="N159" s="189" t="s">
        <v>40</v>
      </c>
      <c r="O159" s="77"/>
      <c r="P159" s="190">
        <f>O159*H159</f>
        <v>0</v>
      </c>
      <c r="Q159" s="190">
        <v>0</v>
      </c>
      <c r="R159" s="190">
        <f>Q159*H159</f>
        <v>0</v>
      </c>
      <c r="S159" s="190">
        <v>0</v>
      </c>
      <c r="T159" s="191">
        <f>S159*H159</f>
        <v>0</v>
      </c>
      <c r="U159" s="38"/>
      <c r="V159" s="38"/>
      <c r="W159" s="38"/>
      <c r="X159" s="38"/>
      <c r="Y159" s="38"/>
      <c r="Z159" s="38"/>
      <c r="AA159" s="38"/>
      <c r="AB159" s="38"/>
      <c r="AC159" s="38"/>
      <c r="AD159" s="38"/>
      <c r="AE159" s="38"/>
      <c r="AR159" s="192" t="s">
        <v>165</v>
      </c>
      <c r="AT159" s="192" t="s">
        <v>160</v>
      </c>
      <c r="AU159" s="192" t="s">
        <v>83</v>
      </c>
      <c r="AY159" s="19" t="s">
        <v>158</v>
      </c>
      <c r="BE159" s="193">
        <f>IF(N159="základní",J159,0)</f>
        <v>0</v>
      </c>
      <c r="BF159" s="193">
        <f>IF(N159="snížená",J159,0)</f>
        <v>0</v>
      </c>
      <c r="BG159" s="193">
        <f>IF(N159="zákl. přenesená",J159,0)</f>
        <v>0</v>
      </c>
      <c r="BH159" s="193">
        <f>IF(N159="sníž. přenesená",J159,0)</f>
        <v>0</v>
      </c>
      <c r="BI159" s="193">
        <f>IF(N159="nulová",J159,0)</f>
        <v>0</v>
      </c>
      <c r="BJ159" s="19" t="s">
        <v>81</v>
      </c>
      <c r="BK159" s="193">
        <f>ROUND(I159*H159,2)</f>
        <v>0</v>
      </c>
      <c r="BL159" s="19" t="s">
        <v>165</v>
      </c>
      <c r="BM159" s="192" t="s">
        <v>1633</v>
      </c>
    </row>
    <row r="160" s="2" customFormat="1">
      <c r="A160" s="38"/>
      <c r="B160" s="39"/>
      <c r="C160" s="38"/>
      <c r="D160" s="194" t="s">
        <v>167</v>
      </c>
      <c r="E160" s="38"/>
      <c r="F160" s="195" t="s">
        <v>1634</v>
      </c>
      <c r="G160" s="38"/>
      <c r="H160" s="38"/>
      <c r="I160" s="196"/>
      <c r="J160" s="38"/>
      <c r="K160" s="38"/>
      <c r="L160" s="39"/>
      <c r="M160" s="197"/>
      <c r="N160" s="198"/>
      <c r="O160" s="77"/>
      <c r="P160" s="77"/>
      <c r="Q160" s="77"/>
      <c r="R160" s="77"/>
      <c r="S160" s="77"/>
      <c r="T160" s="78"/>
      <c r="U160" s="38"/>
      <c r="V160" s="38"/>
      <c r="W160" s="38"/>
      <c r="X160" s="38"/>
      <c r="Y160" s="38"/>
      <c r="Z160" s="38"/>
      <c r="AA160" s="38"/>
      <c r="AB160" s="38"/>
      <c r="AC160" s="38"/>
      <c r="AD160" s="38"/>
      <c r="AE160" s="38"/>
      <c r="AT160" s="19" t="s">
        <v>167</v>
      </c>
      <c r="AU160" s="19" t="s">
        <v>83</v>
      </c>
    </row>
    <row r="161" s="12" customFormat="1" ht="25.92" customHeight="1">
      <c r="A161" s="12"/>
      <c r="B161" s="167"/>
      <c r="C161" s="12"/>
      <c r="D161" s="168" t="s">
        <v>74</v>
      </c>
      <c r="E161" s="169" t="s">
        <v>1182</v>
      </c>
      <c r="F161" s="169" t="s">
        <v>1183</v>
      </c>
      <c r="G161" s="12"/>
      <c r="H161" s="12"/>
      <c r="I161" s="170"/>
      <c r="J161" s="171">
        <f>BK161</f>
        <v>0</v>
      </c>
      <c r="K161" s="12"/>
      <c r="L161" s="167"/>
      <c r="M161" s="172"/>
      <c r="N161" s="173"/>
      <c r="O161" s="173"/>
      <c r="P161" s="174">
        <f>P162+P169+P447</f>
        <v>0</v>
      </c>
      <c r="Q161" s="173"/>
      <c r="R161" s="174">
        <f>R162+R169+R447</f>
        <v>0.3568407500000001</v>
      </c>
      <c r="S161" s="173"/>
      <c r="T161" s="175">
        <f>T162+T169+T447</f>
        <v>0.17499999999999999</v>
      </c>
      <c r="U161" s="12"/>
      <c r="V161" s="12"/>
      <c r="W161" s="12"/>
      <c r="X161" s="12"/>
      <c r="Y161" s="12"/>
      <c r="Z161" s="12"/>
      <c r="AA161" s="12"/>
      <c r="AB161" s="12"/>
      <c r="AC161" s="12"/>
      <c r="AD161" s="12"/>
      <c r="AE161" s="12"/>
      <c r="AR161" s="168" t="s">
        <v>83</v>
      </c>
      <c r="AT161" s="176" t="s">
        <v>74</v>
      </c>
      <c r="AU161" s="176" t="s">
        <v>75</v>
      </c>
      <c r="AY161" s="168" t="s">
        <v>158</v>
      </c>
      <c r="BK161" s="177">
        <f>BK162+BK169+BK447</f>
        <v>0</v>
      </c>
    </row>
    <row r="162" s="12" customFormat="1" ht="22.8" customHeight="1">
      <c r="A162" s="12"/>
      <c r="B162" s="167"/>
      <c r="C162" s="12"/>
      <c r="D162" s="168" t="s">
        <v>74</v>
      </c>
      <c r="E162" s="178" t="s">
        <v>1635</v>
      </c>
      <c r="F162" s="178" t="s">
        <v>1636</v>
      </c>
      <c r="G162" s="12"/>
      <c r="H162" s="12"/>
      <c r="I162" s="170"/>
      <c r="J162" s="179">
        <f>BK162</f>
        <v>0</v>
      </c>
      <c r="K162" s="12"/>
      <c r="L162" s="167"/>
      <c r="M162" s="172"/>
      <c r="N162" s="173"/>
      <c r="O162" s="173"/>
      <c r="P162" s="174">
        <f>SUM(P163:P168)</f>
        <v>0</v>
      </c>
      <c r="Q162" s="173"/>
      <c r="R162" s="174">
        <f>SUM(R163:R168)</f>
        <v>0.016</v>
      </c>
      <c r="S162" s="173"/>
      <c r="T162" s="175">
        <f>SUM(T163:T168)</f>
        <v>0</v>
      </c>
      <c r="U162" s="12"/>
      <c r="V162" s="12"/>
      <c r="W162" s="12"/>
      <c r="X162" s="12"/>
      <c r="Y162" s="12"/>
      <c r="Z162" s="12"/>
      <c r="AA162" s="12"/>
      <c r="AB162" s="12"/>
      <c r="AC162" s="12"/>
      <c r="AD162" s="12"/>
      <c r="AE162" s="12"/>
      <c r="AR162" s="168" t="s">
        <v>83</v>
      </c>
      <c r="AT162" s="176" t="s">
        <v>74</v>
      </c>
      <c r="AU162" s="176" t="s">
        <v>81</v>
      </c>
      <c r="AY162" s="168" t="s">
        <v>158</v>
      </c>
      <c r="BK162" s="177">
        <f>SUM(BK163:BK168)</f>
        <v>0</v>
      </c>
    </row>
    <row r="163" s="2" customFormat="1" ht="24.15" customHeight="1">
      <c r="A163" s="38"/>
      <c r="B163" s="180"/>
      <c r="C163" s="181" t="s">
        <v>197</v>
      </c>
      <c r="D163" s="181" t="s">
        <v>160</v>
      </c>
      <c r="E163" s="182" t="s">
        <v>1637</v>
      </c>
      <c r="F163" s="183" t="s">
        <v>1638</v>
      </c>
      <c r="G163" s="184" t="s">
        <v>342</v>
      </c>
      <c r="H163" s="185">
        <v>1</v>
      </c>
      <c r="I163" s="186"/>
      <c r="J163" s="187">
        <f>ROUND(I163*H163,2)</f>
        <v>0</v>
      </c>
      <c r="K163" s="183" t="s">
        <v>164</v>
      </c>
      <c r="L163" s="39"/>
      <c r="M163" s="188" t="s">
        <v>1</v>
      </c>
      <c r="N163" s="189" t="s">
        <v>40</v>
      </c>
      <c r="O163" s="77"/>
      <c r="P163" s="190">
        <f>O163*H163</f>
        <v>0</v>
      </c>
      <c r="Q163" s="190">
        <v>0.016</v>
      </c>
      <c r="R163" s="190">
        <f>Q163*H163</f>
        <v>0.016</v>
      </c>
      <c r="S163" s="190">
        <v>0</v>
      </c>
      <c r="T163" s="191">
        <f>S163*H163</f>
        <v>0</v>
      </c>
      <c r="U163" s="38"/>
      <c r="V163" s="38"/>
      <c r="W163" s="38"/>
      <c r="X163" s="38"/>
      <c r="Y163" s="38"/>
      <c r="Z163" s="38"/>
      <c r="AA163" s="38"/>
      <c r="AB163" s="38"/>
      <c r="AC163" s="38"/>
      <c r="AD163" s="38"/>
      <c r="AE163" s="38"/>
      <c r="AR163" s="192" t="s">
        <v>272</v>
      </c>
      <c r="AT163" s="192" t="s">
        <v>160</v>
      </c>
      <c r="AU163" s="192" t="s">
        <v>83</v>
      </c>
      <c r="AY163" s="19" t="s">
        <v>158</v>
      </c>
      <c r="BE163" s="193">
        <f>IF(N163="základní",J163,0)</f>
        <v>0</v>
      </c>
      <c r="BF163" s="193">
        <f>IF(N163="snížená",J163,0)</f>
        <v>0</v>
      </c>
      <c r="BG163" s="193">
        <f>IF(N163="zákl. přenesená",J163,0)</f>
        <v>0</v>
      </c>
      <c r="BH163" s="193">
        <f>IF(N163="sníž. přenesená",J163,0)</f>
        <v>0</v>
      </c>
      <c r="BI163" s="193">
        <f>IF(N163="nulová",J163,0)</f>
        <v>0</v>
      </c>
      <c r="BJ163" s="19" t="s">
        <v>81</v>
      </c>
      <c r="BK163" s="193">
        <f>ROUND(I163*H163,2)</f>
        <v>0</v>
      </c>
      <c r="BL163" s="19" t="s">
        <v>272</v>
      </c>
      <c r="BM163" s="192" t="s">
        <v>1639</v>
      </c>
    </row>
    <row r="164" s="2" customFormat="1">
      <c r="A164" s="38"/>
      <c r="B164" s="39"/>
      <c r="C164" s="38"/>
      <c r="D164" s="194" t="s">
        <v>167</v>
      </c>
      <c r="E164" s="38"/>
      <c r="F164" s="195" t="s">
        <v>1640</v>
      </c>
      <c r="G164" s="38"/>
      <c r="H164" s="38"/>
      <c r="I164" s="196"/>
      <c r="J164" s="38"/>
      <c r="K164" s="38"/>
      <c r="L164" s="39"/>
      <c r="M164" s="197"/>
      <c r="N164" s="198"/>
      <c r="O164" s="77"/>
      <c r="P164" s="77"/>
      <c r="Q164" s="77"/>
      <c r="R164" s="77"/>
      <c r="S164" s="77"/>
      <c r="T164" s="78"/>
      <c r="U164" s="38"/>
      <c r="V164" s="38"/>
      <c r="W164" s="38"/>
      <c r="X164" s="38"/>
      <c r="Y164" s="38"/>
      <c r="Z164" s="38"/>
      <c r="AA164" s="38"/>
      <c r="AB164" s="38"/>
      <c r="AC164" s="38"/>
      <c r="AD164" s="38"/>
      <c r="AE164" s="38"/>
      <c r="AT164" s="19" t="s">
        <v>167</v>
      </c>
      <c r="AU164" s="19" t="s">
        <v>83</v>
      </c>
    </row>
    <row r="165" s="13" customFormat="1">
      <c r="A165" s="13"/>
      <c r="B165" s="200"/>
      <c r="C165" s="13"/>
      <c r="D165" s="194" t="s">
        <v>171</v>
      </c>
      <c r="E165" s="201" t="s">
        <v>1</v>
      </c>
      <c r="F165" s="202" t="s">
        <v>1641</v>
      </c>
      <c r="G165" s="13"/>
      <c r="H165" s="201" t="s">
        <v>1</v>
      </c>
      <c r="I165" s="203"/>
      <c r="J165" s="13"/>
      <c r="K165" s="13"/>
      <c r="L165" s="200"/>
      <c r="M165" s="204"/>
      <c r="N165" s="205"/>
      <c r="O165" s="205"/>
      <c r="P165" s="205"/>
      <c r="Q165" s="205"/>
      <c r="R165" s="205"/>
      <c r="S165" s="205"/>
      <c r="T165" s="206"/>
      <c r="U165" s="13"/>
      <c r="V165" s="13"/>
      <c r="W165" s="13"/>
      <c r="X165" s="13"/>
      <c r="Y165" s="13"/>
      <c r="Z165" s="13"/>
      <c r="AA165" s="13"/>
      <c r="AB165" s="13"/>
      <c r="AC165" s="13"/>
      <c r="AD165" s="13"/>
      <c r="AE165" s="13"/>
      <c r="AT165" s="201" t="s">
        <v>171</v>
      </c>
      <c r="AU165" s="201" t="s">
        <v>83</v>
      </c>
      <c r="AV165" s="13" t="s">
        <v>81</v>
      </c>
      <c r="AW165" s="13" t="s">
        <v>32</v>
      </c>
      <c r="AX165" s="13" t="s">
        <v>75</v>
      </c>
      <c r="AY165" s="201" t="s">
        <v>158</v>
      </c>
    </row>
    <row r="166" s="13" customFormat="1">
      <c r="A166" s="13"/>
      <c r="B166" s="200"/>
      <c r="C166" s="13"/>
      <c r="D166" s="194" t="s">
        <v>171</v>
      </c>
      <c r="E166" s="201" t="s">
        <v>1</v>
      </c>
      <c r="F166" s="202" t="s">
        <v>1642</v>
      </c>
      <c r="G166" s="13"/>
      <c r="H166" s="201" t="s">
        <v>1</v>
      </c>
      <c r="I166" s="203"/>
      <c r="J166" s="13"/>
      <c r="K166" s="13"/>
      <c r="L166" s="200"/>
      <c r="M166" s="204"/>
      <c r="N166" s="205"/>
      <c r="O166" s="205"/>
      <c r="P166" s="205"/>
      <c r="Q166" s="205"/>
      <c r="R166" s="205"/>
      <c r="S166" s="205"/>
      <c r="T166" s="206"/>
      <c r="U166" s="13"/>
      <c r="V166" s="13"/>
      <c r="W166" s="13"/>
      <c r="X166" s="13"/>
      <c r="Y166" s="13"/>
      <c r="Z166" s="13"/>
      <c r="AA166" s="13"/>
      <c r="AB166" s="13"/>
      <c r="AC166" s="13"/>
      <c r="AD166" s="13"/>
      <c r="AE166" s="13"/>
      <c r="AT166" s="201" t="s">
        <v>171</v>
      </c>
      <c r="AU166" s="201" t="s">
        <v>83</v>
      </c>
      <c r="AV166" s="13" t="s">
        <v>81</v>
      </c>
      <c r="AW166" s="13" t="s">
        <v>32</v>
      </c>
      <c r="AX166" s="13" t="s">
        <v>75</v>
      </c>
      <c r="AY166" s="201" t="s">
        <v>158</v>
      </c>
    </row>
    <row r="167" s="14" customFormat="1">
      <c r="A167" s="14"/>
      <c r="B167" s="207"/>
      <c r="C167" s="14"/>
      <c r="D167" s="194" t="s">
        <v>171</v>
      </c>
      <c r="E167" s="208" t="s">
        <v>1</v>
      </c>
      <c r="F167" s="209" t="s">
        <v>81</v>
      </c>
      <c r="G167" s="14"/>
      <c r="H167" s="210">
        <v>1</v>
      </c>
      <c r="I167" s="211"/>
      <c r="J167" s="14"/>
      <c r="K167" s="14"/>
      <c r="L167" s="207"/>
      <c r="M167" s="212"/>
      <c r="N167" s="213"/>
      <c r="O167" s="213"/>
      <c r="P167" s="213"/>
      <c r="Q167" s="213"/>
      <c r="R167" s="213"/>
      <c r="S167" s="213"/>
      <c r="T167" s="214"/>
      <c r="U167" s="14"/>
      <c r="V167" s="14"/>
      <c r="W167" s="14"/>
      <c r="X167" s="14"/>
      <c r="Y167" s="14"/>
      <c r="Z167" s="14"/>
      <c r="AA167" s="14"/>
      <c r="AB167" s="14"/>
      <c r="AC167" s="14"/>
      <c r="AD167" s="14"/>
      <c r="AE167" s="14"/>
      <c r="AT167" s="208" t="s">
        <v>171</v>
      </c>
      <c r="AU167" s="208" t="s">
        <v>83</v>
      </c>
      <c r="AV167" s="14" t="s">
        <v>83</v>
      </c>
      <c r="AW167" s="14" t="s">
        <v>32</v>
      </c>
      <c r="AX167" s="14" t="s">
        <v>75</v>
      </c>
      <c r="AY167" s="208" t="s">
        <v>158</v>
      </c>
    </row>
    <row r="168" s="15" customFormat="1">
      <c r="A168" s="15"/>
      <c r="B168" s="215"/>
      <c r="C168" s="15"/>
      <c r="D168" s="194" t="s">
        <v>171</v>
      </c>
      <c r="E168" s="216" t="s">
        <v>1</v>
      </c>
      <c r="F168" s="217" t="s">
        <v>196</v>
      </c>
      <c r="G168" s="15"/>
      <c r="H168" s="218">
        <v>1</v>
      </c>
      <c r="I168" s="219"/>
      <c r="J168" s="15"/>
      <c r="K168" s="15"/>
      <c r="L168" s="215"/>
      <c r="M168" s="220"/>
      <c r="N168" s="221"/>
      <c r="O168" s="221"/>
      <c r="P168" s="221"/>
      <c r="Q168" s="221"/>
      <c r="R168" s="221"/>
      <c r="S168" s="221"/>
      <c r="T168" s="222"/>
      <c r="U168" s="15"/>
      <c r="V168" s="15"/>
      <c r="W168" s="15"/>
      <c r="X168" s="15"/>
      <c r="Y168" s="15"/>
      <c r="Z168" s="15"/>
      <c r="AA168" s="15"/>
      <c r="AB168" s="15"/>
      <c r="AC168" s="15"/>
      <c r="AD168" s="15"/>
      <c r="AE168" s="15"/>
      <c r="AT168" s="216" t="s">
        <v>171</v>
      </c>
      <c r="AU168" s="216" t="s">
        <v>83</v>
      </c>
      <c r="AV168" s="15" t="s">
        <v>165</v>
      </c>
      <c r="AW168" s="15" t="s">
        <v>32</v>
      </c>
      <c r="AX168" s="15" t="s">
        <v>81</v>
      </c>
      <c r="AY168" s="216" t="s">
        <v>158</v>
      </c>
    </row>
    <row r="169" s="12" customFormat="1" ht="22.8" customHeight="1">
      <c r="A169" s="12"/>
      <c r="B169" s="167"/>
      <c r="C169" s="12"/>
      <c r="D169" s="168" t="s">
        <v>74</v>
      </c>
      <c r="E169" s="178" t="s">
        <v>1643</v>
      </c>
      <c r="F169" s="178" t="s">
        <v>1644</v>
      </c>
      <c r="G169" s="12"/>
      <c r="H169" s="12"/>
      <c r="I169" s="170"/>
      <c r="J169" s="179">
        <f>BK169</f>
        <v>0</v>
      </c>
      <c r="K169" s="12"/>
      <c r="L169" s="167"/>
      <c r="M169" s="172"/>
      <c r="N169" s="173"/>
      <c r="O169" s="173"/>
      <c r="P169" s="174">
        <f>SUM(P170:P446)</f>
        <v>0</v>
      </c>
      <c r="Q169" s="173"/>
      <c r="R169" s="174">
        <f>SUM(R170:R446)</f>
        <v>0.32036300000000006</v>
      </c>
      <c r="S169" s="173"/>
      <c r="T169" s="175">
        <f>SUM(T170:T446)</f>
        <v>0.17499999999999999</v>
      </c>
      <c r="U169" s="12"/>
      <c r="V169" s="12"/>
      <c r="W169" s="12"/>
      <c r="X169" s="12"/>
      <c r="Y169" s="12"/>
      <c r="Z169" s="12"/>
      <c r="AA169" s="12"/>
      <c r="AB169" s="12"/>
      <c r="AC169" s="12"/>
      <c r="AD169" s="12"/>
      <c r="AE169" s="12"/>
      <c r="AR169" s="168" t="s">
        <v>83</v>
      </c>
      <c r="AT169" s="176" t="s">
        <v>74</v>
      </c>
      <c r="AU169" s="176" t="s">
        <v>81</v>
      </c>
      <c r="AY169" s="168" t="s">
        <v>158</v>
      </c>
      <c r="BK169" s="177">
        <f>SUM(BK170:BK446)</f>
        <v>0</v>
      </c>
    </row>
    <row r="170" s="2" customFormat="1" ht="24.15" customHeight="1">
      <c r="A170" s="38"/>
      <c r="B170" s="180"/>
      <c r="C170" s="181" t="s">
        <v>208</v>
      </c>
      <c r="D170" s="181" t="s">
        <v>160</v>
      </c>
      <c r="E170" s="182" t="s">
        <v>1645</v>
      </c>
      <c r="F170" s="183" t="s">
        <v>1646</v>
      </c>
      <c r="G170" s="184" t="s">
        <v>184</v>
      </c>
      <c r="H170" s="185">
        <v>30</v>
      </c>
      <c r="I170" s="186"/>
      <c r="J170" s="187">
        <f>ROUND(I170*H170,2)</f>
        <v>0</v>
      </c>
      <c r="K170" s="183" t="s">
        <v>164</v>
      </c>
      <c r="L170" s="39"/>
      <c r="M170" s="188" t="s">
        <v>1</v>
      </c>
      <c r="N170" s="189" t="s">
        <v>40</v>
      </c>
      <c r="O170" s="77"/>
      <c r="P170" s="190">
        <f>O170*H170</f>
        <v>0</v>
      </c>
      <c r="Q170" s="190">
        <v>0</v>
      </c>
      <c r="R170" s="190">
        <f>Q170*H170</f>
        <v>0</v>
      </c>
      <c r="S170" s="190">
        <v>0</v>
      </c>
      <c r="T170" s="191">
        <f>S170*H170</f>
        <v>0</v>
      </c>
      <c r="U170" s="38"/>
      <c r="V170" s="38"/>
      <c r="W170" s="38"/>
      <c r="X170" s="38"/>
      <c r="Y170" s="38"/>
      <c r="Z170" s="38"/>
      <c r="AA170" s="38"/>
      <c r="AB170" s="38"/>
      <c r="AC170" s="38"/>
      <c r="AD170" s="38"/>
      <c r="AE170" s="38"/>
      <c r="AR170" s="192" t="s">
        <v>272</v>
      </c>
      <c r="AT170" s="192" t="s">
        <v>160</v>
      </c>
      <c r="AU170" s="192" t="s">
        <v>83</v>
      </c>
      <c r="AY170" s="19" t="s">
        <v>158</v>
      </c>
      <c r="BE170" s="193">
        <f>IF(N170="základní",J170,0)</f>
        <v>0</v>
      </c>
      <c r="BF170" s="193">
        <f>IF(N170="snížená",J170,0)</f>
        <v>0</v>
      </c>
      <c r="BG170" s="193">
        <f>IF(N170="zákl. přenesená",J170,0)</f>
        <v>0</v>
      </c>
      <c r="BH170" s="193">
        <f>IF(N170="sníž. přenesená",J170,0)</f>
        <v>0</v>
      </c>
      <c r="BI170" s="193">
        <f>IF(N170="nulová",J170,0)</f>
        <v>0</v>
      </c>
      <c r="BJ170" s="19" t="s">
        <v>81</v>
      </c>
      <c r="BK170" s="193">
        <f>ROUND(I170*H170,2)</f>
        <v>0</v>
      </c>
      <c r="BL170" s="19" t="s">
        <v>272</v>
      </c>
      <c r="BM170" s="192" t="s">
        <v>1647</v>
      </c>
    </row>
    <row r="171" s="2" customFormat="1">
      <c r="A171" s="38"/>
      <c r="B171" s="39"/>
      <c r="C171" s="38"/>
      <c r="D171" s="194" t="s">
        <v>167</v>
      </c>
      <c r="E171" s="38"/>
      <c r="F171" s="195" t="s">
        <v>1648</v>
      </c>
      <c r="G171" s="38"/>
      <c r="H171" s="38"/>
      <c r="I171" s="196"/>
      <c r="J171" s="38"/>
      <c r="K171" s="38"/>
      <c r="L171" s="39"/>
      <c r="M171" s="197"/>
      <c r="N171" s="198"/>
      <c r="O171" s="77"/>
      <c r="P171" s="77"/>
      <c r="Q171" s="77"/>
      <c r="R171" s="77"/>
      <c r="S171" s="77"/>
      <c r="T171" s="78"/>
      <c r="U171" s="38"/>
      <c r="V171" s="38"/>
      <c r="W171" s="38"/>
      <c r="X171" s="38"/>
      <c r="Y171" s="38"/>
      <c r="Z171" s="38"/>
      <c r="AA171" s="38"/>
      <c r="AB171" s="38"/>
      <c r="AC171" s="38"/>
      <c r="AD171" s="38"/>
      <c r="AE171" s="38"/>
      <c r="AT171" s="19" t="s">
        <v>167</v>
      </c>
      <c r="AU171" s="19" t="s">
        <v>83</v>
      </c>
    </row>
    <row r="172" s="13" customFormat="1">
      <c r="A172" s="13"/>
      <c r="B172" s="200"/>
      <c r="C172" s="13"/>
      <c r="D172" s="194" t="s">
        <v>171</v>
      </c>
      <c r="E172" s="201" t="s">
        <v>1</v>
      </c>
      <c r="F172" s="202" t="s">
        <v>1641</v>
      </c>
      <c r="G172" s="13"/>
      <c r="H172" s="201" t="s">
        <v>1</v>
      </c>
      <c r="I172" s="203"/>
      <c r="J172" s="13"/>
      <c r="K172" s="13"/>
      <c r="L172" s="200"/>
      <c r="M172" s="204"/>
      <c r="N172" s="205"/>
      <c r="O172" s="205"/>
      <c r="P172" s="205"/>
      <c r="Q172" s="205"/>
      <c r="R172" s="205"/>
      <c r="S172" s="205"/>
      <c r="T172" s="206"/>
      <c r="U172" s="13"/>
      <c r="V172" s="13"/>
      <c r="W172" s="13"/>
      <c r="X172" s="13"/>
      <c r="Y172" s="13"/>
      <c r="Z172" s="13"/>
      <c r="AA172" s="13"/>
      <c r="AB172" s="13"/>
      <c r="AC172" s="13"/>
      <c r="AD172" s="13"/>
      <c r="AE172" s="13"/>
      <c r="AT172" s="201" t="s">
        <v>171</v>
      </c>
      <c r="AU172" s="201" t="s">
        <v>83</v>
      </c>
      <c r="AV172" s="13" t="s">
        <v>81</v>
      </c>
      <c r="AW172" s="13" t="s">
        <v>32</v>
      </c>
      <c r="AX172" s="13" t="s">
        <v>75</v>
      </c>
      <c r="AY172" s="201" t="s">
        <v>158</v>
      </c>
    </row>
    <row r="173" s="13" customFormat="1">
      <c r="A173" s="13"/>
      <c r="B173" s="200"/>
      <c r="C173" s="13"/>
      <c r="D173" s="194" t="s">
        <v>171</v>
      </c>
      <c r="E173" s="201" t="s">
        <v>1</v>
      </c>
      <c r="F173" s="202" t="s">
        <v>1649</v>
      </c>
      <c r="G173" s="13"/>
      <c r="H173" s="201" t="s">
        <v>1</v>
      </c>
      <c r="I173" s="203"/>
      <c r="J173" s="13"/>
      <c r="K173" s="13"/>
      <c r="L173" s="200"/>
      <c r="M173" s="204"/>
      <c r="N173" s="205"/>
      <c r="O173" s="205"/>
      <c r="P173" s="205"/>
      <c r="Q173" s="205"/>
      <c r="R173" s="205"/>
      <c r="S173" s="205"/>
      <c r="T173" s="206"/>
      <c r="U173" s="13"/>
      <c r="V173" s="13"/>
      <c r="W173" s="13"/>
      <c r="X173" s="13"/>
      <c r="Y173" s="13"/>
      <c r="Z173" s="13"/>
      <c r="AA173" s="13"/>
      <c r="AB173" s="13"/>
      <c r="AC173" s="13"/>
      <c r="AD173" s="13"/>
      <c r="AE173" s="13"/>
      <c r="AT173" s="201" t="s">
        <v>171</v>
      </c>
      <c r="AU173" s="201" t="s">
        <v>83</v>
      </c>
      <c r="AV173" s="13" t="s">
        <v>81</v>
      </c>
      <c r="AW173" s="13" t="s">
        <v>32</v>
      </c>
      <c r="AX173" s="13" t="s">
        <v>75</v>
      </c>
      <c r="AY173" s="201" t="s">
        <v>158</v>
      </c>
    </row>
    <row r="174" s="13" customFormat="1">
      <c r="A174" s="13"/>
      <c r="B174" s="200"/>
      <c r="C174" s="13"/>
      <c r="D174" s="194" t="s">
        <v>171</v>
      </c>
      <c r="E174" s="201" t="s">
        <v>1</v>
      </c>
      <c r="F174" s="202" t="s">
        <v>1650</v>
      </c>
      <c r="G174" s="13"/>
      <c r="H174" s="201" t="s">
        <v>1</v>
      </c>
      <c r="I174" s="203"/>
      <c r="J174" s="13"/>
      <c r="K174" s="13"/>
      <c r="L174" s="200"/>
      <c r="M174" s="204"/>
      <c r="N174" s="205"/>
      <c r="O174" s="205"/>
      <c r="P174" s="205"/>
      <c r="Q174" s="205"/>
      <c r="R174" s="205"/>
      <c r="S174" s="205"/>
      <c r="T174" s="206"/>
      <c r="U174" s="13"/>
      <c r="V174" s="13"/>
      <c r="W174" s="13"/>
      <c r="X174" s="13"/>
      <c r="Y174" s="13"/>
      <c r="Z174" s="13"/>
      <c r="AA174" s="13"/>
      <c r="AB174" s="13"/>
      <c r="AC174" s="13"/>
      <c r="AD174" s="13"/>
      <c r="AE174" s="13"/>
      <c r="AT174" s="201" t="s">
        <v>171</v>
      </c>
      <c r="AU174" s="201" t="s">
        <v>83</v>
      </c>
      <c r="AV174" s="13" t="s">
        <v>81</v>
      </c>
      <c r="AW174" s="13" t="s">
        <v>32</v>
      </c>
      <c r="AX174" s="13" t="s">
        <v>75</v>
      </c>
      <c r="AY174" s="201" t="s">
        <v>158</v>
      </c>
    </row>
    <row r="175" s="14" customFormat="1">
      <c r="A175" s="14"/>
      <c r="B175" s="207"/>
      <c r="C175" s="14"/>
      <c r="D175" s="194" t="s">
        <v>171</v>
      </c>
      <c r="E175" s="208" t="s">
        <v>1</v>
      </c>
      <c r="F175" s="209" t="s">
        <v>368</v>
      </c>
      <c r="G175" s="14"/>
      <c r="H175" s="210">
        <v>30</v>
      </c>
      <c r="I175" s="211"/>
      <c r="J175" s="14"/>
      <c r="K175" s="14"/>
      <c r="L175" s="207"/>
      <c r="M175" s="212"/>
      <c r="N175" s="213"/>
      <c r="O175" s="213"/>
      <c r="P175" s="213"/>
      <c r="Q175" s="213"/>
      <c r="R175" s="213"/>
      <c r="S175" s="213"/>
      <c r="T175" s="214"/>
      <c r="U175" s="14"/>
      <c r="V175" s="14"/>
      <c r="W175" s="14"/>
      <c r="X175" s="14"/>
      <c r="Y175" s="14"/>
      <c r="Z175" s="14"/>
      <c r="AA175" s="14"/>
      <c r="AB175" s="14"/>
      <c r="AC175" s="14"/>
      <c r="AD175" s="14"/>
      <c r="AE175" s="14"/>
      <c r="AT175" s="208" t="s">
        <v>171</v>
      </c>
      <c r="AU175" s="208" t="s">
        <v>83</v>
      </c>
      <c r="AV175" s="14" t="s">
        <v>83</v>
      </c>
      <c r="AW175" s="14" t="s">
        <v>32</v>
      </c>
      <c r="AX175" s="14" t="s">
        <v>75</v>
      </c>
      <c r="AY175" s="208" t="s">
        <v>158</v>
      </c>
    </row>
    <row r="176" s="15" customFormat="1">
      <c r="A176" s="15"/>
      <c r="B176" s="215"/>
      <c r="C176" s="15"/>
      <c r="D176" s="194" t="s">
        <v>171</v>
      </c>
      <c r="E176" s="216" t="s">
        <v>1</v>
      </c>
      <c r="F176" s="217" t="s">
        <v>196</v>
      </c>
      <c r="G176" s="15"/>
      <c r="H176" s="218">
        <v>30</v>
      </c>
      <c r="I176" s="219"/>
      <c r="J176" s="15"/>
      <c r="K176" s="15"/>
      <c r="L176" s="215"/>
      <c r="M176" s="220"/>
      <c r="N176" s="221"/>
      <c r="O176" s="221"/>
      <c r="P176" s="221"/>
      <c r="Q176" s="221"/>
      <c r="R176" s="221"/>
      <c r="S176" s="221"/>
      <c r="T176" s="222"/>
      <c r="U176" s="15"/>
      <c r="V176" s="15"/>
      <c r="W176" s="15"/>
      <c r="X176" s="15"/>
      <c r="Y176" s="15"/>
      <c r="Z176" s="15"/>
      <c r="AA176" s="15"/>
      <c r="AB176" s="15"/>
      <c r="AC176" s="15"/>
      <c r="AD176" s="15"/>
      <c r="AE176" s="15"/>
      <c r="AT176" s="216" t="s">
        <v>171</v>
      </c>
      <c r="AU176" s="216" t="s">
        <v>83</v>
      </c>
      <c r="AV176" s="15" t="s">
        <v>165</v>
      </c>
      <c r="AW176" s="15" t="s">
        <v>32</v>
      </c>
      <c r="AX176" s="15" t="s">
        <v>81</v>
      </c>
      <c r="AY176" s="216" t="s">
        <v>158</v>
      </c>
    </row>
    <row r="177" s="2" customFormat="1" ht="24.15" customHeight="1">
      <c r="A177" s="38"/>
      <c r="B177" s="180"/>
      <c r="C177" s="223" t="s">
        <v>215</v>
      </c>
      <c r="D177" s="223" t="s">
        <v>304</v>
      </c>
      <c r="E177" s="224" t="s">
        <v>1651</v>
      </c>
      <c r="F177" s="225" t="s">
        <v>1652</v>
      </c>
      <c r="G177" s="226" t="s">
        <v>184</v>
      </c>
      <c r="H177" s="227">
        <v>31.5</v>
      </c>
      <c r="I177" s="228"/>
      <c r="J177" s="229">
        <f>ROUND(I177*H177,2)</f>
        <v>0</v>
      </c>
      <c r="K177" s="225" t="s">
        <v>164</v>
      </c>
      <c r="L177" s="230"/>
      <c r="M177" s="231" t="s">
        <v>1</v>
      </c>
      <c r="N177" s="232" t="s">
        <v>40</v>
      </c>
      <c r="O177" s="77"/>
      <c r="P177" s="190">
        <f>O177*H177</f>
        <v>0</v>
      </c>
      <c r="Q177" s="190">
        <v>0.00025000000000000001</v>
      </c>
      <c r="R177" s="190">
        <f>Q177*H177</f>
        <v>0.0078750000000000001</v>
      </c>
      <c r="S177" s="190">
        <v>0</v>
      </c>
      <c r="T177" s="191">
        <f>S177*H177</f>
        <v>0</v>
      </c>
      <c r="U177" s="38"/>
      <c r="V177" s="38"/>
      <c r="W177" s="38"/>
      <c r="X177" s="38"/>
      <c r="Y177" s="38"/>
      <c r="Z177" s="38"/>
      <c r="AA177" s="38"/>
      <c r="AB177" s="38"/>
      <c r="AC177" s="38"/>
      <c r="AD177" s="38"/>
      <c r="AE177" s="38"/>
      <c r="AR177" s="192" t="s">
        <v>379</v>
      </c>
      <c r="AT177" s="192" t="s">
        <v>304</v>
      </c>
      <c r="AU177" s="192" t="s">
        <v>83</v>
      </c>
      <c r="AY177" s="19" t="s">
        <v>158</v>
      </c>
      <c r="BE177" s="193">
        <f>IF(N177="základní",J177,0)</f>
        <v>0</v>
      </c>
      <c r="BF177" s="193">
        <f>IF(N177="snížená",J177,0)</f>
        <v>0</v>
      </c>
      <c r="BG177" s="193">
        <f>IF(N177="zákl. přenesená",J177,0)</f>
        <v>0</v>
      </c>
      <c r="BH177" s="193">
        <f>IF(N177="sníž. přenesená",J177,0)</f>
        <v>0</v>
      </c>
      <c r="BI177" s="193">
        <f>IF(N177="nulová",J177,0)</f>
        <v>0</v>
      </c>
      <c r="BJ177" s="19" t="s">
        <v>81</v>
      </c>
      <c r="BK177" s="193">
        <f>ROUND(I177*H177,2)</f>
        <v>0</v>
      </c>
      <c r="BL177" s="19" t="s">
        <v>272</v>
      </c>
      <c r="BM177" s="192" t="s">
        <v>1653</v>
      </c>
    </row>
    <row r="178" s="2" customFormat="1">
      <c r="A178" s="38"/>
      <c r="B178" s="39"/>
      <c r="C178" s="38"/>
      <c r="D178" s="194" t="s">
        <v>167</v>
      </c>
      <c r="E178" s="38"/>
      <c r="F178" s="195" t="s">
        <v>1652</v>
      </c>
      <c r="G178" s="38"/>
      <c r="H178" s="38"/>
      <c r="I178" s="196"/>
      <c r="J178" s="38"/>
      <c r="K178" s="38"/>
      <c r="L178" s="39"/>
      <c r="M178" s="197"/>
      <c r="N178" s="198"/>
      <c r="O178" s="77"/>
      <c r="P178" s="77"/>
      <c r="Q178" s="77"/>
      <c r="R178" s="77"/>
      <c r="S178" s="77"/>
      <c r="T178" s="78"/>
      <c r="U178" s="38"/>
      <c r="V178" s="38"/>
      <c r="W178" s="38"/>
      <c r="X178" s="38"/>
      <c r="Y178" s="38"/>
      <c r="Z178" s="38"/>
      <c r="AA178" s="38"/>
      <c r="AB178" s="38"/>
      <c r="AC178" s="38"/>
      <c r="AD178" s="38"/>
      <c r="AE178" s="38"/>
      <c r="AT178" s="19" t="s">
        <v>167</v>
      </c>
      <c r="AU178" s="19" t="s">
        <v>83</v>
      </c>
    </row>
    <row r="179" s="14" customFormat="1">
      <c r="A179" s="14"/>
      <c r="B179" s="207"/>
      <c r="C179" s="14"/>
      <c r="D179" s="194" t="s">
        <v>171</v>
      </c>
      <c r="E179" s="14"/>
      <c r="F179" s="209" t="s">
        <v>1654</v>
      </c>
      <c r="G179" s="14"/>
      <c r="H179" s="210">
        <v>31.5</v>
      </c>
      <c r="I179" s="211"/>
      <c r="J179" s="14"/>
      <c r="K179" s="14"/>
      <c r="L179" s="207"/>
      <c r="M179" s="212"/>
      <c r="N179" s="213"/>
      <c r="O179" s="213"/>
      <c r="P179" s="213"/>
      <c r="Q179" s="213"/>
      <c r="R179" s="213"/>
      <c r="S179" s="213"/>
      <c r="T179" s="214"/>
      <c r="U179" s="14"/>
      <c r="V179" s="14"/>
      <c r="W179" s="14"/>
      <c r="X179" s="14"/>
      <c r="Y179" s="14"/>
      <c r="Z179" s="14"/>
      <c r="AA179" s="14"/>
      <c r="AB179" s="14"/>
      <c r="AC179" s="14"/>
      <c r="AD179" s="14"/>
      <c r="AE179" s="14"/>
      <c r="AT179" s="208" t="s">
        <v>171</v>
      </c>
      <c r="AU179" s="208" t="s">
        <v>83</v>
      </c>
      <c r="AV179" s="14" t="s">
        <v>83</v>
      </c>
      <c r="AW179" s="14" t="s">
        <v>3</v>
      </c>
      <c r="AX179" s="14" t="s">
        <v>81</v>
      </c>
      <c r="AY179" s="208" t="s">
        <v>158</v>
      </c>
    </row>
    <row r="180" s="2" customFormat="1" ht="24.15" customHeight="1">
      <c r="A180" s="38"/>
      <c r="B180" s="180"/>
      <c r="C180" s="181" t="s">
        <v>226</v>
      </c>
      <c r="D180" s="181" t="s">
        <v>160</v>
      </c>
      <c r="E180" s="182" t="s">
        <v>1655</v>
      </c>
      <c r="F180" s="183" t="s">
        <v>1656</v>
      </c>
      <c r="G180" s="184" t="s">
        <v>184</v>
      </c>
      <c r="H180" s="185">
        <v>12</v>
      </c>
      <c r="I180" s="186"/>
      <c r="J180" s="187">
        <f>ROUND(I180*H180,2)</f>
        <v>0</v>
      </c>
      <c r="K180" s="183" t="s">
        <v>164</v>
      </c>
      <c r="L180" s="39"/>
      <c r="M180" s="188" t="s">
        <v>1</v>
      </c>
      <c r="N180" s="189" t="s">
        <v>40</v>
      </c>
      <c r="O180" s="77"/>
      <c r="P180" s="190">
        <f>O180*H180</f>
        <v>0</v>
      </c>
      <c r="Q180" s="190">
        <v>0</v>
      </c>
      <c r="R180" s="190">
        <f>Q180*H180</f>
        <v>0</v>
      </c>
      <c r="S180" s="190">
        <v>0</v>
      </c>
      <c r="T180" s="191">
        <f>S180*H180</f>
        <v>0</v>
      </c>
      <c r="U180" s="38"/>
      <c r="V180" s="38"/>
      <c r="W180" s="38"/>
      <c r="X180" s="38"/>
      <c r="Y180" s="38"/>
      <c r="Z180" s="38"/>
      <c r="AA180" s="38"/>
      <c r="AB180" s="38"/>
      <c r="AC180" s="38"/>
      <c r="AD180" s="38"/>
      <c r="AE180" s="38"/>
      <c r="AR180" s="192" t="s">
        <v>272</v>
      </c>
      <c r="AT180" s="192" t="s">
        <v>160</v>
      </c>
      <c r="AU180" s="192" t="s">
        <v>83</v>
      </c>
      <c r="AY180" s="19" t="s">
        <v>158</v>
      </c>
      <c r="BE180" s="193">
        <f>IF(N180="základní",J180,0)</f>
        <v>0</v>
      </c>
      <c r="BF180" s="193">
        <f>IF(N180="snížená",J180,0)</f>
        <v>0</v>
      </c>
      <c r="BG180" s="193">
        <f>IF(N180="zákl. přenesená",J180,0)</f>
        <v>0</v>
      </c>
      <c r="BH180" s="193">
        <f>IF(N180="sníž. přenesená",J180,0)</f>
        <v>0</v>
      </c>
      <c r="BI180" s="193">
        <f>IF(N180="nulová",J180,0)</f>
        <v>0</v>
      </c>
      <c r="BJ180" s="19" t="s">
        <v>81</v>
      </c>
      <c r="BK180" s="193">
        <f>ROUND(I180*H180,2)</f>
        <v>0</v>
      </c>
      <c r="BL180" s="19" t="s">
        <v>272</v>
      </c>
      <c r="BM180" s="192" t="s">
        <v>1657</v>
      </c>
    </row>
    <row r="181" s="2" customFormat="1">
      <c r="A181" s="38"/>
      <c r="B181" s="39"/>
      <c r="C181" s="38"/>
      <c r="D181" s="194" t="s">
        <v>167</v>
      </c>
      <c r="E181" s="38"/>
      <c r="F181" s="195" t="s">
        <v>1658</v>
      </c>
      <c r="G181" s="38"/>
      <c r="H181" s="38"/>
      <c r="I181" s="196"/>
      <c r="J181" s="38"/>
      <c r="K181" s="38"/>
      <c r="L181" s="39"/>
      <c r="M181" s="197"/>
      <c r="N181" s="198"/>
      <c r="O181" s="77"/>
      <c r="P181" s="77"/>
      <c r="Q181" s="77"/>
      <c r="R181" s="77"/>
      <c r="S181" s="77"/>
      <c r="T181" s="78"/>
      <c r="U181" s="38"/>
      <c r="V181" s="38"/>
      <c r="W181" s="38"/>
      <c r="X181" s="38"/>
      <c r="Y181" s="38"/>
      <c r="Z181" s="38"/>
      <c r="AA181" s="38"/>
      <c r="AB181" s="38"/>
      <c r="AC181" s="38"/>
      <c r="AD181" s="38"/>
      <c r="AE181" s="38"/>
      <c r="AT181" s="19" t="s">
        <v>167</v>
      </c>
      <c r="AU181" s="19" t="s">
        <v>83</v>
      </c>
    </row>
    <row r="182" s="13" customFormat="1">
      <c r="A182" s="13"/>
      <c r="B182" s="200"/>
      <c r="C182" s="13"/>
      <c r="D182" s="194" t="s">
        <v>171</v>
      </c>
      <c r="E182" s="201" t="s">
        <v>1</v>
      </c>
      <c r="F182" s="202" t="s">
        <v>1641</v>
      </c>
      <c r="G182" s="13"/>
      <c r="H182" s="201" t="s">
        <v>1</v>
      </c>
      <c r="I182" s="203"/>
      <c r="J182" s="13"/>
      <c r="K182" s="13"/>
      <c r="L182" s="200"/>
      <c r="M182" s="204"/>
      <c r="N182" s="205"/>
      <c r="O182" s="205"/>
      <c r="P182" s="205"/>
      <c r="Q182" s="205"/>
      <c r="R182" s="205"/>
      <c r="S182" s="205"/>
      <c r="T182" s="206"/>
      <c r="U182" s="13"/>
      <c r="V182" s="13"/>
      <c r="W182" s="13"/>
      <c r="X182" s="13"/>
      <c r="Y182" s="13"/>
      <c r="Z182" s="13"/>
      <c r="AA182" s="13"/>
      <c r="AB182" s="13"/>
      <c r="AC182" s="13"/>
      <c r="AD182" s="13"/>
      <c r="AE182" s="13"/>
      <c r="AT182" s="201" t="s">
        <v>171</v>
      </c>
      <c r="AU182" s="201" t="s">
        <v>83</v>
      </c>
      <c r="AV182" s="13" t="s">
        <v>81</v>
      </c>
      <c r="AW182" s="13" t="s">
        <v>32</v>
      </c>
      <c r="AX182" s="13" t="s">
        <v>75</v>
      </c>
      <c r="AY182" s="201" t="s">
        <v>158</v>
      </c>
    </row>
    <row r="183" s="13" customFormat="1">
      <c r="A183" s="13"/>
      <c r="B183" s="200"/>
      <c r="C183" s="13"/>
      <c r="D183" s="194" t="s">
        <v>171</v>
      </c>
      <c r="E183" s="201" t="s">
        <v>1</v>
      </c>
      <c r="F183" s="202" t="s">
        <v>1659</v>
      </c>
      <c r="G183" s="13"/>
      <c r="H183" s="201" t="s">
        <v>1</v>
      </c>
      <c r="I183" s="203"/>
      <c r="J183" s="13"/>
      <c r="K183" s="13"/>
      <c r="L183" s="200"/>
      <c r="M183" s="204"/>
      <c r="N183" s="205"/>
      <c r="O183" s="205"/>
      <c r="P183" s="205"/>
      <c r="Q183" s="205"/>
      <c r="R183" s="205"/>
      <c r="S183" s="205"/>
      <c r="T183" s="206"/>
      <c r="U183" s="13"/>
      <c r="V183" s="13"/>
      <c r="W183" s="13"/>
      <c r="X183" s="13"/>
      <c r="Y183" s="13"/>
      <c r="Z183" s="13"/>
      <c r="AA183" s="13"/>
      <c r="AB183" s="13"/>
      <c r="AC183" s="13"/>
      <c r="AD183" s="13"/>
      <c r="AE183" s="13"/>
      <c r="AT183" s="201" t="s">
        <v>171</v>
      </c>
      <c r="AU183" s="201" t="s">
        <v>83</v>
      </c>
      <c r="AV183" s="13" t="s">
        <v>81</v>
      </c>
      <c r="AW183" s="13" t="s">
        <v>32</v>
      </c>
      <c r="AX183" s="13" t="s">
        <v>75</v>
      </c>
      <c r="AY183" s="201" t="s">
        <v>158</v>
      </c>
    </row>
    <row r="184" s="13" customFormat="1">
      <c r="A184" s="13"/>
      <c r="B184" s="200"/>
      <c r="C184" s="13"/>
      <c r="D184" s="194" t="s">
        <v>171</v>
      </c>
      <c r="E184" s="201" t="s">
        <v>1</v>
      </c>
      <c r="F184" s="202" t="s">
        <v>1650</v>
      </c>
      <c r="G184" s="13"/>
      <c r="H184" s="201" t="s">
        <v>1</v>
      </c>
      <c r="I184" s="203"/>
      <c r="J184" s="13"/>
      <c r="K184" s="13"/>
      <c r="L184" s="200"/>
      <c r="M184" s="204"/>
      <c r="N184" s="205"/>
      <c r="O184" s="205"/>
      <c r="P184" s="205"/>
      <c r="Q184" s="205"/>
      <c r="R184" s="205"/>
      <c r="S184" s="205"/>
      <c r="T184" s="206"/>
      <c r="U184" s="13"/>
      <c r="V184" s="13"/>
      <c r="W184" s="13"/>
      <c r="X184" s="13"/>
      <c r="Y184" s="13"/>
      <c r="Z184" s="13"/>
      <c r="AA184" s="13"/>
      <c r="AB184" s="13"/>
      <c r="AC184" s="13"/>
      <c r="AD184" s="13"/>
      <c r="AE184" s="13"/>
      <c r="AT184" s="201" t="s">
        <v>171</v>
      </c>
      <c r="AU184" s="201" t="s">
        <v>83</v>
      </c>
      <c r="AV184" s="13" t="s">
        <v>81</v>
      </c>
      <c r="AW184" s="13" t="s">
        <v>32</v>
      </c>
      <c r="AX184" s="13" t="s">
        <v>75</v>
      </c>
      <c r="AY184" s="201" t="s">
        <v>158</v>
      </c>
    </row>
    <row r="185" s="14" customFormat="1">
      <c r="A185" s="14"/>
      <c r="B185" s="207"/>
      <c r="C185" s="14"/>
      <c r="D185" s="194" t="s">
        <v>171</v>
      </c>
      <c r="E185" s="208" t="s">
        <v>1</v>
      </c>
      <c r="F185" s="209" t="s">
        <v>8</v>
      </c>
      <c r="G185" s="14"/>
      <c r="H185" s="210">
        <v>12</v>
      </c>
      <c r="I185" s="211"/>
      <c r="J185" s="14"/>
      <c r="K185" s="14"/>
      <c r="L185" s="207"/>
      <c r="M185" s="212"/>
      <c r="N185" s="213"/>
      <c r="O185" s="213"/>
      <c r="P185" s="213"/>
      <c r="Q185" s="213"/>
      <c r="R185" s="213"/>
      <c r="S185" s="213"/>
      <c r="T185" s="214"/>
      <c r="U185" s="14"/>
      <c r="V185" s="14"/>
      <c r="W185" s="14"/>
      <c r="X185" s="14"/>
      <c r="Y185" s="14"/>
      <c r="Z185" s="14"/>
      <c r="AA185" s="14"/>
      <c r="AB185" s="14"/>
      <c r="AC185" s="14"/>
      <c r="AD185" s="14"/>
      <c r="AE185" s="14"/>
      <c r="AT185" s="208" t="s">
        <v>171</v>
      </c>
      <c r="AU185" s="208" t="s">
        <v>83</v>
      </c>
      <c r="AV185" s="14" t="s">
        <v>83</v>
      </c>
      <c r="AW185" s="14" t="s">
        <v>32</v>
      </c>
      <c r="AX185" s="14" t="s">
        <v>75</v>
      </c>
      <c r="AY185" s="208" t="s">
        <v>158</v>
      </c>
    </row>
    <row r="186" s="15" customFormat="1">
      <c r="A186" s="15"/>
      <c r="B186" s="215"/>
      <c r="C186" s="15"/>
      <c r="D186" s="194" t="s">
        <v>171</v>
      </c>
      <c r="E186" s="216" t="s">
        <v>1</v>
      </c>
      <c r="F186" s="217" t="s">
        <v>196</v>
      </c>
      <c r="G186" s="15"/>
      <c r="H186" s="218">
        <v>12</v>
      </c>
      <c r="I186" s="219"/>
      <c r="J186" s="15"/>
      <c r="K186" s="15"/>
      <c r="L186" s="215"/>
      <c r="M186" s="220"/>
      <c r="N186" s="221"/>
      <c r="O186" s="221"/>
      <c r="P186" s="221"/>
      <c r="Q186" s="221"/>
      <c r="R186" s="221"/>
      <c r="S186" s="221"/>
      <c r="T186" s="222"/>
      <c r="U186" s="15"/>
      <c r="V186" s="15"/>
      <c r="W186" s="15"/>
      <c r="X186" s="15"/>
      <c r="Y186" s="15"/>
      <c r="Z186" s="15"/>
      <c r="AA186" s="15"/>
      <c r="AB186" s="15"/>
      <c r="AC186" s="15"/>
      <c r="AD186" s="15"/>
      <c r="AE186" s="15"/>
      <c r="AT186" s="216" t="s">
        <v>171</v>
      </c>
      <c r="AU186" s="216" t="s">
        <v>83</v>
      </c>
      <c r="AV186" s="15" t="s">
        <v>165</v>
      </c>
      <c r="AW186" s="15" t="s">
        <v>32</v>
      </c>
      <c r="AX186" s="15" t="s">
        <v>81</v>
      </c>
      <c r="AY186" s="216" t="s">
        <v>158</v>
      </c>
    </row>
    <row r="187" s="2" customFormat="1" ht="24.15" customHeight="1">
      <c r="A187" s="38"/>
      <c r="B187" s="180"/>
      <c r="C187" s="223" t="s">
        <v>231</v>
      </c>
      <c r="D187" s="223" t="s">
        <v>304</v>
      </c>
      <c r="E187" s="224" t="s">
        <v>1660</v>
      </c>
      <c r="F187" s="225" t="s">
        <v>1661</v>
      </c>
      <c r="G187" s="226" t="s">
        <v>184</v>
      </c>
      <c r="H187" s="227">
        <v>12.6</v>
      </c>
      <c r="I187" s="228"/>
      <c r="J187" s="229">
        <f>ROUND(I187*H187,2)</f>
        <v>0</v>
      </c>
      <c r="K187" s="225" t="s">
        <v>164</v>
      </c>
      <c r="L187" s="230"/>
      <c r="M187" s="231" t="s">
        <v>1</v>
      </c>
      <c r="N187" s="232" t="s">
        <v>40</v>
      </c>
      <c r="O187" s="77"/>
      <c r="P187" s="190">
        <f>O187*H187</f>
        <v>0</v>
      </c>
      <c r="Q187" s="190">
        <v>0.00019000000000000001</v>
      </c>
      <c r="R187" s="190">
        <f>Q187*H187</f>
        <v>0.0023939999999999999</v>
      </c>
      <c r="S187" s="190">
        <v>0</v>
      </c>
      <c r="T187" s="191">
        <f>S187*H187</f>
        <v>0</v>
      </c>
      <c r="U187" s="38"/>
      <c r="V187" s="38"/>
      <c r="W187" s="38"/>
      <c r="X187" s="38"/>
      <c r="Y187" s="38"/>
      <c r="Z187" s="38"/>
      <c r="AA187" s="38"/>
      <c r="AB187" s="38"/>
      <c r="AC187" s="38"/>
      <c r="AD187" s="38"/>
      <c r="AE187" s="38"/>
      <c r="AR187" s="192" t="s">
        <v>379</v>
      </c>
      <c r="AT187" s="192" t="s">
        <v>304</v>
      </c>
      <c r="AU187" s="192" t="s">
        <v>83</v>
      </c>
      <c r="AY187" s="19" t="s">
        <v>158</v>
      </c>
      <c r="BE187" s="193">
        <f>IF(N187="základní",J187,0)</f>
        <v>0</v>
      </c>
      <c r="BF187" s="193">
        <f>IF(N187="snížená",J187,0)</f>
        <v>0</v>
      </c>
      <c r="BG187" s="193">
        <f>IF(N187="zákl. přenesená",J187,0)</f>
        <v>0</v>
      </c>
      <c r="BH187" s="193">
        <f>IF(N187="sníž. přenesená",J187,0)</f>
        <v>0</v>
      </c>
      <c r="BI187" s="193">
        <f>IF(N187="nulová",J187,0)</f>
        <v>0</v>
      </c>
      <c r="BJ187" s="19" t="s">
        <v>81</v>
      </c>
      <c r="BK187" s="193">
        <f>ROUND(I187*H187,2)</f>
        <v>0</v>
      </c>
      <c r="BL187" s="19" t="s">
        <v>272</v>
      </c>
      <c r="BM187" s="192" t="s">
        <v>1662</v>
      </c>
    </row>
    <row r="188" s="2" customFormat="1">
      <c r="A188" s="38"/>
      <c r="B188" s="39"/>
      <c r="C188" s="38"/>
      <c r="D188" s="194" t="s">
        <v>167</v>
      </c>
      <c r="E188" s="38"/>
      <c r="F188" s="195" t="s">
        <v>1661</v>
      </c>
      <c r="G188" s="38"/>
      <c r="H188" s="38"/>
      <c r="I188" s="196"/>
      <c r="J188" s="38"/>
      <c r="K188" s="38"/>
      <c r="L188" s="39"/>
      <c r="M188" s="197"/>
      <c r="N188" s="198"/>
      <c r="O188" s="77"/>
      <c r="P188" s="77"/>
      <c r="Q188" s="77"/>
      <c r="R188" s="77"/>
      <c r="S188" s="77"/>
      <c r="T188" s="78"/>
      <c r="U188" s="38"/>
      <c r="V188" s="38"/>
      <c r="W188" s="38"/>
      <c r="X188" s="38"/>
      <c r="Y188" s="38"/>
      <c r="Z188" s="38"/>
      <c r="AA188" s="38"/>
      <c r="AB188" s="38"/>
      <c r="AC188" s="38"/>
      <c r="AD188" s="38"/>
      <c r="AE188" s="38"/>
      <c r="AT188" s="19" t="s">
        <v>167</v>
      </c>
      <c r="AU188" s="19" t="s">
        <v>83</v>
      </c>
    </row>
    <row r="189" s="14" customFormat="1">
      <c r="A189" s="14"/>
      <c r="B189" s="207"/>
      <c r="C189" s="14"/>
      <c r="D189" s="194" t="s">
        <v>171</v>
      </c>
      <c r="E189" s="14"/>
      <c r="F189" s="209" t="s">
        <v>1663</v>
      </c>
      <c r="G189" s="14"/>
      <c r="H189" s="210">
        <v>12.6</v>
      </c>
      <c r="I189" s="211"/>
      <c r="J189" s="14"/>
      <c r="K189" s="14"/>
      <c r="L189" s="207"/>
      <c r="M189" s="212"/>
      <c r="N189" s="213"/>
      <c r="O189" s="213"/>
      <c r="P189" s="213"/>
      <c r="Q189" s="213"/>
      <c r="R189" s="213"/>
      <c r="S189" s="213"/>
      <c r="T189" s="214"/>
      <c r="U189" s="14"/>
      <c r="V189" s="14"/>
      <c r="W189" s="14"/>
      <c r="X189" s="14"/>
      <c r="Y189" s="14"/>
      <c r="Z189" s="14"/>
      <c r="AA189" s="14"/>
      <c r="AB189" s="14"/>
      <c r="AC189" s="14"/>
      <c r="AD189" s="14"/>
      <c r="AE189" s="14"/>
      <c r="AT189" s="208" t="s">
        <v>171</v>
      </c>
      <c r="AU189" s="208" t="s">
        <v>83</v>
      </c>
      <c r="AV189" s="14" t="s">
        <v>83</v>
      </c>
      <c r="AW189" s="14" t="s">
        <v>3</v>
      </c>
      <c r="AX189" s="14" t="s">
        <v>81</v>
      </c>
      <c r="AY189" s="208" t="s">
        <v>158</v>
      </c>
    </row>
    <row r="190" s="2" customFormat="1" ht="24.15" customHeight="1">
      <c r="A190" s="38"/>
      <c r="B190" s="180"/>
      <c r="C190" s="181" t="s">
        <v>238</v>
      </c>
      <c r="D190" s="181" t="s">
        <v>160</v>
      </c>
      <c r="E190" s="182" t="s">
        <v>1664</v>
      </c>
      <c r="F190" s="183" t="s">
        <v>1665</v>
      </c>
      <c r="G190" s="184" t="s">
        <v>184</v>
      </c>
      <c r="H190" s="185">
        <v>4</v>
      </c>
      <c r="I190" s="186"/>
      <c r="J190" s="187">
        <f>ROUND(I190*H190,2)</f>
        <v>0</v>
      </c>
      <c r="K190" s="183" t="s">
        <v>164</v>
      </c>
      <c r="L190" s="39"/>
      <c r="M190" s="188" t="s">
        <v>1</v>
      </c>
      <c r="N190" s="189" t="s">
        <v>40</v>
      </c>
      <c r="O190" s="77"/>
      <c r="P190" s="190">
        <f>O190*H190</f>
        <v>0</v>
      </c>
      <c r="Q190" s="190">
        <v>0</v>
      </c>
      <c r="R190" s="190">
        <f>Q190*H190</f>
        <v>0</v>
      </c>
      <c r="S190" s="190">
        <v>0</v>
      </c>
      <c r="T190" s="191">
        <f>S190*H190</f>
        <v>0</v>
      </c>
      <c r="U190" s="38"/>
      <c r="V190" s="38"/>
      <c r="W190" s="38"/>
      <c r="X190" s="38"/>
      <c r="Y190" s="38"/>
      <c r="Z190" s="38"/>
      <c r="AA190" s="38"/>
      <c r="AB190" s="38"/>
      <c r="AC190" s="38"/>
      <c r="AD190" s="38"/>
      <c r="AE190" s="38"/>
      <c r="AR190" s="192" t="s">
        <v>272</v>
      </c>
      <c r="AT190" s="192" t="s">
        <v>160</v>
      </c>
      <c r="AU190" s="192" t="s">
        <v>83</v>
      </c>
      <c r="AY190" s="19" t="s">
        <v>158</v>
      </c>
      <c r="BE190" s="193">
        <f>IF(N190="základní",J190,0)</f>
        <v>0</v>
      </c>
      <c r="BF190" s="193">
        <f>IF(N190="snížená",J190,0)</f>
        <v>0</v>
      </c>
      <c r="BG190" s="193">
        <f>IF(N190="zákl. přenesená",J190,0)</f>
        <v>0</v>
      </c>
      <c r="BH190" s="193">
        <f>IF(N190="sníž. přenesená",J190,0)</f>
        <v>0</v>
      </c>
      <c r="BI190" s="193">
        <f>IF(N190="nulová",J190,0)</f>
        <v>0</v>
      </c>
      <c r="BJ190" s="19" t="s">
        <v>81</v>
      </c>
      <c r="BK190" s="193">
        <f>ROUND(I190*H190,2)</f>
        <v>0</v>
      </c>
      <c r="BL190" s="19" t="s">
        <v>272</v>
      </c>
      <c r="BM190" s="192" t="s">
        <v>1666</v>
      </c>
    </row>
    <row r="191" s="2" customFormat="1">
      <c r="A191" s="38"/>
      <c r="B191" s="39"/>
      <c r="C191" s="38"/>
      <c r="D191" s="194" t="s">
        <v>167</v>
      </c>
      <c r="E191" s="38"/>
      <c r="F191" s="195" t="s">
        <v>1667</v>
      </c>
      <c r="G191" s="38"/>
      <c r="H191" s="38"/>
      <c r="I191" s="196"/>
      <c r="J191" s="38"/>
      <c r="K191" s="38"/>
      <c r="L191" s="39"/>
      <c r="M191" s="197"/>
      <c r="N191" s="198"/>
      <c r="O191" s="77"/>
      <c r="P191" s="77"/>
      <c r="Q191" s="77"/>
      <c r="R191" s="77"/>
      <c r="S191" s="77"/>
      <c r="T191" s="78"/>
      <c r="U191" s="38"/>
      <c r="V191" s="38"/>
      <c r="W191" s="38"/>
      <c r="X191" s="38"/>
      <c r="Y191" s="38"/>
      <c r="Z191" s="38"/>
      <c r="AA191" s="38"/>
      <c r="AB191" s="38"/>
      <c r="AC191" s="38"/>
      <c r="AD191" s="38"/>
      <c r="AE191" s="38"/>
      <c r="AT191" s="19" t="s">
        <v>167</v>
      </c>
      <c r="AU191" s="19" t="s">
        <v>83</v>
      </c>
    </row>
    <row r="192" s="13" customFormat="1">
      <c r="A192" s="13"/>
      <c r="B192" s="200"/>
      <c r="C192" s="13"/>
      <c r="D192" s="194" t="s">
        <v>171</v>
      </c>
      <c r="E192" s="201" t="s">
        <v>1</v>
      </c>
      <c r="F192" s="202" t="s">
        <v>1641</v>
      </c>
      <c r="G192" s="13"/>
      <c r="H192" s="201" t="s">
        <v>1</v>
      </c>
      <c r="I192" s="203"/>
      <c r="J192" s="13"/>
      <c r="K192" s="13"/>
      <c r="L192" s="200"/>
      <c r="M192" s="204"/>
      <c r="N192" s="205"/>
      <c r="O192" s="205"/>
      <c r="P192" s="205"/>
      <c r="Q192" s="205"/>
      <c r="R192" s="205"/>
      <c r="S192" s="205"/>
      <c r="T192" s="206"/>
      <c r="U192" s="13"/>
      <c r="V192" s="13"/>
      <c r="W192" s="13"/>
      <c r="X192" s="13"/>
      <c r="Y192" s="13"/>
      <c r="Z192" s="13"/>
      <c r="AA192" s="13"/>
      <c r="AB192" s="13"/>
      <c r="AC192" s="13"/>
      <c r="AD192" s="13"/>
      <c r="AE192" s="13"/>
      <c r="AT192" s="201" t="s">
        <v>171</v>
      </c>
      <c r="AU192" s="201" t="s">
        <v>83</v>
      </c>
      <c r="AV192" s="13" t="s">
        <v>81</v>
      </c>
      <c r="AW192" s="13" t="s">
        <v>32</v>
      </c>
      <c r="AX192" s="13" t="s">
        <v>75</v>
      </c>
      <c r="AY192" s="201" t="s">
        <v>158</v>
      </c>
    </row>
    <row r="193" s="13" customFormat="1">
      <c r="A193" s="13"/>
      <c r="B193" s="200"/>
      <c r="C193" s="13"/>
      <c r="D193" s="194" t="s">
        <v>171</v>
      </c>
      <c r="E193" s="201" t="s">
        <v>1</v>
      </c>
      <c r="F193" s="202" t="s">
        <v>1668</v>
      </c>
      <c r="G193" s="13"/>
      <c r="H193" s="201" t="s">
        <v>1</v>
      </c>
      <c r="I193" s="203"/>
      <c r="J193" s="13"/>
      <c r="K193" s="13"/>
      <c r="L193" s="200"/>
      <c r="M193" s="204"/>
      <c r="N193" s="205"/>
      <c r="O193" s="205"/>
      <c r="P193" s="205"/>
      <c r="Q193" s="205"/>
      <c r="R193" s="205"/>
      <c r="S193" s="205"/>
      <c r="T193" s="206"/>
      <c r="U193" s="13"/>
      <c r="V193" s="13"/>
      <c r="W193" s="13"/>
      <c r="X193" s="13"/>
      <c r="Y193" s="13"/>
      <c r="Z193" s="13"/>
      <c r="AA193" s="13"/>
      <c r="AB193" s="13"/>
      <c r="AC193" s="13"/>
      <c r="AD193" s="13"/>
      <c r="AE193" s="13"/>
      <c r="AT193" s="201" t="s">
        <v>171</v>
      </c>
      <c r="AU193" s="201" t="s">
        <v>83</v>
      </c>
      <c r="AV193" s="13" t="s">
        <v>81</v>
      </c>
      <c r="AW193" s="13" t="s">
        <v>32</v>
      </c>
      <c r="AX193" s="13" t="s">
        <v>75</v>
      </c>
      <c r="AY193" s="201" t="s">
        <v>158</v>
      </c>
    </row>
    <row r="194" s="14" customFormat="1">
      <c r="A194" s="14"/>
      <c r="B194" s="207"/>
      <c r="C194" s="14"/>
      <c r="D194" s="194" t="s">
        <v>171</v>
      </c>
      <c r="E194" s="208" t="s">
        <v>1</v>
      </c>
      <c r="F194" s="209" t="s">
        <v>165</v>
      </c>
      <c r="G194" s="14"/>
      <c r="H194" s="210">
        <v>4</v>
      </c>
      <c r="I194" s="211"/>
      <c r="J194" s="14"/>
      <c r="K194" s="14"/>
      <c r="L194" s="207"/>
      <c r="M194" s="212"/>
      <c r="N194" s="213"/>
      <c r="O194" s="213"/>
      <c r="P194" s="213"/>
      <c r="Q194" s="213"/>
      <c r="R194" s="213"/>
      <c r="S194" s="213"/>
      <c r="T194" s="214"/>
      <c r="U194" s="14"/>
      <c r="V194" s="14"/>
      <c r="W194" s="14"/>
      <c r="X194" s="14"/>
      <c r="Y194" s="14"/>
      <c r="Z194" s="14"/>
      <c r="AA194" s="14"/>
      <c r="AB194" s="14"/>
      <c r="AC194" s="14"/>
      <c r="AD194" s="14"/>
      <c r="AE194" s="14"/>
      <c r="AT194" s="208" t="s">
        <v>171</v>
      </c>
      <c r="AU194" s="208" t="s">
        <v>83</v>
      </c>
      <c r="AV194" s="14" t="s">
        <v>83</v>
      </c>
      <c r="AW194" s="14" t="s">
        <v>32</v>
      </c>
      <c r="AX194" s="14" t="s">
        <v>75</v>
      </c>
      <c r="AY194" s="208" t="s">
        <v>158</v>
      </c>
    </row>
    <row r="195" s="15" customFormat="1">
      <c r="A195" s="15"/>
      <c r="B195" s="215"/>
      <c r="C195" s="15"/>
      <c r="D195" s="194" t="s">
        <v>171</v>
      </c>
      <c r="E195" s="216" t="s">
        <v>1</v>
      </c>
      <c r="F195" s="217" t="s">
        <v>196</v>
      </c>
      <c r="G195" s="15"/>
      <c r="H195" s="218">
        <v>4</v>
      </c>
      <c r="I195" s="219"/>
      <c r="J195" s="15"/>
      <c r="K195" s="15"/>
      <c r="L195" s="215"/>
      <c r="M195" s="220"/>
      <c r="N195" s="221"/>
      <c r="O195" s="221"/>
      <c r="P195" s="221"/>
      <c r="Q195" s="221"/>
      <c r="R195" s="221"/>
      <c r="S195" s="221"/>
      <c r="T195" s="222"/>
      <c r="U195" s="15"/>
      <c r="V195" s="15"/>
      <c r="W195" s="15"/>
      <c r="X195" s="15"/>
      <c r="Y195" s="15"/>
      <c r="Z195" s="15"/>
      <c r="AA195" s="15"/>
      <c r="AB195" s="15"/>
      <c r="AC195" s="15"/>
      <c r="AD195" s="15"/>
      <c r="AE195" s="15"/>
      <c r="AT195" s="216" t="s">
        <v>171</v>
      </c>
      <c r="AU195" s="216" t="s">
        <v>83</v>
      </c>
      <c r="AV195" s="15" t="s">
        <v>165</v>
      </c>
      <c r="AW195" s="15" t="s">
        <v>32</v>
      </c>
      <c r="AX195" s="15" t="s">
        <v>81</v>
      </c>
      <c r="AY195" s="216" t="s">
        <v>158</v>
      </c>
    </row>
    <row r="196" s="2" customFormat="1" ht="24.15" customHeight="1">
      <c r="A196" s="38"/>
      <c r="B196" s="180"/>
      <c r="C196" s="223" t="s">
        <v>245</v>
      </c>
      <c r="D196" s="223" t="s">
        <v>304</v>
      </c>
      <c r="E196" s="224" t="s">
        <v>1669</v>
      </c>
      <c r="F196" s="225" t="s">
        <v>1670</v>
      </c>
      <c r="G196" s="226" t="s">
        <v>184</v>
      </c>
      <c r="H196" s="227">
        <v>4.2000000000000002</v>
      </c>
      <c r="I196" s="228"/>
      <c r="J196" s="229">
        <f>ROUND(I196*H196,2)</f>
        <v>0</v>
      </c>
      <c r="K196" s="225" t="s">
        <v>164</v>
      </c>
      <c r="L196" s="230"/>
      <c r="M196" s="231" t="s">
        <v>1</v>
      </c>
      <c r="N196" s="232" t="s">
        <v>40</v>
      </c>
      <c r="O196" s="77"/>
      <c r="P196" s="190">
        <f>O196*H196</f>
        <v>0</v>
      </c>
      <c r="Q196" s="190">
        <v>0.00058</v>
      </c>
      <c r="R196" s="190">
        <f>Q196*H196</f>
        <v>0.0024360000000000002</v>
      </c>
      <c r="S196" s="190">
        <v>0</v>
      </c>
      <c r="T196" s="191">
        <f>S196*H196</f>
        <v>0</v>
      </c>
      <c r="U196" s="38"/>
      <c r="V196" s="38"/>
      <c r="W196" s="38"/>
      <c r="X196" s="38"/>
      <c r="Y196" s="38"/>
      <c r="Z196" s="38"/>
      <c r="AA196" s="38"/>
      <c r="AB196" s="38"/>
      <c r="AC196" s="38"/>
      <c r="AD196" s="38"/>
      <c r="AE196" s="38"/>
      <c r="AR196" s="192" t="s">
        <v>379</v>
      </c>
      <c r="AT196" s="192" t="s">
        <v>304</v>
      </c>
      <c r="AU196" s="192" t="s">
        <v>83</v>
      </c>
      <c r="AY196" s="19" t="s">
        <v>158</v>
      </c>
      <c r="BE196" s="193">
        <f>IF(N196="základní",J196,0)</f>
        <v>0</v>
      </c>
      <c r="BF196" s="193">
        <f>IF(N196="snížená",J196,0)</f>
        <v>0</v>
      </c>
      <c r="BG196" s="193">
        <f>IF(N196="zákl. přenesená",J196,0)</f>
        <v>0</v>
      </c>
      <c r="BH196" s="193">
        <f>IF(N196="sníž. přenesená",J196,0)</f>
        <v>0</v>
      </c>
      <c r="BI196" s="193">
        <f>IF(N196="nulová",J196,0)</f>
        <v>0</v>
      </c>
      <c r="BJ196" s="19" t="s">
        <v>81</v>
      </c>
      <c r="BK196" s="193">
        <f>ROUND(I196*H196,2)</f>
        <v>0</v>
      </c>
      <c r="BL196" s="19" t="s">
        <v>272</v>
      </c>
      <c r="BM196" s="192" t="s">
        <v>1671</v>
      </c>
    </row>
    <row r="197" s="2" customFormat="1">
      <c r="A197" s="38"/>
      <c r="B197" s="39"/>
      <c r="C197" s="38"/>
      <c r="D197" s="194" t="s">
        <v>167</v>
      </c>
      <c r="E197" s="38"/>
      <c r="F197" s="195" t="s">
        <v>1670</v>
      </c>
      <c r="G197" s="38"/>
      <c r="H197" s="38"/>
      <c r="I197" s="196"/>
      <c r="J197" s="38"/>
      <c r="K197" s="38"/>
      <c r="L197" s="39"/>
      <c r="M197" s="197"/>
      <c r="N197" s="198"/>
      <c r="O197" s="77"/>
      <c r="P197" s="77"/>
      <c r="Q197" s="77"/>
      <c r="R197" s="77"/>
      <c r="S197" s="77"/>
      <c r="T197" s="78"/>
      <c r="U197" s="38"/>
      <c r="V197" s="38"/>
      <c r="W197" s="38"/>
      <c r="X197" s="38"/>
      <c r="Y197" s="38"/>
      <c r="Z197" s="38"/>
      <c r="AA197" s="38"/>
      <c r="AB197" s="38"/>
      <c r="AC197" s="38"/>
      <c r="AD197" s="38"/>
      <c r="AE197" s="38"/>
      <c r="AT197" s="19" t="s">
        <v>167</v>
      </c>
      <c r="AU197" s="19" t="s">
        <v>83</v>
      </c>
    </row>
    <row r="198" s="14" customFormat="1">
      <c r="A198" s="14"/>
      <c r="B198" s="207"/>
      <c r="C198" s="14"/>
      <c r="D198" s="194" t="s">
        <v>171</v>
      </c>
      <c r="E198" s="14"/>
      <c r="F198" s="209" t="s">
        <v>657</v>
      </c>
      <c r="G198" s="14"/>
      <c r="H198" s="210">
        <v>4.2000000000000002</v>
      </c>
      <c r="I198" s="211"/>
      <c r="J198" s="14"/>
      <c r="K198" s="14"/>
      <c r="L198" s="207"/>
      <c r="M198" s="212"/>
      <c r="N198" s="213"/>
      <c r="O198" s="213"/>
      <c r="P198" s="213"/>
      <c r="Q198" s="213"/>
      <c r="R198" s="213"/>
      <c r="S198" s="213"/>
      <c r="T198" s="214"/>
      <c r="U198" s="14"/>
      <c r="V198" s="14"/>
      <c r="W198" s="14"/>
      <c r="X198" s="14"/>
      <c r="Y198" s="14"/>
      <c r="Z198" s="14"/>
      <c r="AA198" s="14"/>
      <c r="AB198" s="14"/>
      <c r="AC198" s="14"/>
      <c r="AD198" s="14"/>
      <c r="AE198" s="14"/>
      <c r="AT198" s="208" t="s">
        <v>171</v>
      </c>
      <c r="AU198" s="208" t="s">
        <v>83</v>
      </c>
      <c r="AV198" s="14" t="s">
        <v>83</v>
      </c>
      <c r="AW198" s="14" t="s">
        <v>3</v>
      </c>
      <c r="AX198" s="14" t="s">
        <v>81</v>
      </c>
      <c r="AY198" s="208" t="s">
        <v>158</v>
      </c>
    </row>
    <row r="199" s="2" customFormat="1" ht="24.15" customHeight="1">
      <c r="A199" s="38"/>
      <c r="B199" s="180"/>
      <c r="C199" s="181" t="s">
        <v>8</v>
      </c>
      <c r="D199" s="181" t="s">
        <v>160</v>
      </c>
      <c r="E199" s="182" t="s">
        <v>1672</v>
      </c>
      <c r="F199" s="183" t="s">
        <v>1673</v>
      </c>
      <c r="G199" s="184" t="s">
        <v>342</v>
      </c>
      <c r="H199" s="185">
        <v>15</v>
      </c>
      <c r="I199" s="186"/>
      <c r="J199" s="187">
        <f>ROUND(I199*H199,2)</f>
        <v>0</v>
      </c>
      <c r="K199" s="183" t="s">
        <v>164</v>
      </c>
      <c r="L199" s="39"/>
      <c r="M199" s="188" t="s">
        <v>1</v>
      </c>
      <c r="N199" s="189" t="s">
        <v>40</v>
      </c>
      <c r="O199" s="77"/>
      <c r="P199" s="190">
        <f>O199*H199</f>
        <v>0</v>
      </c>
      <c r="Q199" s="190">
        <v>0</v>
      </c>
      <c r="R199" s="190">
        <f>Q199*H199</f>
        <v>0</v>
      </c>
      <c r="S199" s="190">
        <v>0</v>
      </c>
      <c r="T199" s="191">
        <f>S199*H199</f>
        <v>0</v>
      </c>
      <c r="U199" s="38"/>
      <c r="V199" s="38"/>
      <c r="W199" s="38"/>
      <c r="X199" s="38"/>
      <c r="Y199" s="38"/>
      <c r="Z199" s="38"/>
      <c r="AA199" s="38"/>
      <c r="AB199" s="38"/>
      <c r="AC199" s="38"/>
      <c r="AD199" s="38"/>
      <c r="AE199" s="38"/>
      <c r="AR199" s="192" t="s">
        <v>272</v>
      </c>
      <c r="AT199" s="192" t="s">
        <v>160</v>
      </c>
      <c r="AU199" s="192" t="s">
        <v>83</v>
      </c>
      <c r="AY199" s="19" t="s">
        <v>158</v>
      </c>
      <c r="BE199" s="193">
        <f>IF(N199="základní",J199,0)</f>
        <v>0</v>
      </c>
      <c r="BF199" s="193">
        <f>IF(N199="snížená",J199,0)</f>
        <v>0</v>
      </c>
      <c r="BG199" s="193">
        <f>IF(N199="zákl. přenesená",J199,0)</f>
        <v>0</v>
      </c>
      <c r="BH199" s="193">
        <f>IF(N199="sníž. přenesená",J199,0)</f>
        <v>0</v>
      </c>
      <c r="BI199" s="193">
        <f>IF(N199="nulová",J199,0)</f>
        <v>0</v>
      </c>
      <c r="BJ199" s="19" t="s">
        <v>81</v>
      </c>
      <c r="BK199" s="193">
        <f>ROUND(I199*H199,2)</f>
        <v>0</v>
      </c>
      <c r="BL199" s="19" t="s">
        <v>272</v>
      </c>
      <c r="BM199" s="192" t="s">
        <v>1674</v>
      </c>
    </row>
    <row r="200" s="2" customFormat="1">
      <c r="A200" s="38"/>
      <c r="B200" s="39"/>
      <c r="C200" s="38"/>
      <c r="D200" s="194" t="s">
        <v>167</v>
      </c>
      <c r="E200" s="38"/>
      <c r="F200" s="195" t="s">
        <v>1675</v>
      </c>
      <c r="G200" s="38"/>
      <c r="H200" s="38"/>
      <c r="I200" s="196"/>
      <c r="J200" s="38"/>
      <c r="K200" s="38"/>
      <c r="L200" s="39"/>
      <c r="M200" s="197"/>
      <c r="N200" s="198"/>
      <c r="O200" s="77"/>
      <c r="P200" s="77"/>
      <c r="Q200" s="77"/>
      <c r="R200" s="77"/>
      <c r="S200" s="77"/>
      <c r="T200" s="78"/>
      <c r="U200" s="38"/>
      <c r="V200" s="38"/>
      <c r="W200" s="38"/>
      <c r="X200" s="38"/>
      <c r="Y200" s="38"/>
      <c r="Z200" s="38"/>
      <c r="AA200" s="38"/>
      <c r="AB200" s="38"/>
      <c r="AC200" s="38"/>
      <c r="AD200" s="38"/>
      <c r="AE200" s="38"/>
      <c r="AT200" s="19" t="s">
        <v>167</v>
      </c>
      <c r="AU200" s="19" t="s">
        <v>83</v>
      </c>
    </row>
    <row r="201" s="13" customFormat="1">
      <c r="A201" s="13"/>
      <c r="B201" s="200"/>
      <c r="C201" s="13"/>
      <c r="D201" s="194" t="s">
        <v>171</v>
      </c>
      <c r="E201" s="201" t="s">
        <v>1</v>
      </c>
      <c r="F201" s="202" t="s">
        <v>1641</v>
      </c>
      <c r="G201" s="13"/>
      <c r="H201" s="201" t="s">
        <v>1</v>
      </c>
      <c r="I201" s="203"/>
      <c r="J201" s="13"/>
      <c r="K201" s="13"/>
      <c r="L201" s="200"/>
      <c r="M201" s="204"/>
      <c r="N201" s="205"/>
      <c r="O201" s="205"/>
      <c r="P201" s="205"/>
      <c r="Q201" s="205"/>
      <c r="R201" s="205"/>
      <c r="S201" s="205"/>
      <c r="T201" s="206"/>
      <c r="U201" s="13"/>
      <c r="V201" s="13"/>
      <c r="W201" s="13"/>
      <c r="X201" s="13"/>
      <c r="Y201" s="13"/>
      <c r="Z201" s="13"/>
      <c r="AA201" s="13"/>
      <c r="AB201" s="13"/>
      <c r="AC201" s="13"/>
      <c r="AD201" s="13"/>
      <c r="AE201" s="13"/>
      <c r="AT201" s="201" t="s">
        <v>171</v>
      </c>
      <c r="AU201" s="201" t="s">
        <v>83</v>
      </c>
      <c r="AV201" s="13" t="s">
        <v>81</v>
      </c>
      <c r="AW201" s="13" t="s">
        <v>32</v>
      </c>
      <c r="AX201" s="13" t="s">
        <v>75</v>
      </c>
      <c r="AY201" s="201" t="s">
        <v>158</v>
      </c>
    </row>
    <row r="202" s="13" customFormat="1">
      <c r="A202" s="13"/>
      <c r="B202" s="200"/>
      <c r="C202" s="13"/>
      <c r="D202" s="194" t="s">
        <v>171</v>
      </c>
      <c r="E202" s="201" t="s">
        <v>1</v>
      </c>
      <c r="F202" s="202" t="s">
        <v>1676</v>
      </c>
      <c r="G202" s="13"/>
      <c r="H202" s="201" t="s">
        <v>1</v>
      </c>
      <c r="I202" s="203"/>
      <c r="J202" s="13"/>
      <c r="K202" s="13"/>
      <c r="L202" s="200"/>
      <c r="M202" s="204"/>
      <c r="N202" s="205"/>
      <c r="O202" s="205"/>
      <c r="P202" s="205"/>
      <c r="Q202" s="205"/>
      <c r="R202" s="205"/>
      <c r="S202" s="205"/>
      <c r="T202" s="206"/>
      <c r="U202" s="13"/>
      <c r="V202" s="13"/>
      <c r="W202" s="13"/>
      <c r="X202" s="13"/>
      <c r="Y202" s="13"/>
      <c r="Z202" s="13"/>
      <c r="AA202" s="13"/>
      <c r="AB202" s="13"/>
      <c r="AC202" s="13"/>
      <c r="AD202" s="13"/>
      <c r="AE202" s="13"/>
      <c r="AT202" s="201" t="s">
        <v>171</v>
      </c>
      <c r="AU202" s="201" t="s">
        <v>83</v>
      </c>
      <c r="AV202" s="13" t="s">
        <v>81</v>
      </c>
      <c r="AW202" s="13" t="s">
        <v>32</v>
      </c>
      <c r="AX202" s="13" t="s">
        <v>75</v>
      </c>
      <c r="AY202" s="201" t="s">
        <v>158</v>
      </c>
    </row>
    <row r="203" s="13" customFormat="1">
      <c r="A203" s="13"/>
      <c r="B203" s="200"/>
      <c r="C203" s="13"/>
      <c r="D203" s="194" t="s">
        <v>171</v>
      </c>
      <c r="E203" s="201" t="s">
        <v>1</v>
      </c>
      <c r="F203" s="202" t="s">
        <v>1677</v>
      </c>
      <c r="G203" s="13"/>
      <c r="H203" s="201" t="s">
        <v>1</v>
      </c>
      <c r="I203" s="203"/>
      <c r="J203" s="13"/>
      <c r="K203" s="13"/>
      <c r="L203" s="200"/>
      <c r="M203" s="204"/>
      <c r="N203" s="205"/>
      <c r="O203" s="205"/>
      <c r="P203" s="205"/>
      <c r="Q203" s="205"/>
      <c r="R203" s="205"/>
      <c r="S203" s="205"/>
      <c r="T203" s="206"/>
      <c r="U203" s="13"/>
      <c r="V203" s="13"/>
      <c r="W203" s="13"/>
      <c r="X203" s="13"/>
      <c r="Y203" s="13"/>
      <c r="Z203" s="13"/>
      <c r="AA203" s="13"/>
      <c r="AB203" s="13"/>
      <c r="AC203" s="13"/>
      <c r="AD203" s="13"/>
      <c r="AE203" s="13"/>
      <c r="AT203" s="201" t="s">
        <v>171</v>
      </c>
      <c r="AU203" s="201" t="s">
        <v>83</v>
      </c>
      <c r="AV203" s="13" t="s">
        <v>81</v>
      </c>
      <c r="AW203" s="13" t="s">
        <v>32</v>
      </c>
      <c r="AX203" s="13" t="s">
        <v>75</v>
      </c>
      <c r="AY203" s="201" t="s">
        <v>158</v>
      </c>
    </row>
    <row r="204" s="14" customFormat="1">
      <c r="A204" s="14"/>
      <c r="B204" s="207"/>
      <c r="C204" s="14"/>
      <c r="D204" s="194" t="s">
        <v>171</v>
      </c>
      <c r="E204" s="208" t="s">
        <v>1</v>
      </c>
      <c r="F204" s="209" t="s">
        <v>265</v>
      </c>
      <c r="G204" s="14"/>
      <c r="H204" s="210">
        <v>15</v>
      </c>
      <c r="I204" s="211"/>
      <c r="J204" s="14"/>
      <c r="K204" s="14"/>
      <c r="L204" s="207"/>
      <c r="M204" s="212"/>
      <c r="N204" s="213"/>
      <c r="O204" s="213"/>
      <c r="P204" s="213"/>
      <c r="Q204" s="213"/>
      <c r="R204" s="213"/>
      <c r="S204" s="213"/>
      <c r="T204" s="214"/>
      <c r="U204" s="14"/>
      <c r="V204" s="14"/>
      <c r="W204" s="14"/>
      <c r="X204" s="14"/>
      <c r="Y204" s="14"/>
      <c r="Z204" s="14"/>
      <c r="AA204" s="14"/>
      <c r="AB204" s="14"/>
      <c r="AC204" s="14"/>
      <c r="AD204" s="14"/>
      <c r="AE204" s="14"/>
      <c r="AT204" s="208" t="s">
        <v>171</v>
      </c>
      <c r="AU204" s="208" t="s">
        <v>83</v>
      </c>
      <c r="AV204" s="14" t="s">
        <v>83</v>
      </c>
      <c r="AW204" s="14" t="s">
        <v>32</v>
      </c>
      <c r="AX204" s="14" t="s">
        <v>75</v>
      </c>
      <c r="AY204" s="208" t="s">
        <v>158</v>
      </c>
    </row>
    <row r="205" s="15" customFormat="1">
      <c r="A205" s="15"/>
      <c r="B205" s="215"/>
      <c r="C205" s="15"/>
      <c r="D205" s="194" t="s">
        <v>171</v>
      </c>
      <c r="E205" s="216" t="s">
        <v>1</v>
      </c>
      <c r="F205" s="217" t="s">
        <v>196</v>
      </c>
      <c r="G205" s="15"/>
      <c r="H205" s="218">
        <v>15</v>
      </c>
      <c r="I205" s="219"/>
      <c r="J205" s="15"/>
      <c r="K205" s="15"/>
      <c r="L205" s="215"/>
      <c r="M205" s="220"/>
      <c r="N205" s="221"/>
      <c r="O205" s="221"/>
      <c r="P205" s="221"/>
      <c r="Q205" s="221"/>
      <c r="R205" s="221"/>
      <c r="S205" s="221"/>
      <c r="T205" s="222"/>
      <c r="U205" s="15"/>
      <c r="V205" s="15"/>
      <c r="W205" s="15"/>
      <c r="X205" s="15"/>
      <c r="Y205" s="15"/>
      <c r="Z205" s="15"/>
      <c r="AA205" s="15"/>
      <c r="AB205" s="15"/>
      <c r="AC205" s="15"/>
      <c r="AD205" s="15"/>
      <c r="AE205" s="15"/>
      <c r="AT205" s="216" t="s">
        <v>171</v>
      </c>
      <c r="AU205" s="216" t="s">
        <v>83</v>
      </c>
      <c r="AV205" s="15" t="s">
        <v>165</v>
      </c>
      <c r="AW205" s="15" t="s">
        <v>32</v>
      </c>
      <c r="AX205" s="15" t="s">
        <v>81</v>
      </c>
      <c r="AY205" s="216" t="s">
        <v>158</v>
      </c>
    </row>
    <row r="206" s="2" customFormat="1" ht="24.15" customHeight="1">
      <c r="A206" s="38"/>
      <c r="B206" s="180"/>
      <c r="C206" s="223" t="s">
        <v>252</v>
      </c>
      <c r="D206" s="223" t="s">
        <v>304</v>
      </c>
      <c r="E206" s="224" t="s">
        <v>1678</v>
      </c>
      <c r="F206" s="225" t="s">
        <v>1679</v>
      </c>
      <c r="G206" s="226" t="s">
        <v>342</v>
      </c>
      <c r="H206" s="227">
        <v>15</v>
      </c>
      <c r="I206" s="228"/>
      <c r="J206" s="229">
        <f>ROUND(I206*H206,2)</f>
        <v>0</v>
      </c>
      <c r="K206" s="225" t="s">
        <v>164</v>
      </c>
      <c r="L206" s="230"/>
      <c r="M206" s="231" t="s">
        <v>1</v>
      </c>
      <c r="N206" s="232" t="s">
        <v>40</v>
      </c>
      <c r="O206" s="77"/>
      <c r="P206" s="190">
        <f>O206*H206</f>
        <v>0</v>
      </c>
      <c r="Q206" s="190">
        <v>0.00014999999999999999</v>
      </c>
      <c r="R206" s="190">
        <f>Q206*H206</f>
        <v>0.0022499999999999998</v>
      </c>
      <c r="S206" s="190">
        <v>0</v>
      </c>
      <c r="T206" s="191">
        <f>S206*H206</f>
        <v>0</v>
      </c>
      <c r="U206" s="38"/>
      <c r="V206" s="38"/>
      <c r="W206" s="38"/>
      <c r="X206" s="38"/>
      <c r="Y206" s="38"/>
      <c r="Z206" s="38"/>
      <c r="AA206" s="38"/>
      <c r="AB206" s="38"/>
      <c r="AC206" s="38"/>
      <c r="AD206" s="38"/>
      <c r="AE206" s="38"/>
      <c r="AR206" s="192" t="s">
        <v>379</v>
      </c>
      <c r="AT206" s="192" t="s">
        <v>304</v>
      </c>
      <c r="AU206" s="192" t="s">
        <v>83</v>
      </c>
      <c r="AY206" s="19" t="s">
        <v>158</v>
      </c>
      <c r="BE206" s="193">
        <f>IF(N206="základní",J206,0)</f>
        <v>0</v>
      </c>
      <c r="BF206" s="193">
        <f>IF(N206="snížená",J206,0)</f>
        <v>0</v>
      </c>
      <c r="BG206" s="193">
        <f>IF(N206="zákl. přenesená",J206,0)</f>
        <v>0</v>
      </c>
      <c r="BH206" s="193">
        <f>IF(N206="sníž. přenesená",J206,0)</f>
        <v>0</v>
      </c>
      <c r="BI206" s="193">
        <f>IF(N206="nulová",J206,0)</f>
        <v>0</v>
      </c>
      <c r="BJ206" s="19" t="s">
        <v>81</v>
      </c>
      <c r="BK206" s="193">
        <f>ROUND(I206*H206,2)</f>
        <v>0</v>
      </c>
      <c r="BL206" s="19" t="s">
        <v>272</v>
      </c>
      <c r="BM206" s="192" t="s">
        <v>1680</v>
      </c>
    </row>
    <row r="207" s="2" customFormat="1">
      <c r="A207" s="38"/>
      <c r="B207" s="39"/>
      <c r="C207" s="38"/>
      <c r="D207" s="194" t="s">
        <v>167</v>
      </c>
      <c r="E207" s="38"/>
      <c r="F207" s="195" t="s">
        <v>1679</v>
      </c>
      <c r="G207" s="38"/>
      <c r="H207" s="38"/>
      <c r="I207" s="196"/>
      <c r="J207" s="38"/>
      <c r="K207" s="38"/>
      <c r="L207" s="39"/>
      <c r="M207" s="197"/>
      <c r="N207" s="198"/>
      <c r="O207" s="77"/>
      <c r="P207" s="77"/>
      <c r="Q207" s="77"/>
      <c r="R207" s="77"/>
      <c r="S207" s="77"/>
      <c r="T207" s="78"/>
      <c r="U207" s="38"/>
      <c r="V207" s="38"/>
      <c r="W207" s="38"/>
      <c r="X207" s="38"/>
      <c r="Y207" s="38"/>
      <c r="Z207" s="38"/>
      <c r="AA207" s="38"/>
      <c r="AB207" s="38"/>
      <c r="AC207" s="38"/>
      <c r="AD207" s="38"/>
      <c r="AE207" s="38"/>
      <c r="AT207" s="19" t="s">
        <v>167</v>
      </c>
      <c r="AU207" s="19" t="s">
        <v>83</v>
      </c>
    </row>
    <row r="208" s="2" customFormat="1" ht="33" customHeight="1">
      <c r="A208" s="38"/>
      <c r="B208" s="180"/>
      <c r="C208" s="181" t="s">
        <v>259</v>
      </c>
      <c r="D208" s="181" t="s">
        <v>160</v>
      </c>
      <c r="E208" s="182" t="s">
        <v>1681</v>
      </c>
      <c r="F208" s="183" t="s">
        <v>1682</v>
      </c>
      <c r="G208" s="184" t="s">
        <v>184</v>
      </c>
      <c r="H208" s="185">
        <v>36</v>
      </c>
      <c r="I208" s="186"/>
      <c r="J208" s="187">
        <f>ROUND(I208*H208,2)</f>
        <v>0</v>
      </c>
      <c r="K208" s="183" t="s">
        <v>164</v>
      </c>
      <c r="L208" s="39"/>
      <c r="M208" s="188" t="s">
        <v>1</v>
      </c>
      <c r="N208" s="189" t="s">
        <v>40</v>
      </c>
      <c r="O208" s="77"/>
      <c r="P208" s="190">
        <f>O208*H208</f>
        <v>0</v>
      </c>
      <c r="Q208" s="190">
        <v>0</v>
      </c>
      <c r="R208" s="190">
        <f>Q208*H208</f>
        <v>0</v>
      </c>
      <c r="S208" s="190">
        <v>0</v>
      </c>
      <c r="T208" s="191">
        <f>S208*H208</f>
        <v>0</v>
      </c>
      <c r="U208" s="38"/>
      <c r="V208" s="38"/>
      <c r="W208" s="38"/>
      <c r="X208" s="38"/>
      <c r="Y208" s="38"/>
      <c r="Z208" s="38"/>
      <c r="AA208" s="38"/>
      <c r="AB208" s="38"/>
      <c r="AC208" s="38"/>
      <c r="AD208" s="38"/>
      <c r="AE208" s="38"/>
      <c r="AR208" s="192" t="s">
        <v>272</v>
      </c>
      <c r="AT208" s="192" t="s">
        <v>160</v>
      </c>
      <c r="AU208" s="192" t="s">
        <v>83</v>
      </c>
      <c r="AY208" s="19" t="s">
        <v>158</v>
      </c>
      <c r="BE208" s="193">
        <f>IF(N208="základní",J208,0)</f>
        <v>0</v>
      </c>
      <c r="BF208" s="193">
        <f>IF(N208="snížená",J208,0)</f>
        <v>0</v>
      </c>
      <c r="BG208" s="193">
        <f>IF(N208="zákl. přenesená",J208,0)</f>
        <v>0</v>
      </c>
      <c r="BH208" s="193">
        <f>IF(N208="sníž. přenesená",J208,0)</f>
        <v>0</v>
      </c>
      <c r="BI208" s="193">
        <f>IF(N208="nulová",J208,0)</f>
        <v>0</v>
      </c>
      <c r="BJ208" s="19" t="s">
        <v>81</v>
      </c>
      <c r="BK208" s="193">
        <f>ROUND(I208*H208,2)</f>
        <v>0</v>
      </c>
      <c r="BL208" s="19" t="s">
        <v>272</v>
      </c>
      <c r="BM208" s="192" t="s">
        <v>1683</v>
      </c>
    </row>
    <row r="209" s="2" customFormat="1">
      <c r="A209" s="38"/>
      <c r="B209" s="39"/>
      <c r="C209" s="38"/>
      <c r="D209" s="194" t="s">
        <v>167</v>
      </c>
      <c r="E209" s="38"/>
      <c r="F209" s="195" t="s">
        <v>1684</v>
      </c>
      <c r="G209" s="38"/>
      <c r="H209" s="38"/>
      <c r="I209" s="196"/>
      <c r="J209" s="38"/>
      <c r="K209" s="38"/>
      <c r="L209" s="39"/>
      <c r="M209" s="197"/>
      <c r="N209" s="198"/>
      <c r="O209" s="77"/>
      <c r="P209" s="77"/>
      <c r="Q209" s="77"/>
      <c r="R209" s="77"/>
      <c r="S209" s="77"/>
      <c r="T209" s="78"/>
      <c r="U209" s="38"/>
      <c r="V209" s="38"/>
      <c r="W209" s="38"/>
      <c r="X209" s="38"/>
      <c r="Y209" s="38"/>
      <c r="Z209" s="38"/>
      <c r="AA209" s="38"/>
      <c r="AB209" s="38"/>
      <c r="AC209" s="38"/>
      <c r="AD209" s="38"/>
      <c r="AE209" s="38"/>
      <c r="AT209" s="19" t="s">
        <v>167</v>
      </c>
      <c r="AU209" s="19" t="s">
        <v>83</v>
      </c>
    </row>
    <row r="210" s="13" customFormat="1">
      <c r="A210" s="13"/>
      <c r="B210" s="200"/>
      <c r="C210" s="13"/>
      <c r="D210" s="194" t="s">
        <v>171</v>
      </c>
      <c r="E210" s="201" t="s">
        <v>1</v>
      </c>
      <c r="F210" s="202" t="s">
        <v>1641</v>
      </c>
      <c r="G210" s="13"/>
      <c r="H210" s="201" t="s">
        <v>1</v>
      </c>
      <c r="I210" s="203"/>
      <c r="J210" s="13"/>
      <c r="K210" s="13"/>
      <c r="L210" s="200"/>
      <c r="M210" s="204"/>
      <c r="N210" s="205"/>
      <c r="O210" s="205"/>
      <c r="P210" s="205"/>
      <c r="Q210" s="205"/>
      <c r="R210" s="205"/>
      <c r="S210" s="205"/>
      <c r="T210" s="206"/>
      <c r="U210" s="13"/>
      <c r="V210" s="13"/>
      <c r="W210" s="13"/>
      <c r="X210" s="13"/>
      <c r="Y210" s="13"/>
      <c r="Z210" s="13"/>
      <c r="AA210" s="13"/>
      <c r="AB210" s="13"/>
      <c r="AC210" s="13"/>
      <c r="AD210" s="13"/>
      <c r="AE210" s="13"/>
      <c r="AT210" s="201" t="s">
        <v>171</v>
      </c>
      <c r="AU210" s="201" t="s">
        <v>83</v>
      </c>
      <c r="AV210" s="13" t="s">
        <v>81</v>
      </c>
      <c r="AW210" s="13" t="s">
        <v>32</v>
      </c>
      <c r="AX210" s="13" t="s">
        <v>75</v>
      </c>
      <c r="AY210" s="201" t="s">
        <v>158</v>
      </c>
    </row>
    <row r="211" s="13" customFormat="1">
      <c r="A211" s="13"/>
      <c r="B211" s="200"/>
      <c r="C211" s="13"/>
      <c r="D211" s="194" t="s">
        <v>171</v>
      </c>
      <c r="E211" s="201" t="s">
        <v>1</v>
      </c>
      <c r="F211" s="202" t="s">
        <v>1685</v>
      </c>
      <c r="G211" s="13"/>
      <c r="H211" s="201" t="s">
        <v>1</v>
      </c>
      <c r="I211" s="203"/>
      <c r="J211" s="13"/>
      <c r="K211" s="13"/>
      <c r="L211" s="200"/>
      <c r="M211" s="204"/>
      <c r="N211" s="205"/>
      <c r="O211" s="205"/>
      <c r="P211" s="205"/>
      <c r="Q211" s="205"/>
      <c r="R211" s="205"/>
      <c r="S211" s="205"/>
      <c r="T211" s="206"/>
      <c r="U211" s="13"/>
      <c r="V211" s="13"/>
      <c r="W211" s="13"/>
      <c r="X211" s="13"/>
      <c r="Y211" s="13"/>
      <c r="Z211" s="13"/>
      <c r="AA211" s="13"/>
      <c r="AB211" s="13"/>
      <c r="AC211" s="13"/>
      <c r="AD211" s="13"/>
      <c r="AE211" s="13"/>
      <c r="AT211" s="201" t="s">
        <v>171</v>
      </c>
      <c r="AU211" s="201" t="s">
        <v>83</v>
      </c>
      <c r="AV211" s="13" t="s">
        <v>81</v>
      </c>
      <c r="AW211" s="13" t="s">
        <v>32</v>
      </c>
      <c r="AX211" s="13" t="s">
        <v>75</v>
      </c>
      <c r="AY211" s="201" t="s">
        <v>158</v>
      </c>
    </row>
    <row r="212" s="14" customFormat="1">
      <c r="A212" s="14"/>
      <c r="B212" s="207"/>
      <c r="C212" s="14"/>
      <c r="D212" s="194" t="s">
        <v>171</v>
      </c>
      <c r="E212" s="208" t="s">
        <v>1</v>
      </c>
      <c r="F212" s="209" t="s">
        <v>400</v>
      </c>
      <c r="G212" s="14"/>
      <c r="H212" s="210">
        <v>36</v>
      </c>
      <c r="I212" s="211"/>
      <c r="J212" s="14"/>
      <c r="K212" s="14"/>
      <c r="L212" s="207"/>
      <c r="M212" s="212"/>
      <c r="N212" s="213"/>
      <c r="O212" s="213"/>
      <c r="P212" s="213"/>
      <c r="Q212" s="213"/>
      <c r="R212" s="213"/>
      <c r="S212" s="213"/>
      <c r="T212" s="214"/>
      <c r="U212" s="14"/>
      <c r="V212" s="14"/>
      <c r="W212" s="14"/>
      <c r="X212" s="14"/>
      <c r="Y212" s="14"/>
      <c r="Z212" s="14"/>
      <c r="AA212" s="14"/>
      <c r="AB212" s="14"/>
      <c r="AC212" s="14"/>
      <c r="AD212" s="14"/>
      <c r="AE212" s="14"/>
      <c r="AT212" s="208" t="s">
        <v>171</v>
      </c>
      <c r="AU212" s="208" t="s">
        <v>83</v>
      </c>
      <c r="AV212" s="14" t="s">
        <v>83</v>
      </c>
      <c r="AW212" s="14" t="s">
        <v>32</v>
      </c>
      <c r="AX212" s="14" t="s">
        <v>75</v>
      </c>
      <c r="AY212" s="208" t="s">
        <v>158</v>
      </c>
    </row>
    <row r="213" s="15" customFormat="1">
      <c r="A213" s="15"/>
      <c r="B213" s="215"/>
      <c r="C213" s="15"/>
      <c r="D213" s="194" t="s">
        <v>171</v>
      </c>
      <c r="E213" s="216" t="s">
        <v>1</v>
      </c>
      <c r="F213" s="217" t="s">
        <v>196</v>
      </c>
      <c r="G213" s="15"/>
      <c r="H213" s="218">
        <v>36</v>
      </c>
      <c r="I213" s="219"/>
      <c r="J213" s="15"/>
      <c r="K213" s="15"/>
      <c r="L213" s="215"/>
      <c r="M213" s="220"/>
      <c r="N213" s="221"/>
      <c r="O213" s="221"/>
      <c r="P213" s="221"/>
      <c r="Q213" s="221"/>
      <c r="R213" s="221"/>
      <c r="S213" s="221"/>
      <c r="T213" s="222"/>
      <c r="U213" s="15"/>
      <c r="V213" s="15"/>
      <c r="W213" s="15"/>
      <c r="X213" s="15"/>
      <c r="Y213" s="15"/>
      <c r="Z213" s="15"/>
      <c r="AA213" s="15"/>
      <c r="AB213" s="15"/>
      <c r="AC213" s="15"/>
      <c r="AD213" s="15"/>
      <c r="AE213" s="15"/>
      <c r="AT213" s="216" t="s">
        <v>171</v>
      </c>
      <c r="AU213" s="216" t="s">
        <v>83</v>
      </c>
      <c r="AV213" s="15" t="s">
        <v>165</v>
      </c>
      <c r="AW213" s="15" t="s">
        <v>32</v>
      </c>
      <c r="AX213" s="15" t="s">
        <v>81</v>
      </c>
      <c r="AY213" s="216" t="s">
        <v>158</v>
      </c>
    </row>
    <row r="214" s="2" customFormat="1" ht="24.15" customHeight="1">
      <c r="A214" s="38"/>
      <c r="B214" s="180"/>
      <c r="C214" s="223" t="s">
        <v>265</v>
      </c>
      <c r="D214" s="223" t="s">
        <v>304</v>
      </c>
      <c r="E214" s="224" t="s">
        <v>1686</v>
      </c>
      <c r="F214" s="225" t="s">
        <v>1687</v>
      </c>
      <c r="G214" s="226" t="s">
        <v>184</v>
      </c>
      <c r="H214" s="227">
        <v>41.399999999999999</v>
      </c>
      <c r="I214" s="228"/>
      <c r="J214" s="229">
        <f>ROUND(I214*H214,2)</f>
        <v>0</v>
      </c>
      <c r="K214" s="225" t="s">
        <v>164</v>
      </c>
      <c r="L214" s="230"/>
      <c r="M214" s="231" t="s">
        <v>1</v>
      </c>
      <c r="N214" s="232" t="s">
        <v>40</v>
      </c>
      <c r="O214" s="77"/>
      <c r="P214" s="190">
        <f>O214*H214</f>
        <v>0</v>
      </c>
      <c r="Q214" s="190">
        <v>0.00017000000000000001</v>
      </c>
      <c r="R214" s="190">
        <f>Q214*H214</f>
        <v>0.007038</v>
      </c>
      <c r="S214" s="190">
        <v>0</v>
      </c>
      <c r="T214" s="191">
        <f>S214*H214</f>
        <v>0</v>
      </c>
      <c r="U214" s="38"/>
      <c r="V214" s="38"/>
      <c r="W214" s="38"/>
      <c r="X214" s="38"/>
      <c r="Y214" s="38"/>
      <c r="Z214" s="38"/>
      <c r="AA214" s="38"/>
      <c r="AB214" s="38"/>
      <c r="AC214" s="38"/>
      <c r="AD214" s="38"/>
      <c r="AE214" s="38"/>
      <c r="AR214" s="192" t="s">
        <v>379</v>
      </c>
      <c r="AT214" s="192" t="s">
        <v>304</v>
      </c>
      <c r="AU214" s="192" t="s">
        <v>83</v>
      </c>
      <c r="AY214" s="19" t="s">
        <v>158</v>
      </c>
      <c r="BE214" s="193">
        <f>IF(N214="základní",J214,0)</f>
        <v>0</v>
      </c>
      <c r="BF214" s="193">
        <f>IF(N214="snížená",J214,0)</f>
        <v>0</v>
      </c>
      <c r="BG214" s="193">
        <f>IF(N214="zákl. přenesená",J214,0)</f>
        <v>0</v>
      </c>
      <c r="BH214" s="193">
        <f>IF(N214="sníž. přenesená",J214,0)</f>
        <v>0</v>
      </c>
      <c r="BI214" s="193">
        <f>IF(N214="nulová",J214,0)</f>
        <v>0</v>
      </c>
      <c r="BJ214" s="19" t="s">
        <v>81</v>
      </c>
      <c r="BK214" s="193">
        <f>ROUND(I214*H214,2)</f>
        <v>0</v>
      </c>
      <c r="BL214" s="19" t="s">
        <v>272</v>
      </c>
      <c r="BM214" s="192" t="s">
        <v>1688</v>
      </c>
    </row>
    <row r="215" s="2" customFormat="1">
      <c r="A215" s="38"/>
      <c r="B215" s="39"/>
      <c r="C215" s="38"/>
      <c r="D215" s="194" t="s">
        <v>167</v>
      </c>
      <c r="E215" s="38"/>
      <c r="F215" s="195" t="s">
        <v>1687</v>
      </c>
      <c r="G215" s="38"/>
      <c r="H215" s="38"/>
      <c r="I215" s="196"/>
      <c r="J215" s="38"/>
      <c r="K215" s="38"/>
      <c r="L215" s="39"/>
      <c r="M215" s="197"/>
      <c r="N215" s="198"/>
      <c r="O215" s="77"/>
      <c r="P215" s="77"/>
      <c r="Q215" s="77"/>
      <c r="R215" s="77"/>
      <c r="S215" s="77"/>
      <c r="T215" s="78"/>
      <c r="U215" s="38"/>
      <c r="V215" s="38"/>
      <c r="W215" s="38"/>
      <c r="X215" s="38"/>
      <c r="Y215" s="38"/>
      <c r="Z215" s="38"/>
      <c r="AA215" s="38"/>
      <c r="AB215" s="38"/>
      <c r="AC215" s="38"/>
      <c r="AD215" s="38"/>
      <c r="AE215" s="38"/>
      <c r="AT215" s="19" t="s">
        <v>167</v>
      </c>
      <c r="AU215" s="19" t="s">
        <v>83</v>
      </c>
    </row>
    <row r="216" s="2" customFormat="1">
      <c r="A216" s="38"/>
      <c r="B216" s="39"/>
      <c r="C216" s="38"/>
      <c r="D216" s="194" t="s">
        <v>169</v>
      </c>
      <c r="E216" s="38"/>
      <c r="F216" s="199" t="s">
        <v>1689</v>
      </c>
      <c r="G216" s="38"/>
      <c r="H216" s="38"/>
      <c r="I216" s="196"/>
      <c r="J216" s="38"/>
      <c r="K216" s="38"/>
      <c r="L216" s="39"/>
      <c r="M216" s="197"/>
      <c r="N216" s="198"/>
      <c r="O216" s="77"/>
      <c r="P216" s="77"/>
      <c r="Q216" s="77"/>
      <c r="R216" s="77"/>
      <c r="S216" s="77"/>
      <c r="T216" s="78"/>
      <c r="U216" s="38"/>
      <c r="V216" s="38"/>
      <c r="W216" s="38"/>
      <c r="X216" s="38"/>
      <c r="Y216" s="38"/>
      <c r="Z216" s="38"/>
      <c r="AA216" s="38"/>
      <c r="AB216" s="38"/>
      <c r="AC216" s="38"/>
      <c r="AD216" s="38"/>
      <c r="AE216" s="38"/>
      <c r="AT216" s="19" t="s">
        <v>169</v>
      </c>
      <c r="AU216" s="19" t="s">
        <v>83</v>
      </c>
    </row>
    <row r="217" s="14" customFormat="1">
      <c r="A217" s="14"/>
      <c r="B217" s="207"/>
      <c r="C217" s="14"/>
      <c r="D217" s="194" t="s">
        <v>171</v>
      </c>
      <c r="E217" s="14"/>
      <c r="F217" s="209" t="s">
        <v>1690</v>
      </c>
      <c r="G217" s="14"/>
      <c r="H217" s="210">
        <v>41.399999999999999</v>
      </c>
      <c r="I217" s="211"/>
      <c r="J217" s="14"/>
      <c r="K217" s="14"/>
      <c r="L217" s="207"/>
      <c r="M217" s="212"/>
      <c r="N217" s="213"/>
      <c r="O217" s="213"/>
      <c r="P217" s="213"/>
      <c r="Q217" s="213"/>
      <c r="R217" s="213"/>
      <c r="S217" s="213"/>
      <c r="T217" s="214"/>
      <c r="U217" s="14"/>
      <c r="V217" s="14"/>
      <c r="W217" s="14"/>
      <c r="X217" s="14"/>
      <c r="Y217" s="14"/>
      <c r="Z217" s="14"/>
      <c r="AA217" s="14"/>
      <c r="AB217" s="14"/>
      <c r="AC217" s="14"/>
      <c r="AD217" s="14"/>
      <c r="AE217" s="14"/>
      <c r="AT217" s="208" t="s">
        <v>171</v>
      </c>
      <c r="AU217" s="208" t="s">
        <v>83</v>
      </c>
      <c r="AV217" s="14" t="s">
        <v>83</v>
      </c>
      <c r="AW217" s="14" t="s">
        <v>3</v>
      </c>
      <c r="AX217" s="14" t="s">
        <v>81</v>
      </c>
      <c r="AY217" s="208" t="s">
        <v>158</v>
      </c>
    </row>
    <row r="218" s="2" customFormat="1" ht="24.15" customHeight="1">
      <c r="A218" s="38"/>
      <c r="B218" s="180"/>
      <c r="C218" s="181" t="s">
        <v>272</v>
      </c>
      <c r="D218" s="181" t="s">
        <v>160</v>
      </c>
      <c r="E218" s="182" t="s">
        <v>1691</v>
      </c>
      <c r="F218" s="183" t="s">
        <v>1692</v>
      </c>
      <c r="G218" s="184" t="s">
        <v>184</v>
      </c>
      <c r="H218" s="185">
        <v>12</v>
      </c>
      <c r="I218" s="186"/>
      <c r="J218" s="187">
        <f>ROUND(I218*H218,2)</f>
        <v>0</v>
      </c>
      <c r="K218" s="183" t="s">
        <v>164</v>
      </c>
      <c r="L218" s="39"/>
      <c r="M218" s="188" t="s">
        <v>1</v>
      </c>
      <c r="N218" s="189" t="s">
        <v>40</v>
      </c>
      <c r="O218" s="77"/>
      <c r="P218" s="190">
        <f>O218*H218</f>
        <v>0</v>
      </c>
      <c r="Q218" s="190">
        <v>0</v>
      </c>
      <c r="R218" s="190">
        <f>Q218*H218</f>
        <v>0</v>
      </c>
      <c r="S218" s="190">
        <v>0</v>
      </c>
      <c r="T218" s="191">
        <f>S218*H218</f>
        <v>0</v>
      </c>
      <c r="U218" s="38"/>
      <c r="V218" s="38"/>
      <c r="W218" s="38"/>
      <c r="X218" s="38"/>
      <c r="Y218" s="38"/>
      <c r="Z218" s="38"/>
      <c r="AA218" s="38"/>
      <c r="AB218" s="38"/>
      <c r="AC218" s="38"/>
      <c r="AD218" s="38"/>
      <c r="AE218" s="38"/>
      <c r="AR218" s="192" t="s">
        <v>272</v>
      </c>
      <c r="AT218" s="192" t="s">
        <v>160</v>
      </c>
      <c r="AU218" s="192" t="s">
        <v>83</v>
      </c>
      <c r="AY218" s="19" t="s">
        <v>158</v>
      </c>
      <c r="BE218" s="193">
        <f>IF(N218="základní",J218,0)</f>
        <v>0</v>
      </c>
      <c r="BF218" s="193">
        <f>IF(N218="snížená",J218,0)</f>
        <v>0</v>
      </c>
      <c r="BG218" s="193">
        <f>IF(N218="zákl. přenesená",J218,0)</f>
        <v>0</v>
      </c>
      <c r="BH218" s="193">
        <f>IF(N218="sníž. přenesená",J218,0)</f>
        <v>0</v>
      </c>
      <c r="BI218" s="193">
        <f>IF(N218="nulová",J218,0)</f>
        <v>0</v>
      </c>
      <c r="BJ218" s="19" t="s">
        <v>81</v>
      </c>
      <c r="BK218" s="193">
        <f>ROUND(I218*H218,2)</f>
        <v>0</v>
      </c>
      <c r="BL218" s="19" t="s">
        <v>272</v>
      </c>
      <c r="BM218" s="192" t="s">
        <v>1693</v>
      </c>
    </row>
    <row r="219" s="2" customFormat="1">
      <c r="A219" s="38"/>
      <c r="B219" s="39"/>
      <c r="C219" s="38"/>
      <c r="D219" s="194" t="s">
        <v>167</v>
      </c>
      <c r="E219" s="38"/>
      <c r="F219" s="195" t="s">
        <v>1694</v>
      </c>
      <c r="G219" s="38"/>
      <c r="H219" s="38"/>
      <c r="I219" s="196"/>
      <c r="J219" s="38"/>
      <c r="K219" s="38"/>
      <c r="L219" s="39"/>
      <c r="M219" s="197"/>
      <c r="N219" s="198"/>
      <c r="O219" s="77"/>
      <c r="P219" s="77"/>
      <c r="Q219" s="77"/>
      <c r="R219" s="77"/>
      <c r="S219" s="77"/>
      <c r="T219" s="78"/>
      <c r="U219" s="38"/>
      <c r="V219" s="38"/>
      <c r="W219" s="38"/>
      <c r="X219" s="38"/>
      <c r="Y219" s="38"/>
      <c r="Z219" s="38"/>
      <c r="AA219" s="38"/>
      <c r="AB219" s="38"/>
      <c r="AC219" s="38"/>
      <c r="AD219" s="38"/>
      <c r="AE219" s="38"/>
      <c r="AT219" s="19" t="s">
        <v>167</v>
      </c>
      <c r="AU219" s="19" t="s">
        <v>83</v>
      </c>
    </row>
    <row r="220" s="13" customFormat="1">
      <c r="A220" s="13"/>
      <c r="B220" s="200"/>
      <c r="C220" s="13"/>
      <c r="D220" s="194" t="s">
        <v>171</v>
      </c>
      <c r="E220" s="201" t="s">
        <v>1</v>
      </c>
      <c r="F220" s="202" t="s">
        <v>1641</v>
      </c>
      <c r="G220" s="13"/>
      <c r="H220" s="201" t="s">
        <v>1</v>
      </c>
      <c r="I220" s="203"/>
      <c r="J220" s="13"/>
      <c r="K220" s="13"/>
      <c r="L220" s="200"/>
      <c r="M220" s="204"/>
      <c r="N220" s="205"/>
      <c r="O220" s="205"/>
      <c r="P220" s="205"/>
      <c r="Q220" s="205"/>
      <c r="R220" s="205"/>
      <c r="S220" s="205"/>
      <c r="T220" s="206"/>
      <c r="U220" s="13"/>
      <c r="V220" s="13"/>
      <c r="W220" s="13"/>
      <c r="X220" s="13"/>
      <c r="Y220" s="13"/>
      <c r="Z220" s="13"/>
      <c r="AA220" s="13"/>
      <c r="AB220" s="13"/>
      <c r="AC220" s="13"/>
      <c r="AD220" s="13"/>
      <c r="AE220" s="13"/>
      <c r="AT220" s="201" t="s">
        <v>171</v>
      </c>
      <c r="AU220" s="201" t="s">
        <v>83</v>
      </c>
      <c r="AV220" s="13" t="s">
        <v>81</v>
      </c>
      <c r="AW220" s="13" t="s">
        <v>32</v>
      </c>
      <c r="AX220" s="13" t="s">
        <v>75</v>
      </c>
      <c r="AY220" s="201" t="s">
        <v>158</v>
      </c>
    </row>
    <row r="221" s="13" customFormat="1">
      <c r="A221" s="13"/>
      <c r="B221" s="200"/>
      <c r="C221" s="13"/>
      <c r="D221" s="194" t="s">
        <v>171</v>
      </c>
      <c r="E221" s="201" t="s">
        <v>1</v>
      </c>
      <c r="F221" s="202" t="s">
        <v>1695</v>
      </c>
      <c r="G221" s="13"/>
      <c r="H221" s="201" t="s">
        <v>1</v>
      </c>
      <c r="I221" s="203"/>
      <c r="J221" s="13"/>
      <c r="K221" s="13"/>
      <c r="L221" s="200"/>
      <c r="M221" s="204"/>
      <c r="N221" s="205"/>
      <c r="O221" s="205"/>
      <c r="P221" s="205"/>
      <c r="Q221" s="205"/>
      <c r="R221" s="205"/>
      <c r="S221" s="205"/>
      <c r="T221" s="206"/>
      <c r="U221" s="13"/>
      <c r="V221" s="13"/>
      <c r="W221" s="13"/>
      <c r="X221" s="13"/>
      <c r="Y221" s="13"/>
      <c r="Z221" s="13"/>
      <c r="AA221" s="13"/>
      <c r="AB221" s="13"/>
      <c r="AC221" s="13"/>
      <c r="AD221" s="13"/>
      <c r="AE221" s="13"/>
      <c r="AT221" s="201" t="s">
        <v>171</v>
      </c>
      <c r="AU221" s="201" t="s">
        <v>83</v>
      </c>
      <c r="AV221" s="13" t="s">
        <v>81</v>
      </c>
      <c r="AW221" s="13" t="s">
        <v>32</v>
      </c>
      <c r="AX221" s="13" t="s">
        <v>75</v>
      </c>
      <c r="AY221" s="201" t="s">
        <v>158</v>
      </c>
    </row>
    <row r="222" s="14" customFormat="1">
      <c r="A222" s="14"/>
      <c r="B222" s="207"/>
      <c r="C222" s="14"/>
      <c r="D222" s="194" t="s">
        <v>171</v>
      </c>
      <c r="E222" s="208" t="s">
        <v>1</v>
      </c>
      <c r="F222" s="209" t="s">
        <v>8</v>
      </c>
      <c r="G222" s="14"/>
      <c r="H222" s="210">
        <v>12</v>
      </c>
      <c r="I222" s="211"/>
      <c r="J222" s="14"/>
      <c r="K222" s="14"/>
      <c r="L222" s="207"/>
      <c r="M222" s="212"/>
      <c r="N222" s="213"/>
      <c r="O222" s="213"/>
      <c r="P222" s="213"/>
      <c r="Q222" s="213"/>
      <c r="R222" s="213"/>
      <c r="S222" s="213"/>
      <c r="T222" s="214"/>
      <c r="U222" s="14"/>
      <c r="V222" s="14"/>
      <c r="W222" s="14"/>
      <c r="X222" s="14"/>
      <c r="Y222" s="14"/>
      <c r="Z222" s="14"/>
      <c r="AA222" s="14"/>
      <c r="AB222" s="14"/>
      <c r="AC222" s="14"/>
      <c r="AD222" s="14"/>
      <c r="AE222" s="14"/>
      <c r="AT222" s="208" t="s">
        <v>171</v>
      </c>
      <c r="AU222" s="208" t="s">
        <v>83</v>
      </c>
      <c r="AV222" s="14" t="s">
        <v>83</v>
      </c>
      <c r="AW222" s="14" t="s">
        <v>32</v>
      </c>
      <c r="AX222" s="14" t="s">
        <v>75</v>
      </c>
      <c r="AY222" s="208" t="s">
        <v>158</v>
      </c>
    </row>
    <row r="223" s="15" customFormat="1">
      <c r="A223" s="15"/>
      <c r="B223" s="215"/>
      <c r="C223" s="15"/>
      <c r="D223" s="194" t="s">
        <v>171</v>
      </c>
      <c r="E223" s="216" t="s">
        <v>1</v>
      </c>
      <c r="F223" s="217" t="s">
        <v>196</v>
      </c>
      <c r="G223" s="15"/>
      <c r="H223" s="218">
        <v>12</v>
      </c>
      <c r="I223" s="219"/>
      <c r="J223" s="15"/>
      <c r="K223" s="15"/>
      <c r="L223" s="215"/>
      <c r="M223" s="220"/>
      <c r="N223" s="221"/>
      <c r="O223" s="221"/>
      <c r="P223" s="221"/>
      <c r="Q223" s="221"/>
      <c r="R223" s="221"/>
      <c r="S223" s="221"/>
      <c r="T223" s="222"/>
      <c r="U223" s="15"/>
      <c r="V223" s="15"/>
      <c r="W223" s="15"/>
      <c r="X223" s="15"/>
      <c r="Y223" s="15"/>
      <c r="Z223" s="15"/>
      <c r="AA223" s="15"/>
      <c r="AB223" s="15"/>
      <c r="AC223" s="15"/>
      <c r="AD223" s="15"/>
      <c r="AE223" s="15"/>
      <c r="AT223" s="216" t="s">
        <v>171</v>
      </c>
      <c r="AU223" s="216" t="s">
        <v>83</v>
      </c>
      <c r="AV223" s="15" t="s">
        <v>165</v>
      </c>
      <c r="AW223" s="15" t="s">
        <v>32</v>
      </c>
      <c r="AX223" s="15" t="s">
        <v>81</v>
      </c>
      <c r="AY223" s="216" t="s">
        <v>158</v>
      </c>
    </row>
    <row r="224" s="2" customFormat="1" ht="24.15" customHeight="1">
      <c r="A224" s="38"/>
      <c r="B224" s="180"/>
      <c r="C224" s="223" t="s">
        <v>282</v>
      </c>
      <c r="D224" s="223" t="s">
        <v>304</v>
      </c>
      <c r="E224" s="224" t="s">
        <v>1696</v>
      </c>
      <c r="F224" s="225" t="s">
        <v>1697</v>
      </c>
      <c r="G224" s="226" t="s">
        <v>184</v>
      </c>
      <c r="H224" s="227">
        <v>13.800000000000001</v>
      </c>
      <c r="I224" s="228"/>
      <c r="J224" s="229">
        <f>ROUND(I224*H224,2)</f>
        <v>0</v>
      </c>
      <c r="K224" s="225" t="s">
        <v>164</v>
      </c>
      <c r="L224" s="230"/>
      <c r="M224" s="231" t="s">
        <v>1</v>
      </c>
      <c r="N224" s="232" t="s">
        <v>40</v>
      </c>
      <c r="O224" s="77"/>
      <c r="P224" s="190">
        <f>O224*H224</f>
        <v>0</v>
      </c>
      <c r="Q224" s="190">
        <v>0.00010000000000000001</v>
      </c>
      <c r="R224" s="190">
        <f>Q224*H224</f>
        <v>0.0013800000000000002</v>
      </c>
      <c r="S224" s="190">
        <v>0</v>
      </c>
      <c r="T224" s="191">
        <f>S224*H224</f>
        <v>0</v>
      </c>
      <c r="U224" s="38"/>
      <c r="V224" s="38"/>
      <c r="W224" s="38"/>
      <c r="X224" s="38"/>
      <c r="Y224" s="38"/>
      <c r="Z224" s="38"/>
      <c r="AA224" s="38"/>
      <c r="AB224" s="38"/>
      <c r="AC224" s="38"/>
      <c r="AD224" s="38"/>
      <c r="AE224" s="38"/>
      <c r="AR224" s="192" t="s">
        <v>379</v>
      </c>
      <c r="AT224" s="192" t="s">
        <v>304</v>
      </c>
      <c r="AU224" s="192" t="s">
        <v>83</v>
      </c>
      <c r="AY224" s="19" t="s">
        <v>158</v>
      </c>
      <c r="BE224" s="193">
        <f>IF(N224="základní",J224,0)</f>
        <v>0</v>
      </c>
      <c r="BF224" s="193">
        <f>IF(N224="snížená",J224,0)</f>
        <v>0</v>
      </c>
      <c r="BG224" s="193">
        <f>IF(N224="zákl. přenesená",J224,0)</f>
        <v>0</v>
      </c>
      <c r="BH224" s="193">
        <f>IF(N224="sníž. přenesená",J224,0)</f>
        <v>0</v>
      </c>
      <c r="BI224" s="193">
        <f>IF(N224="nulová",J224,0)</f>
        <v>0</v>
      </c>
      <c r="BJ224" s="19" t="s">
        <v>81</v>
      </c>
      <c r="BK224" s="193">
        <f>ROUND(I224*H224,2)</f>
        <v>0</v>
      </c>
      <c r="BL224" s="19" t="s">
        <v>272</v>
      </c>
      <c r="BM224" s="192" t="s">
        <v>1698</v>
      </c>
    </row>
    <row r="225" s="2" customFormat="1">
      <c r="A225" s="38"/>
      <c r="B225" s="39"/>
      <c r="C225" s="38"/>
      <c r="D225" s="194" t="s">
        <v>167</v>
      </c>
      <c r="E225" s="38"/>
      <c r="F225" s="195" t="s">
        <v>1697</v>
      </c>
      <c r="G225" s="38"/>
      <c r="H225" s="38"/>
      <c r="I225" s="196"/>
      <c r="J225" s="38"/>
      <c r="K225" s="38"/>
      <c r="L225" s="39"/>
      <c r="M225" s="197"/>
      <c r="N225" s="198"/>
      <c r="O225" s="77"/>
      <c r="P225" s="77"/>
      <c r="Q225" s="77"/>
      <c r="R225" s="77"/>
      <c r="S225" s="77"/>
      <c r="T225" s="78"/>
      <c r="U225" s="38"/>
      <c r="V225" s="38"/>
      <c r="W225" s="38"/>
      <c r="X225" s="38"/>
      <c r="Y225" s="38"/>
      <c r="Z225" s="38"/>
      <c r="AA225" s="38"/>
      <c r="AB225" s="38"/>
      <c r="AC225" s="38"/>
      <c r="AD225" s="38"/>
      <c r="AE225" s="38"/>
      <c r="AT225" s="19" t="s">
        <v>167</v>
      </c>
      <c r="AU225" s="19" t="s">
        <v>83</v>
      </c>
    </row>
    <row r="226" s="2" customFormat="1">
      <c r="A226" s="38"/>
      <c r="B226" s="39"/>
      <c r="C226" s="38"/>
      <c r="D226" s="194" t="s">
        <v>169</v>
      </c>
      <c r="E226" s="38"/>
      <c r="F226" s="199" t="s">
        <v>1699</v>
      </c>
      <c r="G226" s="38"/>
      <c r="H226" s="38"/>
      <c r="I226" s="196"/>
      <c r="J226" s="38"/>
      <c r="K226" s="38"/>
      <c r="L226" s="39"/>
      <c r="M226" s="197"/>
      <c r="N226" s="198"/>
      <c r="O226" s="77"/>
      <c r="P226" s="77"/>
      <c r="Q226" s="77"/>
      <c r="R226" s="77"/>
      <c r="S226" s="77"/>
      <c r="T226" s="78"/>
      <c r="U226" s="38"/>
      <c r="V226" s="38"/>
      <c r="W226" s="38"/>
      <c r="X226" s="38"/>
      <c r="Y226" s="38"/>
      <c r="Z226" s="38"/>
      <c r="AA226" s="38"/>
      <c r="AB226" s="38"/>
      <c r="AC226" s="38"/>
      <c r="AD226" s="38"/>
      <c r="AE226" s="38"/>
      <c r="AT226" s="19" t="s">
        <v>169</v>
      </c>
      <c r="AU226" s="19" t="s">
        <v>83</v>
      </c>
    </row>
    <row r="227" s="14" customFormat="1">
      <c r="A227" s="14"/>
      <c r="B227" s="207"/>
      <c r="C227" s="14"/>
      <c r="D227" s="194" t="s">
        <v>171</v>
      </c>
      <c r="E227" s="14"/>
      <c r="F227" s="209" t="s">
        <v>1700</v>
      </c>
      <c r="G227" s="14"/>
      <c r="H227" s="210">
        <v>13.800000000000001</v>
      </c>
      <c r="I227" s="211"/>
      <c r="J227" s="14"/>
      <c r="K227" s="14"/>
      <c r="L227" s="207"/>
      <c r="M227" s="212"/>
      <c r="N227" s="213"/>
      <c r="O227" s="213"/>
      <c r="P227" s="213"/>
      <c r="Q227" s="213"/>
      <c r="R227" s="213"/>
      <c r="S227" s="213"/>
      <c r="T227" s="214"/>
      <c r="U227" s="14"/>
      <c r="V227" s="14"/>
      <c r="W227" s="14"/>
      <c r="X227" s="14"/>
      <c r="Y227" s="14"/>
      <c r="Z227" s="14"/>
      <c r="AA227" s="14"/>
      <c r="AB227" s="14"/>
      <c r="AC227" s="14"/>
      <c r="AD227" s="14"/>
      <c r="AE227" s="14"/>
      <c r="AT227" s="208" t="s">
        <v>171</v>
      </c>
      <c r="AU227" s="208" t="s">
        <v>83</v>
      </c>
      <c r="AV227" s="14" t="s">
        <v>83</v>
      </c>
      <c r="AW227" s="14" t="s">
        <v>3</v>
      </c>
      <c r="AX227" s="14" t="s">
        <v>81</v>
      </c>
      <c r="AY227" s="208" t="s">
        <v>158</v>
      </c>
    </row>
    <row r="228" s="2" customFormat="1" ht="24.15" customHeight="1">
      <c r="A228" s="38"/>
      <c r="B228" s="180"/>
      <c r="C228" s="181" t="s">
        <v>294</v>
      </c>
      <c r="D228" s="181" t="s">
        <v>160</v>
      </c>
      <c r="E228" s="182" t="s">
        <v>1701</v>
      </c>
      <c r="F228" s="183" t="s">
        <v>1702</v>
      </c>
      <c r="G228" s="184" t="s">
        <v>184</v>
      </c>
      <c r="H228" s="185">
        <v>36</v>
      </c>
      <c r="I228" s="186"/>
      <c r="J228" s="187">
        <f>ROUND(I228*H228,2)</f>
        <v>0</v>
      </c>
      <c r="K228" s="183" t="s">
        <v>164</v>
      </c>
      <c r="L228" s="39"/>
      <c r="M228" s="188" t="s">
        <v>1</v>
      </c>
      <c r="N228" s="189" t="s">
        <v>40</v>
      </c>
      <c r="O228" s="77"/>
      <c r="P228" s="190">
        <f>O228*H228</f>
        <v>0</v>
      </c>
      <c r="Q228" s="190">
        <v>0</v>
      </c>
      <c r="R228" s="190">
        <f>Q228*H228</f>
        <v>0</v>
      </c>
      <c r="S228" s="190">
        <v>0</v>
      </c>
      <c r="T228" s="191">
        <f>S228*H228</f>
        <v>0</v>
      </c>
      <c r="U228" s="38"/>
      <c r="V228" s="38"/>
      <c r="W228" s="38"/>
      <c r="X228" s="38"/>
      <c r="Y228" s="38"/>
      <c r="Z228" s="38"/>
      <c r="AA228" s="38"/>
      <c r="AB228" s="38"/>
      <c r="AC228" s="38"/>
      <c r="AD228" s="38"/>
      <c r="AE228" s="38"/>
      <c r="AR228" s="192" t="s">
        <v>272</v>
      </c>
      <c r="AT228" s="192" t="s">
        <v>160</v>
      </c>
      <c r="AU228" s="192" t="s">
        <v>83</v>
      </c>
      <c r="AY228" s="19" t="s">
        <v>158</v>
      </c>
      <c r="BE228" s="193">
        <f>IF(N228="základní",J228,0)</f>
        <v>0</v>
      </c>
      <c r="BF228" s="193">
        <f>IF(N228="snížená",J228,0)</f>
        <v>0</v>
      </c>
      <c r="BG228" s="193">
        <f>IF(N228="zákl. přenesená",J228,0)</f>
        <v>0</v>
      </c>
      <c r="BH228" s="193">
        <f>IF(N228="sníž. přenesená",J228,0)</f>
        <v>0</v>
      </c>
      <c r="BI228" s="193">
        <f>IF(N228="nulová",J228,0)</f>
        <v>0</v>
      </c>
      <c r="BJ228" s="19" t="s">
        <v>81</v>
      </c>
      <c r="BK228" s="193">
        <f>ROUND(I228*H228,2)</f>
        <v>0</v>
      </c>
      <c r="BL228" s="19" t="s">
        <v>272</v>
      </c>
      <c r="BM228" s="192" t="s">
        <v>1703</v>
      </c>
    </row>
    <row r="229" s="2" customFormat="1">
      <c r="A229" s="38"/>
      <c r="B229" s="39"/>
      <c r="C229" s="38"/>
      <c r="D229" s="194" t="s">
        <v>167</v>
      </c>
      <c r="E229" s="38"/>
      <c r="F229" s="195" t="s">
        <v>1704</v>
      </c>
      <c r="G229" s="38"/>
      <c r="H229" s="38"/>
      <c r="I229" s="196"/>
      <c r="J229" s="38"/>
      <c r="K229" s="38"/>
      <c r="L229" s="39"/>
      <c r="M229" s="197"/>
      <c r="N229" s="198"/>
      <c r="O229" s="77"/>
      <c r="P229" s="77"/>
      <c r="Q229" s="77"/>
      <c r="R229" s="77"/>
      <c r="S229" s="77"/>
      <c r="T229" s="78"/>
      <c r="U229" s="38"/>
      <c r="V229" s="38"/>
      <c r="W229" s="38"/>
      <c r="X229" s="38"/>
      <c r="Y229" s="38"/>
      <c r="Z229" s="38"/>
      <c r="AA229" s="38"/>
      <c r="AB229" s="38"/>
      <c r="AC229" s="38"/>
      <c r="AD229" s="38"/>
      <c r="AE229" s="38"/>
      <c r="AT229" s="19" t="s">
        <v>167</v>
      </c>
      <c r="AU229" s="19" t="s">
        <v>83</v>
      </c>
    </row>
    <row r="230" s="13" customFormat="1">
      <c r="A230" s="13"/>
      <c r="B230" s="200"/>
      <c r="C230" s="13"/>
      <c r="D230" s="194" t="s">
        <v>171</v>
      </c>
      <c r="E230" s="201" t="s">
        <v>1</v>
      </c>
      <c r="F230" s="202" t="s">
        <v>1641</v>
      </c>
      <c r="G230" s="13"/>
      <c r="H230" s="201" t="s">
        <v>1</v>
      </c>
      <c r="I230" s="203"/>
      <c r="J230" s="13"/>
      <c r="K230" s="13"/>
      <c r="L230" s="200"/>
      <c r="M230" s="204"/>
      <c r="N230" s="205"/>
      <c r="O230" s="205"/>
      <c r="P230" s="205"/>
      <c r="Q230" s="205"/>
      <c r="R230" s="205"/>
      <c r="S230" s="205"/>
      <c r="T230" s="206"/>
      <c r="U230" s="13"/>
      <c r="V230" s="13"/>
      <c r="W230" s="13"/>
      <c r="X230" s="13"/>
      <c r="Y230" s="13"/>
      <c r="Z230" s="13"/>
      <c r="AA230" s="13"/>
      <c r="AB230" s="13"/>
      <c r="AC230" s="13"/>
      <c r="AD230" s="13"/>
      <c r="AE230" s="13"/>
      <c r="AT230" s="201" t="s">
        <v>171</v>
      </c>
      <c r="AU230" s="201" t="s">
        <v>83</v>
      </c>
      <c r="AV230" s="13" t="s">
        <v>81</v>
      </c>
      <c r="AW230" s="13" t="s">
        <v>32</v>
      </c>
      <c r="AX230" s="13" t="s">
        <v>75</v>
      </c>
      <c r="AY230" s="201" t="s">
        <v>158</v>
      </c>
    </row>
    <row r="231" s="13" customFormat="1">
      <c r="A231" s="13"/>
      <c r="B231" s="200"/>
      <c r="C231" s="13"/>
      <c r="D231" s="194" t="s">
        <v>171</v>
      </c>
      <c r="E231" s="201" t="s">
        <v>1</v>
      </c>
      <c r="F231" s="202" t="s">
        <v>1705</v>
      </c>
      <c r="G231" s="13"/>
      <c r="H231" s="201" t="s">
        <v>1</v>
      </c>
      <c r="I231" s="203"/>
      <c r="J231" s="13"/>
      <c r="K231" s="13"/>
      <c r="L231" s="200"/>
      <c r="M231" s="204"/>
      <c r="N231" s="205"/>
      <c r="O231" s="205"/>
      <c r="P231" s="205"/>
      <c r="Q231" s="205"/>
      <c r="R231" s="205"/>
      <c r="S231" s="205"/>
      <c r="T231" s="206"/>
      <c r="U231" s="13"/>
      <c r="V231" s="13"/>
      <c r="W231" s="13"/>
      <c r="X231" s="13"/>
      <c r="Y231" s="13"/>
      <c r="Z231" s="13"/>
      <c r="AA231" s="13"/>
      <c r="AB231" s="13"/>
      <c r="AC231" s="13"/>
      <c r="AD231" s="13"/>
      <c r="AE231" s="13"/>
      <c r="AT231" s="201" t="s">
        <v>171</v>
      </c>
      <c r="AU231" s="201" t="s">
        <v>83</v>
      </c>
      <c r="AV231" s="13" t="s">
        <v>81</v>
      </c>
      <c r="AW231" s="13" t="s">
        <v>32</v>
      </c>
      <c r="AX231" s="13" t="s">
        <v>75</v>
      </c>
      <c r="AY231" s="201" t="s">
        <v>158</v>
      </c>
    </row>
    <row r="232" s="14" customFormat="1">
      <c r="A232" s="14"/>
      <c r="B232" s="207"/>
      <c r="C232" s="14"/>
      <c r="D232" s="194" t="s">
        <v>171</v>
      </c>
      <c r="E232" s="208" t="s">
        <v>1</v>
      </c>
      <c r="F232" s="209" t="s">
        <v>333</v>
      </c>
      <c r="G232" s="14"/>
      <c r="H232" s="210">
        <v>24</v>
      </c>
      <c r="I232" s="211"/>
      <c r="J232" s="14"/>
      <c r="K232" s="14"/>
      <c r="L232" s="207"/>
      <c r="M232" s="212"/>
      <c r="N232" s="213"/>
      <c r="O232" s="213"/>
      <c r="P232" s="213"/>
      <c r="Q232" s="213"/>
      <c r="R232" s="213"/>
      <c r="S232" s="213"/>
      <c r="T232" s="214"/>
      <c r="U232" s="14"/>
      <c r="V232" s="14"/>
      <c r="W232" s="14"/>
      <c r="X232" s="14"/>
      <c r="Y232" s="14"/>
      <c r="Z232" s="14"/>
      <c r="AA232" s="14"/>
      <c r="AB232" s="14"/>
      <c r="AC232" s="14"/>
      <c r="AD232" s="14"/>
      <c r="AE232" s="14"/>
      <c r="AT232" s="208" t="s">
        <v>171</v>
      </c>
      <c r="AU232" s="208" t="s">
        <v>83</v>
      </c>
      <c r="AV232" s="14" t="s">
        <v>83</v>
      </c>
      <c r="AW232" s="14" t="s">
        <v>32</v>
      </c>
      <c r="AX232" s="14" t="s">
        <v>75</v>
      </c>
      <c r="AY232" s="208" t="s">
        <v>158</v>
      </c>
    </row>
    <row r="233" s="13" customFormat="1">
      <c r="A233" s="13"/>
      <c r="B233" s="200"/>
      <c r="C233" s="13"/>
      <c r="D233" s="194" t="s">
        <v>171</v>
      </c>
      <c r="E233" s="201" t="s">
        <v>1</v>
      </c>
      <c r="F233" s="202" t="s">
        <v>1706</v>
      </c>
      <c r="G233" s="13"/>
      <c r="H233" s="201" t="s">
        <v>1</v>
      </c>
      <c r="I233" s="203"/>
      <c r="J233" s="13"/>
      <c r="K233" s="13"/>
      <c r="L233" s="200"/>
      <c r="M233" s="204"/>
      <c r="N233" s="205"/>
      <c r="O233" s="205"/>
      <c r="P233" s="205"/>
      <c r="Q233" s="205"/>
      <c r="R233" s="205"/>
      <c r="S233" s="205"/>
      <c r="T233" s="206"/>
      <c r="U233" s="13"/>
      <c r="V233" s="13"/>
      <c r="W233" s="13"/>
      <c r="X233" s="13"/>
      <c r="Y233" s="13"/>
      <c r="Z233" s="13"/>
      <c r="AA233" s="13"/>
      <c r="AB233" s="13"/>
      <c r="AC233" s="13"/>
      <c r="AD233" s="13"/>
      <c r="AE233" s="13"/>
      <c r="AT233" s="201" t="s">
        <v>171</v>
      </c>
      <c r="AU233" s="201" t="s">
        <v>83</v>
      </c>
      <c r="AV233" s="13" t="s">
        <v>81</v>
      </c>
      <c r="AW233" s="13" t="s">
        <v>32</v>
      </c>
      <c r="AX233" s="13" t="s">
        <v>75</v>
      </c>
      <c r="AY233" s="201" t="s">
        <v>158</v>
      </c>
    </row>
    <row r="234" s="14" customFormat="1">
      <c r="A234" s="14"/>
      <c r="B234" s="207"/>
      <c r="C234" s="14"/>
      <c r="D234" s="194" t="s">
        <v>171</v>
      </c>
      <c r="E234" s="208" t="s">
        <v>1</v>
      </c>
      <c r="F234" s="209" t="s">
        <v>8</v>
      </c>
      <c r="G234" s="14"/>
      <c r="H234" s="210">
        <v>12</v>
      </c>
      <c r="I234" s="211"/>
      <c r="J234" s="14"/>
      <c r="K234" s="14"/>
      <c r="L234" s="207"/>
      <c r="M234" s="212"/>
      <c r="N234" s="213"/>
      <c r="O234" s="213"/>
      <c r="P234" s="213"/>
      <c r="Q234" s="213"/>
      <c r="R234" s="213"/>
      <c r="S234" s="213"/>
      <c r="T234" s="214"/>
      <c r="U234" s="14"/>
      <c r="V234" s="14"/>
      <c r="W234" s="14"/>
      <c r="X234" s="14"/>
      <c r="Y234" s="14"/>
      <c r="Z234" s="14"/>
      <c r="AA234" s="14"/>
      <c r="AB234" s="14"/>
      <c r="AC234" s="14"/>
      <c r="AD234" s="14"/>
      <c r="AE234" s="14"/>
      <c r="AT234" s="208" t="s">
        <v>171</v>
      </c>
      <c r="AU234" s="208" t="s">
        <v>83</v>
      </c>
      <c r="AV234" s="14" t="s">
        <v>83</v>
      </c>
      <c r="AW234" s="14" t="s">
        <v>32</v>
      </c>
      <c r="AX234" s="14" t="s">
        <v>75</v>
      </c>
      <c r="AY234" s="208" t="s">
        <v>158</v>
      </c>
    </row>
    <row r="235" s="15" customFormat="1">
      <c r="A235" s="15"/>
      <c r="B235" s="215"/>
      <c r="C235" s="15"/>
      <c r="D235" s="194" t="s">
        <v>171</v>
      </c>
      <c r="E235" s="216" t="s">
        <v>1</v>
      </c>
      <c r="F235" s="217" t="s">
        <v>196</v>
      </c>
      <c r="G235" s="15"/>
      <c r="H235" s="218">
        <v>36</v>
      </c>
      <c r="I235" s="219"/>
      <c r="J235" s="15"/>
      <c r="K235" s="15"/>
      <c r="L235" s="215"/>
      <c r="M235" s="220"/>
      <c r="N235" s="221"/>
      <c r="O235" s="221"/>
      <c r="P235" s="221"/>
      <c r="Q235" s="221"/>
      <c r="R235" s="221"/>
      <c r="S235" s="221"/>
      <c r="T235" s="222"/>
      <c r="U235" s="15"/>
      <c r="V235" s="15"/>
      <c r="W235" s="15"/>
      <c r="X235" s="15"/>
      <c r="Y235" s="15"/>
      <c r="Z235" s="15"/>
      <c r="AA235" s="15"/>
      <c r="AB235" s="15"/>
      <c r="AC235" s="15"/>
      <c r="AD235" s="15"/>
      <c r="AE235" s="15"/>
      <c r="AT235" s="216" t="s">
        <v>171</v>
      </c>
      <c r="AU235" s="216" t="s">
        <v>83</v>
      </c>
      <c r="AV235" s="15" t="s">
        <v>165</v>
      </c>
      <c r="AW235" s="15" t="s">
        <v>32</v>
      </c>
      <c r="AX235" s="15" t="s">
        <v>81</v>
      </c>
      <c r="AY235" s="216" t="s">
        <v>158</v>
      </c>
    </row>
    <row r="236" s="2" customFormat="1" ht="24.15" customHeight="1">
      <c r="A236" s="38"/>
      <c r="B236" s="180"/>
      <c r="C236" s="223" t="s">
        <v>303</v>
      </c>
      <c r="D236" s="223" t="s">
        <v>304</v>
      </c>
      <c r="E236" s="224" t="s">
        <v>1707</v>
      </c>
      <c r="F236" s="225" t="s">
        <v>1708</v>
      </c>
      <c r="G236" s="226" t="s">
        <v>184</v>
      </c>
      <c r="H236" s="227">
        <v>41.399999999999999</v>
      </c>
      <c r="I236" s="228"/>
      <c r="J236" s="229">
        <f>ROUND(I236*H236,2)</f>
        <v>0</v>
      </c>
      <c r="K236" s="225" t="s">
        <v>164</v>
      </c>
      <c r="L236" s="230"/>
      <c r="M236" s="231" t="s">
        <v>1</v>
      </c>
      <c r="N236" s="232" t="s">
        <v>40</v>
      </c>
      <c r="O236" s="77"/>
      <c r="P236" s="190">
        <f>O236*H236</f>
        <v>0</v>
      </c>
      <c r="Q236" s="190">
        <v>0.00012</v>
      </c>
      <c r="R236" s="190">
        <f>Q236*H236</f>
        <v>0.0049680000000000002</v>
      </c>
      <c r="S236" s="190">
        <v>0</v>
      </c>
      <c r="T236" s="191">
        <f>S236*H236</f>
        <v>0</v>
      </c>
      <c r="U236" s="38"/>
      <c r="V236" s="38"/>
      <c r="W236" s="38"/>
      <c r="X236" s="38"/>
      <c r="Y236" s="38"/>
      <c r="Z236" s="38"/>
      <c r="AA236" s="38"/>
      <c r="AB236" s="38"/>
      <c r="AC236" s="38"/>
      <c r="AD236" s="38"/>
      <c r="AE236" s="38"/>
      <c r="AR236" s="192" t="s">
        <v>379</v>
      </c>
      <c r="AT236" s="192" t="s">
        <v>304</v>
      </c>
      <c r="AU236" s="192" t="s">
        <v>83</v>
      </c>
      <c r="AY236" s="19" t="s">
        <v>158</v>
      </c>
      <c r="BE236" s="193">
        <f>IF(N236="základní",J236,0)</f>
        <v>0</v>
      </c>
      <c r="BF236" s="193">
        <f>IF(N236="snížená",J236,0)</f>
        <v>0</v>
      </c>
      <c r="BG236" s="193">
        <f>IF(N236="zákl. přenesená",J236,0)</f>
        <v>0</v>
      </c>
      <c r="BH236" s="193">
        <f>IF(N236="sníž. přenesená",J236,0)</f>
        <v>0</v>
      </c>
      <c r="BI236" s="193">
        <f>IF(N236="nulová",J236,0)</f>
        <v>0</v>
      </c>
      <c r="BJ236" s="19" t="s">
        <v>81</v>
      </c>
      <c r="BK236" s="193">
        <f>ROUND(I236*H236,2)</f>
        <v>0</v>
      </c>
      <c r="BL236" s="19" t="s">
        <v>272</v>
      </c>
      <c r="BM236" s="192" t="s">
        <v>1709</v>
      </c>
    </row>
    <row r="237" s="2" customFormat="1">
      <c r="A237" s="38"/>
      <c r="B237" s="39"/>
      <c r="C237" s="38"/>
      <c r="D237" s="194" t="s">
        <v>167</v>
      </c>
      <c r="E237" s="38"/>
      <c r="F237" s="195" t="s">
        <v>1708</v>
      </c>
      <c r="G237" s="38"/>
      <c r="H237" s="38"/>
      <c r="I237" s="196"/>
      <c r="J237" s="38"/>
      <c r="K237" s="38"/>
      <c r="L237" s="39"/>
      <c r="M237" s="197"/>
      <c r="N237" s="198"/>
      <c r="O237" s="77"/>
      <c r="P237" s="77"/>
      <c r="Q237" s="77"/>
      <c r="R237" s="77"/>
      <c r="S237" s="77"/>
      <c r="T237" s="78"/>
      <c r="U237" s="38"/>
      <c r="V237" s="38"/>
      <c r="W237" s="38"/>
      <c r="X237" s="38"/>
      <c r="Y237" s="38"/>
      <c r="Z237" s="38"/>
      <c r="AA237" s="38"/>
      <c r="AB237" s="38"/>
      <c r="AC237" s="38"/>
      <c r="AD237" s="38"/>
      <c r="AE237" s="38"/>
      <c r="AT237" s="19" t="s">
        <v>167</v>
      </c>
      <c r="AU237" s="19" t="s">
        <v>83</v>
      </c>
    </row>
    <row r="238" s="2" customFormat="1">
      <c r="A238" s="38"/>
      <c r="B238" s="39"/>
      <c r="C238" s="38"/>
      <c r="D238" s="194" t="s">
        <v>169</v>
      </c>
      <c r="E238" s="38"/>
      <c r="F238" s="199" t="s">
        <v>1710</v>
      </c>
      <c r="G238" s="38"/>
      <c r="H238" s="38"/>
      <c r="I238" s="196"/>
      <c r="J238" s="38"/>
      <c r="K238" s="38"/>
      <c r="L238" s="39"/>
      <c r="M238" s="197"/>
      <c r="N238" s="198"/>
      <c r="O238" s="77"/>
      <c r="P238" s="77"/>
      <c r="Q238" s="77"/>
      <c r="R238" s="77"/>
      <c r="S238" s="77"/>
      <c r="T238" s="78"/>
      <c r="U238" s="38"/>
      <c r="V238" s="38"/>
      <c r="W238" s="38"/>
      <c r="X238" s="38"/>
      <c r="Y238" s="38"/>
      <c r="Z238" s="38"/>
      <c r="AA238" s="38"/>
      <c r="AB238" s="38"/>
      <c r="AC238" s="38"/>
      <c r="AD238" s="38"/>
      <c r="AE238" s="38"/>
      <c r="AT238" s="19" t="s">
        <v>169</v>
      </c>
      <c r="AU238" s="19" t="s">
        <v>83</v>
      </c>
    </row>
    <row r="239" s="14" customFormat="1">
      <c r="A239" s="14"/>
      <c r="B239" s="207"/>
      <c r="C239" s="14"/>
      <c r="D239" s="194" t="s">
        <v>171</v>
      </c>
      <c r="E239" s="14"/>
      <c r="F239" s="209" t="s">
        <v>1690</v>
      </c>
      <c r="G239" s="14"/>
      <c r="H239" s="210">
        <v>41.399999999999999</v>
      </c>
      <c r="I239" s="211"/>
      <c r="J239" s="14"/>
      <c r="K239" s="14"/>
      <c r="L239" s="207"/>
      <c r="M239" s="212"/>
      <c r="N239" s="213"/>
      <c r="O239" s="213"/>
      <c r="P239" s="213"/>
      <c r="Q239" s="213"/>
      <c r="R239" s="213"/>
      <c r="S239" s="213"/>
      <c r="T239" s="214"/>
      <c r="U239" s="14"/>
      <c r="V239" s="14"/>
      <c r="W239" s="14"/>
      <c r="X239" s="14"/>
      <c r="Y239" s="14"/>
      <c r="Z239" s="14"/>
      <c r="AA239" s="14"/>
      <c r="AB239" s="14"/>
      <c r="AC239" s="14"/>
      <c r="AD239" s="14"/>
      <c r="AE239" s="14"/>
      <c r="AT239" s="208" t="s">
        <v>171</v>
      </c>
      <c r="AU239" s="208" t="s">
        <v>83</v>
      </c>
      <c r="AV239" s="14" t="s">
        <v>83</v>
      </c>
      <c r="AW239" s="14" t="s">
        <v>3</v>
      </c>
      <c r="AX239" s="14" t="s">
        <v>81</v>
      </c>
      <c r="AY239" s="208" t="s">
        <v>158</v>
      </c>
    </row>
    <row r="240" s="2" customFormat="1" ht="24.15" customHeight="1">
      <c r="A240" s="38"/>
      <c r="B240" s="180"/>
      <c r="C240" s="223" t="s">
        <v>311</v>
      </c>
      <c r="D240" s="223" t="s">
        <v>304</v>
      </c>
      <c r="E240" s="224" t="s">
        <v>1711</v>
      </c>
      <c r="F240" s="225" t="s">
        <v>1712</v>
      </c>
      <c r="G240" s="226" t="s">
        <v>184</v>
      </c>
      <c r="H240" s="227">
        <v>13.800000000000001</v>
      </c>
      <c r="I240" s="228"/>
      <c r="J240" s="229">
        <f>ROUND(I240*H240,2)</f>
        <v>0</v>
      </c>
      <c r="K240" s="225" t="s">
        <v>164</v>
      </c>
      <c r="L240" s="230"/>
      <c r="M240" s="231" t="s">
        <v>1</v>
      </c>
      <c r="N240" s="232" t="s">
        <v>40</v>
      </c>
      <c r="O240" s="77"/>
      <c r="P240" s="190">
        <f>O240*H240</f>
        <v>0</v>
      </c>
      <c r="Q240" s="190">
        <v>0.00017000000000000001</v>
      </c>
      <c r="R240" s="190">
        <f>Q240*H240</f>
        <v>0.0023460000000000004</v>
      </c>
      <c r="S240" s="190">
        <v>0</v>
      </c>
      <c r="T240" s="191">
        <f>S240*H240</f>
        <v>0</v>
      </c>
      <c r="U240" s="38"/>
      <c r="V240" s="38"/>
      <c r="W240" s="38"/>
      <c r="X240" s="38"/>
      <c r="Y240" s="38"/>
      <c r="Z240" s="38"/>
      <c r="AA240" s="38"/>
      <c r="AB240" s="38"/>
      <c r="AC240" s="38"/>
      <c r="AD240" s="38"/>
      <c r="AE240" s="38"/>
      <c r="AR240" s="192" t="s">
        <v>379</v>
      </c>
      <c r="AT240" s="192" t="s">
        <v>304</v>
      </c>
      <c r="AU240" s="192" t="s">
        <v>83</v>
      </c>
      <c r="AY240" s="19" t="s">
        <v>158</v>
      </c>
      <c r="BE240" s="193">
        <f>IF(N240="základní",J240,0)</f>
        <v>0</v>
      </c>
      <c r="BF240" s="193">
        <f>IF(N240="snížená",J240,0)</f>
        <v>0</v>
      </c>
      <c r="BG240" s="193">
        <f>IF(N240="zákl. přenesená",J240,0)</f>
        <v>0</v>
      </c>
      <c r="BH240" s="193">
        <f>IF(N240="sníž. přenesená",J240,0)</f>
        <v>0</v>
      </c>
      <c r="BI240" s="193">
        <f>IF(N240="nulová",J240,0)</f>
        <v>0</v>
      </c>
      <c r="BJ240" s="19" t="s">
        <v>81</v>
      </c>
      <c r="BK240" s="193">
        <f>ROUND(I240*H240,2)</f>
        <v>0</v>
      </c>
      <c r="BL240" s="19" t="s">
        <v>272</v>
      </c>
      <c r="BM240" s="192" t="s">
        <v>1713</v>
      </c>
    </row>
    <row r="241" s="2" customFormat="1">
      <c r="A241" s="38"/>
      <c r="B241" s="39"/>
      <c r="C241" s="38"/>
      <c r="D241" s="194" t="s">
        <v>167</v>
      </c>
      <c r="E241" s="38"/>
      <c r="F241" s="195" t="s">
        <v>1712</v>
      </c>
      <c r="G241" s="38"/>
      <c r="H241" s="38"/>
      <c r="I241" s="196"/>
      <c r="J241" s="38"/>
      <c r="K241" s="38"/>
      <c r="L241" s="39"/>
      <c r="M241" s="197"/>
      <c r="N241" s="198"/>
      <c r="O241" s="77"/>
      <c r="P241" s="77"/>
      <c r="Q241" s="77"/>
      <c r="R241" s="77"/>
      <c r="S241" s="77"/>
      <c r="T241" s="78"/>
      <c r="U241" s="38"/>
      <c r="V241" s="38"/>
      <c r="W241" s="38"/>
      <c r="X241" s="38"/>
      <c r="Y241" s="38"/>
      <c r="Z241" s="38"/>
      <c r="AA241" s="38"/>
      <c r="AB241" s="38"/>
      <c r="AC241" s="38"/>
      <c r="AD241" s="38"/>
      <c r="AE241" s="38"/>
      <c r="AT241" s="19" t="s">
        <v>167</v>
      </c>
      <c r="AU241" s="19" t="s">
        <v>83</v>
      </c>
    </row>
    <row r="242" s="2" customFormat="1">
      <c r="A242" s="38"/>
      <c r="B242" s="39"/>
      <c r="C242" s="38"/>
      <c r="D242" s="194" t="s">
        <v>169</v>
      </c>
      <c r="E242" s="38"/>
      <c r="F242" s="199" t="s">
        <v>1714</v>
      </c>
      <c r="G242" s="38"/>
      <c r="H242" s="38"/>
      <c r="I242" s="196"/>
      <c r="J242" s="38"/>
      <c r="K242" s="38"/>
      <c r="L242" s="39"/>
      <c r="M242" s="197"/>
      <c r="N242" s="198"/>
      <c r="O242" s="77"/>
      <c r="P242" s="77"/>
      <c r="Q242" s="77"/>
      <c r="R242" s="77"/>
      <c r="S242" s="77"/>
      <c r="T242" s="78"/>
      <c r="U242" s="38"/>
      <c r="V242" s="38"/>
      <c r="W242" s="38"/>
      <c r="X242" s="38"/>
      <c r="Y242" s="38"/>
      <c r="Z242" s="38"/>
      <c r="AA242" s="38"/>
      <c r="AB242" s="38"/>
      <c r="AC242" s="38"/>
      <c r="AD242" s="38"/>
      <c r="AE242" s="38"/>
      <c r="AT242" s="19" t="s">
        <v>169</v>
      </c>
      <c r="AU242" s="19" t="s">
        <v>83</v>
      </c>
    </row>
    <row r="243" s="14" customFormat="1">
      <c r="A243" s="14"/>
      <c r="B243" s="207"/>
      <c r="C243" s="14"/>
      <c r="D243" s="194" t="s">
        <v>171</v>
      </c>
      <c r="E243" s="14"/>
      <c r="F243" s="209" t="s">
        <v>1700</v>
      </c>
      <c r="G243" s="14"/>
      <c r="H243" s="210">
        <v>13.800000000000001</v>
      </c>
      <c r="I243" s="211"/>
      <c r="J243" s="14"/>
      <c r="K243" s="14"/>
      <c r="L243" s="207"/>
      <c r="M243" s="212"/>
      <c r="N243" s="213"/>
      <c r="O243" s="213"/>
      <c r="P243" s="213"/>
      <c r="Q243" s="213"/>
      <c r="R243" s="213"/>
      <c r="S243" s="213"/>
      <c r="T243" s="214"/>
      <c r="U243" s="14"/>
      <c r="V243" s="14"/>
      <c r="W243" s="14"/>
      <c r="X243" s="14"/>
      <c r="Y243" s="14"/>
      <c r="Z243" s="14"/>
      <c r="AA243" s="14"/>
      <c r="AB243" s="14"/>
      <c r="AC243" s="14"/>
      <c r="AD243" s="14"/>
      <c r="AE243" s="14"/>
      <c r="AT243" s="208" t="s">
        <v>171</v>
      </c>
      <c r="AU243" s="208" t="s">
        <v>83</v>
      </c>
      <c r="AV243" s="14" t="s">
        <v>83</v>
      </c>
      <c r="AW243" s="14" t="s">
        <v>3</v>
      </c>
      <c r="AX243" s="14" t="s">
        <v>81</v>
      </c>
      <c r="AY243" s="208" t="s">
        <v>158</v>
      </c>
    </row>
    <row r="244" s="2" customFormat="1" ht="24.15" customHeight="1">
      <c r="A244" s="38"/>
      <c r="B244" s="180"/>
      <c r="C244" s="181" t="s">
        <v>7</v>
      </c>
      <c r="D244" s="181" t="s">
        <v>160</v>
      </c>
      <c r="E244" s="182" t="s">
        <v>1715</v>
      </c>
      <c r="F244" s="183" t="s">
        <v>1716</v>
      </c>
      <c r="G244" s="184" t="s">
        <v>184</v>
      </c>
      <c r="H244" s="185">
        <v>24</v>
      </c>
      <c r="I244" s="186"/>
      <c r="J244" s="187">
        <f>ROUND(I244*H244,2)</f>
        <v>0</v>
      </c>
      <c r="K244" s="183" t="s">
        <v>164</v>
      </c>
      <c r="L244" s="39"/>
      <c r="M244" s="188" t="s">
        <v>1</v>
      </c>
      <c r="N244" s="189" t="s">
        <v>40</v>
      </c>
      <c r="O244" s="77"/>
      <c r="P244" s="190">
        <f>O244*H244</f>
        <v>0</v>
      </c>
      <c r="Q244" s="190">
        <v>0</v>
      </c>
      <c r="R244" s="190">
        <f>Q244*H244</f>
        <v>0</v>
      </c>
      <c r="S244" s="190">
        <v>0</v>
      </c>
      <c r="T244" s="191">
        <f>S244*H244</f>
        <v>0</v>
      </c>
      <c r="U244" s="38"/>
      <c r="V244" s="38"/>
      <c r="W244" s="38"/>
      <c r="X244" s="38"/>
      <c r="Y244" s="38"/>
      <c r="Z244" s="38"/>
      <c r="AA244" s="38"/>
      <c r="AB244" s="38"/>
      <c r="AC244" s="38"/>
      <c r="AD244" s="38"/>
      <c r="AE244" s="38"/>
      <c r="AR244" s="192" t="s">
        <v>272</v>
      </c>
      <c r="AT244" s="192" t="s">
        <v>160</v>
      </c>
      <c r="AU244" s="192" t="s">
        <v>83</v>
      </c>
      <c r="AY244" s="19" t="s">
        <v>158</v>
      </c>
      <c r="BE244" s="193">
        <f>IF(N244="základní",J244,0)</f>
        <v>0</v>
      </c>
      <c r="BF244" s="193">
        <f>IF(N244="snížená",J244,0)</f>
        <v>0</v>
      </c>
      <c r="BG244" s="193">
        <f>IF(N244="zákl. přenesená",J244,0)</f>
        <v>0</v>
      </c>
      <c r="BH244" s="193">
        <f>IF(N244="sníž. přenesená",J244,0)</f>
        <v>0</v>
      </c>
      <c r="BI244" s="193">
        <f>IF(N244="nulová",J244,0)</f>
        <v>0</v>
      </c>
      <c r="BJ244" s="19" t="s">
        <v>81</v>
      </c>
      <c r="BK244" s="193">
        <f>ROUND(I244*H244,2)</f>
        <v>0</v>
      </c>
      <c r="BL244" s="19" t="s">
        <v>272</v>
      </c>
      <c r="BM244" s="192" t="s">
        <v>1717</v>
      </c>
    </row>
    <row r="245" s="2" customFormat="1">
      <c r="A245" s="38"/>
      <c r="B245" s="39"/>
      <c r="C245" s="38"/>
      <c r="D245" s="194" t="s">
        <v>167</v>
      </c>
      <c r="E245" s="38"/>
      <c r="F245" s="195" t="s">
        <v>1718</v>
      </c>
      <c r="G245" s="38"/>
      <c r="H245" s="38"/>
      <c r="I245" s="196"/>
      <c r="J245" s="38"/>
      <c r="K245" s="38"/>
      <c r="L245" s="39"/>
      <c r="M245" s="197"/>
      <c r="N245" s="198"/>
      <c r="O245" s="77"/>
      <c r="P245" s="77"/>
      <c r="Q245" s="77"/>
      <c r="R245" s="77"/>
      <c r="S245" s="77"/>
      <c r="T245" s="78"/>
      <c r="U245" s="38"/>
      <c r="V245" s="38"/>
      <c r="W245" s="38"/>
      <c r="X245" s="38"/>
      <c r="Y245" s="38"/>
      <c r="Z245" s="38"/>
      <c r="AA245" s="38"/>
      <c r="AB245" s="38"/>
      <c r="AC245" s="38"/>
      <c r="AD245" s="38"/>
      <c r="AE245" s="38"/>
      <c r="AT245" s="19" t="s">
        <v>167</v>
      </c>
      <c r="AU245" s="19" t="s">
        <v>83</v>
      </c>
    </row>
    <row r="246" s="13" customFormat="1">
      <c r="A246" s="13"/>
      <c r="B246" s="200"/>
      <c r="C246" s="13"/>
      <c r="D246" s="194" t="s">
        <v>171</v>
      </c>
      <c r="E246" s="201" t="s">
        <v>1</v>
      </c>
      <c r="F246" s="202" t="s">
        <v>1641</v>
      </c>
      <c r="G246" s="13"/>
      <c r="H246" s="201" t="s">
        <v>1</v>
      </c>
      <c r="I246" s="203"/>
      <c r="J246" s="13"/>
      <c r="K246" s="13"/>
      <c r="L246" s="200"/>
      <c r="M246" s="204"/>
      <c r="N246" s="205"/>
      <c r="O246" s="205"/>
      <c r="P246" s="205"/>
      <c r="Q246" s="205"/>
      <c r="R246" s="205"/>
      <c r="S246" s="205"/>
      <c r="T246" s="206"/>
      <c r="U246" s="13"/>
      <c r="V246" s="13"/>
      <c r="W246" s="13"/>
      <c r="X246" s="13"/>
      <c r="Y246" s="13"/>
      <c r="Z246" s="13"/>
      <c r="AA246" s="13"/>
      <c r="AB246" s="13"/>
      <c r="AC246" s="13"/>
      <c r="AD246" s="13"/>
      <c r="AE246" s="13"/>
      <c r="AT246" s="201" t="s">
        <v>171</v>
      </c>
      <c r="AU246" s="201" t="s">
        <v>83</v>
      </c>
      <c r="AV246" s="13" t="s">
        <v>81</v>
      </c>
      <c r="AW246" s="13" t="s">
        <v>32</v>
      </c>
      <c r="AX246" s="13" t="s">
        <v>75</v>
      </c>
      <c r="AY246" s="201" t="s">
        <v>158</v>
      </c>
    </row>
    <row r="247" s="13" customFormat="1">
      <c r="A247" s="13"/>
      <c r="B247" s="200"/>
      <c r="C247" s="13"/>
      <c r="D247" s="194" t="s">
        <v>171</v>
      </c>
      <c r="E247" s="201" t="s">
        <v>1</v>
      </c>
      <c r="F247" s="202" t="s">
        <v>1719</v>
      </c>
      <c r="G247" s="13"/>
      <c r="H247" s="201" t="s">
        <v>1</v>
      </c>
      <c r="I247" s="203"/>
      <c r="J247" s="13"/>
      <c r="K247" s="13"/>
      <c r="L247" s="200"/>
      <c r="M247" s="204"/>
      <c r="N247" s="205"/>
      <c r="O247" s="205"/>
      <c r="P247" s="205"/>
      <c r="Q247" s="205"/>
      <c r="R247" s="205"/>
      <c r="S247" s="205"/>
      <c r="T247" s="206"/>
      <c r="U247" s="13"/>
      <c r="V247" s="13"/>
      <c r="W247" s="13"/>
      <c r="X247" s="13"/>
      <c r="Y247" s="13"/>
      <c r="Z247" s="13"/>
      <c r="AA247" s="13"/>
      <c r="AB247" s="13"/>
      <c r="AC247" s="13"/>
      <c r="AD247" s="13"/>
      <c r="AE247" s="13"/>
      <c r="AT247" s="201" t="s">
        <v>171</v>
      </c>
      <c r="AU247" s="201" t="s">
        <v>83</v>
      </c>
      <c r="AV247" s="13" t="s">
        <v>81</v>
      </c>
      <c r="AW247" s="13" t="s">
        <v>32</v>
      </c>
      <c r="AX247" s="13" t="s">
        <v>75</v>
      </c>
      <c r="AY247" s="201" t="s">
        <v>158</v>
      </c>
    </row>
    <row r="248" s="14" customFormat="1">
      <c r="A248" s="14"/>
      <c r="B248" s="207"/>
      <c r="C248" s="14"/>
      <c r="D248" s="194" t="s">
        <v>171</v>
      </c>
      <c r="E248" s="208" t="s">
        <v>1</v>
      </c>
      <c r="F248" s="209" t="s">
        <v>333</v>
      </c>
      <c r="G248" s="14"/>
      <c r="H248" s="210">
        <v>24</v>
      </c>
      <c r="I248" s="211"/>
      <c r="J248" s="14"/>
      <c r="K248" s="14"/>
      <c r="L248" s="207"/>
      <c r="M248" s="212"/>
      <c r="N248" s="213"/>
      <c r="O248" s="213"/>
      <c r="P248" s="213"/>
      <c r="Q248" s="213"/>
      <c r="R248" s="213"/>
      <c r="S248" s="213"/>
      <c r="T248" s="214"/>
      <c r="U248" s="14"/>
      <c r="V248" s="14"/>
      <c r="W248" s="14"/>
      <c r="X248" s="14"/>
      <c r="Y248" s="14"/>
      <c r="Z248" s="14"/>
      <c r="AA248" s="14"/>
      <c r="AB248" s="14"/>
      <c r="AC248" s="14"/>
      <c r="AD248" s="14"/>
      <c r="AE248" s="14"/>
      <c r="AT248" s="208" t="s">
        <v>171</v>
      </c>
      <c r="AU248" s="208" t="s">
        <v>83</v>
      </c>
      <c r="AV248" s="14" t="s">
        <v>83</v>
      </c>
      <c r="AW248" s="14" t="s">
        <v>32</v>
      </c>
      <c r="AX248" s="14" t="s">
        <v>75</v>
      </c>
      <c r="AY248" s="208" t="s">
        <v>158</v>
      </c>
    </row>
    <row r="249" s="15" customFormat="1">
      <c r="A249" s="15"/>
      <c r="B249" s="215"/>
      <c r="C249" s="15"/>
      <c r="D249" s="194" t="s">
        <v>171</v>
      </c>
      <c r="E249" s="216" t="s">
        <v>1</v>
      </c>
      <c r="F249" s="217" t="s">
        <v>196</v>
      </c>
      <c r="G249" s="15"/>
      <c r="H249" s="218">
        <v>24</v>
      </c>
      <c r="I249" s="219"/>
      <c r="J249" s="15"/>
      <c r="K249" s="15"/>
      <c r="L249" s="215"/>
      <c r="M249" s="220"/>
      <c r="N249" s="221"/>
      <c r="O249" s="221"/>
      <c r="P249" s="221"/>
      <c r="Q249" s="221"/>
      <c r="R249" s="221"/>
      <c r="S249" s="221"/>
      <c r="T249" s="222"/>
      <c r="U249" s="15"/>
      <c r="V249" s="15"/>
      <c r="W249" s="15"/>
      <c r="X249" s="15"/>
      <c r="Y249" s="15"/>
      <c r="Z249" s="15"/>
      <c r="AA249" s="15"/>
      <c r="AB249" s="15"/>
      <c r="AC249" s="15"/>
      <c r="AD249" s="15"/>
      <c r="AE249" s="15"/>
      <c r="AT249" s="216" t="s">
        <v>171</v>
      </c>
      <c r="AU249" s="216" t="s">
        <v>83</v>
      </c>
      <c r="AV249" s="15" t="s">
        <v>165</v>
      </c>
      <c r="AW249" s="15" t="s">
        <v>32</v>
      </c>
      <c r="AX249" s="15" t="s">
        <v>81</v>
      </c>
      <c r="AY249" s="216" t="s">
        <v>158</v>
      </c>
    </row>
    <row r="250" s="2" customFormat="1" ht="24.15" customHeight="1">
      <c r="A250" s="38"/>
      <c r="B250" s="180"/>
      <c r="C250" s="223" t="s">
        <v>322</v>
      </c>
      <c r="D250" s="223" t="s">
        <v>304</v>
      </c>
      <c r="E250" s="224" t="s">
        <v>1720</v>
      </c>
      <c r="F250" s="225" t="s">
        <v>1721</v>
      </c>
      <c r="G250" s="226" t="s">
        <v>184</v>
      </c>
      <c r="H250" s="227">
        <v>27.600000000000001</v>
      </c>
      <c r="I250" s="228"/>
      <c r="J250" s="229">
        <f>ROUND(I250*H250,2)</f>
        <v>0</v>
      </c>
      <c r="K250" s="225" t="s">
        <v>164</v>
      </c>
      <c r="L250" s="230"/>
      <c r="M250" s="231" t="s">
        <v>1</v>
      </c>
      <c r="N250" s="232" t="s">
        <v>40</v>
      </c>
      <c r="O250" s="77"/>
      <c r="P250" s="190">
        <f>O250*H250</f>
        <v>0</v>
      </c>
      <c r="Q250" s="190">
        <v>0.00089999999999999998</v>
      </c>
      <c r="R250" s="190">
        <f>Q250*H250</f>
        <v>0.024840000000000001</v>
      </c>
      <c r="S250" s="190">
        <v>0</v>
      </c>
      <c r="T250" s="191">
        <f>S250*H250</f>
        <v>0</v>
      </c>
      <c r="U250" s="38"/>
      <c r="V250" s="38"/>
      <c r="W250" s="38"/>
      <c r="X250" s="38"/>
      <c r="Y250" s="38"/>
      <c r="Z250" s="38"/>
      <c r="AA250" s="38"/>
      <c r="AB250" s="38"/>
      <c r="AC250" s="38"/>
      <c r="AD250" s="38"/>
      <c r="AE250" s="38"/>
      <c r="AR250" s="192" t="s">
        <v>379</v>
      </c>
      <c r="AT250" s="192" t="s">
        <v>304</v>
      </c>
      <c r="AU250" s="192" t="s">
        <v>83</v>
      </c>
      <c r="AY250" s="19" t="s">
        <v>158</v>
      </c>
      <c r="BE250" s="193">
        <f>IF(N250="základní",J250,0)</f>
        <v>0</v>
      </c>
      <c r="BF250" s="193">
        <f>IF(N250="snížená",J250,0)</f>
        <v>0</v>
      </c>
      <c r="BG250" s="193">
        <f>IF(N250="zákl. přenesená",J250,0)</f>
        <v>0</v>
      </c>
      <c r="BH250" s="193">
        <f>IF(N250="sníž. přenesená",J250,0)</f>
        <v>0</v>
      </c>
      <c r="BI250" s="193">
        <f>IF(N250="nulová",J250,0)</f>
        <v>0</v>
      </c>
      <c r="BJ250" s="19" t="s">
        <v>81</v>
      </c>
      <c r="BK250" s="193">
        <f>ROUND(I250*H250,2)</f>
        <v>0</v>
      </c>
      <c r="BL250" s="19" t="s">
        <v>272</v>
      </c>
      <c r="BM250" s="192" t="s">
        <v>1722</v>
      </c>
    </row>
    <row r="251" s="2" customFormat="1">
      <c r="A251" s="38"/>
      <c r="B251" s="39"/>
      <c r="C251" s="38"/>
      <c r="D251" s="194" t="s">
        <v>167</v>
      </c>
      <c r="E251" s="38"/>
      <c r="F251" s="195" t="s">
        <v>1721</v>
      </c>
      <c r="G251" s="38"/>
      <c r="H251" s="38"/>
      <c r="I251" s="196"/>
      <c r="J251" s="38"/>
      <c r="K251" s="38"/>
      <c r="L251" s="39"/>
      <c r="M251" s="197"/>
      <c r="N251" s="198"/>
      <c r="O251" s="77"/>
      <c r="P251" s="77"/>
      <c r="Q251" s="77"/>
      <c r="R251" s="77"/>
      <c r="S251" s="77"/>
      <c r="T251" s="78"/>
      <c r="U251" s="38"/>
      <c r="V251" s="38"/>
      <c r="W251" s="38"/>
      <c r="X251" s="38"/>
      <c r="Y251" s="38"/>
      <c r="Z251" s="38"/>
      <c r="AA251" s="38"/>
      <c r="AB251" s="38"/>
      <c r="AC251" s="38"/>
      <c r="AD251" s="38"/>
      <c r="AE251" s="38"/>
      <c r="AT251" s="19" t="s">
        <v>167</v>
      </c>
      <c r="AU251" s="19" t="s">
        <v>83</v>
      </c>
    </row>
    <row r="252" s="2" customFormat="1">
      <c r="A252" s="38"/>
      <c r="B252" s="39"/>
      <c r="C252" s="38"/>
      <c r="D252" s="194" t="s">
        <v>169</v>
      </c>
      <c r="E252" s="38"/>
      <c r="F252" s="199" t="s">
        <v>1723</v>
      </c>
      <c r="G252" s="38"/>
      <c r="H252" s="38"/>
      <c r="I252" s="196"/>
      <c r="J252" s="38"/>
      <c r="K252" s="38"/>
      <c r="L252" s="39"/>
      <c r="M252" s="197"/>
      <c r="N252" s="198"/>
      <c r="O252" s="77"/>
      <c r="P252" s="77"/>
      <c r="Q252" s="77"/>
      <c r="R252" s="77"/>
      <c r="S252" s="77"/>
      <c r="T252" s="78"/>
      <c r="U252" s="38"/>
      <c r="V252" s="38"/>
      <c r="W252" s="38"/>
      <c r="X252" s="38"/>
      <c r="Y252" s="38"/>
      <c r="Z252" s="38"/>
      <c r="AA252" s="38"/>
      <c r="AB252" s="38"/>
      <c r="AC252" s="38"/>
      <c r="AD252" s="38"/>
      <c r="AE252" s="38"/>
      <c r="AT252" s="19" t="s">
        <v>169</v>
      </c>
      <c r="AU252" s="19" t="s">
        <v>83</v>
      </c>
    </row>
    <row r="253" s="14" customFormat="1">
      <c r="A253" s="14"/>
      <c r="B253" s="207"/>
      <c r="C253" s="14"/>
      <c r="D253" s="194" t="s">
        <v>171</v>
      </c>
      <c r="E253" s="14"/>
      <c r="F253" s="209" t="s">
        <v>1724</v>
      </c>
      <c r="G253" s="14"/>
      <c r="H253" s="210">
        <v>27.600000000000001</v>
      </c>
      <c r="I253" s="211"/>
      <c r="J253" s="14"/>
      <c r="K253" s="14"/>
      <c r="L253" s="207"/>
      <c r="M253" s="212"/>
      <c r="N253" s="213"/>
      <c r="O253" s="213"/>
      <c r="P253" s="213"/>
      <c r="Q253" s="213"/>
      <c r="R253" s="213"/>
      <c r="S253" s="213"/>
      <c r="T253" s="214"/>
      <c r="U253" s="14"/>
      <c r="V253" s="14"/>
      <c r="W253" s="14"/>
      <c r="X253" s="14"/>
      <c r="Y253" s="14"/>
      <c r="Z253" s="14"/>
      <c r="AA253" s="14"/>
      <c r="AB253" s="14"/>
      <c r="AC253" s="14"/>
      <c r="AD253" s="14"/>
      <c r="AE253" s="14"/>
      <c r="AT253" s="208" t="s">
        <v>171</v>
      </c>
      <c r="AU253" s="208" t="s">
        <v>83</v>
      </c>
      <c r="AV253" s="14" t="s">
        <v>83</v>
      </c>
      <c r="AW253" s="14" t="s">
        <v>3</v>
      </c>
      <c r="AX253" s="14" t="s">
        <v>81</v>
      </c>
      <c r="AY253" s="208" t="s">
        <v>158</v>
      </c>
    </row>
    <row r="254" s="2" customFormat="1" ht="24.15" customHeight="1">
      <c r="A254" s="38"/>
      <c r="B254" s="180"/>
      <c r="C254" s="181" t="s">
        <v>328</v>
      </c>
      <c r="D254" s="181" t="s">
        <v>160</v>
      </c>
      <c r="E254" s="182" t="s">
        <v>1725</v>
      </c>
      <c r="F254" s="183" t="s">
        <v>1726</v>
      </c>
      <c r="G254" s="184" t="s">
        <v>184</v>
      </c>
      <c r="H254" s="185">
        <v>12</v>
      </c>
      <c r="I254" s="186"/>
      <c r="J254" s="187">
        <f>ROUND(I254*H254,2)</f>
        <v>0</v>
      </c>
      <c r="K254" s="183" t="s">
        <v>164</v>
      </c>
      <c r="L254" s="39"/>
      <c r="M254" s="188" t="s">
        <v>1</v>
      </c>
      <c r="N254" s="189" t="s">
        <v>40</v>
      </c>
      <c r="O254" s="77"/>
      <c r="P254" s="190">
        <f>O254*H254</f>
        <v>0</v>
      </c>
      <c r="Q254" s="190">
        <v>0</v>
      </c>
      <c r="R254" s="190">
        <f>Q254*H254</f>
        <v>0</v>
      </c>
      <c r="S254" s="190">
        <v>0</v>
      </c>
      <c r="T254" s="191">
        <f>S254*H254</f>
        <v>0</v>
      </c>
      <c r="U254" s="38"/>
      <c r="V254" s="38"/>
      <c r="W254" s="38"/>
      <c r="X254" s="38"/>
      <c r="Y254" s="38"/>
      <c r="Z254" s="38"/>
      <c r="AA254" s="38"/>
      <c r="AB254" s="38"/>
      <c r="AC254" s="38"/>
      <c r="AD254" s="38"/>
      <c r="AE254" s="38"/>
      <c r="AR254" s="192" t="s">
        <v>272</v>
      </c>
      <c r="AT254" s="192" t="s">
        <v>160</v>
      </c>
      <c r="AU254" s="192" t="s">
        <v>83</v>
      </c>
      <c r="AY254" s="19" t="s">
        <v>158</v>
      </c>
      <c r="BE254" s="193">
        <f>IF(N254="základní",J254,0)</f>
        <v>0</v>
      </c>
      <c r="BF254" s="193">
        <f>IF(N254="snížená",J254,0)</f>
        <v>0</v>
      </c>
      <c r="BG254" s="193">
        <f>IF(N254="zákl. přenesená",J254,0)</f>
        <v>0</v>
      </c>
      <c r="BH254" s="193">
        <f>IF(N254="sníž. přenesená",J254,0)</f>
        <v>0</v>
      </c>
      <c r="BI254" s="193">
        <f>IF(N254="nulová",J254,0)</f>
        <v>0</v>
      </c>
      <c r="BJ254" s="19" t="s">
        <v>81</v>
      </c>
      <c r="BK254" s="193">
        <f>ROUND(I254*H254,2)</f>
        <v>0</v>
      </c>
      <c r="BL254" s="19" t="s">
        <v>272</v>
      </c>
      <c r="BM254" s="192" t="s">
        <v>1727</v>
      </c>
    </row>
    <row r="255" s="2" customFormat="1">
      <c r="A255" s="38"/>
      <c r="B255" s="39"/>
      <c r="C255" s="38"/>
      <c r="D255" s="194" t="s">
        <v>167</v>
      </c>
      <c r="E255" s="38"/>
      <c r="F255" s="195" t="s">
        <v>1728</v>
      </c>
      <c r="G255" s="38"/>
      <c r="H255" s="38"/>
      <c r="I255" s="196"/>
      <c r="J255" s="38"/>
      <c r="K255" s="38"/>
      <c r="L255" s="39"/>
      <c r="M255" s="197"/>
      <c r="N255" s="198"/>
      <c r="O255" s="77"/>
      <c r="P255" s="77"/>
      <c r="Q255" s="77"/>
      <c r="R255" s="77"/>
      <c r="S255" s="77"/>
      <c r="T255" s="78"/>
      <c r="U255" s="38"/>
      <c r="V255" s="38"/>
      <c r="W255" s="38"/>
      <c r="X255" s="38"/>
      <c r="Y255" s="38"/>
      <c r="Z255" s="38"/>
      <c r="AA255" s="38"/>
      <c r="AB255" s="38"/>
      <c r="AC255" s="38"/>
      <c r="AD255" s="38"/>
      <c r="AE255" s="38"/>
      <c r="AT255" s="19" t="s">
        <v>167</v>
      </c>
      <c r="AU255" s="19" t="s">
        <v>83</v>
      </c>
    </row>
    <row r="256" s="13" customFormat="1">
      <c r="A256" s="13"/>
      <c r="B256" s="200"/>
      <c r="C256" s="13"/>
      <c r="D256" s="194" t="s">
        <v>171</v>
      </c>
      <c r="E256" s="201" t="s">
        <v>1</v>
      </c>
      <c r="F256" s="202" t="s">
        <v>1641</v>
      </c>
      <c r="G256" s="13"/>
      <c r="H256" s="201" t="s">
        <v>1</v>
      </c>
      <c r="I256" s="203"/>
      <c r="J256" s="13"/>
      <c r="K256" s="13"/>
      <c r="L256" s="200"/>
      <c r="M256" s="204"/>
      <c r="N256" s="205"/>
      <c r="O256" s="205"/>
      <c r="P256" s="205"/>
      <c r="Q256" s="205"/>
      <c r="R256" s="205"/>
      <c r="S256" s="205"/>
      <c r="T256" s="206"/>
      <c r="U256" s="13"/>
      <c r="V256" s="13"/>
      <c r="W256" s="13"/>
      <c r="X256" s="13"/>
      <c r="Y256" s="13"/>
      <c r="Z256" s="13"/>
      <c r="AA256" s="13"/>
      <c r="AB256" s="13"/>
      <c r="AC256" s="13"/>
      <c r="AD256" s="13"/>
      <c r="AE256" s="13"/>
      <c r="AT256" s="201" t="s">
        <v>171</v>
      </c>
      <c r="AU256" s="201" t="s">
        <v>83</v>
      </c>
      <c r="AV256" s="13" t="s">
        <v>81</v>
      </c>
      <c r="AW256" s="13" t="s">
        <v>32</v>
      </c>
      <c r="AX256" s="13" t="s">
        <v>75</v>
      </c>
      <c r="AY256" s="201" t="s">
        <v>158</v>
      </c>
    </row>
    <row r="257" s="13" customFormat="1">
      <c r="A257" s="13"/>
      <c r="B257" s="200"/>
      <c r="C257" s="13"/>
      <c r="D257" s="194" t="s">
        <v>171</v>
      </c>
      <c r="E257" s="201" t="s">
        <v>1</v>
      </c>
      <c r="F257" s="202" t="s">
        <v>1729</v>
      </c>
      <c r="G257" s="13"/>
      <c r="H257" s="201" t="s">
        <v>1</v>
      </c>
      <c r="I257" s="203"/>
      <c r="J257" s="13"/>
      <c r="K257" s="13"/>
      <c r="L257" s="200"/>
      <c r="M257" s="204"/>
      <c r="N257" s="205"/>
      <c r="O257" s="205"/>
      <c r="P257" s="205"/>
      <c r="Q257" s="205"/>
      <c r="R257" s="205"/>
      <c r="S257" s="205"/>
      <c r="T257" s="206"/>
      <c r="U257" s="13"/>
      <c r="V257" s="13"/>
      <c r="W257" s="13"/>
      <c r="X257" s="13"/>
      <c r="Y257" s="13"/>
      <c r="Z257" s="13"/>
      <c r="AA257" s="13"/>
      <c r="AB257" s="13"/>
      <c r="AC257" s="13"/>
      <c r="AD257" s="13"/>
      <c r="AE257" s="13"/>
      <c r="AT257" s="201" t="s">
        <v>171</v>
      </c>
      <c r="AU257" s="201" t="s">
        <v>83</v>
      </c>
      <c r="AV257" s="13" t="s">
        <v>81</v>
      </c>
      <c r="AW257" s="13" t="s">
        <v>32</v>
      </c>
      <c r="AX257" s="13" t="s">
        <v>75</v>
      </c>
      <c r="AY257" s="201" t="s">
        <v>158</v>
      </c>
    </row>
    <row r="258" s="14" customFormat="1">
      <c r="A258" s="14"/>
      <c r="B258" s="207"/>
      <c r="C258" s="14"/>
      <c r="D258" s="194" t="s">
        <v>171</v>
      </c>
      <c r="E258" s="208" t="s">
        <v>1</v>
      </c>
      <c r="F258" s="209" t="s">
        <v>8</v>
      </c>
      <c r="G258" s="14"/>
      <c r="H258" s="210">
        <v>12</v>
      </c>
      <c r="I258" s="211"/>
      <c r="J258" s="14"/>
      <c r="K258" s="14"/>
      <c r="L258" s="207"/>
      <c r="M258" s="212"/>
      <c r="N258" s="213"/>
      <c r="O258" s="213"/>
      <c r="P258" s="213"/>
      <c r="Q258" s="213"/>
      <c r="R258" s="213"/>
      <c r="S258" s="213"/>
      <c r="T258" s="214"/>
      <c r="U258" s="14"/>
      <c r="V258" s="14"/>
      <c r="W258" s="14"/>
      <c r="X258" s="14"/>
      <c r="Y258" s="14"/>
      <c r="Z258" s="14"/>
      <c r="AA258" s="14"/>
      <c r="AB258" s="14"/>
      <c r="AC258" s="14"/>
      <c r="AD258" s="14"/>
      <c r="AE258" s="14"/>
      <c r="AT258" s="208" t="s">
        <v>171</v>
      </c>
      <c r="AU258" s="208" t="s">
        <v>83</v>
      </c>
      <c r="AV258" s="14" t="s">
        <v>83</v>
      </c>
      <c r="AW258" s="14" t="s">
        <v>32</v>
      </c>
      <c r="AX258" s="14" t="s">
        <v>75</v>
      </c>
      <c r="AY258" s="208" t="s">
        <v>158</v>
      </c>
    </row>
    <row r="259" s="15" customFormat="1">
      <c r="A259" s="15"/>
      <c r="B259" s="215"/>
      <c r="C259" s="15"/>
      <c r="D259" s="194" t="s">
        <v>171</v>
      </c>
      <c r="E259" s="216" t="s">
        <v>1</v>
      </c>
      <c r="F259" s="217" t="s">
        <v>196</v>
      </c>
      <c r="G259" s="15"/>
      <c r="H259" s="218">
        <v>12</v>
      </c>
      <c r="I259" s="219"/>
      <c r="J259" s="15"/>
      <c r="K259" s="15"/>
      <c r="L259" s="215"/>
      <c r="M259" s="220"/>
      <c r="N259" s="221"/>
      <c r="O259" s="221"/>
      <c r="P259" s="221"/>
      <c r="Q259" s="221"/>
      <c r="R259" s="221"/>
      <c r="S259" s="221"/>
      <c r="T259" s="222"/>
      <c r="U259" s="15"/>
      <c r="V259" s="15"/>
      <c r="W259" s="15"/>
      <c r="X259" s="15"/>
      <c r="Y259" s="15"/>
      <c r="Z259" s="15"/>
      <c r="AA259" s="15"/>
      <c r="AB259" s="15"/>
      <c r="AC259" s="15"/>
      <c r="AD259" s="15"/>
      <c r="AE259" s="15"/>
      <c r="AT259" s="216" t="s">
        <v>171</v>
      </c>
      <c r="AU259" s="216" t="s">
        <v>83</v>
      </c>
      <c r="AV259" s="15" t="s">
        <v>165</v>
      </c>
      <c r="AW259" s="15" t="s">
        <v>32</v>
      </c>
      <c r="AX259" s="15" t="s">
        <v>81</v>
      </c>
      <c r="AY259" s="216" t="s">
        <v>158</v>
      </c>
    </row>
    <row r="260" s="2" customFormat="1" ht="24.15" customHeight="1">
      <c r="A260" s="38"/>
      <c r="B260" s="180"/>
      <c r="C260" s="223" t="s">
        <v>333</v>
      </c>
      <c r="D260" s="223" t="s">
        <v>304</v>
      </c>
      <c r="E260" s="224" t="s">
        <v>1730</v>
      </c>
      <c r="F260" s="225" t="s">
        <v>1731</v>
      </c>
      <c r="G260" s="226" t="s">
        <v>184</v>
      </c>
      <c r="H260" s="227">
        <v>13.800000000000001</v>
      </c>
      <c r="I260" s="228"/>
      <c r="J260" s="229">
        <f>ROUND(I260*H260,2)</f>
        <v>0</v>
      </c>
      <c r="K260" s="225" t="s">
        <v>164</v>
      </c>
      <c r="L260" s="230"/>
      <c r="M260" s="231" t="s">
        <v>1</v>
      </c>
      <c r="N260" s="232" t="s">
        <v>40</v>
      </c>
      <c r="O260" s="77"/>
      <c r="P260" s="190">
        <f>O260*H260</f>
        <v>0</v>
      </c>
      <c r="Q260" s="190">
        <v>0.00076999999999999996</v>
      </c>
      <c r="R260" s="190">
        <f>Q260*H260</f>
        <v>0.010626</v>
      </c>
      <c r="S260" s="190">
        <v>0</v>
      </c>
      <c r="T260" s="191">
        <f>S260*H260</f>
        <v>0</v>
      </c>
      <c r="U260" s="38"/>
      <c r="V260" s="38"/>
      <c r="W260" s="38"/>
      <c r="X260" s="38"/>
      <c r="Y260" s="38"/>
      <c r="Z260" s="38"/>
      <c r="AA260" s="38"/>
      <c r="AB260" s="38"/>
      <c r="AC260" s="38"/>
      <c r="AD260" s="38"/>
      <c r="AE260" s="38"/>
      <c r="AR260" s="192" t="s">
        <v>379</v>
      </c>
      <c r="AT260" s="192" t="s">
        <v>304</v>
      </c>
      <c r="AU260" s="192" t="s">
        <v>83</v>
      </c>
      <c r="AY260" s="19" t="s">
        <v>158</v>
      </c>
      <c r="BE260" s="193">
        <f>IF(N260="základní",J260,0)</f>
        <v>0</v>
      </c>
      <c r="BF260" s="193">
        <f>IF(N260="snížená",J260,0)</f>
        <v>0</v>
      </c>
      <c r="BG260" s="193">
        <f>IF(N260="zákl. přenesená",J260,0)</f>
        <v>0</v>
      </c>
      <c r="BH260" s="193">
        <f>IF(N260="sníž. přenesená",J260,0)</f>
        <v>0</v>
      </c>
      <c r="BI260" s="193">
        <f>IF(N260="nulová",J260,0)</f>
        <v>0</v>
      </c>
      <c r="BJ260" s="19" t="s">
        <v>81</v>
      </c>
      <c r="BK260" s="193">
        <f>ROUND(I260*H260,2)</f>
        <v>0</v>
      </c>
      <c r="BL260" s="19" t="s">
        <v>272</v>
      </c>
      <c r="BM260" s="192" t="s">
        <v>1732</v>
      </c>
    </row>
    <row r="261" s="2" customFormat="1">
      <c r="A261" s="38"/>
      <c r="B261" s="39"/>
      <c r="C261" s="38"/>
      <c r="D261" s="194" t="s">
        <v>167</v>
      </c>
      <c r="E261" s="38"/>
      <c r="F261" s="195" t="s">
        <v>1731</v>
      </c>
      <c r="G261" s="38"/>
      <c r="H261" s="38"/>
      <c r="I261" s="196"/>
      <c r="J261" s="38"/>
      <c r="K261" s="38"/>
      <c r="L261" s="39"/>
      <c r="M261" s="197"/>
      <c r="N261" s="198"/>
      <c r="O261" s="77"/>
      <c r="P261" s="77"/>
      <c r="Q261" s="77"/>
      <c r="R261" s="77"/>
      <c r="S261" s="77"/>
      <c r="T261" s="78"/>
      <c r="U261" s="38"/>
      <c r="V261" s="38"/>
      <c r="W261" s="38"/>
      <c r="X261" s="38"/>
      <c r="Y261" s="38"/>
      <c r="Z261" s="38"/>
      <c r="AA261" s="38"/>
      <c r="AB261" s="38"/>
      <c r="AC261" s="38"/>
      <c r="AD261" s="38"/>
      <c r="AE261" s="38"/>
      <c r="AT261" s="19" t="s">
        <v>167</v>
      </c>
      <c r="AU261" s="19" t="s">
        <v>83</v>
      </c>
    </row>
    <row r="262" s="2" customFormat="1">
      <c r="A262" s="38"/>
      <c r="B262" s="39"/>
      <c r="C262" s="38"/>
      <c r="D262" s="194" t="s">
        <v>169</v>
      </c>
      <c r="E262" s="38"/>
      <c r="F262" s="199" t="s">
        <v>1733</v>
      </c>
      <c r="G262" s="38"/>
      <c r="H262" s="38"/>
      <c r="I262" s="196"/>
      <c r="J262" s="38"/>
      <c r="K262" s="38"/>
      <c r="L262" s="39"/>
      <c r="M262" s="197"/>
      <c r="N262" s="198"/>
      <c r="O262" s="77"/>
      <c r="P262" s="77"/>
      <c r="Q262" s="77"/>
      <c r="R262" s="77"/>
      <c r="S262" s="77"/>
      <c r="T262" s="78"/>
      <c r="U262" s="38"/>
      <c r="V262" s="38"/>
      <c r="W262" s="38"/>
      <c r="X262" s="38"/>
      <c r="Y262" s="38"/>
      <c r="Z262" s="38"/>
      <c r="AA262" s="38"/>
      <c r="AB262" s="38"/>
      <c r="AC262" s="38"/>
      <c r="AD262" s="38"/>
      <c r="AE262" s="38"/>
      <c r="AT262" s="19" t="s">
        <v>169</v>
      </c>
      <c r="AU262" s="19" t="s">
        <v>83</v>
      </c>
    </row>
    <row r="263" s="14" customFormat="1">
      <c r="A263" s="14"/>
      <c r="B263" s="207"/>
      <c r="C263" s="14"/>
      <c r="D263" s="194" t="s">
        <v>171</v>
      </c>
      <c r="E263" s="14"/>
      <c r="F263" s="209" t="s">
        <v>1700</v>
      </c>
      <c r="G263" s="14"/>
      <c r="H263" s="210">
        <v>13.800000000000001</v>
      </c>
      <c r="I263" s="211"/>
      <c r="J263" s="14"/>
      <c r="K263" s="14"/>
      <c r="L263" s="207"/>
      <c r="M263" s="212"/>
      <c r="N263" s="213"/>
      <c r="O263" s="213"/>
      <c r="P263" s="213"/>
      <c r="Q263" s="213"/>
      <c r="R263" s="213"/>
      <c r="S263" s="213"/>
      <c r="T263" s="214"/>
      <c r="U263" s="14"/>
      <c r="V263" s="14"/>
      <c r="W263" s="14"/>
      <c r="X263" s="14"/>
      <c r="Y263" s="14"/>
      <c r="Z263" s="14"/>
      <c r="AA263" s="14"/>
      <c r="AB263" s="14"/>
      <c r="AC263" s="14"/>
      <c r="AD263" s="14"/>
      <c r="AE263" s="14"/>
      <c r="AT263" s="208" t="s">
        <v>171</v>
      </c>
      <c r="AU263" s="208" t="s">
        <v>83</v>
      </c>
      <c r="AV263" s="14" t="s">
        <v>83</v>
      </c>
      <c r="AW263" s="14" t="s">
        <v>3</v>
      </c>
      <c r="AX263" s="14" t="s">
        <v>81</v>
      </c>
      <c r="AY263" s="208" t="s">
        <v>158</v>
      </c>
    </row>
    <row r="264" s="2" customFormat="1" ht="21.75" customHeight="1">
      <c r="A264" s="38"/>
      <c r="B264" s="180"/>
      <c r="C264" s="181" t="s">
        <v>339</v>
      </c>
      <c r="D264" s="181" t="s">
        <v>160</v>
      </c>
      <c r="E264" s="182" t="s">
        <v>1734</v>
      </c>
      <c r="F264" s="183" t="s">
        <v>1735</v>
      </c>
      <c r="G264" s="184" t="s">
        <v>184</v>
      </c>
      <c r="H264" s="185">
        <v>250</v>
      </c>
      <c r="I264" s="186"/>
      <c r="J264" s="187">
        <f>ROUND(I264*H264,2)</f>
        <v>0</v>
      </c>
      <c r="K264" s="183" t="s">
        <v>1</v>
      </c>
      <c r="L264" s="39"/>
      <c r="M264" s="188" t="s">
        <v>1</v>
      </c>
      <c r="N264" s="189" t="s">
        <v>40</v>
      </c>
      <c r="O264" s="77"/>
      <c r="P264" s="190">
        <f>O264*H264</f>
        <v>0</v>
      </c>
      <c r="Q264" s="190">
        <v>0</v>
      </c>
      <c r="R264" s="190">
        <f>Q264*H264</f>
        <v>0</v>
      </c>
      <c r="S264" s="190">
        <v>0.00069999999999999999</v>
      </c>
      <c r="T264" s="191">
        <f>S264*H264</f>
        <v>0.17499999999999999</v>
      </c>
      <c r="U264" s="38"/>
      <c r="V264" s="38"/>
      <c r="W264" s="38"/>
      <c r="X264" s="38"/>
      <c r="Y264" s="38"/>
      <c r="Z264" s="38"/>
      <c r="AA264" s="38"/>
      <c r="AB264" s="38"/>
      <c r="AC264" s="38"/>
      <c r="AD264" s="38"/>
      <c r="AE264" s="38"/>
      <c r="AR264" s="192" t="s">
        <v>272</v>
      </c>
      <c r="AT264" s="192" t="s">
        <v>160</v>
      </c>
      <c r="AU264" s="192" t="s">
        <v>83</v>
      </c>
      <c r="AY264" s="19" t="s">
        <v>158</v>
      </c>
      <c r="BE264" s="193">
        <f>IF(N264="základní",J264,0)</f>
        <v>0</v>
      </c>
      <c r="BF264" s="193">
        <f>IF(N264="snížená",J264,0)</f>
        <v>0</v>
      </c>
      <c r="BG264" s="193">
        <f>IF(N264="zákl. přenesená",J264,0)</f>
        <v>0</v>
      </c>
      <c r="BH264" s="193">
        <f>IF(N264="sníž. přenesená",J264,0)</f>
        <v>0</v>
      </c>
      <c r="BI264" s="193">
        <f>IF(N264="nulová",J264,0)</f>
        <v>0</v>
      </c>
      <c r="BJ264" s="19" t="s">
        <v>81</v>
      </c>
      <c r="BK264" s="193">
        <f>ROUND(I264*H264,2)</f>
        <v>0</v>
      </c>
      <c r="BL264" s="19" t="s">
        <v>272</v>
      </c>
      <c r="BM264" s="192" t="s">
        <v>1736</v>
      </c>
    </row>
    <row r="265" s="2" customFormat="1">
      <c r="A265" s="38"/>
      <c r="B265" s="39"/>
      <c r="C265" s="38"/>
      <c r="D265" s="194" t="s">
        <v>167</v>
      </c>
      <c r="E265" s="38"/>
      <c r="F265" s="195" t="s">
        <v>1737</v>
      </c>
      <c r="G265" s="38"/>
      <c r="H265" s="38"/>
      <c r="I265" s="196"/>
      <c r="J265" s="38"/>
      <c r="K265" s="38"/>
      <c r="L265" s="39"/>
      <c r="M265" s="197"/>
      <c r="N265" s="198"/>
      <c r="O265" s="77"/>
      <c r="P265" s="77"/>
      <c r="Q265" s="77"/>
      <c r="R265" s="77"/>
      <c r="S265" s="77"/>
      <c r="T265" s="78"/>
      <c r="U265" s="38"/>
      <c r="V265" s="38"/>
      <c r="W265" s="38"/>
      <c r="X265" s="38"/>
      <c r="Y265" s="38"/>
      <c r="Z265" s="38"/>
      <c r="AA265" s="38"/>
      <c r="AB265" s="38"/>
      <c r="AC265" s="38"/>
      <c r="AD265" s="38"/>
      <c r="AE265" s="38"/>
      <c r="AT265" s="19" t="s">
        <v>167</v>
      </c>
      <c r="AU265" s="19" t="s">
        <v>83</v>
      </c>
    </row>
    <row r="266" s="13" customFormat="1">
      <c r="A266" s="13"/>
      <c r="B266" s="200"/>
      <c r="C266" s="13"/>
      <c r="D266" s="194" t="s">
        <v>171</v>
      </c>
      <c r="E266" s="201" t="s">
        <v>1</v>
      </c>
      <c r="F266" s="202" t="s">
        <v>1641</v>
      </c>
      <c r="G266" s="13"/>
      <c r="H266" s="201" t="s">
        <v>1</v>
      </c>
      <c r="I266" s="203"/>
      <c r="J266" s="13"/>
      <c r="K266" s="13"/>
      <c r="L266" s="200"/>
      <c r="M266" s="204"/>
      <c r="N266" s="205"/>
      <c r="O266" s="205"/>
      <c r="P266" s="205"/>
      <c r="Q266" s="205"/>
      <c r="R266" s="205"/>
      <c r="S266" s="205"/>
      <c r="T266" s="206"/>
      <c r="U266" s="13"/>
      <c r="V266" s="13"/>
      <c r="W266" s="13"/>
      <c r="X266" s="13"/>
      <c r="Y266" s="13"/>
      <c r="Z266" s="13"/>
      <c r="AA266" s="13"/>
      <c r="AB266" s="13"/>
      <c r="AC266" s="13"/>
      <c r="AD266" s="13"/>
      <c r="AE266" s="13"/>
      <c r="AT266" s="201" t="s">
        <v>171</v>
      </c>
      <c r="AU266" s="201" t="s">
        <v>83</v>
      </c>
      <c r="AV266" s="13" t="s">
        <v>81</v>
      </c>
      <c r="AW266" s="13" t="s">
        <v>32</v>
      </c>
      <c r="AX266" s="13" t="s">
        <v>75</v>
      </c>
      <c r="AY266" s="201" t="s">
        <v>158</v>
      </c>
    </row>
    <row r="267" s="13" customFormat="1">
      <c r="A267" s="13"/>
      <c r="B267" s="200"/>
      <c r="C267" s="13"/>
      <c r="D267" s="194" t="s">
        <v>171</v>
      </c>
      <c r="E267" s="201" t="s">
        <v>1</v>
      </c>
      <c r="F267" s="202" t="s">
        <v>1738</v>
      </c>
      <c r="G267" s="13"/>
      <c r="H267" s="201" t="s">
        <v>1</v>
      </c>
      <c r="I267" s="203"/>
      <c r="J267" s="13"/>
      <c r="K267" s="13"/>
      <c r="L267" s="200"/>
      <c r="M267" s="204"/>
      <c r="N267" s="205"/>
      <c r="O267" s="205"/>
      <c r="P267" s="205"/>
      <c r="Q267" s="205"/>
      <c r="R267" s="205"/>
      <c r="S267" s="205"/>
      <c r="T267" s="206"/>
      <c r="U267" s="13"/>
      <c r="V267" s="13"/>
      <c r="W267" s="13"/>
      <c r="X267" s="13"/>
      <c r="Y267" s="13"/>
      <c r="Z267" s="13"/>
      <c r="AA267" s="13"/>
      <c r="AB267" s="13"/>
      <c r="AC267" s="13"/>
      <c r="AD267" s="13"/>
      <c r="AE267" s="13"/>
      <c r="AT267" s="201" t="s">
        <v>171</v>
      </c>
      <c r="AU267" s="201" t="s">
        <v>83</v>
      </c>
      <c r="AV267" s="13" t="s">
        <v>81</v>
      </c>
      <c r="AW267" s="13" t="s">
        <v>32</v>
      </c>
      <c r="AX267" s="13" t="s">
        <v>75</v>
      </c>
      <c r="AY267" s="201" t="s">
        <v>158</v>
      </c>
    </row>
    <row r="268" s="14" customFormat="1">
      <c r="A268" s="14"/>
      <c r="B268" s="207"/>
      <c r="C268" s="14"/>
      <c r="D268" s="194" t="s">
        <v>171</v>
      </c>
      <c r="E268" s="208" t="s">
        <v>1</v>
      </c>
      <c r="F268" s="209" t="s">
        <v>1739</v>
      </c>
      <c r="G268" s="14"/>
      <c r="H268" s="210">
        <v>250</v>
      </c>
      <c r="I268" s="211"/>
      <c r="J268" s="14"/>
      <c r="K268" s="14"/>
      <c r="L268" s="207"/>
      <c r="M268" s="212"/>
      <c r="N268" s="213"/>
      <c r="O268" s="213"/>
      <c r="P268" s="213"/>
      <c r="Q268" s="213"/>
      <c r="R268" s="213"/>
      <c r="S268" s="213"/>
      <c r="T268" s="214"/>
      <c r="U268" s="14"/>
      <c r="V268" s="14"/>
      <c r="W268" s="14"/>
      <c r="X268" s="14"/>
      <c r="Y268" s="14"/>
      <c r="Z268" s="14"/>
      <c r="AA268" s="14"/>
      <c r="AB268" s="14"/>
      <c r="AC268" s="14"/>
      <c r="AD268" s="14"/>
      <c r="AE268" s="14"/>
      <c r="AT268" s="208" t="s">
        <v>171</v>
      </c>
      <c r="AU268" s="208" t="s">
        <v>83</v>
      </c>
      <c r="AV268" s="14" t="s">
        <v>83</v>
      </c>
      <c r="AW268" s="14" t="s">
        <v>32</v>
      </c>
      <c r="AX268" s="14" t="s">
        <v>75</v>
      </c>
      <c r="AY268" s="208" t="s">
        <v>158</v>
      </c>
    </row>
    <row r="269" s="15" customFormat="1">
      <c r="A269" s="15"/>
      <c r="B269" s="215"/>
      <c r="C269" s="15"/>
      <c r="D269" s="194" t="s">
        <v>171</v>
      </c>
      <c r="E269" s="216" t="s">
        <v>1</v>
      </c>
      <c r="F269" s="217" t="s">
        <v>196</v>
      </c>
      <c r="G269" s="15"/>
      <c r="H269" s="218">
        <v>250</v>
      </c>
      <c r="I269" s="219"/>
      <c r="J269" s="15"/>
      <c r="K269" s="15"/>
      <c r="L269" s="215"/>
      <c r="M269" s="220"/>
      <c r="N269" s="221"/>
      <c r="O269" s="221"/>
      <c r="P269" s="221"/>
      <c r="Q269" s="221"/>
      <c r="R269" s="221"/>
      <c r="S269" s="221"/>
      <c r="T269" s="222"/>
      <c r="U269" s="15"/>
      <c r="V269" s="15"/>
      <c r="W269" s="15"/>
      <c r="X269" s="15"/>
      <c r="Y269" s="15"/>
      <c r="Z269" s="15"/>
      <c r="AA269" s="15"/>
      <c r="AB269" s="15"/>
      <c r="AC269" s="15"/>
      <c r="AD269" s="15"/>
      <c r="AE269" s="15"/>
      <c r="AT269" s="216" t="s">
        <v>171</v>
      </c>
      <c r="AU269" s="216" t="s">
        <v>83</v>
      </c>
      <c r="AV269" s="15" t="s">
        <v>165</v>
      </c>
      <c r="AW269" s="15" t="s">
        <v>32</v>
      </c>
      <c r="AX269" s="15" t="s">
        <v>81</v>
      </c>
      <c r="AY269" s="216" t="s">
        <v>158</v>
      </c>
    </row>
    <row r="270" s="2" customFormat="1" ht="24.15" customHeight="1">
      <c r="A270" s="38"/>
      <c r="B270" s="180"/>
      <c r="C270" s="181" t="s">
        <v>347</v>
      </c>
      <c r="D270" s="181" t="s">
        <v>160</v>
      </c>
      <c r="E270" s="182" t="s">
        <v>1740</v>
      </c>
      <c r="F270" s="183" t="s">
        <v>1741</v>
      </c>
      <c r="G270" s="184" t="s">
        <v>342</v>
      </c>
      <c r="H270" s="185">
        <v>14</v>
      </c>
      <c r="I270" s="186"/>
      <c r="J270" s="187">
        <f>ROUND(I270*H270,2)</f>
        <v>0</v>
      </c>
      <c r="K270" s="183" t="s">
        <v>164</v>
      </c>
      <c r="L270" s="39"/>
      <c r="M270" s="188" t="s">
        <v>1</v>
      </c>
      <c r="N270" s="189" t="s">
        <v>40</v>
      </c>
      <c r="O270" s="77"/>
      <c r="P270" s="190">
        <f>O270*H270</f>
        <v>0</v>
      </c>
      <c r="Q270" s="190">
        <v>0</v>
      </c>
      <c r="R270" s="190">
        <f>Q270*H270</f>
        <v>0</v>
      </c>
      <c r="S270" s="190">
        <v>0</v>
      </c>
      <c r="T270" s="191">
        <f>S270*H270</f>
        <v>0</v>
      </c>
      <c r="U270" s="38"/>
      <c r="V270" s="38"/>
      <c r="W270" s="38"/>
      <c r="X270" s="38"/>
      <c r="Y270" s="38"/>
      <c r="Z270" s="38"/>
      <c r="AA270" s="38"/>
      <c r="AB270" s="38"/>
      <c r="AC270" s="38"/>
      <c r="AD270" s="38"/>
      <c r="AE270" s="38"/>
      <c r="AR270" s="192" t="s">
        <v>272</v>
      </c>
      <c r="AT270" s="192" t="s">
        <v>160</v>
      </c>
      <c r="AU270" s="192" t="s">
        <v>83</v>
      </c>
      <c r="AY270" s="19" t="s">
        <v>158</v>
      </c>
      <c r="BE270" s="193">
        <f>IF(N270="základní",J270,0)</f>
        <v>0</v>
      </c>
      <c r="BF270" s="193">
        <f>IF(N270="snížená",J270,0)</f>
        <v>0</v>
      </c>
      <c r="BG270" s="193">
        <f>IF(N270="zákl. přenesená",J270,0)</f>
        <v>0</v>
      </c>
      <c r="BH270" s="193">
        <f>IF(N270="sníž. přenesená",J270,0)</f>
        <v>0</v>
      </c>
      <c r="BI270" s="193">
        <f>IF(N270="nulová",J270,0)</f>
        <v>0</v>
      </c>
      <c r="BJ270" s="19" t="s">
        <v>81</v>
      </c>
      <c r="BK270" s="193">
        <f>ROUND(I270*H270,2)</f>
        <v>0</v>
      </c>
      <c r="BL270" s="19" t="s">
        <v>272</v>
      </c>
      <c r="BM270" s="192" t="s">
        <v>1742</v>
      </c>
    </row>
    <row r="271" s="2" customFormat="1">
      <c r="A271" s="38"/>
      <c r="B271" s="39"/>
      <c r="C271" s="38"/>
      <c r="D271" s="194" t="s">
        <v>167</v>
      </c>
      <c r="E271" s="38"/>
      <c r="F271" s="195" t="s">
        <v>1743</v>
      </c>
      <c r="G271" s="38"/>
      <c r="H271" s="38"/>
      <c r="I271" s="196"/>
      <c r="J271" s="38"/>
      <c r="K271" s="38"/>
      <c r="L271" s="39"/>
      <c r="M271" s="197"/>
      <c r="N271" s="198"/>
      <c r="O271" s="77"/>
      <c r="P271" s="77"/>
      <c r="Q271" s="77"/>
      <c r="R271" s="77"/>
      <c r="S271" s="77"/>
      <c r="T271" s="78"/>
      <c r="U271" s="38"/>
      <c r="V271" s="38"/>
      <c r="W271" s="38"/>
      <c r="X271" s="38"/>
      <c r="Y271" s="38"/>
      <c r="Z271" s="38"/>
      <c r="AA271" s="38"/>
      <c r="AB271" s="38"/>
      <c r="AC271" s="38"/>
      <c r="AD271" s="38"/>
      <c r="AE271" s="38"/>
      <c r="AT271" s="19" t="s">
        <v>167</v>
      </c>
      <c r="AU271" s="19" t="s">
        <v>83</v>
      </c>
    </row>
    <row r="272" s="13" customFormat="1">
      <c r="A272" s="13"/>
      <c r="B272" s="200"/>
      <c r="C272" s="13"/>
      <c r="D272" s="194" t="s">
        <v>171</v>
      </c>
      <c r="E272" s="201" t="s">
        <v>1</v>
      </c>
      <c r="F272" s="202" t="s">
        <v>1641</v>
      </c>
      <c r="G272" s="13"/>
      <c r="H272" s="201" t="s">
        <v>1</v>
      </c>
      <c r="I272" s="203"/>
      <c r="J272" s="13"/>
      <c r="K272" s="13"/>
      <c r="L272" s="200"/>
      <c r="M272" s="204"/>
      <c r="N272" s="205"/>
      <c r="O272" s="205"/>
      <c r="P272" s="205"/>
      <c r="Q272" s="205"/>
      <c r="R272" s="205"/>
      <c r="S272" s="205"/>
      <c r="T272" s="206"/>
      <c r="U272" s="13"/>
      <c r="V272" s="13"/>
      <c r="W272" s="13"/>
      <c r="X272" s="13"/>
      <c r="Y272" s="13"/>
      <c r="Z272" s="13"/>
      <c r="AA272" s="13"/>
      <c r="AB272" s="13"/>
      <c r="AC272" s="13"/>
      <c r="AD272" s="13"/>
      <c r="AE272" s="13"/>
      <c r="AT272" s="201" t="s">
        <v>171</v>
      </c>
      <c r="AU272" s="201" t="s">
        <v>83</v>
      </c>
      <c r="AV272" s="13" t="s">
        <v>81</v>
      </c>
      <c r="AW272" s="13" t="s">
        <v>32</v>
      </c>
      <c r="AX272" s="13" t="s">
        <v>75</v>
      </c>
      <c r="AY272" s="201" t="s">
        <v>158</v>
      </c>
    </row>
    <row r="273" s="13" customFormat="1">
      <c r="A273" s="13"/>
      <c r="B273" s="200"/>
      <c r="C273" s="13"/>
      <c r="D273" s="194" t="s">
        <v>171</v>
      </c>
      <c r="E273" s="201" t="s">
        <v>1</v>
      </c>
      <c r="F273" s="202" t="s">
        <v>1744</v>
      </c>
      <c r="G273" s="13"/>
      <c r="H273" s="201" t="s">
        <v>1</v>
      </c>
      <c r="I273" s="203"/>
      <c r="J273" s="13"/>
      <c r="K273" s="13"/>
      <c r="L273" s="200"/>
      <c r="M273" s="204"/>
      <c r="N273" s="205"/>
      <c r="O273" s="205"/>
      <c r="P273" s="205"/>
      <c r="Q273" s="205"/>
      <c r="R273" s="205"/>
      <c r="S273" s="205"/>
      <c r="T273" s="206"/>
      <c r="U273" s="13"/>
      <c r="V273" s="13"/>
      <c r="W273" s="13"/>
      <c r="X273" s="13"/>
      <c r="Y273" s="13"/>
      <c r="Z273" s="13"/>
      <c r="AA273" s="13"/>
      <c r="AB273" s="13"/>
      <c r="AC273" s="13"/>
      <c r="AD273" s="13"/>
      <c r="AE273" s="13"/>
      <c r="AT273" s="201" t="s">
        <v>171</v>
      </c>
      <c r="AU273" s="201" t="s">
        <v>83</v>
      </c>
      <c r="AV273" s="13" t="s">
        <v>81</v>
      </c>
      <c r="AW273" s="13" t="s">
        <v>32</v>
      </c>
      <c r="AX273" s="13" t="s">
        <v>75</v>
      </c>
      <c r="AY273" s="201" t="s">
        <v>158</v>
      </c>
    </row>
    <row r="274" s="14" customFormat="1">
      <c r="A274" s="14"/>
      <c r="B274" s="207"/>
      <c r="C274" s="14"/>
      <c r="D274" s="194" t="s">
        <v>171</v>
      </c>
      <c r="E274" s="208" t="s">
        <v>1</v>
      </c>
      <c r="F274" s="209" t="s">
        <v>259</v>
      </c>
      <c r="G274" s="14"/>
      <c r="H274" s="210">
        <v>14</v>
      </c>
      <c r="I274" s="211"/>
      <c r="J274" s="14"/>
      <c r="K274" s="14"/>
      <c r="L274" s="207"/>
      <c r="M274" s="212"/>
      <c r="N274" s="213"/>
      <c r="O274" s="213"/>
      <c r="P274" s="213"/>
      <c r="Q274" s="213"/>
      <c r="R274" s="213"/>
      <c r="S274" s="213"/>
      <c r="T274" s="214"/>
      <c r="U274" s="14"/>
      <c r="V274" s="14"/>
      <c r="W274" s="14"/>
      <c r="X274" s="14"/>
      <c r="Y274" s="14"/>
      <c r="Z274" s="14"/>
      <c r="AA274" s="14"/>
      <c r="AB274" s="14"/>
      <c r="AC274" s="14"/>
      <c r="AD274" s="14"/>
      <c r="AE274" s="14"/>
      <c r="AT274" s="208" t="s">
        <v>171</v>
      </c>
      <c r="AU274" s="208" t="s">
        <v>83</v>
      </c>
      <c r="AV274" s="14" t="s">
        <v>83</v>
      </c>
      <c r="AW274" s="14" t="s">
        <v>32</v>
      </c>
      <c r="AX274" s="14" t="s">
        <v>75</v>
      </c>
      <c r="AY274" s="208" t="s">
        <v>158</v>
      </c>
    </row>
    <row r="275" s="15" customFormat="1">
      <c r="A275" s="15"/>
      <c r="B275" s="215"/>
      <c r="C275" s="15"/>
      <c r="D275" s="194" t="s">
        <v>171</v>
      </c>
      <c r="E275" s="216" t="s">
        <v>1</v>
      </c>
      <c r="F275" s="217" t="s">
        <v>196</v>
      </c>
      <c r="G275" s="15"/>
      <c r="H275" s="218">
        <v>14</v>
      </c>
      <c r="I275" s="219"/>
      <c r="J275" s="15"/>
      <c r="K275" s="15"/>
      <c r="L275" s="215"/>
      <c r="M275" s="220"/>
      <c r="N275" s="221"/>
      <c r="O275" s="221"/>
      <c r="P275" s="221"/>
      <c r="Q275" s="221"/>
      <c r="R275" s="221"/>
      <c r="S275" s="221"/>
      <c r="T275" s="222"/>
      <c r="U275" s="15"/>
      <c r="V275" s="15"/>
      <c r="W275" s="15"/>
      <c r="X275" s="15"/>
      <c r="Y275" s="15"/>
      <c r="Z275" s="15"/>
      <c r="AA275" s="15"/>
      <c r="AB275" s="15"/>
      <c r="AC275" s="15"/>
      <c r="AD275" s="15"/>
      <c r="AE275" s="15"/>
      <c r="AT275" s="216" t="s">
        <v>171</v>
      </c>
      <c r="AU275" s="216" t="s">
        <v>83</v>
      </c>
      <c r="AV275" s="15" t="s">
        <v>165</v>
      </c>
      <c r="AW275" s="15" t="s">
        <v>32</v>
      </c>
      <c r="AX275" s="15" t="s">
        <v>81</v>
      </c>
      <c r="AY275" s="216" t="s">
        <v>158</v>
      </c>
    </row>
    <row r="276" s="2" customFormat="1" ht="24.15" customHeight="1">
      <c r="A276" s="38"/>
      <c r="B276" s="180"/>
      <c r="C276" s="181" t="s">
        <v>351</v>
      </c>
      <c r="D276" s="181" t="s">
        <v>160</v>
      </c>
      <c r="E276" s="182" t="s">
        <v>1745</v>
      </c>
      <c r="F276" s="183" t="s">
        <v>1746</v>
      </c>
      <c r="G276" s="184" t="s">
        <v>342</v>
      </c>
      <c r="H276" s="185">
        <v>10</v>
      </c>
      <c r="I276" s="186"/>
      <c r="J276" s="187">
        <f>ROUND(I276*H276,2)</f>
        <v>0</v>
      </c>
      <c r="K276" s="183" t="s">
        <v>164</v>
      </c>
      <c r="L276" s="39"/>
      <c r="M276" s="188" t="s">
        <v>1</v>
      </c>
      <c r="N276" s="189" t="s">
        <v>40</v>
      </c>
      <c r="O276" s="77"/>
      <c r="P276" s="190">
        <f>O276*H276</f>
        <v>0</v>
      </c>
      <c r="Q276" s="190">
        <v>0</v>
      </c>
      <c r="R276" s="190">
        <f>Q276*H276</f>
        <v>0</v>
      </c>
      <c r="S276" s="190">
        <v>0</v>
      </c>
      <c r="T276" s="191">
        <f>S276*H276</f>
        <v>0</v>
      </c>
      <c r="U276" s="38"/>
      <c r="V276" s="38"/>
      <c r="W276" s="38"/>
      <c r="X276" s="38"/>
      <c r="Y276" s="38"/>
      <c r="Z276" s="38"/>
      <c r="AA276" s="38"/>
      <c r="AB276" s="38"/>
      <c r="AC276" s="38"/>
      <c r="AD276" s="38"/>
      <c r="AE276" s="38"/>
      <c r="AR276" s="192" t="s">
        <v>272</v>
      </c>
      <c r="AT276" s="192" t="s">
        <v>160</v>
      </c>
      <c r="AU276" s="192" t="s">
        <v>83</v>
      </c>
      <c r="AY276" s="19" t="s">
        <v>158</v>
      </c>
      <c r="BE276" s="193">
        <f>IF(N276="základní",J276,0)</f>
        <v>0</v>
      </c>
      <c r="BF276" s="193">
        <f>IF(N276="snížená",J276,0)</f>
        <v>0</v>
      </c>
      <c r="BG276" s="193">
        <f>IF(N276="zákl. přenesená",J276,0)</f>
        <v>0</v>
      </c>
      <c r="BH276" s="193">
        <f>IF(N276="sníž. přenesená",J276,0)</f>
        <v>0</v>
      </c>
      <c r="BI276" s="193">
        <f>IF(N276="nulová",J276,0)</f>
        <v>0</v>
      </c>
      <c r="BJ276" s="19" t="s">
        <v>81</v>
      </c>
      <c r="BK276" s="193">
        <f>ROUND(I276*H276,2)</f>
        <v>0</v>
      </c>
      <c r="BL276" s="19" t="s">
        <v>272</v>
      </c>
      <c r="BM276" s="192" t="s">
        <v>1747</v>
      </c>
    </row>
    <row r="277" s="2" customFormat="1">
      <c r="A277" s="38"/>
      <c r="B277" s="39"/>
      <c r="C277" s="38"/>
      <c r="D277" s="194" t="s">
        <v>167</v>
      </c>
      <c r="E277" s="38"/>
      <c r="F277" s="195" t="s">
        <v>1748</v>
      </c>
      <c r="G277" s="38"/>
      <c r="H277" s="38"/>
      <c r="I277" s="196"/>
      <c r="J277" s="38"/>
      <c r="K277" s="38"/>
      <c r="L277" s="39"/>
      <c r="M277" s="197"/>
      <c r="N277" s="198"/>
      <c r="O277" s="77"/>
      <c r="P277" s="77"/>
      <c r="Q277" s="77"/>
      <c r="R277" s="77"/>
      <c r="S277" s="77"/>
      <c r="T277" s="78"/>
      <c r="U277" s="38"/>
      <c r="V277" s="38"/>
      <c r="W277" s="38"/>
      <c r="X277" s="38"/>
      <c r="Y277" s="38"/>
      <c r="Z277" s="38"/>
      <c r="AA277" s="38"/>
      <c r="AB277" s="38"/>
      <c r="AC277" s="38"/>
      <c r="AD277" s="38"/>
      <c r="AE277" s="38"/>
      <c r="AT277" s="19" t="s">
        <v>167</v>
      </c>
      <c r="AU277" s="19" t="s">
        <v>83</v>
      </c>
    </row>
    <row r="278" s="13" customFormat="1">
      <c r="A278" s="13"/>
      <c r="B278" s="200"/>
      <c r="C278" s="13"/>
      <c r="D278" s="194" t="s">
        <v>171</v>
      </c>
      <c r="E278" s="201" t="s">
        <v>1</v>
      </c>
      <c r="F278" s="202" t="s">
        <v>1641</v>
      </c>
      <c r="G278" s="13"/>
      <c r="H278" s="201" t="s">
        <v>1</v>
      </c>
      <c r="I278" s="203"/>
      <c r="J278" s="13"/>
      <c r="K278" s="13"/>
      <c r="L278" s="200"/>
      <c r="M278" s="204"/>
      <c r="N278" s="205"/>
      <c r="O278" s="205"/>
      <c r="P278" s="205"/>
      <c r="Q278" s="205"/>
      <c r="R278" s="205"/>
      <c r="S278" s="205"/>
      <c r="T278" s="206"/>
      <c r="U278" s="13"/>
      <c r="V278" s="13"/>
      <c r="W278" s="13"/>
      <c r="X278" s="13"/>
      <c r="Y278" s="13"/>
      <c r="Z278" s="13"/>
      <c r="AA278" s="13"/>
      <c r="AB278" s="13"/>
      <c r="AC278" s="13"/>
      <c r="AD278" s="13"/>
      <c r="AE278" s="13"/>
      <c r="AT278" s="201" t="s">
        <v>171</v>
      </c>
      <c r="AU278" s="201" t="s">
        <v>83</v>
      </c>
      <c r="AV278" s="13" t="s">
        <v>81</v>
      </c>
      <c r="AW278" s="13" t="s">
        <v>32</v>
      </c>
      <c r="AX278" s="13" t="s">
        <v>75</v>
      </c>
      <c r="AY278" s="201" t="s">
        <v>158</v>
      </c>
    </row>
    <row r="279" s="13" customFormat="1">
      <c r="A279" s="13"/>
      <c r="B279" s="200"/>
      <c r="C279" s="13"/>
      <c r="D279" s="194" t="s">
        <v>171</v>
      </c>
      <c r="E279" s="201" t="s">
        <v>1</v>
      </c>
      <c r="F279" s="202" t="s">
        <v>1749</v>
      </c>
      <c r="G279" s="13"/>
      <c r="H279" s="201" t="s">
        <v>1</v>
      </c>
      <c r="I279" s="203"/>
      <c r="J279" s="13"/>
      <c r="K279" s="13"/>
      <c r="L279" s="200"/>
      <c r="M279" s="204"/>
      <c r="N279" s="205"/>
      <c r="O279" s="205"/>
      <c r="P279" s="205"/>
      <c r="Q279" s="205"/>
      <c r="R279" s="205"/>
      <c r="S279" s="205"/>
      <c r="T279" s="206"/>
      <c r="U279" s="13"/>
      <c r="V279" s="13"/>
      <c r="W279" s="13"/>
      <c r="X279" s="13"/>
      <c r="Y279" s="13"/>
      <c r="Z279" s="13"/>
      <c r="AA279" s="13"/>
      <c r="AB279" s="13"/>
      <c r="AC279" s="13"/>
      <c r="AD279" s="13"/>
      <c r="AE279" s="13"/>
      <c r="AT279" s="201" t="s">
        <v>171</v>
      </c>
      <c r="AU279" s="201" t="s">
        <v>83</v>
      </c>
      <c r="AV279" s="13" t="s">
        <v>81</v>
      </c>
      <c r="AW279" s="13" t="s">
        <v>32</v>
      </c>
      <c r="AX279" s="13" t="s">
        <v>75</v>
      </c>
      <c r="AY279" s="201" t="s">
        <v>158</v>
      </c>
    </row>
    <row r="280" s="14" customFormat="1">
      <c r="A280" s="14"/>
      <c r="B280" s="207"/>
      <c r="C280" s="14"/>
      <c r="D280" s="194" t="s">
        <v>171</v>
      </c>
      <c r="E280" s="208" t="s">
        <v>1</v>
      </c>
      <c r="F280" s="209" t="s">
        <v>226</v>
      </c>
      <c r="G280" s="14"/>
      <c r="H280" s="210">
        <v>8</v>
      </c>
      <c r="I280" s="211"/>
      <c r="J280" s="14"/>
      <c r="K280" s="14"/>
      <c r="L280" s="207"/>
      <c r="M280" s="212"/>
      <c r="N280" s="213"/>
      <c r="O280" s="213"/>
      <c r="P280" s="213"/>
      <c r="Q280" s="213"/>
      <c r="R280" s="213"/>
      <c r="S280" s="213"/>
      <c r="T280" s="214"/>
      <c r="U280" s="14"/>
      <c r="V280" s="14"/>
      <c r="W280" s="14"/>
      <c r="X280" s="14"/>
      <c r="Y280" s="14"/>
      <c r="Z280" s="14"/>
      <c r="AA280" s="14"/>
      <c r="AB280" s="14"/>
      <c r="AC280" s="14"/>
      <c r="AD280" s="14"/>
      <c r="AE280" s="14"/>
      <c r="AT280" s="208" t="s">
        <v>171</v>
      </c>
      <c r="AU280" s="208" t="s">
        <v>83</v>
      </c>
      <c r="AV280" s="14" t="s">
        <v>83</v>
      </c>
      <c r="AW280" s="14" t="s">
        <v>32</v>
      </c>
      <c r="AX280" s="14" t="s">
        <v>75</v>
      </c>
      <c r="AY280" s="208" t="s">
        <v>158</v>
      </c>
    </row>
    <row r="281" s="13" customFormat="1">
      <c r="A281" s="13"/>
      <c r="B281" s="200"/>
      <c r="C281" s="13"/>
      <c r="D281" s="194" t="s">
        <v>171</v>
      </c>
      <c r="E281" s="201" t="s">
        <v>1</v>
      </c>
      <c r="F281" s="202" t="s">
        <v>1750</v>
      </c>
      <c r="G281" s="13"/>
      <c r="H281" s="201" t="s">
        <v>1</v>
      </c>
      <c r="I281" s="203"/>
      <c r="J281" s="13"/>
      <c r="K281" s="13"/>
      <c r="L281" s="200"/>
      <c r="M281" s="204"/>
      <c r="N281" s="205"/>
      <c r="O281" s="205"/>
      <c r="P281" s="205"/>
      <c r="Q281" s="205"/>
      <c r="R281" s="205"/>
      <c r="S281" s="205"/>
      <c r="T281" s="206"/>
      <c r="U281" s="13"/>
      <c r="V281" s="13"/>
      <c r="W281" s="13"/>
      <c r="X281" s="13"/>
      <c r="Y281" s="13"/>
      <c r="Z281" s="13"/>
      <c r="AA281" s="13"/>
      <c r="AB281" s="13"/>
      <c r="AC281" s="13"/>
      <c r="AD281" s="13"/>
      <c r="AE281" s="13"/>
      <c r="AT281" s="201" t="s">
        <v>171</v>
      </c>
      <c r="AU281" s="201" t="s">
        <v>83</v>
      </c>
      <c r="AV281" s="13" t="s">
        <v>81</v>
      </c>
      <c r="AW281" s="13" t="s">
        <v>32</v>
      </c>
      <c r="AX281" s="13" t="s">
        <v>75</v>
      </c>
      <c r="AY281" s="201" t="s">
        <v>158</v>
      </c>
    </row>
    <row r="282" s="14" customFormat="1">
      <c r="A282" s="14"/>
      <c r="B282" s="207"/>
      <c r="C282" s="14"/>
      <c r="D282" s="194" t="s">
        <v>171</v>
      </c>
      <c r="E282" s="208" t="s">
        <v>1</v>
      </c>
      <c r="F282" s="209" t="s">
        <v>83</v>
      </c>
      <c r="G282" s="14"/>
      <c r="H282" s="210">
        <v>2</v>
      </c>
      <c r="I282" s="211"/>
      <c r="J282" s="14"/>
      <c r="K282" s="14"/>
      <c r="L282" s="207"/>
      <c r="M282" s="212"/>
      <c r="N282" s="213"/>
      <c r="O282" s="213"/>
      <c r="P282" s="213"/>
      <c r="Q282" s="213"/>
      <c r="R282" s="213"/>
      <c r="S282" s="213"/>
      <c r="T282" s="214"/>
      <c r="U282" s="14"/>
      <c r="V282" s="14"/>
      <c r="W282" s="14"/>
      <c r="X282" s="14"/>
      <c r="Y282" s="14"/>
      <c r="Z282" s="14"/>
      <c r="AA282" s="14"/>
      <c r="AB282" s="14"/>
      <c r="AC282" s="14"/>
      <c r="AD282" s="14"/>
      <c r="AE282" s="14"/>
      <c r="AT282" s="208" t="s">
        <v>171</v>
      </c>
      <c r="AU282" s="208" t="s">
        <v>83</v>
      </c>
      <c r="AV282" s="14" t="s">
        <v>83</v>
      </c>
      <c r="AW282" s="14" t="s">
        <v>32</v>
      </c>
      <c r="AX282" s="14" t="s">
        <v>75</v>
      </c>
      <c r="AY282" s="208" t="s">
        <v>158</v>
      </c>
    </row>
    <row r="283" s="15" customFormat="1">
      <c r="A283" s="15"/>
      <c r="B283" s="215"/>
      <c r="C283" s="15"/>
      <c r="D283" s="194" t="s">
        <v>171</v>
      </c>
      <c r="E283" s="216" t="s">
        <v>1</v>
      </c>
      <c r="F283" s="217" t="s">
        <v>196</v>
      </c>
      <c r="G283" s="15"/>
      <c r="H283" s="218">
        <v>10</v>
      </c>
      <c r="I283" s="219"/>
      <c r="J283" s="15"/>
      <c r="K283" s="15"/>
      <c r="L283" s="215"/>
      <c r="M283" s="220"/>
      <c r="N283" s="221"/>
      <c r="O283" s="221"/>
      <c r="P283" s="221"/>
      <c r="Q283" s="221"/>
      <c r="R283" s="221"/>
      <c r="S283" s="221"/>
      <c r="T283" s="222"/>
      <c r="U283" s="15"/>
      <c r="V283" s="15"/>
      <c r="W283" s="15"/>
      <c r="X283" s="15"/>
      <c r="Y283" s="15"/>
      <c r="Z283" s="15"/>
      <c r="AA283" s="15"/>
      <c r="AB283" s="15"/>
      <c r="AC283" s="15"/>
      <c r="AD283" s="15"/>
      <c r="AE283" s="15"/>
      <c r="AT283" s="216" t="s">
        <v>171</v>
      </c>
      <c r="AU283" s="216" t="s">
        <v>83</v>
      </c>
      <c r="AV283" s="15" t="s">
        <v>165</v>
      </c>
      <c r="AW283" s="15" t="s">
        <v>32</v>
      </c>
      <c r="AX283" s="15" t="s">
        <v>81</v>
      </c>
      <c r="AY283" s="216" t="s">
        <v>158</v>
      </c>
    </row>
    <row r="284" s="2" customFormat="1" ht="24.15" customHeight="1">
      <c r="A284" s="38"/>
      <c r="B284" s="180"/>
      <c r="C284" s="181" t="s">
        <v>357</v>
      </c>
      <c r="D284" s="181" t="s">
        <v>160</v>
      </c>
      <c r="E284" s="182" t="s">
        <v>1751</v>
      </c>
      <c r="F284" s="183" t="s">
        <v>1752</v>
      </c>
      <c r="G284" s="184" t="s">
        <v>342</v>
      </c>
      <c r="H284" s="185">
        <v>2</v>
      </c>
      <c r="I284" s="186"/>
      <c r="J284" s="187">
        <f>ROUND(I284*H284,2)</f>
        <v>0</v>
      </c>
      <c r="K284" s="183" t="s">
        <v>164</v>
      </c>
      <c r="L284" s="39"/>
      <c r="M284" s="188" t="s">
        <v>1</v>
      </c>
      <c r="N284" s="189" t="s">
        <v>40</v>
      </c>
      <c r="O284" s="77"/>
      <c r="P284" s="190">
        <f>O284*H284</f>
        <v>0</v>
      </c>
      <c r="Q284" s="190">
        <v>0</v>
      </c>
      <c r="R284" s="190">
        <f>Q284*H284</f>
        <v>0</v>
      </c>
      <c r="S284" s="190">
        <v>0</v>
      </c>
      <c r="T284" s="191">
        <f>S284*H284</f>
        <v>0</v>
      </c>
      <c r="U284" s="38"/>
      <c r="V284" s="38"/>
      <c r="W284" s="38"/>
      <c r="X284" s="38"/>
      <c r="Y284" s="38"/>
      <c r="Z284" s="38"/>
      <c r="AA284" s="38"/>
      <c r="AB284" s="38"/>
      <c r="AC284" s="38"/>
      <c r="AD284" s="38"/>
      <c r="AE284" s="38"/>
      <c r="AR284" s="192" t="s">
        <v>272</v>
      </c>
      <c r="AT284" s="192" t="s">
        <v>160</v>
      </c>
      <c r="AU284" s="192" t="s">
        <v>83</v>
      </c>
      <c r="AY284" s="19" t="s">
        <v>158</v>
      </c>
      <c r="BE284" s="193">
        <f>IF(N284="základní",J284,0)</f>
        <v>0</v>
      </c>
      <c r="BF284" s="193">
        <f>IF(N284="snížená",J284,0)</f>
        <v>0</v>
      </c>
      <c r="BG284" s="193">
        <f>IF(N284="zákl. přenesená",J284,0)</f>
        <v>0</v>
      </c>
      <c r="BH284" s="193">
        <f>IF(N284="sníž. přenesená",J284,0)</f>
        <v>0</v>
      </c>
      <c r="BI284" s="193">
        <f>IF(N284="nulová",J284,0)</f>
        <v>0</v>
      </c>
      <c r="BJ284" s="19" t="s">
        <v>81</v>
      </c>
      <c r="BK284" s="193">
        <f>ROUND(I284*H284,2)</f>
        <v>0</v>
      </c>
      <c r="BL284" s="19" t="s">
        <v>272</v>
      </c>
      <c r="BM284" s="192" t="s">
        <v>1753</v>
      </c>
    </row>
    <row r="285" s="2" customFormat="1">
      <c r="A285" s="38"/>
      <c r="B285" s="39"/>
      <c r="C285" s="38"/>
      <c r="D285" s="194" t="s">
        <v>167</v>
      </c>
      <c r="E285" s="38"/>
      <c r="F285" s="195" t="s">
        <v>1754</v>
      </c>
      <c r="G285" s="38"/>
      <c r="H285" s="38"/>
      <c r="I285" s="196"/>
      <c r="J285" s="38"/>
      <c r="K285" s="38"/>
      <c r="L285" s="39"/>
      <c r="M285" s="197"/>
      <c r="N285" s="198"/>
      <c r="O285" s="77"/>
      <c r="P285" s="77"/>
      <c r="Q285" s="77"/>
      <c r="R285" s="77"/>
      <c r="S285" s="77"/>
      <c r="T285" s="78"/>
      <c r="U285" s="38"/>
      <c r="V285" s="38"/>
      <c r="W285" s="38"/>
      <c r="X285" s="38"/>
      <c r="Y285" s="38"/>
      <c r="Z285" s="38"/>
      <c r="AA285" s="38"/>
      <c r="AB285" s="38"/>
      <c r="AC285" s="38"/>
      <c r="AD285" s="38"/>
      <c r="AE285" s="38"/>
      <c r="AT285" s="19" t="s">
        <v>167</v>
      </c>
      <c r="AU285" s="19" t="s">
        <v>83</v>
      </c>
    </row>
    <row r="286" s="13" customFormat="1">
      <c r="A286" s="13"/>
      <c r="B286" s="200"/>
      <c r="C286" s="13"/>
      <c r="D286" s="194" t="s">
        <v>171</v>
      </c>
      <c r="E286" s="201" t="s">
        <v>1</v>
      </c>
      <c r="F286" s="202" t="s">
        <v>1641</v>
      </c>
      <c r="G286" s="13"/>
      <c r="H286" s="201" t="s">
        <v>1</v>
      </c>
      <c r="I286" s="203"/>
      <c r="J286" s="13"/>
      <c r="K286" s="13"/>
      <c r="L286" s="200"/>
      <c r="M286" s="204"/>
      <c r="N286" s="205"/>
      <c r="O286" s="205"/>
      <c r="P286" s="205"/>
      <c r="Q286" s="205"/>
      <c r="R286" s="205"/>
      <c r="S286" s="205"/>
      <c r="T286" s="206"/>
      <c r="U286" s="13"/>
      <c r="V286" s="13"/>
      <c r="W286" s="13"/>
      <c r="X286" s="13"/>
      <c r="Y286" s="13"/>
      <c r="Z286" s="13"/>
      <c r="AA286" s="13"/>
      <c r="AB286" s="13"/>
      <c r="AC286" s="13"/>
      <c r="AD286" s="13"/>
      <c r="AE286" s="13"/>
      <c r="AT286" s="201" t="s">
        <v>171</v>
      </c>
      <c r="AU286" s="201" t="s">
        <v>83</v>
      </c>
      <c r="AV286" s="13" t="s">
        <v>81</v>
      </c>
      <c r="AW286" s="13" t="s">
        <v>32</v>
      </c>
      <c r="AX286" s="13" t="s">
        <v>75</v>
      </c>
      <c r="AY286" s="201" t="s">
        <v>158</v>
      </c>
    </row>
    <row r="287" s="13" customFormat="1">
      <c r="A287" s="13"/>
      <c r="B287" s="200"/>
      <c r="C287" s="13"/>
      <c r="D287" s="194" t="s">
        <v>171</v>
      </c>
      <c r="E287" s="201" t="s">
        <v>1</v>
      </c>
      <c r="F287" s="202" t="s">
        <v>1755</v>
      </c>
      <c r="G287" s="13"/>
      <c r="H287" s="201" t="s">
        <v>1</v>
      </c>
      <c r="I287" s="203"/>
      <c r="J287" s="13"/>
      <c r="K287" s="13"/>
      <c r="L287" s="200"/>
      <c r="M287" s="204"/>
      <c r="N287" s="205"/>
      <c r="O287" s="205"/>
      <c r="P287" s="205"/>
      <c r="Q287" s="205"/>
      <c r="R287" s="205"/>
      <c r="S287" s="205"/>
      <c r="T287" s="206"/>
      <c r="U287" s="13"/>
      <c r="V287" s="13"/>
      <c r="W287" s="13"/>
      <c r="X287" s="13"/>
      <c r="Y287" s="13"/>
      <c r="Z287" s="13"/>
      <c r="AA287" s="13"/>
      <c r="AB287" s="13"/>
      <c r="AC287" s="13"/>
      <c r="AD287" s="13"/>
      <c r="AE287" s="13"/>
      <c r="AT287" s="201" t="s">
        <v>171</v>
      </c>
      <c r="AU287" s="201" t="s">
        <v>83</v>
      </c>
      <c r="AV287" s="13" t="s">
        <v>81</v>
      </c>
      <c r="AW287" s="13" t="s">
        <v>32</v>
      </c>
      <c r="AX287" s="13" t="s">
        <v>75</v>
      </c>
      <c r="AY287" s="201" t="s">
        <v>158</v>
      </c>
    </row>
    <row r="288" s="14" customFormat="1">
      <c r="A288" s="14"/>
      <c r="B288" s="207"/>
      <c r="C288" s="14"/>
      <c r="D288" s="194" t="s">
        <v>171</v>
      </c>
      <c r="E288" s="208" t="s">
        <v>1</v>
      </c>
      <c r="F288" s="209" t="s">
        <v>83</v>
      </c>
      <c r="G288" s="14"/>
      <c r="H288" s="210">
        <v>2</v>
      </c>
      <c r="I288" s="211"/>
      <c r="J288" s="14"/>
      <c r="K288" s="14"/>
      <c r="L288" s="207"/>
      <c r="M288" s="212"/>
      <c r="N288" s="213"/>
      <c r="O288" s="213"/>
      <c r="P288" s="213"/>
      <c r="Q288" s="213"/>
      <c r="R288" s="213"/>
      <c r="S288" s="213"/>
      <c r="T288" s="214"/>
      <c r="U288" s="14"/>
      <c r="V288" s="14"/>
      <c r="W288" s="14"/>
      <c r="X288" s="14"/>
      <c r="Y288" s="14"/>
      <c r="Z288" s="14"/>
      <c r="AA288" s="14"/>
      <c r="AB288" s="14"/>
      <c r="AC288" s="14"/>
      <c r="AD288" s="14"/>
      <c r="AE288" s="14"/>
      <c r="AT288" s="208" t="s">
        <v>171</v>
      </c>
      <c r="AU288" s="208" t="s">
        <v>83</v>
      </c>
      <c r="AV288" s="14" t="s">
        <v>83</v>
      </c>
      <c r="AW288" s="14" t="s">
        <v>32</v>
      </c>
      <c r="AX288" s="14" t="s">
        <v>75</v>
      </c>
      <c r="AY288" s="208" t="s">
        <v>158</v>
      </c>
    </row>
    <row r="289" s="15" customFormat="1">
      <c r="A289" s="15"/>
      <c r="B289" s="215"/>
      <c r="C289" s="15"/>
      <c r="D289" s="194" t="s">
        <v>171</v>
      </c>
      <c r="E289" s="216" t="s">
        <v>1</v>
      </c>
      <c r="F289" s="217" t="s">
        <v>196</v>
      </c>
      <c r="G289" s="15"/>
      <c r="H289" s="218">
        <v>2</v>
      </c>
      <c r="I289" s="219"/>
      <c r="J289" s="15"/>
      <c r="K289" s="15"/>
      <c r="L289" s="215"/>
      <c r="M289" s="220"/>
      <c r="N289" s="221"/>
      <c r="O289" s="221"/>
      <c r="P289" s="221"/>
      <c r="Q289" s="221"/>
      <c r="R289" s="221"/>
      <c r="S289" s="221"/>
      <c r="T289" s="222"/>
      <c r="U289" s="15"/>
      <c r="V289" s="15"/>
      <c r="W289" s="15"/>
      <c r="X289" s="15"/>
      <c r="Y289" s="15"/>
      <c r="Z289" s="15"/>
      <c r="AA289" s="15"/>
      <c r="AB289" s="15"/>
      <c r="AC289" s="15"/>
      <c r="AD289" s="15"/>
      <c r="AE289" s="15"/>
      <c r="AT289" s="216" t="s">
        <v>171</v>
      </c>
      <c r="AU289" s="216" t="s">
        <v>83</v>
      </c>
      <c r="AV289" s="15" t="s">
        <v>165</v>
      </c>
      <c r="AW289" s="15" t="s">
        <v>32</v>
      </c>
      <c r="AX289" s="15" t="s">
        <v>81</v>
      </c>
      <c r="AY289" s="216" t="s">
        <v>158</v>
      </c>
    </row>
    <row r="290" s="2" customFormat="1" ht="24.15" customHeight="1">
      <c r="A290" s="38"/>
      <c r="B290" s="180"/>
      <c r="C290" s="181" t="s">
        <v>361</v>
      </c>
      <c r="D290" s="181" t="s">
        <v>160</v>
      </c>
      <c r="E290" s="182" t="s">
        <v>1756</v>
      </c>
      <c r="F290" s="183" t="s">
        <v>1757</v>
      </c>
      <c r="G290" s="184" t="s">
        <v>342</v>
      </c>
      <c r="H290" s="185">
        <v>2</v>
      </c>
      <c r="I290" s="186"/>
      <c r="J290" s="187">
        <f>ROUND(I290*H290,2)</f>
        <v>0</v>
      </c>
      <c r="K290" s="183" t="s">
        <v>164</v>
      </c>
      <c r="L290" s="39"/>
      <c r="M290" s="188" t="s">
        <v>1</v>
      </c>
      <c r="N290" s="189" t="s">
        <v>40</v>
      </c>
      <c r="O290" s="77"/>
      <c r="P290" s="190">
        <f>O290*H290</f>
        <v>0</v>
      </c>
      <c r="Q290" s="190">
        <v>0</v>
      </c>
      <c r="R290" s="190">
        <f>Q290*H290</f>
        <v>0</v>
      </c>
      <c r="S290" s="190">
        <v>0</v>
      </c>
      <c r="T290" s="191">
        <f>S290*H290</f>
        <v>0</v>
      </c>
      <c r="U290" s="38"/>
      <c r="V290" s="38"/>
      <c r="W290" s="38"/>
      <c r="X290" s="38"/>
      <c r="Y290" s="38"/>
      <c r="Z290" s="38"/>
      <c r="AA290" s="38"/>
      <c r="AB290" s="38"/>
      <c r="AC290" s="38"/>
      <c r="AD290" s="38"/>
      <c r="AE290" s="38"/>
      <c r="AR290" s="192" t="s">
        <v>272</v>
      </c>
      <c r="AT290" s="192" t="s">
        <v>160</v>
      </c>
      <c r="AU290" s="192" t="s">
        <v>83</v>
      </c>
      <c r="AY290" s="19" t="s">
        <v>158</v>
      </c>
      <c r="BE290" s="193">
        <f>IF(N290="základní",J290,0)</f>
        <v>0</v>
      </c>
      <c r="BF290" s="193">
        <f>IF(N290="snížená",J290,0)</f>
        <v>0</v>
      </c>
      <c r="BG290" s="193">
        <f>IF(N290="zákl. přenesená",J290,0)</f>
        <v>0</v>
      </c>
      <c r="BH290" s="193">
        <f>IF(N290="sníž. přenesená",J290,0)</f>
        <v>0</v>
      </c>
      <c r="BI290" s="193">
        <f>IF(N290="nulová",J290,0)</f>
        <v>0</v>
      </c>
      <c r="BJ290" s="19" t="s">
        <v>81</v>
      </c>
      <c r="BK290" s="193">
        <f>ROUND(I290*H290,2)</f>
        <v>0</v>
      </c>
      <c r="BL290" s="19" t="s">
        <v>272</v>
      </c>
      <c r="BM290" s="192" t="s">
        <v>1758</v>
      </c>
    </row>
    <row r="291" s="2" customFormat="1">
      <c r="A291" s="38"/>
      <c r="B291" s="39"/>
      <c r="C291" s="38"/>
      <c r="D291" s="194" t="s">
        <v>167</v>
      </c>
      <c r="E291" s="38"/>
      <c r="F291" s="195" t="s">
        <v>1759</v>
      </c>
      <c r="G291" s="38"/>
      <c r="H291" s="38"/>
      <c r="I291" s="196"/>
      <c r="J291" s="38"/>
      <c r="K291" s="38"/>
      <c r="L291" s="39"/>
      <c r="M291" s="197"/>
      <c r="N291" s="198"/>
      <c r="O291" s="77"/>
      <c r="P291" s="77"/>
      <c r="Q291" s="77"/>
      <c r="R291" s="77"/>
      <c r="S291" s="77"/>
      <c r="T291" s="78"/>
      <c r="U291" s="38"/>
      <c r="V291" s="38"/>
      <c r="W291" s="38"/>
      <c r="X291" s="38"/>
      <c r="Y291" s="38"/>
      <c r="Z291" s="38"/>
      <c r="AA291" s="38"/>
      <c r="AB291" s="38"/>
      <c r="AC291" s="38"/>
      <c r="AD291" s="38"/>
      <c r="AE291" s="38"/>
      <c r="AT291" s="19" t="s">
        <v>167</v>
      </c>
      <c r="AU291" s="19" t="s">
        <v>83</v>
      </c>
    </row>
    <row r="292" s="13" customFormat="1">
      <c r="A292" s="13"/>
      <c r="B292" s="200"/>
      <c r="C292" s="13"/>
      <c r="D292" s="194" t="s">
        <v>171</v>
      </c>
      <c r="E292" s="201" t="s">
        <v>1</v>
      </c>
      <c r="F292" s="202" t="s">
        <v>1641</v>
      </c>
      <c r="G292" s="13"/>
      <c r="H292" s="201" t="s">
        <v>1</v>
      </c>
      <c r="I292" s="203"/>
      <c r="J292" s="13"/>
      <c r="K292" s="13"/>
      <c r="L292" s="200"/>
      <c r="M292" s="204"/>
      <c r="N292" s="205"/>
      <c r="O292" s="205"/>
      <c r="P292" s="205"/>
      <c r="Q292" s="205"/>
      <c r="R292" s="205"/>
      <c r="S292" s="205"/>
      <c r="T292" s="206"/>
      <c r="U292" s="13"/>
      <c r="V292" s="13"/>
      <c r="W292" s="13"/>
      <c r="X292" s="13"/>
      <c r="Y292" s="13"/>
      <c r="Z292" s="13"/>
      <c r="AA292" s="13"/>
      <c r="AB292" s="13"/>
      <c r="AC292" s="13"/>
      <c r="AD292" s="13"/>
      <c r="AE292" s="13"/>
      <c r="AT292" s="201" t="s">
        <v>171</v>
      </c>
      <c r="AU292" s="201" t="s">
        <v>83</v>
      </c>
      <c r="AV292" s="13" t="s">
        <v>81</v>
      </c>
      <c r="AW292" s="13" t="s">
        <v>32</v>
      </c>
      <c r="AX292" s="13" t="s">
        <v>75</v>
      </c>
      <c r="AY292" s="201" t="s">
        <v>158</v>
      </c>
    </row>
    <row r="293" s="13" customFormat="1">
      <c r="A293" s="13"/>
      <c r="B293" s="200"/>
      <c r="C293" s="13"/>
      <c r="D293" s="194" t="s">
        <v>171</v>
      </c>
      <c r="E293" s="201" t="s">
        <v>1</v>
      </c>
      <c r="F293" s="202" t="s">
        <v>1760</v>
      </c>
      <c r="G293" s="13"/>
      <c r="H293" s="201" t="s">
        <v>1</v>
      </c>
      <c r="I293" s="203"/>
      <c r="J293" s="13"/>
      <c r="K293" s="13"/>
      <c r="L293" s="200"/>
      <c r="M293" s="204"/>
      <c r="N293" s="205"/>
      <c r="O293" s="205"/>
      <c r="P293" s="205"/>
      <c r="Q293" s="205"/>
      <c r="R293" s="205"/>
      <c r="S293" s="205"/>
      <c r="T293" s="206"/>
      <c r="U293" s="13"/>
      <c r="V293" s="13"/>
      <c r="W293" s="13"/>
      <c r="X293" s="13"/>
      <c r="Y293" s="13"/>
      <c r="Z293" s="13"/>
      <c r="AA293" s="13"/>
      <c r="AB293" s="13"/>
      <c r="AC293" s="13"/>
      <c r="AD293" s="13"/>
      <c r="AE293" s="13"/>
      <c r="AT293" s="201" t="s">
        <v>171</v>
      </c>
      <c r="AU293" s="201" t="s">
        <v>83</v>
      </c>
      <c r="AV293" s="13" t="s">
        <v>81</v>
      </c>
      <c r="AW293" s="13" t="s">
        <v>32</v>
      </c>
      <c r="AX293" s="13" t="s">
        <v>75</v>
      </c>
      <c r="AY293" s="201" t="s">
        <v>158</v>
      </c>
    </row>
    <row r="294" s="14" customFormat="1">
      <c r="A294" s="14"/>
      <c r="B294" s="207"/>
      <c r="C294" s="14"/>
      <c r="D294" s="194" t="s">
        <v>171</v>
      </c>
      <c r="E294" s="208" t="s">
        <v>1</v>
      </c>
      <c r="F294" s="209" t="s">
        <v>83</v>
      </c>
      <c r="G294" s="14"/>
      <c r="H294" s="210">
        <v>2</v>
      </c>
      <c r="I294" s="211"/>
      <c r="J294" s="14"/>
      <c r="K294" s="14"/>
      <c r="L294" s="207"/>
      <c r="M294" s="212"/>
      <c r="N294" s="213"/>
      <c r="O294" s="213"/>
      <c r="P294" s="213"/>
      <c r="Q294" s="213"/>
      <c r="R294" s="213"/>
      <c r="S294" s="213"/>
      <c r="T294" s="214"/>
      <c r="U294" s="14"/>
      <c r="V294" s="14"/>
      <c r="W294" s="14"/>
      <c r="X294" s="14"/>
      <c r="Y294" s="14"/>
      <c r="Z294" s="14"/>
      <c r="AA294" s="14"/>
      <c r="AB294" s="14"/>
      <c r="AC294" s="14"/>
      <c r="AD294" s="14"/>
      <c r="AE294" s="14"/>
      <c r="AT294" s="208" t="s">
        <v>171</v>
      </c>
      <c r="AU294" s="208" t="s">
        <v>83</v>
      </c>
      <c r="AV294" s="14" t="s">
        <v>83</v>
      </c>
      <c r="AW294" s="14" t="s">
        <v>32</v>
      </c>
      <c r="AX294" s="14" t="s">
        <v>75</v>
      </c>
      <c r="AY294" s="208" t="s">
        <v>158</v>
      </c>
    </row>
    <row r="295" s="15" customFormat="1">
      <c r="A295" s="15"/>
      <c r="B295" s="215"/>
      <c r="C295" s="15"/>
      <c r="D295" s="194" t="s">
        <v>171</v>
      </c>
      <c r="E295" s="216" t="s">
        <v>1</v>
      </c>
      <c r="F295" s="217" t="s">
        <v>196</v>
      </c>
      <c r="G295" s="15"/>
      <c r="H295" s="218">
        <v>2</v>
      </c>
      <c r="I295" s="219"/>
      <c r="J295" s="15"/>
      <c r="K295" s="15"/>
      <c r="L295" s="215"/>
      <c r="M295" s="220"/>
      <c r="N295" s="221"/>
      <c r="O295" s="221"/>
      <c r="P295" s="221"/>
      <c r="Q295" s="221"/>
      <c r="R295" s="221"/>
      <c r="S295" s="221"/>
      <c r="T295" s="222"/>
      <c r="U295" s="15"/>
      <c r="V295" s="15"/>
      <c r="W295" s="15"/>
      <c r="X295" s="15"/>
      <c r="Y295" s="15"/>
      <c r="Z295" s="15"/>
      <c r="AA295" s="15"/>
      <c r="AB295" s="15"/>
      <c r="AC295" s="15"/>
      <c r="AD295" s="15"/>
      <c r="AE295" s="15"/>
      <c r="AT295" s="216" t="s">
        <v>171</v>
      </c>
      <c r="AU295" s="216" t="s">
        <v>83</v>
      </c>
      <c r="AV295" s="15" t="s">
        <v>165</v>
      </c>
      <c r="AW295" s="15" t="s">
        <v>32</v>
      </c>
      <c r="AX295" s="15" t="s">
        <v>81</v>
      </c>
      <c r="AY295" s="216" t="s">
        <v>158</v>
      </c>
    </row>
    <row r="296" s="2" customFormat="1" ht="24.15" customHeight="1">
      <c r="A296" s="38"/>
      <c r="B296" s="180"/>
      <c r="C296" s="181" t="s">
        <v>368</v>
      </c>
      <c r="D296" s="181" t="s">
        <v>160</v>
      </c>
      <c r="E296" s="182" t="s">
        <v>1761</v>
      </c>
      <c r="F296" s="183" t="s">
        <v>1762</v>
      </c>
      <c r="G296" s="184" t="s">
        <v>342</v>
      </c>
      <c r="H296" s="185">
        <v>1</v>
      </c>
      <c r="I296" s="186"/>
      <c r="J296" s="187">
        <f>ROUND(I296*H296,2)</f>
        <v>0</v>
      </c>
      <c r="K296" s="183" t="s">
        <v>164</v>
      </c>
      <c r="L296" s="39"/>
      <c r="M296" s="188" t="s">
        <v>1</v>
      </c>
      <c r="N296" s="189" t="s">
        <v>40</v>
      </c>
      <c r="O296" s="77"/>
      <c r="P296" s="190">
        <f>O296*H296</f>
        <v>0</v>
      </c>
      <c r="Q296" s="190">
        <v>0</v>
      </c>
      <c r="R296" s="190">
        <f>Q296*H296</f>
        <v>0</v>
      </c>
      <c r="S296" s="190">
        <v>0</v>
      </c>
      <c r="T296" s="191">
        <f>S296*H296</f>
        <v>0</v>
      </c>
      <c r="U296" s="38"/>
      <c r="V296" s="38"/>
      <c r="W296" s="38"/>
      <c r="X296" s="38"/>
      <c r="Y296" s="38"/>
      <c r="Z296" s="38"/>
      <c r="AA296" s="38"/>
      <c r="AB296" s="38"/>
      <c r="AC296" s="38"/>
      <c r="AD296" s="38"/>
      <c r="AE296" s="38"/>
      <c r="AR296" s="192" t="s">
        <v>272</v>
      </c>
      <c r="AT296" s="192" t="s">
        <v>160</v>
      </c>
      <c r="AU296" s="192" t="s">
        <v>83</v>
      </c>
      <c r="AY296" s="19" t="s">
        <v>158</v>
      </c>
      <c r="BE296" s="193">
        <f>IF(N296="základní",J296,0)</f>
        <v>0</v>
      </c>
      <c r="BF296" s="193">
        <f>IF(N296="snížená",J296,0)</f>
        <v>0</v>
      </c>
      <c r="BG296" s="193">
        <f>IF(N296="zákl. přenesená",J296,0)</f>
        <v>0</v>
      </c>
      <c r="BH296" s="193">
        <f>IF(N296="sníž. přenesená",J296,0)</f>
        <v>0</v>
      </c>
      <c r="BI296" s="193">
        <f>IF(N296="nulová",J296,0)</f>
        <v>0</v>
      </c>
      <c r="BJ296" s="19" t="s">
        <v>81</v>
      </c>
      <c r="BK296" s="193">
        <f>ROUND(I296*H296,2)</f>
        <v>0</v>
      </c>
      <c r="BL296" s="19" t="s">
        <v>272</v>
      </c>
      <c r="BM296" s="192" t="s">
        <v>1763</v>
      </c>
    </row>
    <row r="297" s="2" customFormat="1">
      <c r="A297" s="38"/>
      <c r="B297" s="39"/>
      <c r="C297" s="38"/>
      <c r="D297" s="194" t="s">
        <v>167</v>
      </c>
      <c r="E297" s="38"/>
      <c r="F297" s="195" t="s">
        <v>1764</v>
      </c>
      <c r="G297" s="38"/>
      <c r="H297" s="38"/>
      <c r="I297" s="196"/>
      <c r="J297" s="38"/>
      <c r="K297" s="38"/>
      <c r="L297" s="39"/>
      <c r="M297" s="197"/>
      <c r="N297" s="198"/>
      <c r="O297" s="77"/>
      <c r="P297" s="77"/>
      <c r="Q297" s="77"/>
      <c r="R297" s="77"/>
      <c r="S297" s="77"/>
      <c r="T297" s="78"/>
      <c r="U297" s="38"/>
      <c r="V297" s="38"/>
      <c r="W297" s="38"/>
      <c r="X297" s="38"/>
      <c r="Y297" s="38"/>
      <c r="Z297" s="38"/>
      <c r="AA297" s="38"/>
      <c r="AB297" s="38"/>
      <c r="AC297" s="38"/>
      <c r="AD297" s="38"/>
      <c r="AE297" s="38"/>
      <c r="AT297" s="19" t="s">
        <v>167</v>
      </c>
      <c r="AU297" s="19" t="s">
        <v>83</v>
      </c>
    </row>
    <row r="298" s="13" customFormat="1">
      <c r="A298" s="13"/>
      <c r="B298" s="200"/>
      <c r="C298" s="13"/>
      <c r="D298" s="194" t="s">
        <v>171</v>
      </c>
      <c r="E298" s="201" t="s">
        <v>1</v>
      </c>
      <c r="F298" s="202" t="s">
        <v>1641</v>
      </c>
      <c r="G298" s="13"/>
      <c r="H298" s="201" t="s">
        <v>1</v>
      </c>
      <c r="I298" s="203"/>
      <c r="J298" s="13"/>
      <c r="K298" s="13"/>
      <c r="L298" s="200"/>
      <c r="M298" s="204"/>
      <c r="N298" s="205"/>
      <c r="O298" s="205"/>
      <c r="P298" s="205"/>
      <c r="Q298" s="205"/>
      <c r="R298" s="205"/>
      <c r="S298" s="205"/>
      <c r="T298" s="206"/>
      <c r="U298" s="13"/>
      <c r="V298" s="13"/>
      <c r="W298" s="13"/>
      <c r="X298" s="13"/>
      <c r="Y298" s="13"/>
      <c r="Z298" s="13"/>
      <c r="AA298" s="13"/>
      <c r="AB298" s="13"/>
      <c r="AC298" s="13"/>
      <c r="AD298" s="13"/>
      <c r="AE298" s="13"/>
      <c r="AT298" s="201" t="s">
        <v>171</v>
      </c>
      <c r="AU298" s="201" t="s">
        <v>83</v>
      </c>
      <c r="AV298" s="13" t="s">
        <v>81</v>
      </c>
      <c r="AW298" s="13" t="s">
        <v>32</v>
      </c>
      <c r="AX298" s="13" t="s">
        <v>75</v>
      </c>
      <c r="AY298" s="201" t="s">
        <v>158</v>
      </c>
    </row>
    <row r="299" s="13" customFormat="1">
      <c r="A299" s="13"/>
      <c r="B299" s="200"/>
      <c r="C299" s="13"/>
      <c r="D299" s="194" t="s">
        <v>171</v>
      </c>
      <c r="E299" s="201" t="s">
        <v>1</v>
      </c>
      <c r="F299" s="202" t="s">
        <v>1765</v>
      </c>
      <c r="G299" s="13"/>
      <c r="H299" s="201" t="s">
        <v>1</v>
      </c>
      <c r="I299" s="203"/>
      <c r="J299" s="13"/>
      <c r="K299" s="13"/>
      <c r="L299" s="200"/>
      <c r="M299" s="204"/>
      <c r="N299" s="205"/>
      <c r="O299" s="205"/>
      <c r="P299" s="205"/>
      <c r="Q299" s="205"/>
      <c r="R299" s="205"/>
      <c r="S299" s="205"/>
      <c r="T299" s="206"/>
      <c r="U299" s="13"/>
      <c r="V299" s="13"/>
      <c r="W299" s="13"/>
      <c r="X299" s="13"/>
      <c r="Y299" s="13"/>
      <c r="Z299" s="13"/>
      <c r="AA299" s="13"/>
      <c r="AB299" s="13"/>
      <c r="AC299" s="13"/>
      <c r="AD299" s="13"/>
      <c r="AE299" s="13"/>
      <c r="AT299" s="201" t="s">
        <v>171</v>
      </c>
      <c r="AU299" s="201" t="s">
        <v>83</v>
      </c>
      <c r="AV299" s="13" t="s">
        <v>81</v>
      </c>
      <c r="AW299" s="13" t="s">
        <v>32</v>
      </c>
      <c r="AX299" s="13" t="s">
        <v>75</v>
      </c>
      <c r="AY299" s="201" t="s">
        <v>158</v>
      </c>
    </row>
    <row r="300" s="14" customFormat="1">
      <c r="A300" s="14"/>
      <c r="B300" s="207"/>
      <c r="C300" s="14"/>
      <c r="D300" s="194" t="s">
        <v>171</v>
      </c>
      <c r="E300" s="208" t="s">
        <v>1</v>
      </c>
      <c r="F300" s="209" t="s">
        <v>81</v>
      </c>
      <c r="G300" s="14"/>
      <c r="H300" s="210">
        <v>1</v>
      </c>
      <c r="I300" s="211"/>
      <c r="J300" s="14"/>
      <c r="K300" s="14"/>
      <c r="L300" s="207"/>
      <c r="M300" s="212"/>
      <c r="N300" s="213"/>
      <c r="O300" s="213"/>
      <c r="P300" s="213"/>
      <c r="Q300" s="213"/>
      <c r="R300" s="213"/>
      <c r="S300" s="213"/>
      <c r="T300" s="214"/>
      <c r="U300" s="14"/>
      <c r="V300" s="14"/>
      <c r="W300" s="14"/>
      <c r="X300" s="14"/>
      <c r="Y300" s="14"/>
      <c r="Z300" s="14"/>
      <c r="AA300" s="14"/>
      <c r="AB300" s="14"/>
      <c r="AC300" s="14"/>
      <c r="AD300" s="14"/>
      <c r="AE300" s="14"/>
      <c r="AT300" s="208" t="s">
        <v>171</v>
      </c>
      <c r="AU300" s="208" t="s">
        <v>83</v>
      </c>
      <c r="AV300" s="14" t="s">
        <v>83</v>
      </c>
      <c r="AW300" s="14" t="s">
        <v>32</v>
      </c>
      <c r="AX300" s="14" t="s">
        <v>75</v>
      </c>
      <c r="AY300" s="208" t="s">
        <v>158</v>
      </c>
    </row>
    <row r="301" s="15" customFormat="1">
      <c r="A301" s="15"/>
      <c r="B301" s="215"/>
      <c r="C301" s="15"/>
      <c r="D301" s="194" t="s">
        <v>171</v>
      </c>
      <c r="E301" s="216" t="s">
        <v>1</v>
      </c>
      <c r="F301" s="217" t="s">
        <v>196</v>
      </c>
      <c r="G301" s="15"/>
      <c r="H301" s="218">
        <v>1</v>
      </c>
      <c r="I301" s="219"/>
      <c r="J301" s="15"/>
      <c r="K301" s="15"/>
      <c r="L301" s="215"/>
      <c r="M301" s="220"/>
      <c r="N301" s="221"/>
      <c r="O301" s="221"/>
      <c r="P301" s="221"/>
      <c r="Q301" s="221"/>
      <c r="R301" s="221"/>
      <c r="S301" s="221"/>
      <c r="T301" s="222"/>
      <c r="U301" s="15"/>
      <c r="V301" s="15"/>
      <c r="W301" s="15"/>
      <c r="X301" s="15"/>
      <c r="Y301" s="15"/>
      <c r="Z301" s="15"/>
      <c r="AA301" s="15"/>
      <c r="AB301" s="15"/>
      <c r="AC301" s="15"/>
      <c r="AD301" s="15"/>
      <c r="AE301" s="15"/>
      <c r="AT301" s="216" t="s">
        <v>171</v>
      </c>
      <c r="AU301" s="216" t="s">
        <v>83</v>
      </c>
      <c r="AV301" s="15" t="s">
        <v>165</v>
      </c>
      <c r="AW301" s="15" t="s">
        <v>32</v>
      </c>
      <c r="AX301" s="15" t="s">
        <v>81</v>
      </c>
      <c r="AY301" s="216" t="s">
        <v>158</v>
      </c>
    </row>
    <row r="302" s="2" customFormat="1" ht="16.5" customHeight="1">
      <c r="A302" s="38"/>
      <c r="B302" s="180"/>
      <c r="C302" s="223" t="s">
        <v>373</v>
      </c>
      <c r="D302" s="223" t="s">
        <v>304</v>
      </c>
      <c r="E302" s="224" t="s">
        <v>1766</v>
      </c>
      <c r="F302" s="225" t="s">
        <v>1767</v>
      </c>
      <c r="G302" s="226" t="s">
        <v>1</v>
      </c>
      <c r="H302" s="227">
        <v>1</v>
      </c>
      <c r="I302" s="228"/>
      <c r="J302" s="229">
        <f>ROUND(I302*H302,2)</f>
        <v>0</v>
      </c>
      <c r="K302" s="225" t="s">
        <v>1</v>
      </c>
      <c r="L302" s="230"/>
      <c r="M302" s="231" t="s">
        <v>1</v>
      </c>
      <c r="N302" s="232" t="s">
        <v>40</v>
      </c>
      <c r="O302" s="77"/>
      <c r="P302" s="190">
        <f>O302*H302</f>
        <v>0</v>
      </c>
      <c r="Q302" s="190">
        <v>0</v>
      </c>
      <c r="R302" s="190">
        <f>Q302*H302</f>
        <v>0</v>
      </c>
      <c r="S302" s="190">
        <v>0</v>
      </c>
      <c r="T302" s="191">
        <f>S302*H302</f>
        <v>0</v>
      </c>
      <c r="U302" s="38"/>
      <c r="V302" s="38"/>
      <c r="W302" s="38"/>
      <c r="X302" s="38"/>
      <c r="Y302" s="38"/>
      <c r="Z302" s="38"/>
      <c r="AA302" s="38"/>
      <c r="AB302" s="38"/>
      <c r="AC302" s="38"/>
      <c r="AD302" s="38"/>
      <c r="AE302" s="38"/>
      <c r="AR302" s="192" t="s">
        <v>379</v>
      </c>
      <c r="AT302" s="192" t="s">
        <v>304</v>
      </c>
      <c r="AU302" s="192" t="s">
        <v>83</v>
      </c>
      <c r="AY302" s="19" t="s">
        <v>158</v>
      </c>
      <c r="BE302" s="193">
        <f>IF(N302="základní",J302,0)</f>
        <v>0</v>
      </c>
      <c r="BF302" s="193">
        <f>IF(N302="snížená",J302,0)</f>
        <v>0</v>
      </c>
      <c r="BG302" s="193">
        <f>IF(N302="zákl. přenesená",J302,0)</f>
        <v>0</v>
      </c>
      <c r="BH302" s="193">
        <f>IF(N302="sníž. přenesená",J302,0)</f>
        <v>0</v>
      </c>
      <c r="BI302" s="193">
        <f>IF(N302="nulová",J302,0)</f>
        <v>0</v>
      </c>
      <c r="BJ302" s="19" t="s">
        <v>81</v>
      </c>
      <c r="BK302" s="193">
        <f>ROUND(I302*H302,2)</f>
        <v>0</v>
      </c>
      <c r="BL302" s="19" t="s">
        <v>272</v>
      </c>
      <c r="BM302" s="192" t="s">
        <v>1768</v>
      </c>
    </row>
    <row r="303" s="2" customFormat="1">
      <c r="A303" s="38"/>
      <c r="B303" s="39"/>
      <c r="C303" s="38"/>
      <c r="D303" s="194" t="s">
        <v>167</v>
      </c>
      <c r="E303" s="38"/>
      <c r="F303" s="195" t="s">
        <v>1767</v>
      </c>
      <c r="G303" s="38"/>
      <c r="H303" s="38"/>
      <c r="I303" s="196"/>
      <c r="J303" s="38"/>
      <c r="K303" s="38"/>
      <c r="L303" s="39"/>
      <c r="M303" s="197"/>
      <c r="N303" s="198"/>
      <c r="O303" s="77"/>
      <c r="P303" s="77"/>
      <c r="Q303" s="77"/>
      <c r="R303" s="77"/>
      <c r="S303" s="77"/>
      <c r="T303" s="78"/>
      <c r="U303" s="38"/>
      <c r="V303" s="38"/>
      <c r="W303" s="38"/>
      <c r="X303" s="38"/>
      <c r="Y303" s="38"/>
      <c r="Z303" s="38"/>
      <c r="AA303" s="38"/>
      <c r="AB303" s="38"/>
      <c r="AC303" s="38"/>
      <c r="AD303" s="38"/>
      <c r="AE303" s="38"/>
      <c r="AT303" s="19" t="s">
        <v>167</v>
      </c>
      <c r="AU303" s="19" t="s">
        <v>83</v>
      </c>
    </row>
    <row r="304" s="2" customFormat="1" ht="24.15" customHeight="1">
      <c r="A304" s="38"/>
      <c r="B304" s="180"/>
      <c r="C304" s="181" t="s">
        <v>379</v>
      </c>
      <c r="D304" s="181" t="s">
        <v>160</v>
      </c>
      <c r="E304" s="182" t="s">
        <v>1769</v>
      </c>
      <c r="F304" s="183" t="s">
        <v>1770</v>
      </c>
      <c r="G304" s="184" t="s">
        <v>342</v>
      </c>
      <c r="H304" s="185">
        <v>2</v>
      </c>
      <c r="I304" s="186"/>
      <c r="J304" s="187">
        <f>ROUND(I304*H304,2)</f>
        <v>0</v>
      </c>
      <c r="K304" s="183" t="s">
        <v>164</v>
      </c>
      <c r="L304" s="39"/>
      <c r="M304" s="188" t="s">
        <v>1</v>
      </c>
      <c r="N304" s="189" t="s">
        <v>40</v>
      </c>
      <c r="O304" s="77"/>
      <c r="P304" s="190">
        <f>O304*H304</f>
        <v>0</v>
      </c>
      <c r="Q304" s="190">
        <v>0</v>
      </c>
      <c r="R304" s="190">
        <f>Q304*H304</f>
        <v>0</v>
      </c>
      <c r="S304" s="190">
        <v>0</v>
      </c>
      <c r="T304" s="191">
        <f>S304*H304</f>
        <v>0</v>
      </c>
      <c r="U304" s="38"/>
      <c r="V304" s="38"/>
      <c r="W304" s="38"/>
      <c r="X304" s="38"/>
      <c r="Y304" s="38"/>
      <c r="Z304" s="38"/>
      <c r="AA304" s="38"/>
      <c r="AB304" s="38"/>
      <c r="AC304" s="38"/>
      <c r="AD304" s="38"/>
      <c r="AE304" s="38"/>
      <c r="AR304" s="192" t="s">
        <v>272</v>
      </c>
      <c r="AT304" s="192" t="s">
        <v>160</v>
      </c>
      <c r="AU304" s="192" t="s">
        <v>83</v>
      </c>
      <c r="AY304" s="19" t="s">
        <v>158</v>
      </c>
      <c r="BE304" s="193">
        <f>IF(N304="základní",J304,0)</f>
        <v>0</v>
      </c>
      <c r="BF304" s="193">
        <f>IF(N304="snížená",J304,0)</f>
        <v>0</v>
      </c>
      <c r="BG304" s="193">
        <f>IF(N304="zákl. přenesená",J304,0)</f>
        <v>0</v>
      </c>
      <c r="BH304" s="193">
        <f>IF(N304="sníž. přenesená",J304,0)</f>
        <v>0</v>
      </c>
      <c r="BI304" s="193">
        <f>IF(N304="nulová",J304,0)</f>
        <v>0</v>
      </c>
      <c r="BJ304" s="19" t="s">
        <v>81</v>
      </c>
      <c r="BK304" s="193">
        <f>ROUND(I304*H304,2)</f>
        <v>0</v>
      </c>
      <c r="BL304" s="19" t="s">
        <v>272</v>
      </c>
      <c r="BM304" s="192" t="s">
        <v>1771</v>
      </c>
    </row>
    <row r="305" s="2" customFormat="1">
      <c r="A305" s="38"/>
      <c r="B305" s="39"/>
      <c r="C305" s="38"/>
      <c r="D305" s="194" t="s">
        <v>167</v>
      </c>
      <c r="E305" s="38"/>
      <c r="F305" s="195" t="s">
        <v>1772</v>
      </c>
      <c r="G305" s="38"/>
      <c r="H305" s="38"/>
      <c r="I305" s="196"/>
      <c r="J305" s="38"/>
      <c r="K305" s="38"/>
      <c r="L305" s="39"/>
      <c r="M305" s="197"/>
      <c r="N305" s="198"/>
      <c r="O305" s="77"/>
      <c r="P305" s="77"/>
      <c r="Q305" s="77"/>
      <c r="R305" s="77"/>
      <c r="S305" s="77"/>
      <c r="T305" s="78"/>
      <c r="U305" s="38"/>
      <c r="V305" s="38"/>
      <c r="W305" s="38"/>
      <c r="X305" s="38"/>
      <c r="Y305" s="38"/>
      <c r="Z305" s="38"/>
      <c r="AA305" s="38"/>
      <c r="AB305" s="38"/>
      <c r="AC305" s="38"/>
      <c r="AD305" s="38"/>
      <c r="AE305" s="38"/>
      <c r="AT305" s="19" t="s">
        <v>167</v>
      </c>
      <c r="AU305" s="19" t="s">
        <v>83</v>
      </c>
    </row>
    <row r="306" s="13" customFormat="1">
      <c r="A306" s="13"/>
      <c r="B306" s="200"/>
      <c r="C306" s="13"/>
      <c r="D306" s="194" t="s">
        <v>171</v>
      </c>
      <c r="E306" s="201" t="s">
        <v>1</v>
      </c>
      <c r="F306" s="202" t="s">
        <v>1641</v>
      </c>
      <c r="G306" s="13"/>
      <c r="H306" s="201" t="s">
        <v>1</v>
      </c>
      <c r="I306" s="203"/>
      <c r="J306" s="13"/>
      <c r="K306" s="13"/>
      <c r="L306" s="200"/>
      <c r="M306" s="204"/>
      <c r="N306" s="205"/>
      <c r="O306" s="205"/>
      <c r="P306" s="205"/>
      <c r="Q306" s="205"/>
      <c r="R306" s="205"/>
      <c r="S306" s="205"/>
      <c r="T306" s="206"/>
      <c r="U306" s="13"/>
      <c r="V306" s="13"/>
      <c r="W306" s="13"/>
      <c r="X306" s="13"/>
      <c r="Y306" s="13"/>
      <c r="Z306" s="13"/>
      <c r="AA306" s="13"/>
      <c r="AB306" s="13"/>
      <c r="AC306" s="13"/>
      <c r="AD306" s="13"/>
      <c r="AE306" s="13"/>
      <c r="AT306" s="201" t="s">
        <v>171</v>
      </c>
      <c r="AU306" s="201" t="s">
        <v>83</v>
      </c>
      <c r="AV306" s="13" t="s">
        <v>81</v>
      </c>
      <c r="AW306" s="13" t="s">
        <v>32</v>
      </c>
      <c r="AX306" s="13" t="s">
        <v>75</v>
      </c>
      <c r="AY306" s="201" t="s">
        <v>158</v>
      </c>
    </row>
    <row r="307" s="13" customFormat="1">
      <c r="A307" s="13"/>
      <c r="B307" s="200"/>
      <c r="C307" s="13"/>
      <c r="D307" s="194" t="s">
        <v>171</v>
      </c>
      <c r="E307" s="201" t="s">
        <v>1</v>
      </c>
      <c r="F307" s="202" t="s">
        <v>1773</v>
      </c>
      <c r="G307" s="13"/>
      <c r="H307" s="201" t="s">
        <v>1</v>
      </c>
      <c r="I307" s="203"/>
      <c r="J307" s="13"/>
      <c r="K307" s="13"/>
      <c r="L307" s="200"/>
      <c r="M307" s="204"/>
      <c r="N307" s="205"/>
      <c r="O307" s="205"/>
      <c r="P307" s="205"/>
      <c r="Q307" s="205"/>
      <c r="R307" s="205"/>
      <c r="S307" s="205"/>
      <c r="T307" s="206"/>
      <c r="U307" s="13"/>
      <c r="V307" s="13"/>
      <c r="W307" s="13"/>
      <c r="X307" s="13"/>
      <c r="Y307" s="13"/>
      <c r="Z307" s="13"/>
      <c r="AA307" s="13"/>
      <c r="AB307" s="13"/>
      <c r="AC307" s="13"/>
      <c r="AD307" s="13"/>
      <c r="AE307" s="13"/>
      <c r="AT307" s="201" t="s">
        <v>171</v>
      </c>
      <c r="AU307" s="201" t="s">
        <v>83</v>
      </c>
      <c r="AV307" s="13" t="s">
        <v>81</v>
      </c>
      <c r="AW307" s="13" t="s">
        <v>32</v>
      </c>
      <c r="AX307" s="13" t="s">
        <v>75</v>
      </c>
      <c r="AY307" s="201" t="s">
        <v>158</v>
      </c>
    </row>
    <row r="308" s="14" customFormat="1">
      <c r="A308" s="14"/>
      <c r="B308" s="207"/>
      <c r="C308" s="14"/>
      <c r="D308" s="194" t="s">
        <v>171</v>
      </c>
      <c r="E308" s="208" t="s">
        <v>1</v>
      </c>
      <c r="F308" s="209" t="s">
        <v>83</v>
      </c>
      <c r="G308" s="14"/>
      <c r="H308" s="210">
        <v>2</v>
      </c>
      <c r="I308" s="211"/>
      <c r="J308" s="14"/>
      <c r="K308" s="14"/>
      <c r="L308" s="207"/>
      <c r="M308" s="212"/>
      <c r="N308" s="213"/>
      <c r="O308" s="213"/>
      <c r="P308" s="213"/>
      <c r="Q308" s="213"/>
      <c r="R308" s="213"/>
      <c r="S308" s="213"/>
      <c r="T308" s="214"/>
      <c r="U308" s="14"/>
      <c r="V308" s="14"/>
      <c r="W308" s="14"/>
      <c r="X308" s="14"/>
      <c r="Y308" s="14"/>
      <c r="Z308" s="14"/>
      <c r="AA308" s="14"/>
      <c r="AB308" s="14"/>
      <c r="AC308" s="14"/>
      <c r="AD308" s="14"/>
      <c r="AE308" s="14"/>
      <c r="AT308" s="208" t="s">
        <v>171</v>
      </c>
      <c r="AU308" s="208" t="s">
        <v>83</v>
      </c>
      <c r="AV308" s="14" t="s">
        <v>83</v>
      </c>
      <c r="AW308" s="14" t="s">
        <v>32</v>
      </c>
      <c r="AX308" s="14" t="s">
        <v>75</v>
      </c>
      <c r="AY308" s="208" t="s">
        <v>158</v>
      </c>
    </row>
    <row r="309" s="15" customFormat="1">
      <c r="A309" s="15"/>
      <c r="B309" s="215"/>
      <c r="C309" s="15"/>
      <c r="D309" s="194" t="s">
        <v>171</v>
      </c>
      <c r="E309" s="216" t="s">
        <v>1</v>
      </c>
      <c r="F309" s="217" t="s">
        <v>196</v>
      </c>
      <c r="G309" s="15"/>
      <c r="H309" s="218">
        <v>2</v>
      </c>
      <c r="I309" s="219"/>
      <c r="J309" s="15"/>
      <c r="K309" s="15"/>
      <c r="L309" s="215"/>
      <c r="M309" s="220"/>
      <c r="N309" s="221"/>
      <c r="O309" s="221"/>
      <c r="P309" s="221"/>
      <c r="Q309" s="221"/>
      <c r="R309" s="221"/>
      <c r="S309" s="221"/>
      <c r="T309" s="222"/>
      <c r="U309" s="15"/>
      <c r="V309" s="15"/>
      <c r="W309" s="15"/>
      <c r="X309" s="15"/>
      <c r="Y309" s="15"/>
      <c r="Z309" s="15"/>
      <c r="AA309" s="15"/>
      <c r="AB309" s="15"/>
      <c r="AC309" s="15"/>
      <c r="AD309" s="15"/>
      <c r="AE309" s="15"/>
      <c r="AT309" s="216" t="s">
        <v>171</v>
      </c>
      <c r="AU309" s="216" t="s">
        <v>83</v>
      </c>
      <c r="AV309" s="15" t="s">
        <v>165</v>
      </c>
      <c r="AW309" s="15" t="s">
        <v>32</v>
      </c>
      <c r="AX309" s="15" t="s">
        <v>81</v>
      </c>
      <c r="AY309" s="216" t="s">
        <v>158</v>
      </c>
    </row>
    <row r="310" s="2" customFormat="1" ht="24.15" customHeight="1">
      <c r="A310" s="38"/>
      <c r="B310" s="180"/>
      <c r="C310" s="223" t="s">
        <v>384</v>
      </c>
      <c r="D310" s="223" t="s">
        <v>304</v>
      </c>
      <c r="E310" s="224" t="s">
        <v>1774</v>
      </c>
      <c r="F310" s="225" t="s">
        <v>1775</v>
      </c>
      <c r="G310" s="226" t="s">
        <v>342</v>
      </c>
      <c r="H310" s="227">
        <v>2</v>
      </c>
      <c r="I310" s="228"/>
      <c r="J310" s="229">
        <f>ROUND(I310*H310,2)</f>
        <v>0</v>
      </c>
      <c r="K310" s="225" t="s">
        <v>164</v>
      </c>
      <c r="L310" s="230"/>
      <c r="M310" s="231" t="s">
        <v>1</v>
      </c>
      <c r="N310" s="232" t="s">
        <v>40</v>
      </c>
      <c r="O310" s="77"/>
      <c r="P310" s="190">
        <f>O310*H310</f>
        <v>0</v>
      </c>
      <c r="Q310" s="190">
        <v>0.00011</v>
      </c>
      <c r="R310" s="190">
        <f>Q310*H310</f>
        <v>0.00022000000000000001</v>
      </c>
      <c r="S310" s="190">
        <v>0</v>
      </c>
      <c r="T310" s="191">
        <f>S310*H310</f>
        <v>0</v>
      </c>
      <c r="U310" s="38"/>
      <c r="V310" s="38"/>
      <c r="W310" s="38"/>
      <c r="X310" s="38"/>
      <c r="Y310" s="38"/>
      <c r="Z310" s="38"/>
      <c r="AA310" s="38"/>
      <c r="AB310" s="38"/>
      <c r="AC310" s="38"/>
      <c r="AD310" s="38"/>
      <c r="AE310" s="38"/>
      <c r="AR310" s="192" t="s">
        <v>379</v>
      </c>
      <c r="AT310" s="192" t="s">
        <v>304</v>
      </c>
      <c r="AU310" s="192" t="s">
        <v>83</v>
      </c>
      <c r="AY310" s="19" t="s">
        <v>158</v>
      </c>
      <c r="BE310" s="193">
        <f>IF(N310="základní",J310,0)</f>
        <v>0</v>
      </c>
      <c r="BF310" s="193">
        <f>IF(N310="snížená",J310,0)</f>
        <v>0</v>
      </c>
      <c r="BG310" s="193">
        <f>IF(N310="zákl. přenesená",J310,0)</f>
        <v>0</v>
      </c>
      <c r="BH310" s="193">
        <f>IF(N310="sníž. přenesená",J310,0)</f>
        <v>0</v>
      </c>
      <c r="BI310" s="193">
        <f>IF(N310="nulová",J310,0)</f>
        <v>0</v>
      </c>
      <c r="BJ310" s="19" t="s">
        <v>81</v>
      </c>
      <c r="BK310" s="193">
        <f>ROUND(I310*H310,2)</f>
        <v>0</v>
      </c>
      <c r="BL310" s="19" t="s">
        <v>272</v>
      </c>
      <c r="BM310" s="192" t="s">
        <v>1776</v>
      </c>
    </row>
    <row r="311" s="2" customFormat="1">
      <c r="A311" s="38"/>
      <c r="B311" s="39"/>
      <c r="C311" s="38"/>
      <c r="D311" s="194" t="s">
        <v>167</v>
      </c>
      <c r="E311" s="38"/>
      <c r="F311" s="195" t="s">
        <v>1775</v>
      </c>
      <c r="G311" s="38"/>
      <c r="H311" s="38"/>
      <c r="I311" s="196"/>
      <c r="J311" s="38"/>
      <c r="K311" s="38"/>
      <c r="L311" s="39"/>
      <c r="M311" s="197"/>
      <c r="N311" s="198"/>
      <c r="O311" s="77"/>
      <c r="P311" s="77"/>
      <c r="Q311" s="77"/>
      <c r="R311" s="77"/>
      <c r="S311" s="77"/>
      <c r="T311" s="78"/>
      <c r="U311" s="38"/>
      <c r="V311" s="38"/>
      <c r="W311" s="38"/>
      <c r="X311" s="38"/>
      <c r="Y311" s="38"/>
      <c r="Z311" s="38"/>
      <c r="AA311" s="38"/>
      <c r="AB311" s="38"/>
      <c r="AC311" s="38"/>
      <c r="AD311" s="38"/>
      <c r="AE311" s="38"/>
      <c r="AT311" s="19" t="s">
        <v>167</v>
      </c>
      <c r="AU311" s="19" t="s">
        <v>83</v>
      </c>
    </row>
    <row r="312" s="2" customFormat="1" ht="33" customHeight="1">
      <c r="A312" s="38"/>
      <c r="B312" s="180"/>
      <c r="C312" s="181" t="s">
        <v>391</v>
      </c>
      <c r="D312" s="181" t="s">
        <v>160</v>
      </c>
      <c r="E312" s="182" t="s">
        <v>1777</v>
      </c>
      <c r="F312" s="183" t="s">
        <v>1778</v>
      </c>
      <c r="G312" s="184" t="s">
        <v>342</v>
      </c>
      <c r="H312" s="185">
        <v>1</v>
      </c>
      <c r="I312" s="186"/>
      <c r="J312" s="187">
        <f>ROUND(I312*H312,2)</f>
        <v>0</v>
      </c>
      <c r="K312" s="183" t="s">
        <v>164</v>
      </c>
      <c r="L312" s="39"/>
      <c r="M312" s="188" t="s">
        <v>1</v>
      </c>
      <c r="N312" s="189" t="s">
        <v>40</v>
      </c>
      <c r="O312" s="77"/>
      <c r="P312" s="190">
        <f>O312*H312</f>
        <v>0</v>
      </c>
      <c r="Q312" s="190">
        <v>0</v>
      </c>
      <c r="R312" s="190">
        <f>Q312*H312</f>
        <v>0</v>
      </c>
      <c r="S312" s="190">
        <v>0</v>
      </c>
      <c r="T312" s="191">
        <f>S312*H312</f>
        <v>0</v>
      </c>
      <c r="U312" s="38"/>
      <c r="V312" s="38"/>
      <c r="W312" s="38"/>
      <c r="X312" s="38"/>
      <c r="Y312" s="38"/>
      <c r="Z312" s="38"/>
      <c r="AA312" s="38"/>
      <c r="AB312" s="38"/>
      <c r="AC312" s="38"/>
      <c r="AD312" s="38"/>
      <c r="AE312" s="38"/>
      <c r="AR312" s="192" t="s">
        <v>272</v>
      </c>
      <c r="AT312" s="192" t="s">
        <v>160</v>
      </c>
      <c r="AU312" s="192" t="s">
        <v>83</v>
      </c>
      <c r="AY312" s="19" t="s">
        <v>158</v>
      </c>
      <c r="BE312" s="193">
        <f>IF(N312="základní",J312,0)</f>
        <v>0</v>
      </c>
      <c r="BF312" s="193">
        <f>IF(N312="snížená",J312,0)</f>
        <v>0</v>
      </c>
      <c r="BG312" s="193">
        <f>IF(N312="zákl. přenesená",J312,0)</f>
        <v>0</v>
      </c>
      <c r="BH312" s="193">
        <f>IF(N312="sníž. přenesená",J312,0)</f>
        <v>0</v>
      </c>
      <c r="BI312" s="193">
        <f>IF(N312="nulová",J312,0)</f>
        <v>0</v>
      </c>
      <c r="BJ312" s="19" t="s">
        <v>81</v>
      </c>
      <c r="BK312" s="193">
        <f>ROUND(I312*H312,2)</f>
        <v>0</v>
      </c>
      <c r="BL312" s="19" t="s">
        <v>272</v>
      </c>
      <c r="BM312" s="192" t="s">
        <v>1779</v>
      </c>
    </row>
    <row r="313" s="2" customFormat="1">
      <c r="A313" s="38"/>
      <c r="B313" s="39"/>
      <c r="C313" s="38"/>
      <c r="D313" s="194" t="s">
        <v>167</v>
      </c>
      <c r="E313" s="38"/>
      <c r="F313" s="195" t="s">
        <v>1780</v>
      </c>
      <c r="G313" s="38"/>
      <c r="H313" s="38"/>
      <c r="I313" s="196"/>
      <c r="J313" s="38"/>
      <c r="K313" s="38"/>
      <c r="L313" s="39"/>
      <c r="M313" s="197"/>
      <c r="N313" s="198"/>
      <c r="O313" s="77"/>
      <c r="P313" s="77"/>
      <c r="Q313" s="77"/>
      <c r="R313" s="77"/>
      <c r="S313" s="77"/>
      <c r="T313" s="78"/>
      <c r="U313" s="38"/>
      <c r="V313" s="38"/>
      <c r="W313" s="38"/>
      <c r="X313" s="38"/>
      <c r="Y313" s="38"/>
      <c r="Z313" s="38"/>
      <c r="AA313" s="38"/>
      <c r="AB313" s="38"/>
      <c r="AC313" s="38"/>
      <c r="AD313" s="38"/>
      <c r="AE313" s="38"/>
      <c r="AT313" s="19" t="s">
        <v>167</v>
      </c>
      <c r="AU313" s="19" t="s">
        <v>83</v>
      </c>
    </row>
    <row r="314" s="13" customFormat="1">
      <c r="A314" s="13"/>
      <c r="B314" s="200"/>
      <c r="C314" s="13"/>
      <c r="D314" s="194" t="s">
        <v>171</v>
      </c>
      <c r="E314" s="201" t="s">
        <v>1</v>
      </c>
      <c r="F314" s="202" t="s">
        <v>1641</v>
      </c>
      <c r="G314" s="13"/>
      <c r="H314" s="201" t="s">
        <v>1</v>
      </c>
      <c r="I314" s="203"/>
      <c r="J314" s="13"/>
      <c r="K314" s="13"/>
      <c r="L314" s="200"/>
      <c r="M314" s="204"/>
      <c r="N314" s="205"/>
      <c r="O314" s="205"/>
      <c r="P314" s="205"/>
      <c r="Q314" s="205"/>
      <c r="R314" s="205"/>
      <c r="S314" s="205"/>
      <c r="T314" s="206"/>
      <c r="U314" s="13"/>
      <c r="V314" s="13"/>
      <c r="W314" s="13"/>
      <c r="X314" s="13"/>
      <c r="Y314" s="13"/>
      <c r="Z314" s="13"/>
      <c r="AA314" s="13"/>
      <c r="AB314" s="13"/>
      <c r="AC314" s="13"/>
      <c r="AD314" s="13"/>
      <c r="AE314" s="13"/>
      <c r="AT314" s="201" t="s">
        <v>171</v>
      </c>
      <c r="AU314" s="201" t="s">
        <v>83</v>
      </c>
      <c r="AV314" s="13" t="s">
        <v>81</v>
      </c>
      <c r="AW314" s="13" t="s">
        <v>32</v>
      </c>
      <c r="AX314" s="13" t="s">
        <v>75</v>
      </c>
      <c r="AY314" s="201" t="s">
        <v>158</v>
      </c>
    </row>
    <row r="315" s="13" customFormat="1">
      <c r="A315" s="13"/>
      <c r="B315" s="200"/>
      <c r="C315" s="13"/>
      <c r="D315" s="194" t="s">
        <v>171</v>
      </c>
      <c r="E315" s="201" t="s">
        <v>1</v>
      </c>
      <c r="F315" s="202" t="s">
        <v>1781</v>
      </c>
      <c r="G315" s="13"/>
      <c r="H315" s="201" t="s">
        <v>1</v>
      </c>
      <c r="I315" s="203"/>
      <c r="J315" s="13"/>
      <c r="K315" s="13"/>
      <c r="L315" s="200"/>
      <c r="M315" s="204"/>
      <c r="N315" s="205"/>
      <c r="O315" s="205"/>
      <c r="P315" s="205"/>
      <c r="Q315" s="205"/>
      <c r="R315" s="205"/>
      <c r="S315" s="205"/>
      <c r="T315" s="206"/>
      <c r="U315" s="13"/>
      <c r="V315" s="13"/>
      <c r="W315" s="13"/>
      <c r="X315" s="13"/>
      <c r="Y315" s="13"/>
      <c r="Z315" s="13"/>
      <c r="AA315" s="13"/>
      <c r="AB315" s="13"/>
      <c r="AC315" s="13"/>
      <c r="AD315" s="13"/>
      <c r="AE315" s="13"/>
      <c r="AT315" s="201" t="s">
        <v>171</v>
      </c>
      <c r="AU315" s="201" t="s">
        <v>83</v>
      </c>
      <c r="AV315" s="13" t="s">
        <v>81</v>
      </c>
      <c r="AW315" s="13" t="s">
        <v>32</v>
      </c>
      <c r="AX315" s="13" t="s">
        <v>75</v>
      </c>
      <c r="AY315" s="201" t="s">
        <v>158</v>
      </c>
    </row>
    <row r="316" s="14" customFormat="1">
      <c r="A316" s="14"/>
      <c r="B316" s="207"/>
      <c r="C316" s="14"/>
      <c r="D316" s="194" t="s">
        <v>171</v>
      </c>
      <c r="E316" s="208" t="s">
        <v>1</v>
      </c>
      <c r="F316" s="209" t="s">
        <v>81</v>
      </c>
      <c r="G316" s="14"/>
      <c r="H316" s="210">
        <v>1</v>
      </c>
      <c r="I316" s="211"/>
      <c r="J316" s="14"/>
      <c r="K316" s="14"/>
      <c r="L316" s="207"/>
      <c r="M316" s="212"/>
      <c r="N316" s="213"/>
      <c r="O316" s="213"/>
      <c r="P316" s="213"/>
      <c r="Q316" s="213"/>
      <c r="R316" s="213"/>
      <c r="S316" s="213"/>
      <c r="T316" s="214"/>
      <c r="U316" s="14"/>
      <c r="V316" s="14"/>
      <c r="W316" s="14"/>
      <c r="X316" s="14"/>
      <c r="Y316" s="14"/>
      <c r="Z316" s="14"/>
      <c r="AA316" s="14"/>
      <c r="AB316" s="14"/>
      <c r="AC316" s="14"/>
      <c r="AD316" s="14"/>
      <c r="AE316" s="14"/>
      <c r="AT316" s="208" t="s">
        <v>171</v>
      </c>
      <c r="AU316" s="208" t="s">
        <v>83</v>
      </c>
      <c r="AV316" s="14" t="s">
        <v>83</v>
      </c>
      <c r="AW316" s="14" t="s">
        <v>32</v>
      </c>
      <c r="AX316" s="14" t="s">
        <v>75</v>
      </c>
      <c r="AY316" s="208" t="s">
        <v>158</v>
      </c>
    </row>
    <row r="317" s="15" customFormat="1">
      <c r="A317" s="15"/>
      <c r="B317" s="215"/>
      <c r="C317" s="15"/>
      <c r="D317" s="194" t="s">
        <v>171</v>
      </c>
      <c r="E317" s="216" t="s">
        <v>1</v>
      </c>
      <c r="F317" s="217" t="s">
        <v>196</v>
      </c>
      <c r="G317" s="15"/>
      <c r="H317" s="218">
        <v>1</v>
      </c>
      <c r="I317" s="219"/>
      <c r="J317" s="15"/>
      <c r="K317" s="15"/>
      <c r="L317" s="215"/>
      <c r="M317" s="220"/>
      <c r="N317" s="221"/>
      <c r="O317" s="221"/>
      <c r="P317" s="221"/>
      <c r="Q317" s="221"/>
      <c r="R317" s="221"/>
      <c r="S317" s="221"/>
      <c r="T317" s="222"/>
      <c r="U317" s="15"/>
      <c r="V317" s="15"/>
      <c r="W317" s="15"/>
      <c r="X317" s="15"/>
      <c r="Y317" s="15"/>
      <c r="Z317" s="15"/>
      <c r="AA317" s="15"/>
      <c r="AB317" s="15"/>
      <c r="AC317" s="15"/>
      <c r="AD317" s="15"/>
      <c r="AE317" s="15"/>
      <c r="AT317" s="216" t="s">
        <v>171</v>
      </c>
      <c r="AU317" s="216" t="s">
        <v>83</v>
      </c>
      <c r="AV317" s="15" t="s">
        <v>165</v>
      </c>
      <c r="AW317" s="15" t="s">
        <v>32</v>
      </c>
      <c r="AX317" s="15" t="s">
        <v>81</v>
      </c>
      <c r="AY317" s="216" t="s">
        <v>158</v>
      </c>
    </row>
    <row r="318" s="2" customFormat="1" ht="24.15" customHeight="1">
      <c r="A318" s="38"/>
      <c r="B318" s="180"/>
      <c r="C318" s="223" t="s">
        <v>327</v>
      </c>
      <c r="D318" s="223" t="s">
        <v>304</v>
      </c>
      <c r="E318" s="224" t="s">
        <v>1782</v>
      </c>
      <c r="F318" s="225" t="s">
        <v>1783</v>
      </c>
      <c r="G318" s="226" t="s">
        <v>342</v>
      </c>
      <c r="H318" s="227">
        <v>1</v>
      </c>
      <c r="I318" s="228"/>
      <c r="J318" s="229">
        <f>ROUND(I318*H318,2)</f>
        <v>0</v>
      </c>
      <c r="K318" s="225" t="s">
        <v>164</v>
      </c>
      <c r="L318" s="230"/>
      <c r="M318" s="231" t="s">
        <v>1</v>
      </c>
      <c r="N318" s="232" t="s">
        <v>40</v>
      </c>
      <c r="O318" s="77"/>
      <c r="P318" s="190">
        <f>O318*H318</f>
        <v>0</v>
      </c>
      <c r="Q318" s="190">
        <v>0.00044999999999999999</v>
      </c>
      <c r="R318" s="190">
        <f>Q318*H318</f>
        <v>0.00044999999999999999</v>
      </c>
      <c r="S318" s="190">
        <v>0</v>
      </c>
      <c r="T318" s="191">
        <f>S318*H318</f>
        <v>0</v>
      </c>
      <c r="U318" s="38"/>
      <c r="V318" s="38"/>
      <c r="W318" s="38"/>
      <c r="X318" s="38"/>
      <c r="Y318" s="38"/>
      <c r="Z318" s="38"/>
      <c r="AA318" s="38"/>
      <c r="AB318" s="38"/>
      <c r="AC318" s="38"/>
      <c r="AD318" s="38"/>
      <c r="AE318" s="38"/>
      <c r="AR318" s="192" t="s">
        <v>379</v>
      </c>
      <c r="AT318" s="192" t="s">
        <v>304</v>
      </c>
      <c r="AU318" s="192" t="s">
        <v>83</v>
      </c>
      <c r="AY318" s="19" t="s">
        <v>158</v>
      </c>
      <c r="BE318" s="193">
        <f>IF(N318="základní",J318,0)</f>
        <v>0</v>
      </c>
      <c r="BF318" s="193">
        <f>IF(N318="snížená",J318,0)</f>
        <v>0</v>
      </c>
      <c r="BG318" s="193">
        <f>IF(N318="zákl. přenesená",J318,0)</f>
        <v>0</v>
      </c>
      <c r="BH318" s="193">
        <f>IF(N318="sníž. přenesená",J318,0)</f>
        <v>0</v>
      </c>
      <c r="BI318" s="193">
        <f>IF(N318="nulová",J318,0)</f>
        <v>0</v>
      </c>
      <c r="BJ318" s="19" t="s">
        <v>81</v>
      </c>
      <c r="BK318" s="193">
        <f>ROUND(I318*H318,2)</f>
        <v>0</v>
      </c>
      <c r="BL318" s="19" t="s">
        <v>272</v>
      </c>
      <c r="BM318" s="192" t="s">
        <v>1784</v>
      </c>
    </row>
    <row r="319" s="2" customFormat="1">
      <c r="A319" s="38"/>
      <c r="B319" s="39"/>
      <c r="C319" s="38"/>
      <c r="D319" s="194" t="s">
        <v>167</v>
      </c>
      <c r="E319" s="38"/>
      <c r="F319" s="195" t="s">
        <v>1783</v>
      </c>
      <c r="G319" s="38"/>
      <c r="H319" s="38"/>
      <c r="I319" s="196"/>
      <c r="J319" s="38"/>
      <c r="K319" s="38"/>
      <c r="L319" s="39"/>
      <c r="M319" s="197"/>
      <c r="N319" s="198"/>
      <c r="O319" s="77"/>
      <c r="P319" s="77"/>
      <c r="Q319" s="77"/>
      <c r="R319" s="77"/>
      <c r="S319" s="77"/>
      <c r="T319" s="78"/>
      <c r="U319" s="38"/>
      <c r="V319" s="38"/>
      <c r="W319" s="38"/>
      <c r="X319" s="38"/>
      <c r="Y319" s="38"/>
      <c r="Z319" s="38"/>
      <c r="AA319" s="38"/>
      <c r="AB319" s="38"/>
      <c r="AC319" s="38"/>
      <c r="AD319" s="38"/>
      <c r="AE319" s="38"/>
      <c r="AT319" s="19" t="s">
        <v>167</v>
      </c>
      <c r="AU319" s="19" t="s">
        <v>83</v>
      </c>
    </row>
    <row r="320" s="2" customFormat="1" ht="24.15" customHeight="1">
      <c r="A320" s="38"/>
      <c r="B320" s="180"/>
      <c r="C320" s="181" t="s">
        <v>400</v>
      </c>
      <c r="D320" s="181" t="s">
        <v>160</v>
      </c>
      <c r="E320" s="182" t="s">
        <v>1785</v>
      </c>
      <c r="F320" s="183" t="s">
        <v>1786</v>
      </c>
      <c r="G320" s="184" t="s">
        <v>342</v>
      </c>
      <c r="H320" s="185">
        <v>1</v>
      </c>
      <c r="I320" s="186"/>
      <c r="J320" s="187">
        <f>ROUND(I320*H320,2)</f>
        <v>0</v>
      </c>
      <c r="K320" s="183" t="s">
        <v>164</v>
      </c>
      <c r="L320" s="39"/>
      <c r="M320" s="188" t="s">
        <v>1</v>
      </c>
      <c r="N320" s="189" t="s">
        <v>40</v>
      </c>
      <c r="O320" s="77"/>
      <c r="P320" s="190">
        <f>O320*H320</f>
        <v>0</v>
      </c>
      <c r="Q320" s="190">
        <v>0</v>
      </c>
      <c r="R320" s="190">
        <f>Q320*H320</f>
        <v>0</v>
      </c>
      <c r="S320" s="190">
        <v>0</v>
      </c>
      <c r="T320" s="191">
        <f>S320*H320</f>
        <v>0</v>
      </c>
      <c r="U320" s="38"/>
      <c r="V320" s="38"/>
      <c r="W320" s="38"/>
      <c r="X320" s="38"/>
      <c r="Y320" s="38"/>
      <c r="Z320" s="38"/>
      <c r="AA320" s="38"/>
      <c r="AB320" s="38"/>
      <c r="AC320" s="38"/>
      <c r="AD320" s="38"/>
      <c r="AE320" s="38"/>
      <c r="AR320" s="192" t="s">
        <v>272</v>
      </c>
      <c r="AT320" s="192" t="s">
        <v>160</v>
      </c>
      <c r="AU320" s="192" t="s">
        <v>83</v>
      </c>
      <c r="AY320" s="19" t="s">
        <v>158</v>
      </c>
      <c r="BE320" s="193">
        <f>IF(N320="základní",J320,0)</f>
        <v>0</v>
      </c>
      <c r="BF320" s="193">
        <f>IF(N320="snížená",J320,0)</f>
        <v>0</v>
      </c>
      <c r="BG320" s="193">
        <f>IF(N320="zákl. přenesená",J320,0)</f>
        <v>0</v>
      </c>
      <c r="BH320" s="193">
        <f>IF(N320="sníž. přenesená",J320,0)</f>
        <v>0</v>
      </c>
      <c r="BI320" s="193">
        <f>IF(N320="nulová",J320,0)</f>
        <v>0</v>
      </c>
      <c r="BJ320" s="19" t="s">
        <v>81</v>
      </c>
      <c r="BK320" s="193">
        <f>ROUND(I320*H320,2)</f>
        <v>0</v>
      </c>
      <c r="BL320" s="19" t="s">
        <v>272</v>
      </c>
      <c r="BM320" s="192" t="s">
        <v>1787</v>
      </c>
    </row>
    <row r="321" s="2" customFormat="1">
      <c r="A321" s="38"/>
      <c r="B321" s="39"/>
      <c r="C321" s="38"/>
      <c r="D321" s="194" t="s">
        <v>167</v>
      </c>
      <c r="E321" s="38"/>
      <c r="F321" s="195" t="s">
        <v>1788</v>
      </c>
      <c r="G321" s="38"/>
      <c r="H321" s="38"/>
      <c r="I321" s="196"/>
      <c r="J321" s="38"/>
      <c r="K321" s="38"/>
      <c r="L321" s="39"/>
      <c r="M321" s="197"/>
      <c r="N321" s="198"/>
      <c r="O321" s="77"/>
      <c r="P321" s="77"/>
      <c r="Q321" s="77"/>
      <c r="R321" s="77"/>
      <c r="S321" s="77"/>
      <c r="T321" s="78"/>
      <c r="U321" s="38"/>
      <c r="V321" s="38"/>
      <c r="W321" s="38"/>
      <c r="X321" s="38"/>
      <c r="Y321" s="38"/>
      <c r="Z321" s="38"/>
      <c r="AA321" s="38"/>
      <c r="AB321" s="38"/>
      <c r="AC321" s="38"/>
      <c r="AD321" s="38"/>
      <c r="AE321" s="38"/>
      <c r="AT321" s="19" t="s">
        <v>167</v>
      </c>
      <c r="AU321" s="19" t="s">
        <v>83</v>
      </c>
    </row>
    <row r="322" s="13" customFormat="1">
      <c r="A322" s="13"/>
      <c r="B322" s="200"/>
      <c r="C322" s="13"/>
      <c r="D322" s="194" t="s">
        <v>171</v>
      </c>
      <c r="E322" s="201" t="s">
        <v>1</v>
      </c>
      <c r="F322" s="202" t="s">
        <v>1641</v>
      </c>
      <c r="G322" s="13"/>
      <c r="H322" s="201" t="s">
        <v>1</v>
      </c>
      <c r="I322" s="203"/>
      <c r="J322" s="13"/>
      <c r="K322" s="13"/>
      <c r="L322" s="200"/>
      <c r="M322" s="204"/>
      <c r="N322" s="205"/>
      <c r="O322" s="205"/>
      <c r="P322" s="205"/>
      <c r="Q322" s="205"/>
      <c r="R322" s="205"/>
      <c r="S322" s="205"/>
      <c r="T322" s="206"/>
      <c r="U322" s="13"/>
      <c r="V322" s="13"/>
      <c r="W322" s="13"/>
      <c r="X322" s="13"/>
      <c r="Y322" s="13"/>
      <c r="Z322" s="13"/>
      <c r="AA322" s="13"/>
      <c r="AB322" s="13"/>
      <c r="AC322" s="13"/>
      <c r="AD322" s="13"/>
      <c r="AE322" s="13"/>
      <c r="AT322" s="201" t="s">
        <v>171</v>
      </c>
      <c r="AU322" s="201" t="s">
        <v>83</v>
      </c>
      <c r="AV322" s="13" t="s">
        <v>81</v>
      </c>
      <c r="AW322" s="13" t="s">
        <v>32</v>
      </c>
      <c r="AX322" s="13" t="s">
        <v>75</v>
      </c>
      <c r="AY322" s="201" t="s">
        <v>158</v>
      </c>
    </row>
    <row r="323" s="13" customFormat="1">
      <c r="A323" s="13"/>
      <c r="B323" s="200"/>
      <c r="C323" s="13"/>
      <c r="D323" s="194" t="s">
        <v>171</v>
      </c>
      <c r="E323" s="201" t="s">
        <v>1</v>
      </c>
      <c r="F323" s="202" t="s">
        <v>1789</v>
      </c>
      <c r="G323" s="13"/>
      <c r="H323" s="201" t="s">
        <v>1</v>
      </c>
      <c r="I323" s="203"/>
      <c r="J323" s="13"/>
      <c r="K323" s="13"/>
      <c r="L323" s="200"/>
      <c r="M323" s="204"/>
      <c r="N323" s="205"/>
      <c r="O323" s="205"/>
      <c r="P323" s="205"/>
      <c r="Q323" s="205"/>
      <c r="R323" s="205"/>
      <c r="S323" s="205"/>
      <c r="T323" s="206"/>
      <c r="U323" s="13"/>
      <c r="V323" s="13"/>
      <c r="W323" s="13"/>
      <c r="X323" s="13"/>
      <c r="Y323" s="13"/>
      <c r="Z323" s="13"/>
      <c r="AA323" s="13"/>
      <c r="AB323" s="13"/>
      <c r="AC323" s="13"/>
      <c r="AD323" s="13"/>
      <c r="AE323" s="13"/>
      <c r="AT323" s="201" t="s">
        <v>171</v>
      </c>
      <c r="AU323" s="201" t="s">
        <v>83</v>
      </c>
      <c r="AV323" s="13" t="s">
        <v>81</v>
      </c>
      <c r="AW323" s="13" t="s">
        <v>32</v>
      </c>
      <c r="AX323" s="13" t="s">
        <v>75</v>
      </c>
      <c r="AY323" s="201" t="s">
        <v>158</v>
      </c>
    </row>
    <row r="324" s="14" customFormat="1">
      <c r="A324" s="14"/>
      <c r="B324" s="207"/>
      <c r="C324" s="14"/>
      <c r="D324" s="194" t="s">
        <v>171</v>
      </c>
      <c r="E324" s="208" t="s">
        <v>1</v>
      </c>
      <c r="F324" s="209" t="s">
        <v>81</v>
      </c>
      <c r="G324" s="14"/>
      <c r="H324" s="210">
        <v>1</v>
      </c>
      <c r="I324" s="211"/>
      <c r="J324" s="14"/>
      <c r="K324" s="14"/>
      <c r="L324" s="207"/>
      <c r="M324" s="212"/>
      <c r="N324" s="213"/>
      <c r="O324" s="213"/>
      <c r="P324" s="213"/>
      <c r="Q324" s="213"/>
      <c r="R324" s="213"/>
      <c r="S324" s="213"/>
      <c r="T324" s="214"/>
      <c r="U324" s="14"/>
      <c r="V324" s="14"/>
      <c r="W324" s="14"/>
      <c r="X324" s="14"/>
      <c r="Y324" s="14"/>
      <c r="Z324" s="14"/>
      <c r="AA324" s="14"/>
      <c r="AB324" s="14"/>
      <c r="AC324" s="14"/>
      <c r="AD324" s="14"/>
      <c r="AE324" s="14"/>
      <c r="AT324" s="208" t="s">
        <v>171</v>
      </c>
      <c r="AU324" s="208" t="s">
        <v>83</v>
      </c>
      <c r="AV324" s="14" t="s">
        <v>83</v>
      </c>
      <c r="AW324" s="14" t="s">
        <v>32</v>
      </c>
      <c r="AX324" s="14" t="s">
        <v>75</v>
      </c>
      <c r="AY324" s="208" t="s">
        <v>158</v>
      </c>
    </row>
    <row r="325" s="15" customFormat="1">
      <c r="A325" s="15"/>
      <c r="B325" s="215"/>
      <c r="C325" s="15"/>
      <c r="D325" s="194" t="s">
        <v>171</v>
      </c>
      <c r="E325" s="216" t="s">
        <v>1</v>
      </c>
      <c r="F325" s="217" t="s">
        <v>196</v>
      </c>
      <c r="G325" s="15"/>
      <c r="H325" s="218">
        <v>1</v>
      </c>
      <c r="I325" s="219"/>
      <c r="J325" s="15"/>
      <c r="K325" s="15"/>
      <c r="L325" s="215"/>
      <c r="M325" s="220"/>
      <c r="N325" s="221"/>
      <c r="O325" s="221"/>
      <c r="P325" s="221"/>
      <c r="Q325" s="221"/>
      <c r="R325" s="221"/>
      <c r="S325" s="221"/>
      <c r="T325" s="222"/>
      <c r="U325" s="15"/>
      <c r="V325" s="15"/>
      <c r="W325" s="15"/>
      <c r="X325" s="15"/>
      <c r="Y325" s="15"/>
      <c r="Z325" s="15"/>
      <c r="AA325" s="15"/>
      <c r="AB325" s="15"/>
      <c r="AC325" s="15"/>
      <c r="AD325" s="15"/>
      <c r="AE325" s="15"/>
      <c r="AT325" s="216" t="s">
        <v>171</v>
      </c>
      <c r="AU325" s="216" t="s">
        <v>83</v>
      </c>
      <c r="AV325" s="15" t="s">
        <v>165</v>
      </c>
      <c r="AW325" s="15" t="s">
        <v>32</v>
      </c>
      <c r="AX325" s="15" t="s">
        <v>81</v>
      </c>
      <c r="AY325" s="216" t="s">
        <v>158</v>
      </c>
    </row>
    <row r="326" s="2" customFormat="1" ht="16.5" customHeight="1">
      <c r="A326" s="38"/>
      <c r="B326" s="180"/>
      <c r="C326" s="223" t="s">
        <v>405</v>
      </c>
      <c r="D326" s="223" t="s">
        <v>304</v>
      </c>
      <c r="E326" s="224" t="s">
        <v>1790</v>
      </c>
      <c r="F326" s="225" t="s">
        <v>1791</v>
      </c>
      <c r="G326" s="226" t="s">
        <v>1</v>
      </c>
      <c r="H326" s="227">
        <v>1</v>
      </c>
      <c r="I326" s="228"/>
      <c r="J326" s="229">
        <f>ROUND(I326*H326,2)</f>
        <v>0</v>
      </c>
      <c r="K326" s="225" t="s">
        <v>1</v>
      </c>
      <c r="L326" s="230"/>
      <c r="M326" s="231" t="s">
        <v>1</v>
      </c>
      <c r="N326" s="232" t="s">
        <v>40</v>
      </c>
      <c r="O326" s="77"/>
      <c r="P326" s="190">
        <f>O326*H326</f>
        <v>0</v>
      </c>
      <c r="Q326" s="190">
        <v>0</v>
      </c>
      <c r="R326" s="190">
        <f>Q326*H326</f>
        <v>0</v>
      </c>
      <c r="S326" s="190">
        <v>0</v>
      </c>
      <c r="T326" s="191">
        <f>S326*H326</f>
        <v>0</v>
      </c>
      <c r="U326" s="38"/>
      <c r="V326" s="38"/>
      <c r="W326" s="38"/>
      <c r="X326" s="38"/>
      <c r="Y326" s="38"/>
      <c r="Z326" s="38"/>
      <c r="AA326" s="38"/>
      <c r="AB326" s="38"/>
      <c r="AC326" s="38"/>
      <c r="AD326" s="38"/>
      <c r="AE326" s="38"/>
      <c r="AR326" s="192" t="s">
        <v>379</v>
      </c>
      <c r="AT326" s="192" t="s">
        <v>304</v>
      </c>
      <c r="AU326" s="192" t="s">
        <v>83</v>
      </c>
      <c r="AY326" s="19" t="s">
        <v>158</v>
      </c>
      <c r="BE326" s="193">
        <f>IF(N326="základní",J326,0)</f>
        <v>0</v>
      </c>
      <c r="BF326" s="193">
        <f>IF(N326="snížená",J326,0)</f>
        <v>0</v>
      </c>
      <c r="BG326" s="193">
        <f>IF(N326="zákl. přenesená",J326,0)</f>
        <v>0</v>
      </c>
      <c r="BH326" s="193">
        <f>IF(N326="sníž. přenesená",J326,0)</f>
        <v>0</v>
      </c>
      <c r="BI326" s="193">
        <f>IF(N326="nulová",J326,0)</f>
        <v>0</v>
      </c>
      <c r="BJ326" s="19" t="s">
        <v>81</v>
      </c>
      <c r="BK326" s="193">
        <f>ROUND(I326*H326,2)</f>
        <v>0</v>
      </c>
      <c r="BL326" s="19" t="s">
        <v>272</v>
      </c>
      <c r="BM326" s="192" t="s">
        <v>1792</v>
      </c>
    </row>
    <row r="327" s="2" customFormat="1">
      <c r="A327" s="38"/>
      <c r="B327" s="39"/>
      <c r="C327" s="38"/>
      <c r="D327" s="194" t="s">
        <v>167</v>
      </c>
      <c r="E327" s="38"/>
      <c r="F327" s="195" t="s">
        <v>1791</v>
      </c>
      <c r="G327" s="38"/>
      <c r="H327" s="38"/>
      <c r="I327" s="196"/>
      <c r="J327" s="38"/>
      <c r="K327" s="38"/>
      <c r="L327" s="39"/>
      <c r="M327" s="197"/>
      <c r="N327" s="198"/>
      <c r="O327" s="77"/>
      <c r="P327" s="77"/>
      <c r="Q327" s="77"/>
      <c r="R327" s="77"/>
      <c r="S327" s="77"/>
      <c r="T327" s="78"/>
      <c r="U327" s="38"/>
      <c r="V327" s="38"/>
      <c r="W327" s="38"/>
      <c r="X327" s="38"/>
      <c r="Y327" s="38"/>
      <c r="Z327" s="38"/>
      <c r="AA327" s="38"/>
      <c r="AB327" s="38"/>
      <c r="AC327" s="38"/>
      <c r="AD327" s="38"/>
      <c r="AE327" s="38"/>
      <c r="AT327" s="19" t="s">
        <v>167</v>
      </c>
      <c r="AU327" s="19" t="s">
        <v>83</v>
      </c>
    </row>
    <row r="328" s="2" customFormat="1" ht="24.15" customHeight="1">
      <c r="A328" s="38"/>
      <c r="B328" s="180"/>
      <c r="C328" s="181" t="s">
        <v>411</v>
      </c>
      <c r="D328" s="181" t="s">
        <v>160</v>
      </c>
      <c r="E328" s="182" t="s">
        <v>1793</v>
      </c>
      <c r="F328" s="183" t="s">
        <v>1794</v>
      </c>
      <c r="G328" s="184" t="s">
        <v>342</v>
      </c>
      <c r="H328" s="185">
        <v>3</v>
      </c>
      <c r="I328" s="186"/>
      <c r="J328" s="187">
        <f>ROUND(I328*H328,2)</f>
        <v>0</v>
      </c>
      <c r="K328" s="183" t="s">
        <v>164</v>
      </c>
      <c r="L328" s="39"/>
      <c r="M328" s="188" t="s">
        <v>1</v>
      </c>
      <c r="N328" s="189" t="s">
        <v>40</v>
      </c>
      <c r="O328" s="77"/>
      <c r="P328" s="190">
        <f>O328*H328</f>
        <v>0</v>
      </c>
      <c r="Q328" s="190">
        <v>0</v>
      </c>
      <c r="R328" s="190">
        <f>Q328*H328</f>
        <v>0</v>
      </c>
      <c r="S328" s="190">
        <v>0</v>
      </c>
      <c r="T328" s="191">
        <f>S328*H328</f>
        <v>0</v>
      </c>
      <c r="U328" s="38"/>
      <c r="V328" s="38"/>
      <c r="W328" s="38"/>
      <c r="X328" s="38"/>
      <c r="Y328" s="38"/>
      <c r="Z328" s="38"/>
      <c r="AA328" s="38"/>
      <c r="AB328" s="38"/>
      <c r="AC328" s="38"/>
      <c r="AD328" s="38"/>
      <c r="AE328" s="38"/>
      <c r="AR328" s="192" t="s">
        <v>272</v>
      </c>
      <c r="AT328" s="192" t="s">
        <v>160</v>
      </c>
      <c r="AU328" s="192" t="s">
        <v>83</v>
      </c>
      <c r="AY328" s="19" t="s">
        <v>158</v>
      </c>
      <c r="BE328" s="193">
        <f>IF(N328="základní",J328,0)</f>
        <v>0</v>
      </c>
      <c r="BF328" s="193">
        <f>IF(N328="snížená",J328,0)</f>
        <v>0</v>
      </c>
      <c r="BG328" s="193">
        <f>IF(N328="zákl. přenesená",J328,0)</f>
        <v>0</v>
      </c>
      <c r="BH328" s="193">
        <f>IF(N328="sníž. přenesená",J328,0)</f>
        <v>0</v>
      </c>
      <c r="BI328" s="193">
        <f>IF(N328="nulová",J328,0)</f>
        <v>0</v>
      </c>
      <c r="BJ328" s="19" t="s">
        <v>81</v>
      </c>
      <c r="BK328" s="193">
        <f>ROUND(I328*H328,2)</f>
        <v>0</v>
      </c>
      <c r="BL328" s="19" t="s">
        <v>272</v>
      </c>
      <c r="BM328" s="192" t="s">
        <v>1795</v>
      </c>
    </row>
    <row r="329" s="2" customFormat="1">
      <c r="A329" s="38"/>
      <c r="B329" s="39"/>
      <c r="C329" s="38"/>
      <c r="D329" s="194" t="s">
        <v>167</v>
      </c>
      <c r="E329" s="38"/>
      <c r="F329" s="195" t="s">
        <v>1796</v>
      </c>
      <c r="G329" s="38"/>
      <c r="H329" s="38"/>
      <c r="I329" s="196"/>
      <c r="J329" s="38"/>
      <c r="K329" s="38"/>
      <c r="L329" s="39"/>
      <c r="M329" s="197"/>
      <c r="N329" s="198"/>
      <c r="O329" s="77"/>
      <c r="P329" s="77"/>
      <c r="Q329" s="77"/>
      <c r="R329" s="77"/>
      <c r="S329" s="77"/>
      <c r="T329" s="78"/>
      <c r="U329" s="38"/>
      <c r="V329" s="38"/>
      <c r="W329" s="38"/>
      <c r="X329" s="38"/>
      <c r="Y329" s="38"/>
      <c r="Z329" s="38"/>
      <c r="AA329" s="38"/>
      <c r="AB329" s="38"/>
      <c r="AC329" s="38"/>
      <c r="AD329" s="38"/>
      <c r="AE329" s="38"/>
      <c r="AT329" s="19" t="s">
        <v>167</v>
      </c>
      <c r="AU329" s="19" t="s">
        <v>83</v>
      </c>
    </row>
    <row r="330" s="13" customFormat="1">
      <c r="A330" s="13"/>
      <c r="B330" s="200"/>
      <c r="C330" s="13"/>
      <c r="D330" s="194" t="s">
        <v>171</v>
      </c>
      <c r="E330" s="201" t="s">
        <v>1</v>
      </c>
      <c r="F330" s="202" t="s">
        <v>1641</v>
      </c>
      <c r="G330" s="13"/>
      <c r="H330" s="201" t="s">
        <v>1</v>
      </c>
      <c r="I330" s="203"/>
      <c r="J330" s="13"/>
      <c r="K330" s="13"/>
      <c r="L330" s="200"/>
      <c r="M330" s="204"/>
      <c r="N330" s="205"/>
      <c r="O330" s="205"/>
      <c r="P330" s="205"/>
      <c r="Q330" s="205"/>
      <c r="R330" s="205"/>
      <c r="S330" s="205"/>
      <c r="T330" s="206"/>
      <c r="U330" s="13"/>
      <c r="V330" s="13"/>
      <c r="W330" s="13"/>
      <c r="X330" s="13"/>
      <c r="Y330" s="13"/>
      <c r="Z330" s="13"/>
      <c r="AA330" s="13"/>
      <c r="AB330" s="13"/>
      <c r="AC330" s="13"/>
      <c r="AD330" s="13"/>
      <c r="AE330" s="13"/>
      <c r="AT330" s="201" t="s">
        <v>171</v>
      </c>
      <c r="AU330" s="201" t="s">
        <v>83</v>
      </c>
      <c r="AV330" s="13" t="s">
        <v>81</v>
      </c>
      <c r="AW330" s="13" t="s">
        <v>32</v>
      </c>
      <c r="AX330" s="13" t="s">
        <v>75</v>
      </c>
      <c r="AY330" s="201" t="s">
        <v>158</v>
      </c>
    </row>
    <row r="331" s="13" customFormat="1">
      <c r="A331" s="13"/>
      <c r="B331" s="200"/>
      <c r="C331" s="13"/>
      <c r="D331" s="194" t="s">
        <v>171</v>
      </c>
      <c r="E331" s="201" t="s">
        <v>1</v>
      </c>
      <c r="F331" s="202" t="s">
        <v>1797</v>
      </c>
      <c r="G331" s="13"/>
      <c r="H331" s="201" t="s">
        <v>1</v>
      </c>
      <c r="I331" s="203"/>
      <c r="J331" s="13"/>
      <c r="K331" s="13"/>
      <c r="L331" s="200"/>
      <c r="M331" s="204"/>
      <c r="N331" s="205"/>
      <c r="O331" s="205"/>
      <c r="P331" s="205"/>
      <c r="Q331" s="205"/>
      <c r="R331" s="205"/>
      <c r="S331" s="205"/>
      <c r="T331" s="206"/>
      <c r="U331" s="13"/>
      <c r="V331" s="13"/>
      <c r="W331" s="13"/>
      <c r="X331" s="13"/>
      <c r="Y331" s="13"/>
      <c r="Z331" s="13"/>
      <c r="AA331" s="13"/>
      <c r="AB331" s="13"/>
      <c r="AC331" s="13"/>
      <c r="AD331" s="13"/>
      <c r="AE331" s="13"/>
      <c r="AT331" s="201" t="s">
        <v>171</v>
      </c>
      <c r="AU331" s="201" t="s">
        <v>83</v>
      </c>
      <c r="AV331" s="13" t="s">
        <v>81</v>
      </c>
      <c r="AW331" s="13" t="s">
        <v>32</v>
      </c>
      <c r="AX331" s="13" t="s">
        <v>75</v>
      </c>
      <c r="AY331" s="201" t="s">
        <v>158</v>
      </c>
    </row>
    <row r="332" s="14" customFormat="1">
      <c r="A332" s="14"/>
      <c r="B332" s="207"/>
      <c r="C332" s="14"/>
      <c r="D332" s="194" t="s">
        <v>171</v>
      </c>
      <c r="E332" s="208" t="s">
        <v>1</v>
      </c>
      <c r="F332" s="209" t="s">
        <v>91</v>
      </c>
      <c r="G332" s="14"/>
      <c r="H332" s="210">
        <v>3</v>
      </c>
      <c r="I332" s="211"/>
      <c r="J332" s="14"/>
      <c r="K332" s="14"/>
      <c r="L332" s="207"/>
      <c r="M332" s="212"/>
      <c r="N332" s="213"/>
      <c r="O332" s="213"/>
      <c r="P332" s="213"/>
      <c r="Q332" s="213"/>
      <c r="R332" s="213"/>
      <c r="S332" s="213"/>
      <c r="T332" s="214"/>
      <c r="U332" s="14"/>
      <c r="V332" s="14"/>
      <c r="W332" s="14"/>
      <c r="X332" s="14"/>
      <c r="Y332" s="14"/>
      <c r="Z332" s="14"/>
      <c r="AA332" s="14"/>
      <c r="AB332" s="14"/>
      <c r="AC332" s="14"/>
      <c r="AD332" s="14"/>
      <c r="AE332" s="14"/>
      <c r="AT332" s="208" t="s">
        <v>171</v>
      </c>
      <c r="AU332" s="208" t="s">
        <v>83</v>
      </c>
      <c r="AV332" s="14" t="s">
        <v>83</v>
      </c>
      <c r="AW332" s="14" t="s">
        <v>32</v>
      </c>
      <c r="AX332" s="14" t="s">
        <v>75</v>
      </c>
      <c r="AY332" s="208" t="s">
        <v>158</v>
      </c>
    </row>
    <row r="333" s="15" customFormat="1">
      <c r="A333" s="15"/>
      <c r="B333" s="215"/>
      <c r="C333" s="15"/>
      <c r="D333" s="194" t="s">
        <v>171</v>
      </c>
      <c r="E333" s="216" t="s">
        <v>1</v>
      </c>
      <c r="F333" s="217" t="s">
        <v>196</v>
      </c>
      <c r="G333" s="15"/>
      <c r="H333" s="218">
        <v>3</v>
      </c>
      <c r="I333" s="219"/>
      <c r="J333" s="15"/>
      <c r="K333" s="15"/>
      <c r="L333" s="215"/>
      <c r="M333" s="220"/>
      <c r="N333" s="221"/>
      <c r="O333" s="221"/>
      <c r="P333" s="221"/>
      <c r="Q333" s="221"/>
      <c r="R333" s="221"/>
      <c r="S333" s="221"/>
      <c r="T333" s="222"/>
      <c r="U333" s="15"/>
      <c r="V333" s="15"/>
      <c r="W333" s="15"/>
      <c r="X333" s="15"/>
      <c r="Y333" s="15"/>
      <c r="Z333" s="15"/>
      <c r="AA333" s="15"/>
      <c r="AB333" s="15"/>
      <c r="AC333" s="15"/>
      <c r="AD333" s="15"/>
      <c r="AE333" s="15"/>
      <c r="AT333" s="216" t="s">
        <v>171</v>
      </c>
      <c r="AU333" s="216" t="s">
        <v>83</v>
      </c>
      <c r="AV333" s="15" t="s">
        <v>165</v>
      </c>
      <c r="AW333" s="15" t="s">
        <v>32</v>
      </c>
      <c r="AX333" s="15" t="s">
        <v>81</v>
      </c>
      <c r="AY333" s="216" t="s">
        <v>158</v>
      </c>
    </row>
    <row r="334" s="2" customFormat="1" ht="24.15" customHeight="1">
      <c r="A334" s="38"/>
      <c r="B334" s="180"/>
      <c r="C334" s="223" t="s">
        <v>416</v>
      </c>
      <c r="D334" s="223" t="s">
        <v>304</v>
      </c>
      <c r="E334" s="224" t="s">
        <v>1798</v>
      </c>
      <c r="F334" s="225" t="s">
        <v>1799</v>
      </c>
      <c r="G334" s="226" t="s">
        <v>342</v>
      </c>
      <c r="H334" s="227">
        <v>3</v>
      </c>
      <c r="I334" s="228"/>
      <c r="J334" s="229">
        <f>ROUND(I334*H334,2)</f>
        <v>0</v>
      </c>
      <c r="K334" s="225" t="s">
        <v>164</v>
      </c>
      <c r="L334" s="230"/>
      <c r="M334" s="231" t="s">
        <v>1</v>
      </c>
      <c r="N334" s="232" t="s">
        <v>40</v>
      </c>
      <c r="O334" s="77"/>
      <c r="P334" s="190">
        <f>O334*H334</f>
        <v>0</v>
      </c>
      <c r="Q334" s="190">
        <v>0.0019</v>
      </c>
      <c r="R334" s="190">
        <f>Q334*H334</f>
        <v>0.0057000000000000002</v>
      </c>
      <c r="S334" s="190">
        <v>0</v>
      </c>
      <c r="T334" s="191">
        <f>S334*H334</f>
        <v>0</v>
      </c>
      <c r="U334" s="38"/>
      <c r="V334" s="38"/>
      <c r="W334" s="38"/>
      <c r="X334" s="38"/>
      <c r="Y334" s="38"/>
      <c r="Z334" s="38"/>
      <c r="AA334" s="38"/>
      <c r="AB334" s="38"/>
      <c r="AC334" s="38"/>
      <c r="AD334" s="38"/>
      <c r="AE334" s="38"/>
      <c r="AR334" s="192" t="s">
        <v>379</v>
      </c>
      <c r="AT334" s="192" t="s">
        <v>304</v>
      </c>
      <c r="AU334" s="192" t="s">
        <v>83</v>
      </c>
      <c r="AY334" s="19" t="s">
        <v>158</v>
      </c>
      <c r="BE334" s="193">
        <f>IF(N334="základní",J334,0)</f>
        <v>0</v>
      </c>
      <c r="BF334" s="193">
        <f>IF(N334="snížená",J334,0)</f>
        <v>0</v>
      </c>
      <c r="BG334" s="193">
        <f>IF(N334="zákl. přenesená",J334,0)</f>
        <v>0</v>
      </c>
      <c r="BH334" s="193">
        <f>IF(N334="sníž. přenesená",J334,0)</f>
        <v>0</v>
      </c>
      <c r="BI334" s="193">
        <f>IF(N334="nulová",J334,0)</f>
        <v>0</v>
      </c>
      <c r="BJ334" s="19" t="s">
        <v>81</v>
      </c>
      <c r="BK334" s="193">
        <f>ROUND(I334*H334,2)</f>
        <v>0</v>
      </c>
      <c r="BL334" s="19" t="s">
        <v>272</v>
      </c>
      <c r="BM334" s="192" t="s">
        <v>1800</v>
      </c>
    </row>
    <row r="335" s="2" customFormat="1">
      <c r="A335" s="38"/>
      <c r="B335" s="39"/>
      <c r="C335" s="38"/>
      <c r="D335" s="194" t="s">
        <v>167</v>
      </c>
      <c r="E335" s="38"/>
      <c r="F335" s="195" t="s">
        <v>1799</v>
      </c>
      <c r="G335" s="38"/>
      <c r="H335" s="38"/>
      <c r="I335" s="196"/>
      <c r="J335" s="38"/>
      <c r="K335" s="38"/>
      <c r="L335" s="39"/>
      <c r="M335" s="197"/>
      <c r="N335" s="198"/>
      <c r="O335" s="77"/>
      <c r="P335" s="77"/>
      <c r="Q335" s="77"/>
      <c r="R335" s="77"/>
      <c r="S335" s="77"/>
      <c r="T335" s="78"/>
      <c r="U335" s="38"/>
      <c r="V335" s="38"/>
      <c r="W335" s="38"/>
      <c r="X335" s="38"/>
      <c r="Y335" s="38"/>
      <c r="Z335" s="38"/>
      <c r="AA335" s="38"/>
      <c r="AB335" s="38"/>
      <c r="AC335" s="38"/>
      <c r="AD335" s="38"/>
      <c r="AE335" s="38"/>
      <c r="AT335" s="19" t="s">
        <v>167</v>
      </c>
      <c r="AU335" s="19" t="s">
        <v>83</v>
      </c>
    </row>
    <row r="336" s="2" customFormat="1" ht="24.15" customHeight="1">
      <c r="A336" s="38"/>
      <c r="B336" s="180"/>
      <c r="C336" s="181" t="s">
        <v>424</v>
      </c>
      <c r="D336" s="181" t="s">
        <v>160</v>
      </c>
      <c r="E336" s="182" t="s">
        <v>1801</v>
      </c>
      <c r="F336" s="183" t="s">
        <v>1802</v>
      </c>
      <c r="G336" s="184" t="s">
        <v>184</v>
      </c>
      <c r="H336" s="185">
        <v>30</v>
      </c>
      <c r="I336" s="186"/>
      <c r="J336" s="187">
        <f>ROUND(I336*H336,2)</f>
        <v>0</v>
      </c>
      <c r="K336" s="183" t="s">
        <v>164</v>
      </c>
      <c r="L336" s="39"/>
      <c r="M336" s="188" t="s">
        <v>1</v>
      </c>
      <c r="N336" s="189" t="s">
        <v>40</v>
      </c>
      <c r="O336" s="77"/>
      <c r="P336" s="190">
        <f>O336*H336</f>
        <v>0</v>
      </c>
      <c r="Q336" s="190">
        <v>0</v>
      </c>
      <c r="R336" s="190">
        <f>Q336*H336</f>
        <v>0</v>
      </c>
      <c r="S336" s="190">
        <v>0</v>
      </c>
      <c r="T336" s="191">
        <f>S336*H336</f>
        <v>0</v>
      </c>
      <c r="U336" s="38"/>
      <c r="V336" s="38"/>
      <c r="W336" s="38"/>
      <c r="X336" s="38"/>
      <c r="Y336" s="38"/>
      <c r="Z336" s="38"/>
      <c r="AA336" s="38"/>
      <c r="AB336" s="38"/>
      <c r="AC336" s="38"/>
      <c r="AD336" s="38"/>
      <c r="AE336" s="38"/>
      <c r="AR336" s="192" t="s">
        <v>272</v>
      </c>
      <c r="AT336" s="192" t="s">
        <v>160</v>
      </c>
      <c r="AU336" s="192" t="s">
        <v>83</v>
      </c>
      <c r="AY336" s="19" t="s">
        <v>158</v>
      </c>
      <c r="BE336" s="193">
        <f>IF(N336="základní",J336,0)</f>
        <v>0</v>
      </c>
      <c r="BF336" s="193">
        <f>IF(N336="snížená",J336,0)</f>
        <v>0</v>
      </c>
      <c r="BG336" s="193">
        <f>IF(N336="zákl. přenesená",J336,0)</f>
        <v>0</v>
      </c>
      <c r="BH336" s="193">
        <f>IF(N336="sníž. přenesená",J336,0)</f>
        <v>0</v>
      </c>
      <c r="BI336" s="193">
        <f>IF(N336="nulová",J336,0)</f>
        <v>0</v>
      </c>
      <c r="BJ336" s="19" t="s">
        <v>81</v>
      </c>
      <c r="BK336" s="193">
        <f>ROUND(I336*H336,2)</f>
        <v>0</v>
      </c>
      <c r="BL336" s="19" t="s">
        <v>272</v>
      </c>
      <c r="BM336" s="192" t="s">
        <v>1803</v>
      </c>
    </row>
    <row r="337" s="2" customFormat="1">
      <c r="A337" s="38"/>
      <c r="B337" s="39"/>
      <c r="C337" s="38"/>
      <c r="D337" s="194" t="s">
        <v>167</v>
      </c>
      <c r="E337" s="38"/>
      <c r="F337" s="195" t="s">
        <v>1804</v>
      </c>
      <c r="G337" s="38"/>
      <c r="H337" s="38"/>
      <c r="I337" s="196"/>
      <c r="J337" s="38"/>
      <c r="K337" s="38"/>
      <c r="L337" s="39"/>
      <c r="M337" s="197"/>
      <c r="N337" s="198"/>
      <c r="O337" s="77"/>
      <c r="P337" s="77"/>
      <c r="Q337" s="77"/>
      <c r="R337" s="77"/>
      <c r="S337" s="77"/>
      <c r="T337" s="78"/>
      <c r="U337" s="38"/>
      <c r="V337" s="38"/>
      <c r="W337" s="38"/>
      <c r="X337" s="38"/>
      <c r="Y337" s="38"/>
      <c r="Z337" s="38"/>
      <c r="AA337" s="38"/>
      <c r="AB337" s="38"/>
      <c r="AC337" s="38"/>
      <c r="AD337" s="38"/>
      <c r="AE337" s="38"/>
      <c r="AT337" s="19" t="s">
        <v>167</v>
      </c>
      <c r="AU337" s="19" t="s">
        <v>83</v>
      </c>
    </row>
    <row r="338" s="13" customFormat="1">
      <c r="A338" s="13"/>
      <c r="B338" s="200"/>
      <c r="C338" s="13"/>
      <c r="D338" s="194" t="s">
        <v>171</v>
      </c>
      <c r="E338" s="201" t="s">
        <v>1</v>
      </c>
      <c r="F338" s="202" t="s">
        <v>1641</v>
      </c>
      <c r="G338" s="13"/>
      <c r="H338" s="201" t="s">
        <v>1</v>
      </c>
      <c r="I338" s="203"/>
      <c r="J338" s="13"/>
      <c r="K338" s="13"/>
      <c r="L338" s="200"/>
      <c r="M338" s="204"/>
      <c r="N338" s="205"/>
      <c r="O338" s="205"/>
      <c r="P338" s="205"/>
      <c r="Q338" s="205"/>
      <c r="R338" s="205"/>
      <c r="S338" s="205"/>
      <c r="T338" s="206"/>
      <c r="U338" s="13"/>
      <c r="V338" s="13"/>
      <c r="W338" s="13"/>
      <c r="X338" s="13"/>
      <c r="Y338" s="13"/>
      <c r="Z338" s="13"/>
      <c r="AA338" s="13"/>
      <c r="AB338" s="13"/>
      <c r="AC338" s="13"/>
      <c r="AD338" s="13"/>
      <c r="AE338" s="13"/>
      <c r="AT338" s="201" t="s">
        <v>171</v>
      </c>
      <c r="AU338" s="201" t="s">
        <v>83</v>
      </c>
      <c r="AV338" s="13" t="s">
        <v>81</v>
      </c>
      <c r="AW338" s="13" t="s">
        <v>32</v>
      </c>
      <c r="AX338" s="13" t="s">
        <v>75</v>
      </c>
      <c r="AY338" s="201" t="s">
        <v>158</v>
      </c>
    </row>
    <row r="339" s="13" customFormat="1">
      <c r="A339" s="13"/>
      <c r="B339" s="200"/>
      <c r="C339" s="13"/>
      <c r="D339" s="194" t="s">
        <v>171</v>
      </c>
      <c r="E339" s="201" t="s">
        <v>1</v>
      </c>
      <c r="F339" s="202" t="s">
        <v>1805</v>
      </c>
      <c r="G339" s="13"/>
      <c r="H339" s="201" t="s">
        <v>1</v>
      </c>
      <c r="I339" s="203"/>
      <c r="J339" s="13"/>
      <c r="K339" s="13"/>
      <c r="L339" s="200"/>
      <c r="M339" s="204"/>
      <c r="N339" s="205"/>
      <c r="O339" s="205"/>
      <c r="P339" s="205"/>
      <c r="Q339" s="205"/>
      <c r="R339" s="205"/>
      <c r="S339" s="205"/>
      <c r="T339" s="206"/>
      <c r="U339" s="13"/>
      <c r="V339" s="13"/>
      <c r="W339" s="13"/>
      <c r="X339" s="13"/>
      <c r="Y339" s="13"/>
      <c r="Z339" s="13"/>
      <c r="AA339" s="13"/>
      <c r="AB339" s="13"/>
      <c r="AC339" s="13"/>
      <c r="AD339" s="13"/>
      <c r="AE339" s="13"/>
      <c r="AT339" s="201" t="s">
        <v>171</v>
      </c>
      <c r="AU339" s="201" t="s">
        <v>83</v>
      </c>
      <c r="AV339" s="13" t="s">
        <v>81</v>
      </c>
      <c r="AW339" s="13" t="s">
        <v>32</v>
      </c>
      <c r="AX339" s="13" t="s">
        <v>75</v>
      </c>
      <c r="AY339" s="201" t="s">
        <v>158</v>
      </c>
    </row>
    <row r="340" s="14" customFormat="1">
      <c r="A340" s="14"/>
      <c r="B340" s="207"/>
      <c r="C340" s="14"/>
      <c r="D340" s="194" t="s">
        <v>171</v>
      </c>
      <c r="E340" s="208" t="s">
        <v>1</v>
      </c>
      <c r="F340" s="209" t="s">
        <v>368</v>
      </c>
      <c r="G340" s="14"/>
      <c r="H340" s="210">
        <v>30</v>
      </c>
      <c r="I340" s="211"/>
      <c r="J340" s="14"/>
      <c r="K340" s="14"/>
      <c r="L340" s="207"/>
      <c r="M340" s="212"/>
      <c r="N340" s="213"/>
      <c r="O340" s="213"/>
      <c r="P340" s="213"/>
      <c r="Q340" s="213"/>
      <c r="R340" s="213"/>
      <c r="S340" s="213"/>
      <c r="T340" s="214"/>
      <c r="U340" s="14"/>
      <c r="V340" s="14"/>
      <c r="W340" s="14"/>
      <c r="X340" s="14"/>
      <c r="Y340" s="14"/>
      <c r="Z340" s="14"/>
      <c r="AA340" s="14"/>
      <c r="AB340" s="14"/>
      <c r="AC340" s="14"/>
      <c r="AD340" s="14"/>
      <c r="AE340" s="14"/>
      <c r="AT340" s="208" t="s">
        <v>171</v>
      </c>
      <c r="AU340" s="208" t="s">
        <v>83</v>
      </c>
      <c r="AV340" s="14" t="s">
        <v>83</v>
      </c>
      <c r="AW340" s="14" t="s">
        <v>32</v>
      </c>
      <c r="AX340" s="14" t="s">
        <v>75</v>
      </c>
      <c r="AY340" s="208" t="s">
        <v>158</v>
      </c>
    </row>
    <row r="341" s="15" customFormat="1">
      <c r="A341" s="15"/>
      <c r="B341" s="215"/>
      <c r="C341" s="15"/>
      <c r="D341" s="194" t="s">
        <v>171</v>
      </c>
      <c r="E341" s="216" t="s">
        <v>1</v>
      </c>
      <c r="F341" s="217" t="s">
        <v>196</v>
      </c>
      <c r="G341" s="15"/>
      <c r="H341" s="218">
        <v>30</v>
      </c>
      <c r="I341" s="219"/>
      <c r="J341" s="15"/>
      <c r="K341" s="15"/>
      <c r="L341" s="215"/>
      <c r="M341" s="220"/>
      <c r="N341" s="221"/>
      <c r="O341" s="221"/>
      <c r="P341" s="221"/>
      <c r="Q341" s="221"/>
      <c r="R341" s="221"/>
      <c r="S341" s="221"/>
      <c r="T341" s="222"/>
      <c r="U341" s="15"/>
      <c r="V341" s="15"/>
      <c r="W341" s="15"/>
      <c r="X341" s="15"/>
      <c r="Y341" s="15"/>
      <c r="Z341" s="15"/>
      <c r="AA341" s="15"/>
      <c r="AB341" s="15"/>
      <c r="AC341" s="15"/>
      <c r="AD341" s="15"/>
      <c r="AE341" s="15"/>
      <c r="AT341" s="216" t="s">
        <v>171</v>
      </c>
      <c r="AU341" s="216" t="s">
        <v>83</v>
      </c>
      <c r="AV341" s="15" t="s">
        <v>165</v>
      </c>
      <c r="AW341" s="15" t="s">
        <v>32</v>
      </c>
      <c r="AX341" s="15" t="s">
        <v>81</v>
      </c>
      <c r="AY341" s="216" t="s">
        <v>158</v>
      </c>
    </row>
    <row r="342" s="2" customFormat="1" ht="16.5" customHeight="1">
      <c r="A342" s="38"/>
      <c r="B342" s="180"/>
      <c r="C342" s="223" t="s">
        <v>435</v>
      </c>
      <c r="D342" s="223" t="s">
        <v>304</v>
      </c>
      <c r="E342" s="224" t="s">
        <v>1806</v>
      </c>
      <c r="F342" s="225" t="s">
        <v>1807</v>
      </c>
      <c r="G342" s="226" t="s">
        <v>1594</v>
      </c>
      <c r="H342" s="227">
        <v>34.5</v>
      </c>
      <c r="I342" s="228"/>
      <c r="J342" s="229">
        <f>ROUND(I342*H342,2)</f>
        <v>0</v>
      </c>
      <c r="K342" s="225" t="s">
        <v>164</v>
      </c>
      <c r="L342" s="230"/>
      <c r="M342" s="231" t="s">
        <v>1</v>
      </c>
      <c r="N342" s="232" t="s">
        <v>40</v>
      </c>
      <c r="O342" s="77"/>
      <c r="P342" s="190">
        <f>O342*H342</f>
        <v>0</v>
      </c>
      <c r="Q342" s="190">
        <v>0.001</v>
      </c>
      <c r="R342" s="190">
        <f>Q342*H342</f>
        <v>0.034500000000000003</v>
      </c>
      <c r="S342" s="190">
        <v>0</v>
      </c>
      <c r="T342" s="191">
        <f>S342*H342</f>
        <v>0</v>
      </c>
      <c r="U342" s="38"/>
      <c r="V342" s="38"/>
      <c r="W342" s="38"/>
      <c r="X342" s="38"/>
      <c r="Y342" s="38"/>
      <c r="Z342" s="38"/>
      <c r="AA342" s="38"/>
      <c r="AB342" s="38"/>
      <c r="AC342" s="38"/>
      <c r="AD342" s="38"/>
      <c r="AE342" s="38"/>
      <c r="AR342" s="192" t="s">
        <v>379</v>
      </c>
      <c r="AT342" s="192" t="s">
        <v>304</v>
      </c>
      <c r="AU342" s="192" t="s">
        <v>83</v>
      </c>
      <c r="AY342" s="19" t="s">
        <v>158</v>
      </c>
      <c r="BE342" s="193">
        <f>IF(N342="základní",J342,0)</f>
        <v>0</v>
      </c>
      <c r="BF342" s="193">
        <f>IF(N342="snížená",J342,0)</f>
        <v>0</v>
      </c>
      <c r="BG342" s="193">
        <f>IF(N342="zákl. přenesená",J342,0)</f>
        <v>0</v>
      </c>
      <c r="BH342" s="193">
        <f>IF(N342="sníž. přenesená",J342,0)</f>
        <v>0</v>
      </c>
      <c r="BI342" s="193">
        <f>IF(N342="nulová",J342,0)</f>
        <v>0</v>
      </c>
      <c r="BJ342" s="19" t="s">
        <v>81</v>
      </c>
      <c r="BK342" s="193">
        <f>ROUND(I342*H342,2)</f>
        <v>0</v>
      </c>
      <c r="BL342" s="19" t="s">
        <v>272</v>
      </c>
      <c r="BM342" s="192" t="s">
        <v>1808</v>
      </c>
    </row>
    <row r="343" s="2" customFormat="1">
      <c r="A343" s="38"/>
      <c r="B343" s="39"/>
      <c r="C343" s="38"/>
      <c r="D343" s="194" t="s">
        <v>167</v>
      </c>
      <c r="E343" s="38"/>
      <c r="F343" s="195" t="s">
        <v>1807</v>
      </c>
      <c r="G343" s="38"/>
      <c r="H343" s="38"/>
      <c r="I343" s="196"/>
      <c r="J343" s="38"/>
      <c r="K343" s="38"/>
      <c r="L343" s="39"/>
      <c r="M343" s="197"/>
      <c r="N343" s="198"/>
      <c r="O343" s="77"/>
      <c r="P343" s="77"/>
      <c r="Q343" s="77"/>
      <c r="R343" s="77"/>
      <c r="S343" s="77"/>
      <c r="T343" s="78"/>
      <c r="U343" s="38"/>
      <c r="V343" s="38"/>
      <c r="W343" s="38"/>
      <c r="X343" s="38"/>
      <c r="Y343" s="38"/>
      <c r="Z343" s="38"/>
      <c r="AA343" s="38"/>
      <c r="AB343" s="38"/>
      <c r="AC343" s="38"/>
      <c r="AD343" s="38"/>
      <c r="AE343" s="38"/>
      <c r="AT343" s="19" t="s">
        <v>167</v>
      </c>
      <c r="AU343" s="19" t="s">
        <v>83</v>
      </c>
    </row>
    <row r="344" s="14" customFormat="1">
      <c r="A344" s="14"/>
      <c r="B344" s="207"/>
      <c r="C344" s="14"/>
      <c r="D344" s="194" t="s">
        <v>171</v>
      </c>
      <c r="E344" s="14"/>
      <c r="F344" s="209" t="s">
        <v>1809</v>
      </c>
      <c r="G344" s="14"/>
      <c r="H344" s="210">
        <v>34.5</v>
      </c>
      <c r="I344" s="211"/>
      <c r="J344" s="14"/>
      <c r="K344" s="14"/>
      <c r="L344" s="207"/>
      <c r="M344" s="212"/>
      <c r="N344" s="213"/>
      <c r="O344" s="213"/>
      <c r="P344" s="213"/>
      <c r="Q344" s="213"/>
      <c r="R344" s="213"/>
      <c r="S344" s="213"/>
      <c r="T344" s="214"/>
      <c r="U344" s="14"/>
      <c r="V344" s="14"/>
      <c r="W344" s="14"/>
      <c r="X344" s="14"/>
      <c r="Y344" s="14"/>
      <c r="Z344" s="14"/>
      <c r="AA344" s="14"/>
      <c r="AB344" s="14"/>
      <c r="AC344" s="14"/>
      <c r="AD344" s="14"/>
      <c r="AE344" s="14"/>
      <c r="AT344" s="208" t="s">
        <v>171</v>
      </c>
      <c r="AU344" s="208" t="s">
        <v>83</v>
      </c>
      <c r="AV344" s="14" t="s">
        <v>83</v>
      </c>
      <c r="AW344" s="14" t="s">
        <v>3</v>
      </c>
      <c r="AX344" s="14" t="s">
        <v>81</v>
      </c>
      <c r="AY344" s="208" t="s">
        <v>158</v>
      </c>
    </row>
    <row r="345" s="2" customFormat="1" ht="24.15" customHeight="1">
      <c r="A345" s="38"/>
      <c r="B345" s="180"/>
      <c r="C345" s="181" t="s">
        <v>448</v>
      </c>
      <c r="D345" s="181" t="s">
        <v>160</v>
      </c>
      <c r="E345" s="182" t="s">
        <v>1810</v>
      </c>
      <c r="F345" s="183" t="s">
        <v>1811</v>
      </c>
      <c r="G345" s="184" t="s">
        <v>184</v>
      </c>
      <c r="H345" s="185">
        <v>60</v>
      </c>
      <c r="I345" s="186"/>
      <c r="J345" s="187">
        <f>ROUND(I345*H345,2)</f>
        <v>0</v>
      </c>
      <c r="K345" s="183" t="s">
        <v>164</v>
      </c>
      <c r="L345" s="39"/>
      <c r="M345" s="188" t="s">
        <v>1</v>
      </c>
      <c r="N345" s="189" t="s">
        <v>40</v>
      </c>
      <c r="O345" s="77"/>
      <c r="P345" s="190">
        <f>O345*H345</f>
        <v>0</v>
      </c>
      <c r="Q345" s="190">
        <v>0</v>
      </c>
      <c r="R345" s="190">
        <f>Q345*H345</f>
        <v>0</v>
      </c>
      <c r="S345" s="190">
        <v>0</v>
      </c>
      <c r="T345" s="191">
        <f>S345*H345</f>
        <v>0</v>
      </c>
      <c r="U345" s="38"/>
      <c r="V345" s="38"/>
      <c r="W345" s="38"/>
      <c r="X345" s="38"/>
      <c r="Y345" s="38"/>
      <c r="Z345" s="38"/>
      <c r="AA345" s="38"/>
      <c r="AB345" s="38"/>
      <c r="AC345" s="38"/>
      <c r="AD345" s="38"/>
      <c r="AE345" s="38"/>
      <c r="AR345" s="192" t="s">
        <v>272</v>
      </c>
      <c r="AT345" s="192" t="s">
        <v>160</v>
      </c>
      <c r="AU345" s="192" t="s">
        <v>83</v>
      </c>
      <c r="AY345" s="19" t="s">
        <v>158</v>
      </c>
      <c r="BE345" s="193">
        <f>IF(N345="základní",J345,0)</f>
        <v>0</v>
      </c>
      <c r="BF345" s="193">
        <f>IF(N345="snížená",J345,0)</f>
        <v>0</v>
      </c>
      <c r="BG345" s="193">
        <f>IF(N345="zákl. přenesená",J345,0)</f>
        <v>0</v>
      </c>
      <c r="BH345" s="193">
        <f>IF(N345="sníž. přenesená",J345,0)</f>
        <v>0</v>
      </c>
      <c r="BI345" s="193">
        <f>IF(N345="nulová",J345,0)</f>
        <v>0</v>
      </c>
      <c r="BJ345" s="19" t="s">
        <v>81</v>
      </c>
      <c r="BK345" s="193">
        <f>ROUND(I345*H345,2)</f>
        <v>0</v>
      </c>
      <c r="BL345" s="19" t="s">
        <v>272</v>
      </c>
      <c r="BM345" s="192" t="s">
        <v>1812</v>
      </c>
    </row>
    <row r="346" s="2" customFormat="1">
      <c r="A346" s="38"/>
      <c r="B346" s="39"/>
      <c r="C346" s="38"/>
      <c r="D346" s="194" t="s">
        <v>167</v>
      </c>
      <c r="E346" s="38"/>
      <c r="F346" s="195" t="s">
        <v>1813</v>
      </c>
      <c r="G346" s="38"/>
      <c r="H346" s="38"/>
      <c r="I346" s="196"/>
      <c r="J346" s="38"/>
      <c r="K346" s="38"/>
      <c r="L346" s="39"/>
      <c r="M346" s="197"/>
      <c r="N346" s="198"/>
      <c r="O346" s="77"/>
      <c r="P346" s="77"/>
      <c r="Q346" s="77"/>
      <c r="R346" s="77"/>
      <c r="S346" s="77"/>
      <c r="T346" s="78"/>
      <c r="U346" s="38"/>
      <c r="V346" s="38"/>
      <c r="W346" s="38"/>
      <c r="X346" s="38"/>
      <c r="Y346" s="38"/>
      <c r="Z346" s="38"/>
      <c r="AA346" s="38"/>
      <c r="AB346" s="38"/>
      <c r="AC346" s="38"/>
      <c r="AD346" s="38"/>
      <c r="AE346" s="38"/>
      <c r="AT346" s="19" t="s">
        <v>167</v>
      </c>
      <c r="AU346" s="19" t="s">
        <v>83</v>
      </c>
    </row>
    <row r="347" s="13" customFormat="1">
      <c r="A347" s="13"/>
      <c r="B347" s="200"/>
      <c r="C347" s="13"/>
      <c r="D347" s="194" t="s">
        <v>171</v>
      </c>
      <c r="E347" s="201" t="s">
        <v>1</v>
      </c>
      <c r="F347" s="202" t="s">
        <v>1641</v>
      </c>
      <c r="G347" s="13"/>
      <c r="H347" s="201" t="s">
        <v>1</v>
      </c>
      <c r="I347" s="203"/>
      <c r="J347" s="13"/>
      <c r="K347" s="13"/>
      <c r="L347" s="200"/>
      <c r="M347" s="204"/>
      <c r="N347" s="205"/>
      <c r="O347" s="205"/>
      <c r="P347" s="205"/>
      <c r="Q347" s="205"/>
      <c r="R347" s="205"/>
      <c r="S347" s="205"/>
      <c r="T347" s="206"/>
      <c r="U347" s="13"/>
      <c r="V347" s="13"/>
      <c r="W347" s="13"/>
      <c r="X347" s="13"/>
      <c r="Y347" s="13"/>
      <c r="Z347" s="13"/>
      <c r="AA347" s="13"/>
      <c r="AB347" s="13"/>
      <c r="AC347" s="13"/>
      <c r="AD347" s="13"/>
      <c r="AE347" s="13"/>
      <c r="AT347" s="201" t="s">
        <v>171</v>
      </c>
      <c r="AU347" s="201" t="s">
        <v>83</v>
      </c>
      <c r="AV347" s="13" t="s">
        <v>81</v>
      </c>
      <c r="AW347" s="13" t="s">
        <v>32</v>
      </c>
      <c r="AX347" s="13" t="s">
        <v>75</v>
      </c>
      <c r="AY347" s="201" t="s">
        <v>158</v>
      </c>
    </row>
    <row r="348" s="13" customFormat="1">
      <c r="A348" s="13"/>
      <c r="B348" s="200"/>
      <c r="C348" s="13"/>
      <c r="D348" s="194" t="s">
        <v>171</v>
      </c>
      <c r="E348" s="201" t="s">
        <v>1</v>
      </c>
      <c r="F348" s="202" t="s">
        <v>1814</v>
      </c>
      <c r="G348" s="13"/>
      <c r="H348" s="201" t="s">
        <v>1</v>
      </c>
      <c r="I348" s="203"/>
      <c r="J348" s="13"/>
      <c r="K348" s="13"/>
      <c r="L348" s="200"/>
      <c r="M348" s="204"/>
      <c r="N348" s="205"/>
      <c r="O348" s="205"/>
      <c r="P348" s="205"/>
      <c r="Q348" s="205"/>
      <c r="R348" s="205"/>
      <c r="S348" s="205"/>
      <c r="T348" s="206"/>
      <c r="U348" s="13"/>
      <c r="V348" s="13"/>
      <c r="W348" s="13"/>
      <c r="X348" s="13"/>
      <c r="Y348" s="13"/>
      <c r="Z348" s="13"/>
      <c r="AA348" s="13"/>
      <c r="AB348" s="13"/>
      <c r="AC348" s="13"/>
      <c r="AD348" s="13"/>
      <c r="AE348" s="13"/>
      <c r="AT348" s="201" t="s">
        <v>171</v>
      </c>
      <c r="AU348" s="201" t="s">
        <v>83</v>
      </c>
      <c r="AV348" s="13" t="s">
        <v>81</v>
      </c>
      <c r="AW348" s="13" t="s">
        <v>32</v>
      </c>
      <c r="AX348" s="13" t="s">
        <v>75</v>
      </c>
      <c r="AY348" s="201" t="s">
        <v>158</v>
      </c>
    </row>
    <row r="349" s="14" customFormat="1">
      <c r="A349" s="14"/>
      <c r="B349" s="207"/>
      <c r="C349" s="14"/>
      <c r="D349" s="194" t="s">
        <v>171</v>
      </c>
      <c r="E349" s="208" t="s">
        <v>1</v>
      </c>
      <c r="F349" s="209" t="s">
        <v>560</v>
      </c>
      <c r="G349" s="14"/>
      <c r="H349" s="210">
        <v>60</v>
      </c>
      <c r="I349" s="211"/>
      <c r="J349" s="14"/>
      <c r="K349" s="14"/>
      <c r="L349" s="207"/>
      <c r="M349" s="212"/>
      <c r="N349" s="213"/>
      <c r="O349" s="213"/>
      <c r="P349" s="213"/>
      <c r="Q349" s="213"/>
      <c r="R349" s="213"/>
      <c r="S349" s="213"/>
      <c r="T349" s="214"/>
      <c r="U349" s="14"/>
      <c r="V349" s="14"/>
      <c r="W349" s="14"/>
      <c r="X349" s="14"/>
      <c r="Y349" s="14"/>
      <c r="Z349" s="14"/>
      <c r="AA349" s="14"/>
      <c r="AB349" s="14"/>
      <c r="AC349" s="14"/>
      <c r="AD349" s="14"/>
      <c r="AE349" s="14"/>
      <c r="AT349" s="208" t="s">
        <v>171</v>
      </c>
      <c r="AU349" s="208" t="s">
        <v>83</v>
      </c>
      <c r="AV349" s="14" t="s">
        <v>83</v>
      </c>
      <c r="AW349" s="14" t="s">
        <v>32</v>
      </c>
      <c r="AX349" s="14" t="s">
        <v>75</v>
      </c>
      <c r="AY349" s="208" t="s">
        <v>158</v>
      </c>
    </row>
    <row r="350" s="15" customFormat="1">
      <c r="A350" s="15"/>
      <c r="B350" s="215"/>
      <c r="C350" s="15"/>
      <c r="D350" s="194" t="s">
        <v>171</v>
      </c>
      <c r="E350" s="216" t="s">
        <v>1</v>
      </c>
      <c r="F350" s="217" t="s">
        <v>196</v>
      </c>
      <c r="G350" s="15"/>
      <c r="H350" s="218">
        <v>60</v>
      </c>
      <c r="I350" s="219"/>
      <c r="J350" s="15"/>
      <c r="K350" s="15"/>
      <c r="L350" s="215"/>
      <c r="M350" s="220"/>
      <c r="N350" s="221"/>
      <c r="O350" s="221"/>
      <c r="P350" s="221"/>
      <c r="Q350" s="221"/>
      <c r="R350" s="221"/>
      <c r="S350" s="221"/>
      <c r="T350" s="222"/>
      <c r="U350" s="15"/>
      <c r="V350" s="15"/>
      <c r="W350" s="15"/>
      <c r="X350" s="15"/>
      <c r="Y350" s="15"/>
      <c r="Z350" s="15"/>
      <c r="AA350" s="15"/>
      <c r="AB350" s="15"/>
      <c r="AC350" s="15"/>
      <c r="AD350" s="15"/>
      <c r="AE350" s="15"/>
      <c r="AT350" s="216" t="s">
        <v>171</v>
      </c>
      <c r="AU350" s="216" t="s">
        <v>83</v>
      </c>
      <c r="AV350" s="15" t="s">
        <v>165</v>
      </c>
      <c r="AW350" s="15" t="s">
        <v>32</v>
      </c>
      <c r="AX350" s="15" t="s">
        <v>81</v>
      </c>
      <c r="AY350" s="216" t="s">
        <v>158</v>
      </c>
    </row>
    <row r="351" s="2" customFormat="1" ht="16.5" customHeight="1">
      <c r="A351" s="38"/>
      <c r="B351" s="180"/>
      <c r="C351" s="223" t="s">
        <v>453</v>
      </c>
      <c r="D351" s="223" t="s">
        <v>304</v>
      </c>
      <c r="E351" s="224" t="s">
        <v>1806</v>
      </c>
      <c r="F351" s="225" t="s">
        <v>1807</v>
      </c>
      <c r="G351" s="226" t="s">
        <v>1594</v>
      </c>
      <c r="H351" s="227">
        <v>69</v>
      </c>
      <c r="I351" s="228"/>
      <c r="J351" s="229">
        <f>ROUND(I351*H351,2)</f>
        <v>0</v>
      </c>
      <c r="K351" s="225" t="s">
        <v>164</v>
      </c>
      <c r="L351" s="230"/>
      <c r="M351" s="231" t="s">
        <v>1</v>
      </c>
      <c r="N351" s="232" t="s">
        <v>40</v>
      </c>
      <c r="O351" s="77"/>
      <c r="P351" s="190">
        <f>O351*H351</f>
        <v>0</v>
      </c>
      <c r="Q351" s="190">
        <v>0.001</v>
      </c>
      <c r="R351" s="190">
        <f>Q351*H351</f>
        <v>0.069000000000000006</v>
      </c>
      <c r="S351" s="190">
        <v>0</v>
      </c>
      <c r="T351" s="191">
        <f>S351*H351</f>
        <v>0</v>
      </c>
      <c r="U351" s="38"/>
      <c r="V351" s="38"/>
      <c r="W351" s="38"/>
      <c r="X351" s="38"/>
      <c r="Y351" s="38"/>
      <c r="Z351" s="38"/>
      <c r="AA351" s="38"/>
      <c r="AB351" s="38"/>
      <c r="AC351" s="38"/>
      <c r="AD351" s="38"/>
      <c r="AE351" s="38"/>
      <c r="AR351" s="192" t="s">
        <v>379</v>
      </c>
      <c r="AT351" s="192" t="s">
        <v>304</v>
      </c>
      <c r="AU351" s="192" t="s">
        <v>83</v>
      </c>
      <c r="AY351" s="19" t="s">
        <v>158</v>
      </c>
      <c r="BE351" s="193">
        <f>IF(N351="základní",J351,0)</f>
        <v>0</v>
      </c>
      <c r="BF351" s="193">
        <f>IF(N351="snížená",J351,0)</f>
        <v>0</v>
      </c>
      <c r="BG351" s="193">
        <f>IF(N351="zákl. přenesená",J351,0)</f>
        <v>0</v>
      </c>
      <c r="BH351" s="193">
        <f>IF(N351="sníž. přenesená",J351,0)</f>
        <v>0</v>
      </c>
      <c r="BI351" s="193">
        <f>IF(N351="nulová",J351,0)</f>
        <v>0</v>
      </c>
      <c r="BJ351" s="19" t="s">
        <v>81</v>
      </c>
      <c r="BK351" s="193">
        <f>ROUND(I351*H351,2)</f>
        <v>0</v>
      </c>
      <c r="BL351" s="19" t="s">
        <v>272</v>
      </c>
      <c r="BM351" s="192" t="s">
        <v>1815</v>
      </c>
    </row>
    <row r="352" s="2" customFormat="1">
      <c r="A352" s="38"/>
      <c r="B352" s="39"/>
      <c r="C352" s="38"/>
      <c r="D352" s="194" t="s">
        <v>167</v>
      </c>
      <c r="E352" s="38"/>
      <c r="F352" s="195" t="s">
        <v>1807</v>
      </c>
      <c r="G352" s="38"/>
      <c r="H352" s="38"/>
      <c r="I352" s="196"/>
      <c r="J352" s="38"/>
      <c r="K352" s="38"/>
      <c r="L352" s="39"/>
      <c r="M352" s="197"/>
      <c r="N352" s="198"/>
      <c r="O352" s="77"/>
      <c r="P352" s="77"/>
      <c r="Q352" s="77"/>
      <c r="R352" s="77"/>
      <c r="S352" s="77"/>
      <c r="T352" s="78"/>
      <c r="U352" s="38"/>
      <c r="V352" s="38"/>
      <c r="W352" s="38"/>
      <c r="X352" s="38"/>
      <c r="Y352" s="38"/>
      <c r="Z352" s="38"/>
      <c r="AA352" s="38"/>
      <c r="AB352" s="38"/>
      <c r="AC352" s="38"/>
      <c r="AD352" s="38"/>
      <c r="AE352" s="38"/>
      <c r="AT352" s="19" t="s">
        <v>167</v>
      </c>
      <c r="AU352" s="19" t="s">
        <v>83</v>
      </c>
    </row>
    <row r="353" s="14" customFormat="1">
      <c r="A353" s="14"/>
      <c r="B353" s="207"/>
      <c r="C353" s="14"/>
      <c r="D353" s="194" t="s">
        <v>171</v>
      </c>
      <c r="E353" s="14"/>
      <c r="F353" s="209" t="s">
        <v>1816</v>
      </c>
      <c r="G353" s="14"/>
      <c r="H353" s="210">
        <v>69</v>
      </c>
      <c r="I353" s="211"/>
      <c r="J353" s="14"/>
      <c r="K353" s="14"/>
      <c r="L353" s="207"/>
      <c r="M353" s="212"/>
      <c r="N353" s="213"/>
      <c r="O353" s="213"/>
      <c r="P353" s="213"/>
      <c r="Q353" s="213"/>
      <c r="R353" s="213"/>
      <c r="S353" s="213"/>
      <c r="T353" s="214"/>
      <c r="U353" s="14"/>
      <c r="V353" s="14"/>
      <c r="W353" s="14"/>
      <c r="X353" s="14"/>
      <c r="Y353" s="14"/>
      <c r="Z353" s="14"/>
      <c r="AA353" s="14"/>
      <c r="AB353" s="14"/>
      <c r="AC353" s="14"/>
      <c r="AD353" s="14"/>
      <c r="AE353" s="14"/>
      <c r="AT353" s="208" t="s">
        <v>171</v>
      </c>
      <c r="AU353" s="208" t="s">
        <v>83</v>
      </c>
      <c r="AV353" s="14" t="s">
        <v>83</v>
      </c>
      <c r="AW353" s="14" t="s">
        <v>3</v>
      </c>
      <c r="AX353" s="14" t="s">
        <v>81</v>
      </c>
      <c r="AY353" s="208" t="s">
        <v>158</v>
      </c>
    </row>
    <row r="354" s="2" customFormat="1" ht="24.15" customHeight="1">
      <c r="A354" s="38"/>
      <c r="B354" s="180"/>
      <c r="C354" s="181" t="s">
        <v>460</v>
      </c>
      <c r="D354" s="181" t="s">
        <v>160</v>
      </c>
      <c r="E354" s="182" t="s">
        <v>1817</v>
      </c>
      <c r="F354" s="183" t="s">
        <v>1818</v>
      </c>
      <c r="G354" s="184" t="s">
        <v>184</v>
      </c>
      <c r="H354" s="185">
        <v>54</v>
      </c>
      <c r="I354" s="186"/>
      <c r="J354" s="187">
        <f>ROUND(I354*H354,2)</f>
        <v>0</v>
      </c>
      <c r="K354" s="183" t="s">
        <v>164</v>
      </c>
      <c r="L354" s="39"/>
      <c r="M354" s="188" t="s">
        <v>1</v>
      </c>
      <c r="N354" s="189" t="s">
        <v>40</v>
      </c>
      <c r="O354" s="77"/>
      <c r="P354" s="190">
        <f>O354*H354</f>
        <v>0</v>
      </c>
      <c r="Q354" s="190">
        <v>0</v>
      </c>
      <c r="R354" s="190">
        <f>Q354*H354</f>
        <v>0</v>
      </c>
      <c r="S354" s="190">
        <v>0</v>
      </c>
      <c r="T354" s="191">
        <f>S354*H354</f>
        <v>0</v>
      </c>
      <c r="U354" s="38"/>
      <c r="V354" s="38"/>
      <c r="W354" s="38"/>
      <c r="X354" s="38"/>
      <c r="Y354" s="38"/>
      <c r="Z354" s="38"/>
      <c r="AA354" s="38"/>
      <c r="AB354" s="38"/>
      <c r="AC354" s="38"/>
      <c r="AD354" s="38"/>
      <c r="AE354" s="38"/>
      <c r="AR354" s="192" t="s">
        <v>272</v>
      </c>
      <c r="AT354" s="192" t="s">
        <v>160</v>
      </c>
      <c r="AU354" s="192" t="s">
        <v>83</v>
      </c>
      <c r="AY354" s="19" t="s">
        <v>158</v>
      </c>
      <c r="BE354" s="193">
        <f>IF(N354="základní",J354,0)</f>
        <v>0</v>
      </c>
      <c r="BF354" s="193">
        <f>IF(N354="snížená",J354,0)</f>
        <v>0</v>
      </c>
      <c r="BG354" s="193">
        <f>IF(N354="zákl. přenesená",J354,0)</f>
        <v>0</v>
      </c>
      <c r="BH354" s="193">
        <f>IF(N354="sníž. přenesená",J354,0)</f>
        <v>0</v>
      </c>
      <c r="BI354" s="193">
        <f>IF(N354="nulová",J354,0)</f>
        <v>0</v>
      </c>
      <c r="BJ354" s="19" t="s">
        <v>81</v>
      </c>
      <c r="BK354" s="193">
        <f>ROUND(I354*H354,2)</f>
        <v>0</v>
      </c>
      <c r="BL354" s="19" t="s">
        <v>272</v>
      </c>
      <c r="BM354" s="192" t="s">
        <v>1819</v>
      </c>
    </row>
    <row r="355" s="2" customFormat="1">
      <c r="A355" s="38"/>
      <c r="B355" s="39"/>
      <c r="C355" s="38"/>
      <c r="D355" s="194" t="s">
        <v>167</v>
      </c>
      <c r="E355" s="38"/>
      <c r="F355" s="195" t="s">
        <v>1820</v>
      </c>
      <c r="G355" s="38"/>
      <c r="H355" s="38"/>
      <c r="I355" s="196"/>
      <c r="J355" s="38"/>
      <c r="K355" s="38"/>
      <c r="L355" s="39"/>
      <c r="M355" s="197"/>
      <c r="N355" s="198"/>
      <c r="O355" s="77"/>
      <c r="P355" s="77"/>
      <c r="Q355" s="77"/>
      <c r="R355" s="77"/>
      <c r="S355" s="77"/>
      <c r="T355" s="78"/>
      <c r="U355" s="38"/>
      <c r="V355" s="38"/>
      <c r="W355" s="38"/>
      <c r="X355" s="38"/>
      <c r="Y355" s="38"/>
      <c r="Z355" s="38"/>
      <c r="AA355" s="38"/>
      <c r="AB355" s="38"/>
      <c r="AC355" s="38"/>
      <c r="AD355" s="38"/>
      <c r="AE355" s="38"/>
      <c r="AT355" s="19" t="s">
        <v>167</v>
      </c>
      <c r="AU355" s="19" t="s">
        <v>83</v>
      </c>
    </row>
    <row r="356" s="13" customFormat="1">
      <c r="A356" s="13"/>
      <c r="B356" s="200"/>
      <c r="C356" s="13"/>
      <c r="D356" s="194" t="s">
        <v>171</v>
      </c>
      <c r="E356" s="201" t="s">
        <v>1</v>
      </c>
      <c r="F356" s="202" t="s">
        <v>1641</v>
      </c>
      <c r="G356" s="13"/>
      <c r="H356" s="201" t="s">
        <v>1</v>
      </c>
      <c r="I356" s="203"/>
      <c r="J356" s="13"/>
      <c r="K356" s="13"/>
      <c r="L356" s="200"/>
      <c r="M356" s="204"/>
      <c r="N356" s="205"/>
      <c r="O356" s="205"/>
      <c r="P356" s="205"/>
      <c r="Q356" s="205"/>
      <c r="R356" s="205"/>
      <c r="S356" s="205"/>
      <c r="T356" s="206"/>
      <c r="U356" s="13"/>
      <c r="V356" s="13"/>
      <c r="W356" s="13"/>
      <c r="X356" s="13"/>
      <c r="Y356" s="13"/>
      <c r="Z356" s="13"/>
      <c r="AA356" s="13"/>
      <c r="AB356" s="13"/>
      <c r="AC356" s="13"/>
      <c r="AD356" s="13"/>
      <c r="AE356" s="13"/>
      <c r="AT356" s="201" t="s">
        <v>171</v>
      </c>
      <c r="AU356" s="201" t="s">
        <v>83</v>
      </c>
      <c r="AV356" s="13" t="s">
        <v>81</v>
      </c>
      <c r="AW356" s="13" t="s">
        <v>32</v>
      </c>
      <c r="AX356" s="13" t="s">
        <v>75</v>
      </c>
      <c r="AY356" s="201" t="s">
        <v>158</v>
      </c>
    </row>
    <row r="357" s="13" customFormat="1">
      <c r="A357" s="13"/>
      <c r="B357" s="200"/>
      <c r="C357" s="13"/>
      <c r="D357" s="194" t="s">
        <v>171</v>
      </c>
      <c r="E357" s="201" t="s">
        <v>1</v>
      </c>
      <c r="F357" s="202" t="s">
        <v>1821</v>
      </c>
      <c r="G357" s="13"/>
      <c r="H357" s="201" t="s">
        <v>1</v>
      </c>
      <c r="I357" s="203"/>
      <c r="J357" s="13"/>
      <c r="K357" s="13"/>
      <c r="L357" s="200"/>
      <c r="M357" s="204"/>
      <c r="N357" s="205"/>
      <c r="O357" s="205"/>
      <c r="P357" s="205"/>
      <c r="Q357" s="205"/>
      <c r="R357" s="205"/>
      <c r="S357" s="205"/>
      <c r="T357" s="206"/>
      <c r="U357" s="13"/>
      <c r="V357" s="13"/>
      <c r="W357" s="13"/>
      <c r="X357" s="13"/>
      <c r="Y357" s="13"/>
      <c r="Z357" s="13"/>
      <c r="AA357" s="13"/>
      <c r="AB357" s="13"/>
      <c r="AC357" s="13"/>
      <c r="AD357" s="13"/>
      <c r="AE357" s="13"/>
      <c r="AT357" s="201" t="s">
        <v>171</v>
      </c>
      <c r="AU357" s="201" t="s">
        <v>83</v>
      </c>
      <c r="AV357" s="13" t="s">
        <v>81</v>
      </c>
      <c r="AW357" s="13" t="s">
        <v>32</v>
      </c>
      <c r="AX357" s="13" t="s">
        <v>75</v>
      </c>
      <c r="AY357" s="201" t="s">
        <v>158</v>
      </c>
    </row>
    <row r="358" s="14" customFormat="1">
      <c r="A358" s="14"/>
      <c r="B358" s="207"/>
      <c r="C358" s="14"/>
      <c r="D358" s="194" t="s">
        <v>171</v>
      </c>
      <c r="E358" s="208" t="s">
        <v>1</v>
      </c>
      <c r="F358" s="209" t="s">
        <v>448</v>
      </c>
      <c r="G358" s="14"/>
      <c r="H358" s="210">
        <v>42</v>
      </c>
      <c r="I358" s="211"/>
      <c r="J358" s="14"/>
      <c r="K358" s="14"/>
      <c r="L358" s="207"/>
      <c r="M358" s="212"/>
      <c r="N358" s="213"/>
      <c r="O358" s="213"/>
      <c r="P358" s="213"/>
      <c r="Q358" s="213"/>
      <c r="R358" s="213"/>
      <c r="S358" s="213"/>
      <c r="T358" s="214"/>
      <c r="U358" s="14"/>
      <c r="V358" s="14"/>
      <c r="W358" s="14"/>
      <c r="X358" s="14"/>
      <c r="Y358" s="14"/>
      <c r="Z358" s="14"/>
      <c r="AA358" s="14"/>
      <c r="AB358" s="14"/>
      <c r="AC358" s="14"/>
      <c r="AD358" s="14"/>
      <c r="AE358" s="14"/>
      <c r="AT358" s="208" t="s">
        <v>171</v>
      </c>
      <c r="AU358" s="208" t="s">
        <v>83</v>
      </c>
      <c r="AV358" s="14" t="s">
        <v>83</v>
      </c>
      <c r="AW358" s="14" t="s">
        <v>32</v>
      </c>
      <c r="AX358" s="14" t="s">
        <v>75</v>
      </c>
      <c r="AY358" s="208" t="s">
        <v>158</v>
      </c>
    </row>
    <row r="359" s="13" customFormat="1">
      <c r="A359" s="13"/>
      <c r="B359" s="200"/>
      <c r="C359" s="13"/>
      <c r="D359" s="194" t="s">
        <v>171</v>
      </c>
      <c r="E359" s="201" t="s">
        <v>1</v>
      </c>
      <c r="F359" s="202" t="s">
        <v>1822</v>
      </c>
      <c r="G359" s="13"/>
      <c r="H359" s="201" t="s">
        <v>1</v>
      </c>
      <c r="I359" s="203"/>
      <c r="J359" s="13"/>
      <c r="K359" s="13"/>
      <c r="L359" s="200"/>
      <c r="M359" s="204"/>
      <c r="N359" s="205"/>
      <c r="O359" s="205"/>
      <c r="P359" s="205"/>
      <c r="Q359" s="205"/>
      <c r="R359" s="205"/>
      <c r="S359" s="205"/>
      <c r="T359" s="206"/>
      <c r="U359" s="13"/>
      <c r="V359" s="13"/>
      <c r="W359" s="13"/>
      <c r="X359" s="13"/>
      <c r="Y359" s="13"/>
      <c r="Z359" s="13"/>
      <c r="AA359" s="13"/>
      <c r="AB359" s="13"/>
      <c r="AC359" s="13"/>
      <c r="AD359" s="13"/>
      <c r="AE359" s="13"/>
      <c r="AT359" s="201" t="s">
        <v>171</v>
      </c>
      <c r="AU359" s="201" t="s">
        <v>83</v>
      </c>
      <c r="AV359" s="13" t="s">
        <v>81</v>
      </c>
      <c r="AW359" s="13" t="s">
        <v>32</v>
      </c>
      <c r="AX359" s="13" t="s">
        <v>75</v>
      </c>
      <c r="AY359" s="201" t="s">
        <v>158</v>
      </c>
    </row>
    <row r="360" s="14" customFormat="1">
      <c r="A360" s="14"/>
      <c r="B360" s="207"/>
      <c r="C360" s="14"/>
      <c r="D360" s="194" t="s">
        <v>171</v>
      </c>
      <c r="E360" s="208" t="s">
        <v>1</v>
      </c>
      <c r="F360" s="209" t="s">
        <v>8</v>
      </c>
      <c r="G360" s="14"/>
      <c r="H360" s="210">
        <v>12</v>
      </c>
      <c r="I360" s="211"/>
      <c r="J360" s="14"/>
      <c r="K360" s="14"/>
      <c r="L360" s="207"/>
      <c r="M360" s="212"/>
      <c r="N360" s="213"/>
      <c r="O360" s="213"/>
      <c r="P360" s="213"/>
      <c r="Q360" s="213"/>
      <c r="R360" s="213"/>
      <c r="S360" s="213"/>
      <c r="T360" s="214"/>
      <c r="U360" s="14"/>
      <c r="V360" s="14"/>
      <c r="W360" s="14"/>
      <c r="X360" s="14"/>
      <c r="Y360" s="14"/>
      <c r="Z360" s="14"/>
      <c r="AA360" s="14"/>
      <c r="AB360" s="14"/>
      <c r="AC360" s="14"/>
      <c r="AD360" s="14"/>
      <c r="AE360" s="14"/>
      <c r="AT360" s="208" t="s">
        <v>171</v>
      </c>
      <c r="AU360" s="208" t="s">
        <v>83</v>
      </c>
      <c r="AV360" s="14" t="s">
        <v>83</v>
      </c>
      <c r="AW360" s="14" t="s">
        <v>32</v>
      </c>
      <c r="AX360" s="14" t="s">
        <v>75</v>
      </c>
      <c r="AY360" s="208" t="s">
        <v>158</v>
      </c>
    </row>
    <row r="361" s="15" customFormat="1">
      <c r="A361" s="15"/>
      <c r="B361" s="215"/>
      <c r="C361" s="15"/>
      <c r="D361" s="194" t="s">
        <v>171</v>
      </c>
      <c r="E361" s="216" t="s">
        <v>1</v>
      </c>
      <c r="F361" s="217" t="s">
        <v>196</v>
      </c>
      <c r="G361" s="15"/>
      <c r="H361" s="218">
        <v>54</v>
      </c>
      <c r="I361" s="219"/>
      <c r="J361" s="15"/>
      <c r="K361" s="15"/>
      <c r="L361" s="215"/>
      <c r="M361" s="220"/>
      <c r="N361" s="221"/>
      <c r="O361" s="221"/>
      <c r="P361" s="221"/>
      <c r="Q361" s="221"/>
      <c r="R361" s="221"/>
      <c r="S361" s="221"/>
      <c r="T361" s="222"/>
      <c r="U361" s="15"/>
      <c r="V361" s="15"/>
      <c r="W361" s="15"/>
      <c r="X361" s="15"/>
      <c r="Y361" s="15"/>
      <c r="Z361" s="15"/>
      <c r="AA361" s="15"/>
      <c r="AB361" s="15"/>
      <c r="AC361" s="15"/>
      <c r="AD361" s="15"/>
      <c r="AE361" s="15"/>
      <c r="AT361" s="216" t="s">
        <v>171</v>
      </c>
      <c r="AU361" s="216" t="s">
        <v>83</v>
      </c>
      <c r="AV361" s="15" t="s">
        <v>165</v>
      </c>
      <c r="AW361" s="15" t="s">
        <v>32</v>
      </c>
      <c r="AX361" s="15" t="s">
        <v>81</v>
      </c>
      <c r="AY361" s="216" t="s">
        <v>158</v>
      </c>
    </row>
    <row r="362" s="2" customFormat="1" ht="16.5" customHeight="1">
      <c r="A362" s="38"/>
      <c r="B362" s="180"/>
      <c r="C362" s="223" t="s">
        <v>466</v>
      </c>
      <c r="D362" s="223" t="s">
        <v>304</v>
      </c>
      <c r="E362" s="224" t="s">
        <v>1823</v>
      </c>
      <c r="F362" s="225" t="s">
        <v>1824</v>
      </c>
      <c r="G362" s="226" t="s">
        <v>1594</v>
      </c>
      <c r="H362" s="227">
        <v>62.100000000000001</v>
      </c>
      <c r="I362" s="228"/>
      <c r="J362" s="229">
        <f>ROUND(I362*H362,2)</f>
        <v>0</v>
      </c>
      <c r="K362" s="225" t="s">
        <v>164</v>
      </c>
      <c r="L362" s="230"/>
      <c r="M362" s="231" t="s">
        <v>1</v>
      </c>
      <c r="N362" s="232" t="s">
        <v>40</v>
      </c>
      <c r="O362" s="77"/>
      <c r="P362" s="190">
        <f>O362*H362</f>
        <v>0</v>
      </c>
      <c r="Q362" s="190">
        <v>0.001</v>
      </c>
      <c r="R362" s="190">
        <f>Q362*H362</f>
        <v>0.062100000000000002</v>
      </c>
      <c r="S362" s="190">
        <v>0</v>
      </c>
      <c r="T362" s="191">
        <f>S362*H362</f>
        <v>0</v>
      </c>
      <c r="U362" s="38"/>
      <c r="V362" s="38"/>
      <c r="W362" s="38"/>
      <c r="X362" s="38"/>
      <c r="Y362" s="38"/>
      <c r="Z362" s="38"/>
      <c r="AA362" s="38"/>
      <c r="AB362" s="38"/>
      <c r="AC362" s="38"/>
      <c r="AD362" s="38"/>
      <c r="AE362" s="38"/>
      <c r="AR362" s="192" t="s">
        <v>379</v>
      </c>
      <c r="AT362" s="192" t="s">
        <v>304</v>
      </c>
      <c r="AU362" s="192" t="s">
        <v>83</v>
      </c>
      <c r="AY362" s="19" t="s">
        <v>158</v>
      </c>
      <c r="BE362" s="193">
        <f>IF(N362="základní",J362,0)</f>
        <v>0</v>
      </c>
      <c r="BF362" s="193">
        <f>IF(N362="snížená",J362,0)</f>
        <v>0</v>
      </c>
      <c r="BG362" s="193">
        <f>IF(N362="zákl. přenesená",J362,0)</f>
        <v>0</v>
      </c>
      <c r="BH362" s="193">
        <f>IF(N362="sníž. přenesená",J362,0)</f>
        <v>0</v>
      </c>
      <c r="BI362" s="193">
        <f>IF(N362="nulová",J362,0)</f>
        <v>0</v>
      </c>
      <c r="BJ362" s="19" t="s">
        <v>81</v>
      </c>
      <c r="BK362" s="193">
        <f>ROUND(I362*H362,2)</f>
        <v>0</v>
      </c>
      <c r="BL362" s="19" t="s">
        <v>272</v>
      </c>
      <c r="BM362" s="192" t="s">
        <v>1825</v>
      </c>
    </row>
    <row r="363" s="2" customFormat="1">
      <c r="A363" s="38"/>
      <c r="B363" s="39"/>
      <c r="C363" s="38"/>
      <c r="D363" s="194" t="s">
        <v>167</v>
      </c>
      <c r="E363" s="38"/>
      <c r="F363" s="195" t="s">
        <v>1824</v>
      </c>
      <c r="G363" s="38"/>
      <c r="H363" s="38"/>
      <c r="I363" s="196"/>
      <c r="J363" s="38"/>
      <c r="K363" s="38"/>
      <c r="L363" s="39"/>
      <c r="M363" s="197"/>
      <c r="N363" s="198"/>
      <c r="O363" s="77"/>
      <c r="P363" s="77"/>
      <c r="Q363" s="77"/>
      <c r="R363" s="77"/>
      <c r="S363" s="77"/>
      <c r="T363" s="78"/>
      <c r="U363" s="38"/>
      <c r="V363" s="38"/>
      <c r="W363" s="38"/>
      <c r="X363" s="38"/>
      <c r="Y363" s="38"/>
      <c r="Z363" s="38"/>
      <c r="AA363" s="38"/>
      <c r="AB363" s="38"/>
      <c r="AC363" s="38"/>
      <c r="AD363" s="38"/>
      <c r="AE363" s="38"/>
      <c r="AT363" s="19" t="s">
        <v>167</v>
      </c>
      <c r="AU363" s="19" t="s">
        <v>83</v>
      </c>
    </row>
    <row r="364" s="14" customFormat="1">
      <c r="A364" s="14"/>
      <c r="B364" s="207"/>
      <c r="C364" s="14"/>
      <c r="D364" s="194" t="s">
        <v>171</v>
      </c>
      <c r="E364" s="14"/>
      <c r="F364" s="209" t="s">
        <v>1826</v>
      </c>
      <c r="G364" s="14"/>
      <c r="H364" s="210">
        <v>62.100000000000001</v>
      </c>
      <c r="I364" s="211"/>
      <c r="J364" s="14"/>
      <c r="K364" s="14"/>
      <c r="L364" s="207"/>
      <c r="M364" s="212"/>
      <c r="N364" s="213"/>
      <c r="O364" s="213"/>
      <c r="P364" s="213"/>
      <c r="Q364" s="213"/>
      <c r="R364" s="213"/>
      <c r="S364" s="213"/>
      <c r="T364" s="214"/>
      <c r="U364" s="14"/>
      <c r="V364" s="14"/>
      <c r="W364" s="14"/>
      <c r="X364" s="14"/>
      <c r="Y364" s="14"/>
      <c r="Z364" s="14"/>
      <c r="AA364" s="14"/>
      <c r="AB364" s="14"/>
      <c r="AC364" s="14"/>
      <c r="AD364" s="14"/>
      <c r="AE364" s="14"/>
      <c r="AT364" s="208" t="s">
        <v>171</v>
      </c>
      <c r="AU364" s="208" t="s">
        <v>83</v>
      </c>
      <c r="AV364" s="14" t="s">
        <v>83</v>
      </c>
      <c r="AW364" s="14" t="s">
        <v>3</v>
      </c>
      <c r="AX364" s="14" t="s">
        <v>81</v>
      </c>
      <c r="AY364" s="208" t="s">
        <v>158</v>
      </c>
    </row>
    <row r="365" s="2" customFormat="1" ht="16.5" customHeight="1">
      <c r="A365" s="38"/>
      <c r="B365" s="180"/>
      <c r="C365" s="223" t="s">
        <v>472</v>
      </c>
      <c r="D365" s="223" t="s">
        <v>304</v>
      </c>
      <c r="E365" s="224" t="s">
        <v>1827</v>
      </c>
      <c r="F365" s="225" t="s">
        <v>1828</v>
      </c>
      <c r="G365" s="226" t="s">
        <v>1594</v>
      </c>
      <c r="H365" s="227">
        <v>62.100000000000001</v>
      </c>
      <c r="I365" s="228"/>
      <c r="J365" s="229">
        <f>ROUND(I365*H365,2)</f>
        <v>0</v>
      </c>
      <c r="K365" s="225" t="s">
        <v>164</v>
      </c>
      <c r="L365" s="230"/>
      <c r="M365" s="231" t="s">
        <v>1</v>
      </c>
      <c r="N365" s="232" t="s">
        <v>40</v>
      </c>
      <c r="O365" s="77"/>
      <c r="P365" s="190">
        <f>O365*H365</f>
        <v>0</v>
      </c>
      <c r="Q365" s="190">
        <v>0.001</v>
      </c>
      <c r="R365" s="190">
        <f>Q365*H365</f>
        <v>0.062100000000000002</v>
      </c>
      <c r="S365" s="190">
        <v>0</v>
      </c>
      <c r="T365" s="191">
        <f>S365*H365</f>
        <v>0</v>
      </c>
      <c r="U365" s="38"/>
      <c r="V365" s="38"/>
      <c r="W365" s="38"/>
      <c r="X365" s="38"/>
      <c r="Y365" s="38"/>
      <c r="Z365" s="38"/>
      <c r="AA365" s="38"/>
      <c r="AB365" s="38"/>
      <c r="AC365" s="38"/>
      <c r="AD365" s="38"/>
      <c r="AE365" s="38"/>
      <c r="AR365" s="192" t="s">
        <v>379</v>
      </c>
      <c r="AT365" s="192" t="s">
        <v>304</v>
      </c>
      <c r="AU365" s="192" t="s">
        <v>83</v>
      </c>
      <c r="AY365" s="19" t="s">
        <v>158</v>
      </c>
      <c r="BE365" s="193">
        <f>IF(N365="základní",J365,0)</f>
        <v>0</v>
      </c>
      <c r="BF365" s="193">
        <f>IF(N365="snížená",J365,0)</f>
        <v>0</v>
      </c>
      <c r="BG365" s="193">
        <f>IF(N365="zákl. přenesená",J365,0)</f>
        <v>0</v>
      </c>
      <c r="BH365" s="193">
        <f>IF(N365="sníž. přenesená",J365,0)</f>
        <v>0</v>
      </c>
      <c r="BI365" s="193">
        <f>IF(N365="nulová",J365,0)</f>
        <v>0</v>
      </c>
      <c r="BJ365" s="19" t="s">
        <v>81</v>
      </c>
      <c r="BK365" s="193">
        <f>ROUND(I365*H365,2)</f>
        <v>0</v>
      </c>
      <c r="BL365" s="19" t="s">
        <v>272</v>
      </c>
      <c r="BM365" s="192" t="s">
        <v>1829</v>
      </c>
    </row>
    <row r="366" s="2" customFormat="1">
      <c r="A366" s="38"/>
      <c r="B366" s="39"/>
      <c r="C366" s="38"/>
      <c r="D366" s="194" t="s">
        <v>167</v>
      </c>
      <c r="E366" s="38"/>
      <c r="F366" s="195" t="s">
        <v>1828</v>
      </c>
      <c r="G366" s="38"/>
      <c r="H366" s="38"/>
      <c r="I366" s="196"/>
      <c r="J366" s="38"/>
      <c r="K366" s="38"/>
      <c r="L366" s="39"/>
      <c r="M366" s="197"/>
      <c r="N366" s="198"/>
      <c r="O366" s="77"/>
      <c r="P366" s="77"/>
      <c r="Q366" s="77"/>
      <c r="R366" s="77"/>
      <c r="S366" s="77"/>
      <c r="T366" s="78"/>
      <c r="U366" s="38"/>
      <c r="V366" s="38"/>
      <c r="W366" s="38"/>
      <c r="X366" s="38"/>
      <c r="Y366" s="38"/>
      <c r="Z366" s="38"/>
      <c r="AA366" s="38"/>
      <c r="AB366" s="38"/>
      <c r="AC366" s="38"/>
      <c r="AD366" s="38"/>
      <c r="AE366" s="38"/>
      <c r="AT366" s="19" t="s">
        <v>167</v>
      </c>
      <c r="AU366" s="19" t="s">
        <v>83</v>
      </c>
    </row>
    <row r="367" s="14" customFormat="1">
      <c r="A367" s="14"/>
      <c r="B367" s="207"/>
      <c r="C367" s="14"/>
      <c r="D367" s="194" t="s">
        <v>171</v>
      </c>
      <c r="E367" s="14"/>
      <c r="F367" s="209" t="s">
        <v>1826</v>
      </c>
      <c r="G367" s="14"/>
      <c r="H367" s="210">
        <v>62.100000000000001</v>
      </c>
      <c r="I367" s="211"/>
      <c r="J367" s="14"/>
      <c r="K367" s="14"/>
      <c r="L367" s="207"/>
      <c r="M367" s="212"/>
      <c r="N367" s="213"/>
      <c r="O367" s="213"/>
      <c r="P367" s="213"/>
      <c r="Q367" s="213"/>
      <c r="R367" s="213"/>
      <c r="S367" s="213"/>
      <c r="T367" s="214"/>
      <c r="U367" s="14"/>
      <c r="V367" s="14"/>
      <c r="W367" s="14"/>
      <c r="X367" s="14"/>
      <c r="Y367" s="14"/>
      <c r="Z367" s="14"/>
      <c r="AA367" s="14"/>
      <c r="AB367" s="14"/>
      <c r="AC367" s="14"/>
      <c r="AD367" s="14"/>
      <c r="AE367" s="14"/>
      <c r="AT367" s="208" t="s">
        <v>171</v>
      </c>
      <c r="AU367" s="208" t="s">
        <v>83</v>
      </c>
      <c r="AV367" s="14" t="s">
        <v>83</v>
      </c>
      <c r="AW367" s="14" t="s">
        <v>3</v>
      </c>
      <c r="AX367" s="14" t="s">
        <v>81</v>
      </c>
      <c r="AY367" s="208" t="s">
        <v>158</v>
      </c>
    </row>
    <row r="368" s="2" customFormat="1" ht="24.15" customHeight="1">
      <c r="A368" s="38"/>
      <c r="B368" s="180"/>
      <c r="C368" s="181" t="s">
        <v>477</v>
      </c>
      <c r="D368" s="181" t="s">
        <v>160</v>
      </c>
      <c r="E368" s="182" t="s">
        <v>1830</v>
      </c>
      <c r="F368" s="183" t="s">
        <v>1831</v>
      </c>
      <c r="G368" s="184" t="s">
        <v>184</v>
      </c>
      <c r="H368" s="185">
        <v>96</v>
      </c>
      <c r="I368" s="186"/>
      <c r="J368" s="187">
        <f>ROUND(I368*H368,2)</f>
        <v>0</v>
      </c>
      <c r="K368" s="183" t="s">
        <v>164</v>
      </c>
      <c r="L368" s="39"/>
      <c r="M368" s="188" t="s">
        <v>1</v>
      </c>
      <c r="N368" s="189" t="s">
        <v>40</v>
      </c>
      <c r="O368" s="77"/>
      <c r="P368" s="190">
        <f>O368*H368</f>
        <v>0</v>
      </c>
      <c r="Q368" s="190">
        <v>0</v>
      </c>
      <c r="R368" s="190">
        <f>Q368*H368</f>
        <v>0</v>
      </c>
      <c r="S368" s="190">
        <v>0</v>
      </c>
      <c r="T368" s="191">
        <f>S368*H368</f>
        <v>0</v>
      </c>
      <c r="U368" s="38"/>
      <c r="V368" s="38"/>
      <c r="W368" s="38"/>
      <c r="X368" s="38"/>
      <c r="Y368" s="38"/>
      <c r="Z368" s="38"/>
      <c r="AA368" s="38"/>
      <c r="AB368" s="38"/>
      <c r="AC368" s="38"/>
      <c r="AD368" s="38"/>
      <c r="AE368" s="38"/>
      <c r="AR368" s="192" t="s">
        <v>272</v>
      </c>
      <c r="AT368" s="192" t="s">
        <v>160</v>
      </c>
      <c r="AU368" s="192" t="s">
        <v>83</v>
      </c>
      <c r="AY368" s="19" t="s">
        <v>158</v>
      </c>
      <c r="BE368" s="193">
        <f>IF(N368="základní",J368,0)</f>
        <v>0</v>
      </c>
      <c r="BF368" s="193">
        <f>IF(N368="snížená",J368,0)</f>
        <v>0</v>
      </c>
      <c r="BG368" s="193">
        <f>IF(N368="zákl. přenesená",J368,0)</f>
        <v>0</v>
      </c>
      <c r="BH368" s="193">
        <f>IF(N368="sníž. přenesená",J368,0)</f>
        <v>0</v>
      </c>
      <c r="BI368" s="193">
        <f>IF(N368="nulová",J368,0)</f>
        <v>0</v>
      </c>
      <c r="BJ368" s="19" t="s">
        <v>81</v>
      </c>
      <c r="BK368" s="193">
        <f>ROUND(I368*H368,2)</f>
        <v>0</v>
      </c>
      <c r="BL368" s="19" t="s">
        <v>272</v>
      </c>
      <c r="BM368" s="192" t="s">
        <v>1832</v>
      </c>
    </row>
    <row r="369" s="2" customFormat="1">
      <c r="A369" s="38"/>
      <c r="B369" s="39"/>
      <c r="C369" s="38"/>
      <c r="D369" s="194" t="s">
        <v>167</v>
      </c>
      <c r="E369" s="38"/>
      <c r="F369" s="195" t="s">
        <v>1833</v>
      </c>
      <c r="G369" s="38"/>
      <c r="H369" s="38"/>
      <c r="I369" s="196"/>
      <c r="J369" s="38"/>
      <c r="K369" s="38"/>
      <c r="L369" s="39"/>
      <c r="M369" s="197"/>
      <c r="N369" s="198"/>
      <c r="O369" s="77"/>
      <c r="P369" s="77"/>
      <c r="Q369" s="77"/>
      <c r="R369" s="77"/>
      <c r="S369" s="77"/>
      <c r="T369" s="78"/>
      <c r="U369" s="38"/>
      <c r="V369" s="38"/>
      <c r="W369" s="38"/>
      <c r="X369" s="38"/>
      <c r="Y369" s="38"/>
      <c r="Z369" s="38"/>
      <c r="AA369" s="38"/>
      <c r="AB369" s="38"/>
      <c r="AC369" s="38"/>
      <c r="AD369" s="38"/>
      <c r="AE369" s="38"/>
      <c r="AT369" s="19" t="s">
        <v>167</v>
      </c>
      <c r="AU369" s="19" t="s">
        <v>83</v>
      </c>
    </row>
    <row r="370" s="2" customFormat="1" ht="16.5" customHeight="1">
      <c r="A370" s="38"/>
      <c r="B370" s="180"/>
      <c r="C370" s="223" t="s">
        <v>482</v>
      </c>
      <c r="D370" s="223" t="s">
        <v>304</v>
      </c>
      <c r="E370" s="224" t="s">
        <v>1834</v>
      </c>
      <c r="F370" s="225" t="s">
        <v>1835</v>
      </c>
      <c r="G370" s="226" t="s">
        <v>342</v>
      </c>
      <c r="H370" s="227">
        <v>28</v>
      </c>
      <c r="I370" s="228"/>
      <c r="J370" s="229">
        <f>ROUND(I370*H370,2)</f>
        <v>0</v>
      </c>
      <c r="K370" s="225" t="s">
        <v>164</v>
      </c>
      <c r="L370" s="230"/>
      <c r="M370" s="231" t="s">
        <v>1</v>
      </c>
      <c r="N370" s="232" t="s">
        <v>40</v>
      </c>
      <c r="O370" s="77"/>
      <c r="P370" s="190">
        <f>O370*H370</f>
        <v>0</v>
      </c>
      <c r="Q370" s="190">
        <v>0.00016000000000000001</v>
      </c>
      <c r="R370" s="190">
        <f>Q370*H370</f>
        <v>0.0044800000000000005</v>
      </c>
      <c r="S370" s="190">
        <v>0</v>
      </c>
      <c r="T370" s="191">
        <f>S370*H370</f>
        <v>0</v>
      </c>
      <c r="U370" s="38"/>
      <c r="V370" s="38"/>
      <c r="W370" s="38"/>
      <c r="X370" s="38"/>
      <c r="Y370" s="38"/>
      <c r="Z370" s="38"/>
      <c r="AA370" s="38"/>
      <c r="AB370" s="38"/>
      <c r="AC370" s="38"/>
      <c r="AD370" s="38"/>
      <c r="AE370" s="38"/>
      <c r="AR370" s="192" t="s">
        <v>379</v>
      </c>
      <c r="AT370" s="192" t="s">
        <v>304</v>
      </c>
      <c r="AU370" s="192" t="s">
        <v>83</v>
      </c>
      <c r="AY370" s="19" t="s">
        <v>158</v>
      </c>
      <c r="BE370" s="193">
        <f>IF(N370="základní",J370,0)</f>
        <v>0</v>
      </c>
      <c r="BF370" s="193">
        <f>IF(N370="snížená",J370,0)</f>
        <v>0</v>
      </c>
      <c r="BG370" s="193">
        <f>IF(N370="zákl. přenesená",J370,0)</f>
        <v>0</v>
      </c>
      <c r="BH370" s="193">
        <f>IF(N370="sníž. přenesená",J370,0)</f>
        <v>0</v>
      </c>
      <c r="BI370" s="193">
        <f>IF(N370="nulová",J370,0)</f>
        <v>0</v>
      </c>
      <c r="BJ370" s="19" t="s">
        <v>81</v>
      </c>
      <c r="BK370" s="193">
        <f>ROUND(I370*H370,2)</f>
        <v>0</v>
      </c>
      <c r="BL370" s="19" t="s">
        <v>272</v>
      </c>
      <c r="BM370" s="192" t="s">
        <v>1836</v>
      </c>
    </row>
    <row r="371" s="2" customFormat="1">
      <c r="A371" s="38"/>
      <c r="B371" s="39"/>
      <c r="C371" s="38"/>
      <c r="D371" s="194" t="s">
        <v>167</v>
      </c>
      <c r="E371" s="38"/>
      <c r="F371" s="195" t="s">
        <v>1835</v>
      </c>
      <c r="G371" s="38"/>
      <c r="H371" s="38"/>
      <c r="I371" s="196"/>
      <c r="J371" s="38"/>
      <c r="K371" s="38"/>
      <c r="L371" s="39"/>
      <c r="M371" s="197"/>
      <c r="N371" s="198"/>
      <c r="O371" s="77"/>
      <c r="P371" s="77"/>
      <c r="Q371" s="77"/>
      <c r="R371" s="77"/>
      <c r="S371" s="77"/>
      <c r="T371" s="78"/>
      <c r="U371" s="38"/>
      <c r="V371" s="38"/>
      <c r="W371" s="38"/>
      <c r="X371" s="38"/>
      <c r="Y371" s="38"/>
      <c r="Z371" s="38"/>
      <c r="AA371" s="38"/>
      <c r="AB371" s="38"/>
      <c r="AC371" s="38"/>
      <c r="AD371" s="38"/>
      <c r="AE371" s="38"/>
      <c r="AT371" s="19" t="s">
        <v>167</v>
      </c>
      <c r="AU371" s="19" t="s">
        <v>83</v>
      </c>
    </row>
    <row r="372" s="2" customFormat="1" ht="24.15" customHeight="1">
      <c r="A372" s="38"/>
      <c r="B372" s="180"/>
      <c r="C372" s="223" t="s">
        <v>488</v>
      </c>
      <c r="D372" s="223" t="s">
        <v>304</v>
      </c>
      <c r="E372" s="224" t="s">
        <v>1837</v>
      </c>
      <c r="F372" s="225" t="s">
        <v>1838</v>
      </c>
      <c r="G372" s="226" t="s">
        <v>342</v>
      </c>
      <c r="H372" s="227">
        <v>3</v>
      </c>
      <c r="I372" s="228"/>
      <c r="J372" s="229">
        <f>ROUND(I372*H372,2)</f>
        <v>0</v>
      </c>
      <c r="K372" s="225" t="s">
        <v>164</v>
      </c>
      <c r="L372" s="230"/>
      <c r="M372" s="231" t="s">
        <v>1</v>
      </c>
      <c r="N372" s="232" t="s">
        <v>40</v>
      </c>
      <c r="O372" s="77"/>
      <c r="P372" s="190">
        <f>O372*H372</f>
        <v>0</v>
      </c>
      <c r="Q372" s="190">
        <v>0.00018000000000000001</v>
      </c>
      <c r="R372" s="190">
        <f>Q372*H372</f>
        <v>0.00054000000000000001</v>
      </c>
      <c r="S372" s="190">
        <v>0</v>
      </c>
      <c r="T372" s="191">
        <f>S372*H372</f>
        <v>0</v>
      </c>
      <c r="U372" s="38"/>
      <c r="V372" s="38"/>
      <c r="W372" s="38"/>
      <c r="X372" s="38"/>
      <c r="Y372" s="38"/>
      <c r="Z372" s="38"/>
      <c r="AA372" s="38"/>
      <c r="AB372" s="38"/>
      <c r="AC372" s="38"/>
      <c r="AD372" s="38"/>
      <c r="AE372" s="38"/>
      <c r="AR372" s="192" t="s">
        <v>379</v>
      </c>
      <c r="AT372" s="192" t="s">
        <v>304</v>
      </c>
      <c r="AU372" s="192" t="s">
        <v>83</v>
      </c>
      <c r="AY372" s="19" t="s">
        <v>158</v>
      </c>
      <c r="BE372" s="193">
        <f>IF(N372="základní",J372,0)</f>
        <v>0</v>
      </c>
      <c r="BF372" s="193">
        <f>IF(N372="snížená",J372,0)</f>
        <v>0</v>
      </c>
      <c r="BG372" s="193">
        <f>IF(N372="zákl. přenesená",J372,0)</f>
        <v>0</v>
      </c>
      <c r="BH372" s="193">
        <f>IF(N372="sníž. přenesená",J372,0)</f>
        <v>0</v>
      </c>
      <c r="BI372" s="193">
        <f>IF(N372="nulová",J372,0)</f>
        <v>0</v>
      </c>
      <c r="BJ372" s="19" t="s">
        <v>81</v>
      </c>
      <c r="BK372" s="193">
        <f>ROUND(I372*H372,2)</f>
        <v>0</v>
      </c>
      <c r="BL372" s="19" t="s">
        <v>272</v>
      </c>
      <c r="BM372" s="192" t="s">
        <v>1839</v>
      </c>
    </row>
    <row r="373" s="2" customFormat="1">
      <c r="A373" s="38"/>
      <c r="B373" s="39"/>
      <c r="C373" s="38"/>
      <c r="D373" s="194" t="s">
        <v>167</v>
      </c>
      <c r="E373" s="38"/>
      <c r="F373" s="195" t="s">
        <v>1838</v>
      </c>
      <c r="G373" s="38"/>
      <c r="H373" s="38"/>
      <c r="I373" s="196"/>
      <c r="J373" s="38"/>
      <c r="K373" s="38"/>
      <c r="L373" s="39"/>
      <c r="M373" s="197"/>
      <c r="N373" s="198"/>
      <c r="O373" s="77"/>
      <c r="P373" s="77"/>
      <c r="Q373" s="77"/>
      <c r="R373" s="77"/>
      <c r="S373" s="77"/>
      <c r="T373" s="78"/>
      <c r="U373" s="38"/>
      <c r="V373" s="38"/>
      <c r="W373" s="38"/>
      <c r="X373" s="38"/>
      <c r="Y373" s="38"/>
      <c r="Z373" s="38"/>
      <c r="AA373" s="38"/>
      <c r="AB373" s="38"/>
      <c r="AC373" s="38"/>
      <c r="AD373" s="38"/>
      <c r="AE373" s="38"/>
      <c r="AT373" s="19" t="s">
        <v>167</v>
      </c>
      <c r="AU373" s="19" t="s">
        <v>83</v>
      </c>
    </row>
    <row r="374" s="2" customFormat="1">
      <c r="A374" s="38"/>
      <c r="B374" s="39"/>
      <c r="C374" s="38"/>
      <c r="D374" s="194" t="s">
        <v>169</v>
      </c>
      <c r="E374" s="38"/>
      <c r="F374" s="199" t="s">
        <v>1840</v>
      </c>
      <c r="G374" s="38"/>
      <c r="H374" s="38"/>
      <c r="I374" s="196"/>
      <c r="J374" s="38"/>
      <c r="K374" s="38"/>
      <c r="L374" s="39"/>
      <c r="M374" s="197"/>
      <c r="N374" s="198"/>
      <c r="O374" s="77"/>
      <c r="P374" s="77"/>
      <c r="Q374" s="77"/>
      <c r="R374" s="77"/>
      <c r="S374" s="77"/>
      <c r="T374" s="78"/>
      <c r="U374" s="38"/>
      <c r="V374" s="38"/>
      <c r="W374" s="38"/>
      <c r="X374" s="38"/>
      <c r="Y374" s="38"/>
      <c r="Z374" s="38"/>
      <c r="AA374" s="38"/>
      <c r="AB374" s="38"/>
      <c r="AC374" s="38"/>
      <c r="AD374" s="38"/>
      <c r="AE374" s="38"/>
      <c r="AT374" s="19" t="s">
        <v>169</v>
      </c>
      <c r="AU374" s="19" t="s">
        <v>83</v>
      </c>
    </row>
    <row r="375" s="2" customFormat="1" ht="21.75" customHeight="1">
      <c r="A375" s="38"/>
      <c r="B375" s="180"/>
      <c r="C375" s="223" t="s">
        <v>494</v>
      </c>
      <c r="D375" s="223" t="s">
        <v>304</v>
      </c>
      <c r="E375" s="224" t="s">
        <v>1841</v>
      </c>
      <c r="F375" s="225" t="s">
        <v>1842</v>
      </c>
      <c r="G375" s="226" t="s">
        <v>342</v>
      </c>
      <c r="H375" s="227">
        <v>7</v>
      </c>
      <c r="I375" s="228"/>
      <c r="J375" s="229">
        <f>ROUND(I375*H375,2)</f>
        <v>0</v>
      </c>
      <c r="K375" s="225" t="s">
        <v>164</v>
      </c>
      <c r="L375" s="230"/>
      <c r="M375" s="231" t="s">
        <v>1</v>
      </c>
      <c r="N375" s="232" t="s">
        <v>40</v>
      </c>
      <c r="O375" s="77"/>
      <c r="P375" s="190">
        <f>O375*H375</f>
        <v>0</v>
      </c>
      <c r="Q375" s="190">
        <v>0.00024000000000000001</v>
      </c>
      <c r="R375" s="190">
        <f>Q375*H375</f>
        <v>0.0016800000000000001</v>
      </c>
      <c r="S375" s="190">
        <v>0</v>
      </c>
      <c r="T375" s="191">
        <f>S375*H375</f>
        <v>0</v>
      </c>
      <c r="U375" s="38"/>
      <c r="V375" s="38"/>
      <c r="W375" s="38"/>
      <c r="X375" s="38"/>
      <c r="Y375" s="38"/>
      <c r="Z375" s="38"/>
      <c r="AA375" s="38"/>
      <c r="AB375" s="38"/>
      <c r="AC375" s="38"/>
      <c r="AD375" s="38"/>
      <c r="AE375" s="38"/>
      <c r="AR375" s="192" t="s">
        <v>379</v>
      </c>
      <c r="AT375" s="192" t="s">
        <v>304</v>
      </c>
      <c r="AU375" s="192" t="s">
        <v>83</v>
      </c>
      <c r="AY375" s="19" t="s">
        <v>158</v>
      </c>
      <c r="BE375" s="193">
        <f>IF(N375="základní",J375,0)</f>
        <v>0</v>
      </c>
      <c r="BF375" s="193">
        <f>IF(N375="snížená",J375,0)</f>
        <v>0</v>
      </c>
      <c r="BG375" s="193">
        <f>IF(N375="zákl. přenesená",J375,0)</f>
        <v>0</v>
      </c>
      <c r="BH375" s="193">
        <f>IF(N375="sníž. přenesená",J375,0)</f>
        <v>0</v>
      </c>
      <c r="BI375" s="193">
        <f>IF(N375="nulová",J375,0)</f>
        <v>0</v>
      </c>
      <c r="BJ375" s="19" t="s">
        <v>81</v>
      </c>
      <c r="BK375" s="193">
        <f>ROUND(I375*H375,2)</f>
        <v>0</v>
      </c>
      <c r="BL375" s="19" t="s">
        <v>272</v>
      </c>
      <c r="BM375" s="192" t="s">
        <v>1843</v>
      </c>
    </row>
    <row r="376" s="2" customFormat="1">
      <c r="A376" s="38"/>
      <c r="B376" s="39"/>
      <c r="C376" s="38"/>
      <c r="D376" s="194" t="s">
        <v>167</v>
      </c>
      <c r="E376" s="38"/>
      <c r="F376" s="195" t="s">
        <v>1842</v>
      </c>
      <c r="G376" s="38"/>
      <c r="H376" s="38"/>
      <c r="I376" s="196"/>
      <c r="J376" s="38"/>
      <c r="K376" s="38"/>
      <c r="L376" s="39"/>
      <c r="M376" s="197"/>
      <c r="N376" s="198"/>
      <c r="O376" s="77"/>
      <c r="P376" s="77"/>
      <c r="Q376" s="77"/>
      <c r="R376" s="77"/>
      <c r="S376" s="77"/>
      <c r="T376" s="78"/>
      <c r="U376" s="38"/>
      <c r="V376" s="38"/>
      <c r="W376" s="38"/>
      <c r="X376" s="38"/>
      <c r="Y376" s="38"/>
      <c r="Z376" s="38"/>
      <c r="AA376" s="38"/>
      <c r="AB376" s="38"/>
      <c r="AC376" s="38"/>
      <c r="AD376" s="38"/>
      <c r="AE376" s="38"/>
      <c r="AT376" s="19" t="s">
        <v>167</v>
      </c>
      <c r="AU376" s="19" t="s">
        <v>83</v>
      </c>
    </row>
    <row r="377" s="2" customFormat="1" ht="16.5" customHeight="1">
      <c r="A377" s="38"/>
      <c r="B377" s="180"/>
      <c r="C377" s="223" t="s">
        <v>504</v>
      </c>
      <c r="D377" s="223" t="s">
        <v>304</v>
      </c>
      <c r="E377" s="224" t="s">
        <v>1844</v>
      </c>
      <c r="F377" s="225" t="s">
        <v>1845</v>
      </c>
      <c r="G377" s="226" t="s">
        <v>342</v>
      </c>
      <c r="H377" s="227">
        <v>7</v>
      </c>
      <c r="I377" s="228"/>
      <c r="J377" s="229">
        <f>ROUND(I377*H377,2)</f>
        <v>0</v>
      </c>
      <c r="K377" s="225" t="s">
        <v>164</v>
      </c>
      <c r="L377" s="230"/>
      <c r="M377" s="231" t="s">
        <v>1</v>
      </c>
      <c r="N377" s="232" t="s">
        <v>40</v>
      </c>
      <c r="O377" s="77"/>
      <c r="P377" s="190">
        <f>O377*H377</f>
        <v>0</v>
      </c>
      <c r="Q377" s="190">
        <v>0.00022000000000000001</v>
      </c>
      <c r="R377" s="190">
        <f>Q377*H377</f>
        <v>0.0015400000000000001</v>
      </c>
      <c r="S377" s="190">
        <v>0</v>
      </c>
      <c r="T377" s="191">
        <f>S377*H377</f>
        <v>0</v>
      </c>
      <c r="U377" s="38"/>
      <c r="V377" s="38"/>
      <c r="W377" s="38"/>
      <c r="X377" s="38"/>
      <c r="Y377" s="38"/>
      <c r="Z377" s="38"/>
      <c r="AA377" s="38"/>
      <c r="AB377" s="38"/>
      <c r="AC377" s="38"/>
      <c r="AD377" s="38"/>
      <c r="AE377" s="38"/>
      <c r="AR377" s="192" t="s">
        <v>379</v>
      </c>
      <c r="AT377" s="192" t="s">
        <v>304</v>
      </c>
      <c r="AU377" s="192" t="s">
        <v>83</v>
      </c>
      <c r="AY377" s="19" t="s">
        <v>158</v>
      </c>
      <c r="BE377" s="193">
        <f>IF(N377="základní",J377,0)</f>
        <v>0</v>
      </c>
      <c r="BF377" s="193">
        <f>IF(N377="snížená",J377,0)</f>
        <v>0</v>
      </c>
      <c r="BG377" s="193">
        <f>IF(N377="zákl. přenesená",J377,0)</f>
        <v>0</v>
      </c>
      <c r="BH377" s="193">
        <f>IF(N377="sníž. přenesená",J377,0)</f>
        <v>0</v>
      </c>
      <c r="BI377" s="193">
        <f>IF(N377="nulová",J377,0)</f>
        <v>0</v>
      </c>
      <c r="BJ377" s="19" t="s">
        <v>81</v>
      </c>
      <c r="BK377" s="193">
        <f>ROUND(I377*H377,2)</f>
        <v>0</v>
      </c>
      <c r="BL377" s="19" t="s">
        <v>272</v>
      </c>
      <c r="BM377" s="192" t="s">
        <v>1846</v>
      </c>
    </row>
    <row r="378" s="2" customFormat="1">
      <c r="A378" s="38"/>
      <c r="B378" s="39"/>
      <c r="C378" s="38"/>
      <c r="D378" s="194" t="s">
        <v>167</v>
      </c>
      <c r="E378" s="38"/>
      <c r="F378" s="195" t="s">
        <v>1845</v>
      </c>
      <c r="G378" s="38"/>
      <c r="H378" s="38"/>
      <c r="I378" s="196"/>
      <c r="J378" s="38"/>
      <c r="K378" s="38"/>
      <c r="L378" s="39"/>
      <c r="M378" s="197"/>
      <c r="N378" s="198"/>
      <c r="O378" s="77"/>
      <c r="P378" s="77"/>
      <c r="Q378" s="77"/>
      <c r="R378" s="77"/>
      <c r="S378" s="77"/>
      <c r="T378" s="78"/>
      <c r="U378" s="38"/>
      <c r="V378" s="38"/>
      <c r="W378" s="38"/>
      <c r="X378" s="38"/>
      <c r="Y378" s="38"/>
      <c r="Z378" s="38"/>
      <c r="AA378" s="38"/>
      <c r="AB378" s="38"/>
      <c r="AC378" s="38"/>
      <c r="AD378" s="38"/>
      <c r="AE378" s="38"/>
      <c r="AT378" s="19" t="s">
        <v>167</v>
      </c>
      <c r="AU378" s="19" t="s">
        <v>83</v>
      </c>
    </row>
    <row r="379" s="2" customFormat="1" ht="16.5" customHeight="1">
      <c r="A379" s="38"/>
      <c r="B379" s="180"/>
      <c r="C379" s="223" t="s">
        <v>509</v>
      </c>
      <c r="D379" s="223" t="s">
        <v>304</v>
      </c>
      <c r="E379" s="224" t="s">
        <v>1847</v>
      </c>
      <c r="F379" s="225" t="s">
        <v>1848</v>
      </c>
      <c r="G379" s="226" t="s">
        <v>342</v>
      </c>
      <c r="H379" s="227">
        <v>14</v>
      </c>
      <c r="I379" s="228"/>
      <c r="J379" s="229">
        <f>ROUND(I379*H379,2)</f>
        <v>0</v>
      </c>
      <c r="K379" s="225" t="s">
        <v>164</v>
      </c>
      <c r="L379" s="230"/>
      <c r="M379" s="231" t="s">
        <v>1</v>
      </c>
      <c r="N379" s="232" t="s">
        <v>40</v>
      </c>
      <c r="O379" s="77"/>
      <c r="P379" s="190">
        <f>O379*H379</f>
        <v>0</v>
      </c>
      <c r="Q379" s="190">
        <v>0.00012</v>
      </c>
      <c r="R379" s="190">
        <f>Q379*H379</f>
        <v>0.0016800000000000001</v>
      </c>
      <c r="S379" s="190">
        <v>0</v>
      </c>
      <c r="T379" s="191">
        <f>S379*H379</f>
        <v>0</v>
      </c>
      <c r="U379" s="38"/>
      <c r="V379" s="38"/>
      <c r="W379" s="38"/>
      <c r="X379" s="38"/>
      <c r="Y379" s="38"/>
      <c r="Z379" s="38"/>
      <c r="AA379" s="38"/>
      <c r="AB379" s="38"/>
      <c r="AC379" s="38"/>
      <c r="AD379" s="38"/>
      <c r="AE379" s="38"/>
      <c r="AR379" s="192" t="s">
        <v>379</v>
      </c>
      <c r="AT379" s="192" t="s">
        <v>304</v>
      </c>
      <c r="AU379" s="192" t="s">
        <v>83</v>
      </c>
      <c r="AY379" s="19" t="s">
        <v>158</v>
      </c>
      <c r="BE379" s="193">
        <f>IF(N379="základní",J379,0)</f>
        <v>0</v>
      </c>
      <c r="BF379" s="193">
        <f>IF(N379="snížená",J379,0)</f>
        <v>0</v>
      </c>
      <c r="BG379" s="193">
        <f>IF(N379="zákl. přenesená",J379,0)</f>
        <v>0</v>
      </c>
      <c r="BH379" s="193">
        <f>IF(N379="sníž. přenesená",J379,0)</f>
        <v>0</v>
      </c>
      <c r="BI379" s="193">
        <f>IF(N379="nulová",J379,0)</f>
        <v>0</v>
      </c>
      <c r="BJ379" s="19" t="s">
        <v>81</v>
      </c>
      <c r="BK379" s="193">
        <f>ROUND(I379*H379,2)</f>
        <v>0</v>
      </c>
      <c r="BL379" s="19" t="s">
        <v>272</v>
      </c>
      <c r="BM379" s="192" t="s">
        <v>1849</v>
      </c>
    </row>
    <row r="380" s="2" customFormat="1">
      <c r="A380" s="38"/>
      <c r="B380" s="39"/>
      <c r="C380" s="38"/>
      <c r="D380" s="194" t="s">
        <v>167</v>
      </c>
      <c r="E380" s="38"/>
      <c r="F380" s="195" t="s">
        <v>1848</v>
      </c>
      <c r="G380" s="38"/>
      <c r="H380" s="38"/>
      <c r="I380" s="196"/>
      <c r="J380" s="38"/>
      <c r="K380" s="38"/>
      <c r="L380" s="39"/>
      <c r="M380" s="197"/>
      <c r="N380" s="198"/>
      <c r="O380" s="77"/>
      <c r="P380" s="77"/>
      <c r="Q380" s="77"/>
      <c r="R380" s="77"/>
      <c r="S380" s="77"/>
      <c r="T380" s="78"/>
      <c r="U380" s="38"/>
      <c r="V380" s="38"/>
      <c r="W380" s="38"/>
      <c r="X380" s="38"/>
      <c r="Y380" s="38"/>
      <c r="Z380" s="38"/>
      <c r="AA380" s="38"/>
      <c r="AB380" s="38"/>
      <c r="AC380" s="38"/>
      <c r="AD380" s="38"/>
      <c r="AE380" s="38"/>
      <c r="AT380" s="19" t="s">
        <v>167</v>
      </c>
      <c r="AU380" s="19" t="s">
        <v>83</v>
      </c>
    </row>
    <row r="381" s="2" customFormat="1" ht="16.5" customHeight="1">
      <c r="A381" s="38"/>
      <c r="B381" s="180"/>
      <c r="C381" s="223" t="s">
        <v>515</v>
      </c>
      <c r="D381" s="223" t="s">
        <v>304</v>
      </c>
      <c r="E381" s="224" t="s">
        <v>1850</v>
      </c>
      <c r="F381" s="225" t="s">
        <v>1851</v>
      </c>
      <c r="G381" s="226" t="s">
        <v>342</v>
      </c>
      <c r="H381" s="227">
        <v>7</v>
      </c>
      <c r="I381" s="228"/>
      <c r="J381" s="229">
        <f>ROUND(I381*H381,2)</f>
        <v>0</v>
      </c>
      <c r="K381" s="225" t="s">
        <v>164</v>
      </c>
      <c r="L381" s="230"/>
      <c r="M381" s="231" t="s">
        <v>1</v>
      </c>
      <c r="N381" s="232" t="s">
        <v>40</v>
      </c>
      <c r="O381" s="77"/>
      <c r="P381" s="190">
        <f>O381*H381</f>
        <v>0</v>
      </c>
      <c r="Q381" s="190">
        <v>0.00029999999999999997</v>
      </c>
      <c r="R381" s="190">
        <f>Q381*H381</f>
        <v>0.0020999999999999999</v>
      </c>
      <c r="S381" s="190">
        <v>0</v>
      </c>
      <c r="T381" s="191">
        <f>S381*H381</f>
        <v>0</v>
      </c>
      <c r="U381" s="38"/>
      <c r="V381" s="38"/>
      <c r="W381" s="38"/>
      <c r="X381" s="38"/>
      <c r="Y381" s="38"/>
      <c r="Z381" s="38"/>
      <c r="AA381" s="38"/>
      <c r="AB381" s="38"/>
      <c r="AC381" s="38"/>
      <c r="AD381" s="38"/>
      <c r="AE381" s="38"/>
      <c r="AR381" s="192" t="s">
        <v>379</v>
      </c>
      <c r="AT381" s="192" t="s">
        <v>304</v>
      </c>
      <c r="AU381" s="192" t="s">
        <v>83</v>
      </c>
      <c r="AY381" s="19" t="s">
        <v>158</v>
      </c>
      <c r="BE381" s="193">
        <f>IF(N381="základní",J381,0)</f>
        <v>0</v>
      </c>
      <c r="BF381" s="193">
        <f>IF(N381="snížená",J381,0)</f>
        <v>0</v>
      </c>
      <c r="BG381" s="193">
        <f>IF(N381="zákl. přenesená",J381,0)</f>
        <v>0</v>
      </c>
      <c r="BH381" s="193">
        <f>IF(N381="sníž. přenesená",J381,0)</f>
        <v>0</v>
      </c>
      <c r="BI381" s="193">
        <f>IF(N381="nulová",J381,0)</f>
        <v>0</v>
      </c>
      <c r="BJ381" s="19" t="s">
        <v>81</v>
      </c>
      <c r="BK381" s="193">
        <f>ROUND(I381*H381,2)</f>
        <v>0</v>
      </c>
      <c r="BL381" s="19" t="s">
        <v>272</v>
      </c>
      <c r="BM381" s="192" t="s">
        <v>1852</v>
      </c>
    </row>
    <row r="382" s="2" customFormat="1">
      <c r="A382" s="38"/>
      <c r="B382" s="39"/>
      <c r="C382" s="38"/>
      <c r="D382" s="194" t="s">
        <v>167</v>
      </c>
      <c r="E382" s="38"/>
      <c r="F382" s="195" t="s">
        <v>1851</v>
      </c>
      <c r="G382" s="38"/>
      <c r="H382" s="38"/>
      <c r="I382" s="196"/>
      <c r="J382" s="38"/>
      <c r="K382" s="38"/>
      <c r="L382" s="39"/>
      <c r="M382" s="197"/>
      <c r="N382" s="198"/>
      <c r="O382" s="77"/>
      <c r="P382" s="77"/>
      <c r="Q382" s="77"/>
      <c r="R382" s="77"/>
      <c r="S382" s="77"/>
      <c r="T382" s="78"/>
      <c r="U382" s="38"/>
      <c r="V382" s="38"/>
      <c r="W382" s="38"/>
      <c r="X382" s="38"/>
      <c r="Y382" s="38"/>
      <c r="Z382" s="38"/>
      <c r="AA382" s="38"/>
      <c r="AB382" s="38"/>
      <c r="AC382" s="38"/>
      <c r="AD382" s="38"/>
      <c r="AE382" s="38"/>
      <c r="AT382" s="19" t="s">
        <v>167</v>
      </c>
      <c r="AU382" s="19" t="s">
        <v>83</v>
      </c>
    </row>
    <row r="383" s="2" customFormat="1">
      <c r="A383" s="38"/>
      <c r="B383" s="39"/>
      <c r="C383" s="38"/>
      <c r="D383" s="194" t="s">
        <v>169</v>
      </c>
      <c r="E383" s="38"/>
      <c r="F383" s="199" t="s">
        <v>1853</v>
      </c>
      <c r="G383" s="38"/>
      <c r="H383" s="38"/>
      <c r="I383" s="196"/>
      <c r="J383" s="38"/>
      <c r="K383" s="38"/>
      <c r="L383" s="39"/>
      <c r="M383" s="197"/>
      <c r="N383" s="198"/>
      <c r="O383" s="77"/>
      <c r="P383" s="77"/>
      <c r="Q383" s="77"/>
      <c r="R383" s="77"/>
      <c r="S383" s="77"/>
      <c r="T383" s="78"/>
      <c r="U383" s="38"/>
      <c r="V383" s="38"/>
      <c r="W383" s="38"/>
      <c r="X383" s="38"/>
      <c r="Y383" s="38"/>
      <c r="Z383" s="38"/>
      <c r="AA383" s="38"/>
      <c r="AB383" s="38"/>
      <c r="AC383" s="38"/>
      <c r="AD383" s="38"/>
      <c r="AE383" s="38"/>
      <c r="AT383" s="19" t="s">
        <v>169</v>
      </c>
      <c r="AU383" s="19" t="s">
        <v>83</v>
      </c>
    </row>
    <row r="384" s="2" customFormat="1" ht="16.5" customHeight="1">
      <c r="A384" s="38"/>
      <c r="B384" s="180"/>
      <c r="C384" s="223" t="s">
        <v>521</v>
      </c>
      <c r="D384" s="223" t="s">
        <v>304</v>
      </c>
      <c r="E384" s="224" t="s">
        <v>1854</v>
      </c>
      <c r="F384" s="225" t="s">
        <v>1855</v>
      </c>
      <c r="G384" s="226" t="s">
        <v>342</v>
      </c>
      <c r="H384" s="227">
        <v>30</v>
      </c>
      <c r="I384" s="228"/>
      <c r="J384" s="229">
        <f>ROUND(I384*H384,2)</f>
        <v>0</v>
      </c>
      <c r="K384" s="225" t="s">
        <v>164</v>
      </c>
      <c r="L384" s="230"/>
      <c r="M384" s="231" t="s">
        <v>1</v>
      </c>
      <c r="N384" s="232" t="s">
        <v>40</v>
      </c>
      <c r="O384" s="77"/>
      <c r="P384" s="190">
        <f>O384*H384</f>
        <v>0</v>
      </c>
      <c r="Q384" s="190">
        <v>0.00012999999999999999</v>
      </c>
      <c r="R384" s="190">
        <f>Q384*H384</f>
        <v>0.0038999999999999998</v>
      </c>
      <c r="S384" s="190">
        <v>0</v>
      </c>
      <c r="T384" s="191">
        <f>S384*H384</f>
        <v>0</v>
      </c>
      <c r="U384" s="38"/>
      <c r="V384" s="38"/>
      <c r="W384" s="38"/>
      <c r="X384" s="38"/>
      <c r="Y384" s="38"/>
      <c r="Z384" s="38"/>
      <c r="AA384" s="38"/>
      <c r="AB384" s="38"/>
      <c r="AC384" s="38"/>
      <c r="AD384" s="38"/>
      <c r="AE384" s="38"/>
      <c r="AR384" s="192" t="s">
        <v>379</v>
      </c>
      <c r="AT384" s="192" t="s">
        <v>304</v>
      </c>
      <c r="AU384" s="192" t="s">
        <v>83</v>
      </c>
      <c r="AY384" s="19" t="s">
        <v>158</v>
      </c>
      <c r="BE384" s="193">
        <f>IF(N384="základní",J384,0)</f>
        <v>0</v>
      </c>
      <c r="BF384" s="193">
        <f>IF(N384="snížená",J384,0)</f>
        <v>0</v>
      </c>
      <c r="BG384" s="193">
        <f>IF(N384="zákl. přenesená",J384,0)</f>
        <v>0</v>
      </c>
      <c r="BH384" s="193">
        <f>IF(N384="sníž. přenesená",J384,0)</f>
        <v>0</v>
      </c>
      <c r="BI384" s="193">
        <f>IF(N384="nulová",J384,0)</f>
        <v>0</v>
      </c>
      <c r="BJ384" s="19" t="s">
        <v>81</v>
      </c>
      <c r="BK384" s="193">
        <f>ROUND(I384*H384,2)</f>
        <v>0</v>
      </c>
      <c r="BL384" s="19" t="s">
        <v>272</v>
      </c>
      <c r="BM384" s="192" t="s">
        <v>1856</v>
      </c>
    </row>
    <row r="385" s="2" customFormat="1">
      <c r="A385" s="38"/>
      <c r="B385" s="39"/>
      <c r="C385" s="38"/>
      <c r="D385" s="194" t="s">
        <v>167</v>
      </c>
      <c r="E385" s="38"/>
      <c r="F385" s="195" t="s">
        <v>1855</v>
      </c>
      <c r="G385" s="38"/>
      <c r="H385" s="38"/>
      <c r="I385" s="196"/>
      <c r="J385" s="38"/>
      <c r="K385" s="38"/>
      <c r="L385" s="39"/>
      <c r="M385" s="197"/>
      <c r="N385" s="198"/>
      <c r="O385" s="77"/>
      <c r="P385" s="77"/>
      <c r="Q385" s="77"/>
      <c r="R385" s="77"/>
      <c r="S385" s="77"/>
      <c r="T385" s="78"/>
      <c r="U385" s="38"/>
      <c r="V385" s="38"/>
      <c r="W385" s="38"/>
      <c r="X385" s="38"/>
      <c r="Y385" s="38"/>
      <c r="Z385" s="38"/>
      <c r="AA385" s="38"/>
      <c r="AB385" s="38"/>
      <c r="AC385" s="38"/>
      <c r="AD385" s="38"/>
      <c r="AE385" s="38"/>
      <c r="AT385" s="19" t="s">
        <v>167</v>
      </c>
      <c r="AU385" s="19" t="s">
        <v>83</v>
      </c>
    </row>
    <row r="386" s="2" customFormat="1">
      <c r="A386" s="38"/>
      <c r="B386" s="39"/>
      <c r="C386" s="38"/>
      <c r="D386" s="194" t="s">
        <v>169</v>
      </c>
      <c r="E386" s="38"/>
      <c r="F386" s="199" t="s">
        <v>1857</v>
      </c>
      <c r="G386" s="38"/>
      <c r="H386" s="38"/>
      <c r="I386" s="196"/>
      <c r="J386" s="38"/>
      <c r="K386" s="38"/>
      <c r="L386" s="39"/>
      <c r="M386" s="197"/>
      <c r="N386" s="198"/>
      <c r="O386" s="77"/>
      <c r="P386" s="77"/>
      <c r="Q386" s="77"/>
      <c r="R386" s="77"/>
      <c r="S386" s="77"/>
      <c r="T386" s="78"/>
      <c r="U386" s="38"/>
      <c r="V386" s="38"/>
      <c r="W386" s="38"/>
      <c r="X386" s="38"/>
      <c r="Y386" s="38"/>
      <c r="Z386" s="38"/>
      <c r="AA386" s="38"/>
      <c r="AB386" s="38"/>
      <c r="AC386" s="38"/>
      <c r="AD386" s="38"/>
      <c r="AE386" s="38"/>
      <c r="AT386" s="19" t="s">
        <v>169</v>
      </c>
      <c r="AU386" s="19" t="s">
        <v>83</v>
      </c>
    </row>
    <row r="387" s="14" customFormat="1">
      <c r="A387" s="14"/>
      <c r="B387" s="207"/>
      <c r="C387" s="14"/>
      <c r="D387" s="194" t="s">
        <v>171</v>
      </c>
      <c r="E387" s="14"/>
      <c r="F387" s="209" t="s">
        <v>1858</v>
      </c>
      <c r="G387" s="14"/>
      <c r="H387" s="210">
        <v>30</v>
      </c>
      <c r="I387" s="211"/>
      <c r="J387" s="14"/>
      <c r="K387" s="14"/>
      <c r="L387" s="207"/>
      <c r="M387" s="212"/>
      <c r="N387" s="213"/>
      <c r="O387" s="213"/>
      <c r="P387" s="213"/>
      <c r="Q387" s="213"/>
      <c r="R387" s="213"/>
      <c r="S387" s="213"/>
      <c r="T387" s="214"/>
      <c r="U387" s="14"/>
      <c r="V387" s="14"/>
      <c r="W387" s="14"/>
      <c r="X387" s="14"/>
      <c r="Y387" s="14"/>
      <c r="Z387" s="14"/>
      <c r="AA387" s="14"/>
      <c r="AB387" s="14"/>
      <c r="AC387" s="14"/>
      <c r="AD387" s="14"/>
      <c r="AE387" s="14"/>
      <c r="AT387" s="208" t="s">
        <v>171</v>
      </c>
      <c r="AU387" s="208" t="s">
        <v>83</v>
      </c>
      <c r="AV387" s="14" t="s">
        <v>83</v>
      </c>
      <c r="AW387" s="14" t="s">
        <v>3</v>
      </c>
      <c r="AX387" s="14" t="s">
        <v>81</v>
      </c>
      <c r="AY387" s="208" t="s">
        <v>158</v>
      </c>
    </row>
    <row r="388" s="2" customFormat="1" ht="24.15" customHeight="1">
      <c r="A388" s="38"/>
      <c r="B388" s="180"/>
      <c r="C388" s="181" t="s">
        <v>528</v>
      </c>
      <c r="D388" s="181" t="s">
        <v>160</v>
      </c>
      <c r="E388" s="182" t="s">
        <v>1859</v>
      </c>
      <c r="F388" s="183" t="s">
        <v>1860</v>
      </c>
      <c r="G388" s="184" t="s">
        <v>184</v>
      </c>
      <c r="H388" s="185">
        <v>93</v>
      </c>
      <c r="I388" s="186"/>
      <c r="J388" s="187">
        <f>ROUND(I388*H388,2)</f>
        <v>0</v>
      </c>
      <c r="K388" s="183" t="s">
        <v>164</v>
      </c>
      <c r="L388" s="39"/>
      <c r="M388" s="188" t="s">
        <v>1</v>
      </c>
      <c r="N388" s="189" t="s">
        <v>40</v>
      </c>
      <c r="O388" s="77"/>
      <c r="P388" s="190">
        <f>O388*H388</f>
        <v>0</v>
      </c>
      <c r="Q388" s="190">
        <v>0</v>
      </c>
      <c r="R388" s="190">
        <f>Q388*H388</f>
        <v>0</v>
      </c>
      <c r="S388" s="190">
        <v>0</v>
      </c>
      <c r="T388" s="191">
        <f>S388*H388</f>
        <v>0</v>
      </c>
      <c r="U388" s="38"/>
      <c r="V388" s="38"/>
      <c r="W388" s="38"/>
      <c r="X388" s="38"/>
      <c r="Y388" s="38"/>
      <c r="Z388" s="38"/>
      <c r="AA388" s="38"/>
      <c r="AB388" s="38"/>
      <c r="AC388" s="38"/>
      <c r="AD388" s="38"/>
      <c r="AE388" s="38"/>
      <c r="AR388" s="192" t="s">
        <v>272</v>
      </c>
      <c r="AT388" s="192" t="s">
        <v>160</v>
      </c>
      <c r="AU388" s="192" t="s">
        <v>83</v>
      </c>
      <c r="AY388" s="19" t="s">
        <v>158</v>
      </c>
      <c r="BE388" s="193">
        <f>IF(N388="základní",J388,0)</f>
        <v>0</v>
      </c>
      <c r="BF388" s="193">
        <f>IF(N388="snížená",J388,0)</f>
        <v>0</v>
      </c>
      <c r="BG388" s="193">
        <f>IF(N388="zákl. přenesená",J388,0)</f>
        <v>0</v>
      </c>
      <c r="BH388" s="193">
        <f>IF(N388="sníž. přenesená",J388,0)</f>
        <v>0</v>
      </c>
      <c r="BI388" s="193">
        <f>IF(N388="nulová",J388,0)</f>
        <v>0</v>
      </c>
      <c r="BJ388" s="19" t="s">
        <v>81</v>
      </c>
      <c r="BK388" s="193">
        <f>ROUND(I388*H388,2)</f>
        <v>0</v>
      </c>
      <c r="BL388" s="19" t="s">
        <v>272</v>
      </c>
      <c r="BM388" s="192" t="s">
        <v>1861</v>
      </c>
    </row>
    <row r="389" s="2" customFormat="1">
      <c r="A389" s="38"/>
      <c r="B389" s="39"/>
      <c r="C389" s="38"/>
      <c r="D389" s="194" t="s">
        <v>167</v>
      </c>
      <c r="E389" s="38"/>
      <c r="F389" s="195" t="s">
        <v>1862</v>
      </c>
      <c r="G389" s="38"/>
      <c r="H389" s="38"/>
      <c r="I389" s="196"/>
      <c r="J389" s="38"/>
      <c r="K389" s="38"/>
      <c r="L389" s="39"/>
      <c r="M389" s="197"/>
      <c r="N389" s="198"/>
      <c r="O389" s="77"/>
      <c r="P389" s="77"/>
      <c r="Q389" s="77"/>
      <c r="R389" s="77"/>
      <c r="S389" s="77"/>
      <c r="T389" s="78"/>
      <c r="U389" s="38"/>
      <c r="V389" s="38"/>
      <c r="W389" s="38"/>
      <c r="X389" s="38"/>
      <c r="Y389" s="38"/>
      <c r="Z389" s="38"/>
      <c r="AA389" s="38"/>
      <c r="AB389" s="38"/>
      <c r="AC389" s="38"/>
      <c r="AD389" s="38"/>
      <c r="AE389" s="38"/>
      <c r="AT389" s="19" t="s">
        <v>167</v>
      </c>
      <c r="AU389" s="19" t="s">
        <v>83</v>
      </c>
    </row>
    <row r="390" s="13" customFormat="1">
      <c r="A390" s="13"/>
      <c r="B390" s="200"/>
      <c r="C390" s="13"/>
      <c r="D390" s="194" t="s">
        <v>171</v>
      </c>
      <c r="E390" s="201" t="s">
        <v>1</v>
      </c>
      <c r="F390" s="202" t="s">
        <v>1641</v>
      </c>
      <c r="G390" s="13"/>
      <c r="H390" s="201" t="s">
        <v>1</v>
      </c>
      <c r="I390" s="203"/>
      <c r="J390" s="13"/>
      <c r="K390" s="13"/>
      <c r="L390" s="200"/>
      <c r="M390" s="204"/>
      <c r="N390" s="205"/>
      <c r="O390" s="205"/>
      <c r="P390" s="205"/>
      <c r="Q390" s="205"/>
      <c r="R390" s="205"/>
      <c r="S390" s="205"/>
      <c r="T390" s="206"/>
      <c r="U390" s="13"/>
      <c r="V390" s="13"/>
      <c r="W390" s="13"/>
      <c r="X390" s="13"/>
      <c r="Y390" s="13"/>
      <c r="Z390" s="13"/>
      <c r="AA390" s="13"/>
      <c r="AB390" s="13"/>
      <c r="AC390" s="13"/>
      <c r="AD390" s="13"/>
      <c r="AE390" s="13"/>
      <c r="AT390" s="201" t="s">
        <v>171</v>
      </c>
      <c r="AU390" s="201" t="s">
        <v>83</v>
      </c>
      <c r="AV390" s="13" t="s">
        <v>81</v>
      </c>
      <c r="AW390" s="13" t="s">
        <v>32</v>
      </c>
      <c r="AX390" s="13" t="s">
        <v>75</v>
      </c>
      <c r="AY390" s="201" t="s">
        <v>158</v>
      </c>
    </row>
    <row r="391" s="13" customFormat="1">
      <c r="A391" s="13"/>
      <c r="B391" s="200"/>
      <c r="C391" s="13"/>
      <c r="D391" s="194" t="s">
        <v>171</v>
      </c>
      <c r="E391" s="201" t="s">
        <v>1</v>
      </c>
      <c r="F391" s="202" t="s">
        <v>1863</v>
      </c>
      <c r="G391" s="13"/>
      <c r="H391" s="201" t="s">
        <v>1</v>
      </c>
      <c r="I391" s="203"/>
      <c r="J391" s="13"/>
      <c r="K391" s="13"/>
      <c r="L391" s="200"/>
      <c r="M391" s="204"/>
      <c r="N391" s="205"/>
      <c r="O391" s="205"/>
      <c r="P391" s="205"/>
      <c r="Q391" s="205"/>
      <c r="R391" s="205"/>
      <c r="S391" s="205"/>
      <c r="T391" s="206"/>
      <c r="U391" s="13"/>
      <c r="V391" s="13"/>
      <c r="W391" s="13"/>
      <c r="X391" s="13"/>
      <c r="Y391" s="13"/>
      <c r="Z391" s="13"/>
      <c r="AA391" s="13"/>
      <c r="AB391" s="13"/>
      <c r="AC391" s="13"/>
      <c r="AD391" s="13"/>
      <c r="AE391" s="13"/>
      <c r="AT391" s="201" t="s">
        <v>171</v>
      </c>
      <c r="AU391" s="201" t="s">
        <v>83</v>
      </c>
      <c r="AV391" s="13" t="s">
        <v>81</v>
      </c>
      <c r="AW391" s="13" t="s">
        <v>32</v>
      </c>
      <c r="AX391" s="13" t="s">
        <v>75</v>
      </c>
      <c r="AY391" s="201" t="s">
        <v>158</v>
      </c>
    </row>
    <row r="392" s="14" customFormat="1">
      <c r="A392" s="14"/>
      <c r="B392" s="207"/>
      <c r="C392" s="14"/>
      <c r="D392" s="194" t="s">
        <v>171</v>
      </c>
      <c r="E392" s="208" t="s">
        <v>1</v>
      </c>
      <c r="F392" s="209" t="s">
        <v>1864</v>
      </c>
      <c r="G392" s="14"/>
      <c r="H392" s="210">
        <v>93</v>
      </c>
      <c r="I392" s="211"/>
      <c r="J392" s="14"/>
      <c r="K392" s="14"/>
      <c r="L392" s="207"/>
      <c r="M392" s="212"/>
      <c r="N392" s="213"/>
      <c r="O392" s="213"/>
      <c r="P392" s="213"/>
      <c r="Q392" s="213"/>
      <c r="R392" s="213"/>
      <c r="S392" s="213"/>
      <c r="T392" s="214"/>
      <c r="U392" s="14"/>
      <c r="V392" s="14"/>
      <c r="W392" s="14"/>
      <c r="X392" s="14"/>
      <c r="Y392" s="14"/>
      <c r="Z392" s="14"/>
      <c r="AA392" s="14"/>
      <c r="AB392" s="14"/>
      <c r="AC392" s="14"/>
      <c r="AD392" s="14"/>
      <c r="AE392" s="14"/>
      <c r="AT392" s="208" t="s">
        <v>171</v>
      </c>
      <c r="AU392" s="208" t="s">
        <v>83</v>
      </c>
      <c r="AV392" s="14" t="s">
        <v>83</v>
      </c>
      <c r="AW392" s="14" t="s">
        <v>32</v>
      </c>
      <c r="AX392" s="14" t="s">
        <v>81</v>
      </c>
      <c r="AY392" s="208" t="s">
        <v>158</v>
      </c>
    </row>
    <row r="393" s="2" customFormat="1" ht="24.15" customHeight="1">
      <c r="A393" s="38"/>
      <c r="B393" s="180"/>
      <c r="C393" s="223" t="s">
        <v>533</v>
      </c>
      <c r="D393" s="223" t="s">
        <v>304</v>
      </c>
      <c r="E393" s="224" t="s">
        <v>1865</v>
      </c>
      <c r="F393" s="225" t="s">
        <v>1866</v>
      </c>
      <c r="G393" s="226" t="s">
        <v>342</v>
      </c>
      <c r="H393" s="227">
        <v>1</v>
      </c>
      <c r="I393" s="228"/>
      <c r="J393" s="229">
        <f>ROUND(I393*H393,2)</f>
        <v>0</v>
      </c>
      <c r="K393" s="225" t="s">
        <v>164</v>
      </c>
      <c r="L393" s="230"/>
      <c r="M393" s="231" t="s">
        <v>1</v>
      </c>
      <c r="N393" s="232" t="s">
        <v>40</v>
      </c>
      <c r="O393" s="77"/>
      <c r="P393" s="190">
        <f>O393*H393</f>
        <v>0</v>
      </c>
      <c r="Q393" s="190">
        <v>0.00058</v>
      </c>
      <c r="R393" s="190">
        <f>Q393*H393</f>
        <v>0.00058</v>
      </c>
      <c r="S393" s="190">
        <v>0</v>
      </c>
      <c r="T393" s="191">
        <f>S393*H393</f>
        <v>0</v>
      </c>
      <c r="U393" s="38"/>
      <c r="V393" s="38"/>
      <c r="W393" s="38"/>
      <c r="X393" s="38"/>
      <c r="Y393" s="38"/>
      <c r="Z393" s="38"/>
      <c r="AA393" s="38"/>
      <c r="AB393" s="38"/>
      <c r="AC393" s="38"/>
      <c r="AD393" s="38"/>
      <c r="AE393" s="38"/>
      <c r="AR393" s="192" t="s">
        <v>379</v>
      </c>
      <c r="AT393" s="192" t="s">
        <v>304</v>
      </c>
      <c r="AU393" s="192" t="s">
        <v>83</v>
      </c>
      <c r="AY393" s="19" t="s">
        <v>158</v>
      </c>
      <c r="BE393" s="193">
        <f>IF(N393="základní",J393,0)</f>
        <v>0</v>
      </c>
      <c r="BF393" s="193">
        <f>IF(N393="snížená",J393,0)</f>
        <v>0</v>
      </c>
      <c r="BG393" s="193">
        <f>IF(N393="zákl. přenesená",J393,0)</f>
        <v>0</v>
      </c>
      <c r="BH393" s="193">
        <f>IF(N393="sníž. přenesená",J393,0)</f>
        <v>0</v>
      </c>
      <c r="BI393" s="193">
        <f>IF(N393="nulová",J393,0)</f>
        <v>0</v>
      </c>
      <c r="BJ393" s="19" t="s">
        <v>81</v>
      </c>
      <c r="BK393" s="193">
        <f>ROUND(I393*H393,2)</f>
        <v>0</v>
      </c>
      <c r="BL393" s="19" t="s">
        <v>272</v>
      </c>
      <c r="BM393" s="192" t="s">
        <v>1867</v>
      </c>
    </row>
    <row r="394" s="2" customFormat="1">
      <c r="A394" s="38"/>
      <c r="B394" s="39"/>
      <c r="C394" s="38"/>
      <c r="D394" s="194" t="s">
        <v>167</v>
      </c>
      <c r="E394" s="38"/>
      <c r="F394" s="195" t="s">
        <v>1866</v>
      </c>
      <c r="G394" s="38"/>
      <c r="H394" s="38"/>
      <c r="I394" s="196"/>
      <c r="J394" s="38"/>
      <c r="K394" s="38"/>
      <c r="L394" s="39"/>
      <c r="M394" s="197"/>
      <c r="N394" s="198"/>
      <c r="O394" s="77"/>
      <c r="P394" s="77"/>
      <c r="Q394" s="77"/>
      <c r="R394" s="77"/>
      <c r="S394" s="77"/>
      <c r="T394" s="78"/>
      <c r="U394" s="38"/>
      <c r="V394" s="38"/>
      <c r="W394" s="38"/>
      <c r="X394" s="38"/>
      <c r="Y394" s="38"/>
      <c r="Z394" s="38"/>
      <c r="AA394" s="38"/>
      <c r="AB394" s="38"/>
      <c r="AC394" s="38"/>
      <c r="AD394" s="38"/>
      <c r="AE394" s="38"/>
      <c r="AT394" s="19" t="s">
        <v>167</v>
      </c>
      <c r="AU394" s="19" t="s">
        <v>83</v>
      </c>
    </row>
    <row r="395" s="2" customFormat="1" ht="16.5" customHeight="1">
      <c r="A395" s="38"/>
      <c r="B395" s="180"/>
      <c r="C395" s="181" t="s">
        <v>538</v>
      </c>
      <c r="D395" s="181" t="s">
        <v>160</v>
      </c>
      <c r="E395" s="182" t="s">
        <v>1868</v>
      </c>
      <c r="F395" s="183" t="s">
        <v>1869</v>
      </c>
      <c r="G395" s="184" t="s">
        <v>342</v>
      </c>
      <c r="H395" s="185">
        <v>2</v>
      </c>
      <c r="I395" s="186"/>
      <c r="J395" s="187">
        <f>ROUND(I395*H395,2)</f>
        <v>0</v>
      </c>
      <c r="K395" s="183" t="s">
        <v>164</v>
      </c>
      <c r="L395" s="39"/>
      <c r="M395" s="188" t="s">
        <v>1</v>
      </c>
      <c r="N395" s="189" t="s">
        <v>40</v>
      </c>
      <c r="O395" s="77"/>
      <c r="P395" s="190">
        <f>O395*H395</f>
        <v>0</v>
      </c>
      <c r="Q395" s="190">
        <v>0</v>
      </c>
      <c r="R395" s="190">
        <f>Q395*H395</f>
        <v>0</v>
      </c>
      <c r="S395" s="190">
        <v>0</v>
      </c>
      <c r="T395" s="191">
        <f>S395*H395</f>
        <v>0</v>
      </c>
      <c r="U395" s="38"/>
      <c r="V395" s="38"/>
      <c r="W395" s="38"/>
      <c r="X395" s="38"/>
      <c r="Y395" s="38"/>
      <c r="Z395" s="38"/>
      <c r="AA395" s="38"/>
      <c r="AB395" s="38"/>
      <c r="AC395" s="38"/>
      <c r="AD395" s="38"/>
      <c r="AE395" s="38"/>
      <c r="AR395" s="192" t="s">
        <v>272</v>
      </c>
      <c r="AT395" s="192" t="s">
        <v>160</v>
      </c>
      <c r="AU395" s="192" t="s">
        <v>83</v>
      </c>
      <c r="AY395" s="19" t="s">
        <v>158</v>
      </c>
      <c r="BE395" s="193">
        <f>IF(N395="základní",J395,0)</f>
        <v>0</v>
      </c>
      <c r="BF395" s="193">
        <f>IF(N395="snížená",J395,0)</f>
        <v>0</v>
      </c>
      <c r="BG395" s="193">
        <f>IF(N395="zákl. přenesená",J395,0)</f>
        <v>0</v>
      </c>
      <c r="BH395" s="193">
        <f>IF(N395="sníž. přenesená",J395,0)</f>
        <v>0</v>
      </c>
      <c r="BI395" s="193">
        <f>IF(N395="nulová",J395,0)</f>
        <v>0</v>
      </c>
      <c r="BJ395" s="19" t="s">
        <v>81</v>
      </c>
      <c r="BK395" s="193">
        <f>ROUND(I395*H395,2)</f>
        <v>0</v>
      </c>
      <c r="BL395" s="19" t="s">
        <v>272</v>
      </c>
      <c r="BM395" s="192" t="s">
        <v>1870</v>
      </c>
    </row>
    <row r="396" s="2" customFormat="1">
      <c r="A396" s="38"/>
      <c r="B396" s="39"/>
      <c r="C396" s="38"/>
      <c r="D396" s="194" t="s">
        <v>167</v>
      </c>
      <c r="E396" s="38"/>
      <c r="F396" s="195" t="s">
        <v>1871</v>
      </c>
      <c r="G396" s="38"/>
      <c r="H396" s="38"/>
      <c r="I396" s="196"/>
      <c r="J396" s="38"/>
      <c r="K396" s="38"/>
      <c r="L396" s="39"/>
      <c r="M396" s="197"/>
      <c r="N396" s="198"/>
      <c r="O396" s="77"/>
      <c r="P396" s="77"/>
      <c r="Q396" s="77"/>
      <c r="R396" s="77"/>
      <c r="S396" s="77"/>
      <c r="T396" s="78"/>
      <c r="U396" s="38"/>
      <c r="V396" s="38"/>
      <c r="W396" s="38"/>
      <c r="X396" s="38"/>
      <c r="Y396" s="38"/>
      <c r="Z396" s="38"/>
      <c r="AA396" s="38"/>
      <c r="AB396" s="38"/>
      <c r="AC396" s="38"/>
      <c r="AD396" s="38"/>
      <c r="AE396" s="38"/>
      <c r="AT396" s="19" t="s">
        <v>167</v>
      </c>
      <c r="AU396" s="19" t="s">
        <v>83</v>
      </c>
    </row>
    <row r="397" s="13" customFormat="1">
      <c r="A397" s="13"/>
      <c r="B397" s="200"/>
      <c r="C397" s="13"/>
      <c r="D397" s="194" t="s">
        <v>171</v>
      </c>
      <c r="E397" s="201" t="s">
        <v>1</v>
      </c>
      <c r="F397" s="202" t="s">
        <v>1641</v>
      </c>
      <c r="G397" s="13"/>
      <c r="H397" s="201" t="s">
        <v>1</v>
      </c>
      <c r="I397" s="203"/>
      <c r="J397" s="13"/>
      <c r="K397" s="13"/>
      <c r="L397" s="200"/>
      <c r="M397" s="204"/>
      <c r="N397" s="205"/>
      <c r="O397" s="205"/>
      <c r="P397" s="205"/>
      <c r="Q397" s="205"/>
      <c r="R397" s="205"/>
      <c r="S397" s="205"/>
      <c r="T397" s="206"/>
      <c r="U397" s="13"/>
      <c r="V397" s="13"/>
      <c r="W397" s="13"/>
      <c r="X397" s="13"/>
      <c r="Y397" s="13"/>
      <c r="Z397" s="13"/>
      <c r="AA397" s="13"/>
      <c r="AB397" s="13"/>
      <c r="AC397" s="13"/>
      <c r="AD397" s="13"/>
      <c r="AE397" s="13"/>
      <c r="AT397" s="201" t="s">
        <v>171</v>
      </c>
      <c r="AU397" s="201" t="s">
        <v>83</v>
      </c>
      <c r="AV397" s="13" t="s">
        <v>81</v>
      </c>
      <c r="AW397" s="13" t="s">
        <v>32</v>
      </c>
      <c r="AX397" s="13" t="s">
        <v>75</v>
      </c>
      <c r="AY397" s="201" t="s">
        <v>158</v>
      </c>
    </row>
    <row r="398" s="13" customFormat="1">
      <c r="A398" s="13"/>
      <c r="B398" s="200"/>
      <c r="C398" s="13"/>
      <c r="D398" s="194" t="s">
        <v>171</v>
      </c>
      <c r="E398" s="201" t="s">
        <v>1</v>
      </c>
      <c r="F398" s="202" t="s">
        <v>1872</v>
      </c>
      <c r="G398" s="13"/>
      <c r="H398" s="201" t="s">
        <v>1</v>
      </c>
      <c r="I398" s="203"/>
      <c r="J398" s="13"/>
      <c r="K398" s="13"/>
      <c r="L398" s="200"/>
      <c r="M398" s="204"/>
      <c r="N398" s="205"/>
      <c r="O398" s="205"/>
      <c r="P398" s="205"/>
      <c r="Q398" s="205"/>
      <c r="R398" s="205"/>
      <c r="S398" s="205"/>
      <c r="T398" s="206"/>
      <c r="U398" s="13"/>
      <c r="V398" s="13"/>
      <c r="W398" s="13"/>
      <c r="X398" s="13"/>
      <c r="Y398" s="13"/>
      <c r="Z398" s="13"/>
      <c r="AA398" s="13"/>
      <c r="AB398" s="13"/>
      <c r="AC398" s="13"/>
      <c r="AD398" s="13"/>
      <c r="AE398" s="13"/>
      <c r="AT398" s="201" t="s">
        <v>171</v>
      </c>
      <c r="AU398" s="201" t="s">
        <v>83</v>
      </c>
      <c r="AV398" s="13" t="s">
        <v>81</v>
      </c>
      <c r="AW398" s="13" t="s">
        <v>32</v>
      </c>
      <c r="AX398" s="13" t="s">
        <v>75</v>
      </c>
      <c r="AY398" s="201" t="s">
        <v>158</v>
      </c>
    </row>
    <row r="399" s="13" customFormat="1">
      <c r="A399" s="13"/>
      <c r="B399" s="200"/>
      <c r="C399" s="13"/>
      <c r="D399" s="194" t="s">
        <v>171</v>
      </c>
      <c r="E399" s="201" t="s">
        <v>1</v>
      </c>
      <c r="F399" s="202" t="s">
        <v>1873</v>
      </c>
      <c r="G399" s="13"/>
      <c r="H399" s="201" t="s">
        <v>1</v>
      </c>
      <c r="I399" s="203"/>
      <c r="J399" s="13"/>
      <c r="K399" s="13"/>
      <c r="L399" s="200"/>
      <c r="M399" s="204"/>
      <c r="N399" s="205"/>
      <c r="O399" s="205"/>
      <c r="P399" s="205"/>
      <c r="Q399" s="205"/>
      <c r="R399" s="205"/>
      <c r="S399" s="205"/>
      <c r="T399" s="206"/>
      <c r="U399" s="13"/>
      <c r="V399" s="13"/>
      <c r="W399" s="13"/>
      <c r="X399" s="13"/>
      <c r="Y399" s="13"/>
      <c r="Z399" s="13"/>
      <c r="AA399" s="13"/>
      <c r="AB399" s="13"/>
      <c r="AC399" s="13"/>
      <c r="AD399" s="13"/>
      <c r="AE399" s="13"/>
      <c r="AT399" s="201" t="s">
        <v>171</v>
      </c>
      <c r="AU399" s="201" t="s">
        <v>83</v>
      </c>
      <c r="AV399" s="13" t="s">
        <v>81</v>
      </c>
      <c r="AW399" s="13" t="s">
        <v>32</v>
      </c>
      <c r="AX399" s="13" t="s">
        <v>75</v>
      </c>
      <c r="AY399" s="201" t="s">
        <v>158</v>
      </c>
    </row>
    <row r="400" s="13" customFormat="1">
      <c r="A400" s="13"/>
      <c r="B400" s="200"/>
      <c r="C400" s="13"/>
      <c r="D400" s="194" t="s">
        <v>171</v>
      </c>
      <c r="E400" s="201" t="s">
        <v>1</v>
      </c>
      <c r="F400" s="202" t="s">
        <v>1874</v>
      </c>
      <c r="G400" s="13"/>
      <c r="H400" s="201" t="s">
        <v>1</v>
      </c>
      <c r="I400" s="203"/>
      <c r="J400" s="13"/>
      <c r="K400" s="13"/>
      <c r="L400" s="200"/>
      <c r="M400" s="204"/>
      <c r="N400" s="205"/>
      <c r="O400" s="205"/>
      <c r="P400" s="205"/>
      <c r="Q400" s="205"/>
      <c r="R400" s="205"/>
      <c r="S400" s="205"/>
      <c r="T400" s="206"/>
      <c r="U400" s="13"/>
      <c r="V400" s="13"/>
      <c r="W400" s="13"/>
      <c r="X400" s="13"/>
      <c r="Y400" s="13"/>
      <c r="Z400" s="13"/>
      <c r="AA400" s="13"/>
      <c r="AB400" s="13"/>
      <c r="AC400" s="13"/>
      <c r="AD400" s="13"/>
      <c r="AE400" s="13"/>
      <c r="AT400" s="201" t="s">
        <v>171</v>
      </c>
      <c r="AU400" s="201" t="s">
        <v>83</v>
      </c>
      <c r="AV400" s="13" t="s">
        <v>81</v>
      </c>
      <c r="AW400" s="13" t="s">
        <v>32</v>
      </c>
      <c r="AX400" s="13" t="s">
        <v>75</v>
      </c>
      <c r="AY400" s="201" t="s">
        <v>158</v>
      </c>
    </row>
    <row r="401" s="14" customFormat="1">
      <c r="A401" s="14"/>
      <c r="B401" s="207"/>
      <c r="C401" s="14"/>
      <c r="D401" s="194" t="s">
        <v>171</v>
      </c>
      <c r="E401" s="208" t="s">
        <v>1</v>
      </c>
      <c r="F401" s="209" t="s">
        <v>83</v>
      </c>
      <c r="G401" s="14"/>
      <c r="H401" s="210">
        <v>2</v>
      </c>
      <c r="I401" s="211"/>
      <c r="J401" s="14"/>
      <c r="K401" s="14"/>
      <c r="L401" s="207"/>
      <c r="M401" s="212"/>
      <c r="N401" s="213"/>
      <c r="O401" s="213"/>
      <c r="P401" s="213"/>
      <c r="Q401" s="213"/>
      <c r="R401" s="213"/>
      <c r="S401" s="213"/>
      <c r="T401" s="214"/>
      <c r="U401" s="14"/>
      <c r="V401" s="14"/>
      <c r="W401" s="14"/>
      <c r="X401" s="14"/>
      <c r="Y401" s="14"/>
      <c r="Z401" s="14"/>
      <c r="AA401" s="14"/>
      <c r="AB401" s="14"/>
      <c r="AC401" s="14"/>
      <c r="AD401" s="14"/>
      <c r="AE401" s="14"/>
      <c r="AT401" s="208" t="s">
        <v>171</v>
      </c>
      <c r="AU401" s="208" t="s">
        <v>83</v>
      </c>
      <c r="AV401" s="14" t="s">
        <v>83</v>
      </c>
      <c r="AW401" s="14" t="s">
        <v>32</v>
      </c>
      <c r="AX401" s="14" t="s">
        <v>75</v>
      </c>
      <c r="AY401" s="208" t="s">
        <v>158</v>
      </c>
    </row>
    <row r="402" s="15" customFormat="1">
      <c r="A402" s="15"/>
      <c r="B402" s="215"/>
      <c r="C402" s="15"/>
      <c r="D402" s="194" t="s">
        <v>171</v>
      </c>
      <c r="E402" s="216" t="s">
        <v>1</v>
      </c>
      <c r="F402" s="217" t="s">
        <v>196</v>
      </c>
      <c r="G402" s="15"/>
      <c r="H402" s="218">
        <v>2</v>
      </c>
      <c r="I402" s="219"/>
      <c r="J402" s="15"/>
      <c r="K402" s="15"/>
      <c r="L402" s="215"/>
      <c r="M402" s="220"/>
      <c r="N402" s="221"/>
      <c r="O402" s="221"/>
      <c r="P402" s="221"/>
      <c r="Q402" s="221"/>
      <c r="R402" s="221"/>
      <c r="S402" s="221"/>
      <c r="T402" s="222"/>
      <c r="U402" s="15"/>
      <c r="V402" s="15"/>
      <c r="W402" s="15"/>
      <c r="X402" s="15"/>
      <c r="Y402" s="15"/>
      <c r="Z402" s="15"/>
      <c r="AA402" s="15"/>
      <c r="AB402" s="15"/>
      <c r="AC402" s="15"/>
      <c r="AD402" s="15"/>
      <c r="AE402" s="15"/>
      <c r="AT402" s="216" t="s">
        <v>171</v>
      </c>
      <c r="AU402" s="216" t="s">
        <v>83</v>
      </c>
      <c r="AV402" s="15" t="s">
        <v>165</v>
      </c>
      <c r="AW402" s="15" t="s">
        <v>32</v>
      </c>
      <c r="AX402" s="15" t="s">
        <v>81</v>
      </c>
      <c r="AY402" s="216" t="s">
        <v>158</v>
      </c>
    </row>
    <row r="403" s="2" customFormat="1" ht="24.15" customHeight="1">
      <c r="A403" s="38"/>
      <c r="B403" s="180"/>
      <c r="C403" s="223" t="s">
        <v>548</v>
      </c>
      <c r="D403" s="223" t="s">
        <v>304</v>
      </c>
      <c r="E403" s="224" t="s">
        <v>1875</v>
      </c>
      <c r="F403" s="225" t="s">
        <v>1876</v>
      </c>
      <c r="G403" s="226" t="s">
        <v>342</v>
      </c>
      <c r="H403" s="227">
        <v>2</v>
      </c>
      <c r="I403" s="228"/>
      <c r="J403" s="229">
        <f>ROUND(I403*H403,2)</f>
        <v>0</v>
      </c>
      <c r="K403" s="225" t="s">
        <v>164</v>
      </c>
      <c r="L403" s="230"/>
      <c r="M403" s="231" t="s">
        <v>1</v>
      </c>
      <c r="N403" s="232" t="s">
        <v>40</v>
      </c>
      <c r="O403" s="77"/>
      <c r="P403" s="190">
        <f>O403*H403</f>
        <v>0</v>
      </c>
      <c r="Q403" s="190">
        <v>0.00034000000000000002</v>
      </c>
      <c r="R403" s="190">
        <f>Q403*H403</f>
        <v>0.00068000000000000005</v>
      </c>
      <c r="S403" s="190">
        <v>0</v>
      </c>
      <c r="T403" s="191">
        <f>S403*H403</f>
        <v>0</v>
      </c>
      <c r="U403" s="38"/>
      <c r="V403" s="38"/>
      <c r="W403" s="38"/>
      <c r="X403" s="38"/>
      <c r="Y403" s="38"/>
      <c r="Z403" s="38"/>
      <c r="AA403" s="38"/>
      <c r="AB403" s="38"/>
      <c r="AC403" s="38"/>
      <c r="AD403" s="38"/>
      <c r="AE403" s="38"/>
      <c r="AR403" s="192" t="s">
        <v>379</v>
      </c>
      <c r="AT403" s="192" t="s">
        <v>304</v>
      </c>
      <c r="AU403" s="192" t="s">
        <v>83</v>
      </c>
      <c r="AY403" s="19" t="s">
        <v>158</v>
      </c>
      <c r="BE403" s="193">
        <f>IF(N403="základní",J403,0)</f>
        <v>0</v>
      </c>
      <c r="BF403" s="193">
        <f>IF(N403="snížená",J403,0)</f>
        <v>0</v>
      </c>
      <c r="BG403" s="193">
        <f>IF(N403="zákl. přenesená",J403,0)</f>
        <v>0</v>
      </c>
      <c r="BH403" s="193">
        <f>IF(N403="sníž. přenesená",J403,0)</f>
        <v>0</v>
      </c>
      <c r="BI403" s="193">
        <f>IF(N403="nulová",J403,0)</f>
        <v>0</v>
      </c>
      <c r="BJ403" s="19" t="s">
        <v>81</v>
      </c>
      <c r="BK403" s="193">
        <f>ROUND(I403*H403,2)</f>
        <v>0</v>
      </c>
      <c r="BL403" s="19" t="s">
        <v>272</v>
      </c>
      <c r="BM403" s="192" t="s">
        <v>1877</v>
      </c>
    </row>
    <row r="404" s="2" customFormat="1">
      <c r="A404" s="38"/>
      <c r="B404" s="39"/>
      <c r="C404" s="38"/>
      <c r="D404" s="194" t="s">
        <v>167</v>
      </c>
      <c r="E404" s="38"/>
      <c r="F404" s="195" t="s">
        <v>1876</v>
      </c>
      <c r="G404" s="38"/>
      <c r="H404" s="38"/>
      <c r="I404" s="196"/>
      <c r="J404" s="38"/>
      <c r="K404" s="38"/>
      <c r="L404" s="39"/>
      <c r="M404" s="197"/>
      <c r="N404" s="198"/>
      <c r="O404" s="77"/>
      <c r="P404" s="77"/>
      <c r="Q404" s="77"/>
      <c r="R404" s="77"/>
      <c r="S404" s="77"/>
      <c r="T404" s="78"/>
      <c r="U404" s="38"/>
      <c r="V404" s="38"/>
      <c r="W404" s="38"/>
      <c r="X404" s="38"/>
      <c r="Y404" s="38"/>
      <c r="Z404" s="38"/>
      <c r="AA404" s="38"/>
      <c r="AB404" s="38"/>
      <c r="AC404" s="38"/>
      <c r="AD404" s="38"/>
      <c r="AE404" s="38"/>
      <c r="AT404" s="19" t="s">
        <v>167</v>
      </c>
      <c r="AU404" s="19" t="s">
        <v>83</v>
      </c>
    </row>
    <row r="405" s="2" customFormat="1" ht="24.15" customHeight="1">
      <c r="A405" s="38"/>
      <c r="B405" s="180"/>
      <c r="C405" s="181" t="s">
        <v>553</v>
      </c>
      <c r="D405" s="181" t="s">
        <v>160</v>
      </c>
      <c r="E405" s="182" t="s">
        <v>1878</v>
      </c>
      <c r="F405" s="183" t="s">
        <v>1879</v>
      </c>
      <c r="G405" s="184" t="s">
        <v>184</v>
      </c>
      <c r="H405" s="185">
        <v>12</v>
      </c>
      <c r="I405" s="186"/>
      <c r="J405" s="187">
        <f>ROUND(I405*H405,2)</f>
        <v>0</v>
      </c>
      <c r="K405" s="183" t="s">
        <v>164</v>
      </c>
      <c r="L405" s="39"/>
      <c r="M405" s="188" t="s">
        <v>1</v>
      </c>
      <c r="N405" s="189" t="s">
        <v>40</v>
      </c>
      <c r="O405" s="77"/>
      <c r="P405" s="190">
        <f>O405*H405</f>
        <v>0</v>
      </c>
      <c r="Q405" s="190">
        <v>0</v>
      </c>
      <c r="R405" s="190">
        <f>Q405*H405</f>
        <v>0</v>
      </c>
      <c r="S405" s="190">
        <v>0</v>
      </c>
      <c r="T405" s="191">
        <f>S405*H405</f>
        <v>0</v>
      </c>
      <c r="U405" s="38"/>
      <c r="V405" s="38"/>
      <c r="W405" s="38"/>
      <c r="X405" s="38"/>
      <c r="Y405" s="38"/>
      <c r="Z405" s="38"/>
      <c r="AA405" s="38"/>
      <c r="AB405" s="38"/>
      <c r="AC405" s="38"/>
      <c r="AD405" s="38"/>
      <c r="AE405" s="38"/>
      <c r="AR405" s="192" t="s">
        <v>272</v>
      </c>
      <c r="AT405" s="192" t="s">
        <v>160</v>
      </c>
      <c r="AU405" s="192" t="s">
        <v>83</v>
      </c>
      <c r="AY405" s="19" t="s">
        <v>158</v>
      </c>
      <c r="BE405" s="193">
        <f>IF(N405="základní",J405,0)</f>
        <v>0</v>
      </c>
      <c r="BF405" s="193">
        <f>IF(N405="snížená",J405,0)</f>
        <v>0</v>
      </c>
      <c r="BG405" s="193">
        <f>IF(N405="zákl. přenesená",J405,0)</f>
        <v>0</v>
      </c>
      <c r="BH405" s="193">
        <f>IF(N405="sníž. přenesená",J405,0)</f>
        <v>0</v>
      </c>
      <c r="BI405" s="193">
        <f>IF(N405="nulová",J405,0)</f>
        <v>0</v>
      </c>
      <c r="BJ405" s="19" t="s">
        <v>81</v>
      </c>
      <c r="BK405" s="193">
        <f>ROUND(I405*H405,2)</f>
        <v>0</v>
      </c>
      <c r="BL405" s="19" t="s">
        <v>272</v>
      </c>
      <c r="BM405" s="192" t="s">
        <v>1880</v>
      </c>
    </row>
    <row r="406" s="2" customFormat="1">
      <c r="A406" s="38"/>
      <c r="B406" s="39"/>
      <c r="C406" s="38"/>
      <c r="D406" s="194" t="s">
        <v>167</v>
      </c>
      <c r="E406" s="38"/>
      <c r="F406" s="195" t="s">
        <v>1881</v>
      </c>
      <c r="G406" s="38"/>
      <c r="H406" s="38"/>
      <c r="I406" s="196"/>
      <c r="J406" s="38"/>
      <c r="K406" s="38"/>
      <c r="L406" s="39"/>
      <c r="M406" s="197"/>
      <c r="N406" s="198"/>
      <c r="O406" s="77"/>
      <c r="P406" s="77"/>
      <c r="Q406" s="77"/>
      <c r="R406" s="77"/>
      <c r="S406" s="77"/>
      <c r="T406" s="78"/>
      <c r="U406" s="38"/>
      <c r="V406" s="38"/>
      <c r="W406" s="38"/>
      <c r="X406" s="38"/>
      <c r="Y406" s="38"/>
      <c r="Z406" s="38"/>
      <c r="AA406" s="38"/>
      <c r="AB406" s="38"/>
      <c r="AC406" s="38"/>
      <c r="AD406" s="38"/>
      <c r="AE406" s="38"/>
      <c r="AT406" s="19" t="s">
        <v>167</v>
      </c>
      <c r="AU406" s="19" t="s">
        <v>83</v>
      </c>
    </row>
    <row r="407" s="2" customFormat="1" ht="24.15" customHeight="1">
      <c r="A407" s="38"/>
      <c r="B407" s="180"/>
      <c r="C407" s="181" t="s">
        <v>560</v>
      </c>
      <c r="D407" s="181" t="s">
        <v>160</v>
      </c>
      <c r="E407" s="182" t="s">
        <v>1882</v>
      </c>
      <c r="F407" s="183" t="s">
        <v>1883</v>
      </c>
      <c r="G407" s="184" t="s">
        <v>342</v>
      </c>
      <c r="H407" s="185">
        <v>3</v>
      </c>
      <c r="I407" s="186"/>
      <c r="J407" s="187">
        <f>ROUND(I407*H407,2)</f>
        <v>0</v>
      </c>
      <c r="K407" s="183" t="s">
        <v>164</v>
      </c>
      <c r="L407" s="39"/>
      <c r="M407" s="188" t="s">
        <v>1</v>
      </c>
      <c r="N407" s="189" t="s">
        <v>40</v>
      </c>
      <c r="O407" s="77"/>
      <c r="P407" s="190">
        <f>O407*H407</f>
        <v>0</v>
      </c>
      <c r="Q407" s="190">
        <v>0</v>
      </c>
      <c r="R407" s="190">
        <f>Q407*H407</f>
        <v>0</v>
      </c>
      <c r="S407" s="190">
        <v>0</v>
      </c>
      <c r="T407" s="191">
        <f>S407*H407</f>
        <v>0</v>
      </c>
      <c r="U407" s="38"/>
      <c r="V407" s="38"/>
      <c r="W407" s="38"/>
      <c r="X407" s="38"/>
      <c r="Y407" s="38"/>
      <c r="Z407" s="38"/>
      <c r="AA407" s="38"/>
      <c r="AB407" s="38"/>
      <c r="AC407" s="38"/>
      <c r="AD407" s="38"/>
      <c r="AE407" s="38"/>
      <c r="AR407" s="192" t="s">
        <v>272</v>
      </c>
      <c r="AT407" s="192" t="s">
        <v>160</v>
      </c>
      <c r="AU407" s="192" t="s">
        <v>83</v>
      </c>
      <c r="AY407" s="19" t="s">
        <v>158</v>
      </c>
      <c r="BE407" s="193">
        <f>IF(N407="základní",J407,0)</f>
        <v>0</v>
      </c>
      <c r="BF407" s="193">
        <f>IF(N407="snížená",J407,0)</f>
        <v>0</v>
      </c>
      <c r="BG407" s="193">
        <f>IF(N407="zákl. přenesená",J407,0)</f>
        <v>0</v>
      </c>
      <c r="BH407" s="193">
        <f>IF(N407="sníž. přenesená",J407,0)</f>
        <v>0</v>
      </c>
      <c r="BI407" s="193">
        <f>IF(N407="nulová",J407,0)</f>
        <v>0</v>
      </c>
      <c r="BJ407" s="19" t="s">
        <v>81</v>
      </c>
      <c r="BK407" s="193">
        <f>ROUND(I407*H407,2)</f>
        <v>0</v>
      </c>
      <c r="BL407" s="19" t="s">
        <v>272</v>
      </c>
      <c r="BM407" s="192" t="s">
        <v>1884</v>
      </c>
    </row>
    <row r="408" s="2" customFormat="1">
      <c r="A408" s="38"/>
      <c r="B408" s="39"/>
      <c r="C408" s="38"/>
      <c r="D408" s="194" t="s">
        <v>167</v>
      </c>
      <c r="E408" s="38"/>
      <c r="F408" s="195" t="s">
        <v>1885</v>
      </c>
      <c r="G408" s="38"/>
      <c r="H408" s="38"/>
      <c r="I408" s="196"/>
      <c r="J408" s="38"/>
      <c r="K408" s="38"/>
      <c r="L408" s="39"/>
      <c r="M408" s="197"/>
      <c r="N408" s="198"/>
      <c r="O408" s="77"/>
      <c r="P408" s="77"/>
      <c r="Q408" s="77"/>
      <c r="R408" s="77"/>
      <c r="S408" s="77"/>
      <c r="T408" s="78"/>
      <c r="U408" s="38"/>
      <c r="V408" s="38"/>
      <c r="W408" s="38"/>
      <c r="X408" s="38"/>
      <c r="Y408" s="38"/>
      <c r="Z408" s="38"/>
      <c r="AA408" s="38"/>
      <c r="AB408" s="38"/>
      <c r="AC408" s="38"/>
      <c r="AD408" s="38"/>
      <c r="AE408" s="38"/>
      <c r="AT408" s="19" t="s">
        <v>167</v>
      </c>
      <c r="AU408" s="19" t="s">
        <v>83</v>
      </c>
    </row>
    <row r="409" s="2" customFormat="1" ht="21.75" customHeight="1">
      <c r="A409" s="38"/>
      <c r="B409" s="180"/>
      <c r="C409" s="181" t="s">
        <v>565</v>
      </c>
      <c r="D409" s="181" t="s">
        <v>160</v>
      </c>
      <c r="E409" s="182" t="s">
        <v>1886</v>
      </c>
      <c r="F409" s="183" t="s">
        <v>1887</v>
      </c>
      <c r="G409" s="184" t="s">
        <v>342</v>
      </c>
      <c r="H409" s="185">
        <v>1</v>
      </c>
      <c r="I409" s="186"/>
      <c r="J409" s="187">
        <f>ROUND(I409*H409,2)</f>
        <v>0</v>
      </c>
      <c r="K409" s="183" t="s">
        <v>164</v>
      </c>
      <c r="L409" s="39"/>
      <c r="M409" s="188" t="s">
        <v>1</v>
      </c>
      <c r="N409" s="189" t="s">
        <v>40</v>
      </c>
      <c r="O409" s="77"/>
      <c r="P409" s="190">
        <f>O409*H409</f>
        <v>0</v>
      </c>
      <c r="Q409" s="190">
        <v>0</v>
      </c>
      <c r="R409" s="190">
        <f>Q409*H409</f>
        <v>0</v>
      </c>
      <c r="S409" s="190">
        <v>0</v>
      </c>
      <c r="T409" s="191">
        <f>S409*H409</f>
        <v>0</v>
      </c>
      <c r="U409" s="38"/>
      <c r="V409" s="38"/>
      <c r="W409" s="38"/>
      <c r="X409" s="38"/>
      <c r="Y409" s="38"/>
      <c r="Z409" s="38"/>
      <c r="AA409" s="38"/>
      <c r="AB409" s="38"/>
      <c r="AC409" s="38"/>
      <c r="AD409" s="38"/>
      <c r="AE409" s="38"/>
      <c r="AR409" s="192" t="s">
        <v>272</v>
      </c>
      <c r="AT409" s="192" t="s">
        <v>160</v>
      </c>
      <c r="AU409" s="192" t="s">
        <v>83</v>
      </c>
      <c r="AY409" s="19" t="s">
        <v>158</v>
      </c>
      <c r="BE409" s="193">
        <f>IF(N409="základní",J409,0)</f>
        <v>0</v>
      </c>
      <c r="BF409" s="193">
        <f>IF(N409="snížená",J409,0)</f>
        <v>0</v>
      </c>
      <c r="BG409" s="193">
        <f>IF(N409="zákl. přenesená",J409,0)</f>
        <v>0</v>
      </c>
      <c r="BH409" s="193">
        <f>IF(N409="sníž. přenesená",J409,0)</f>
        <v>0</v>
      </c>
      <c r="BI409" s="193">
        <f>IF(N409="nulová",J409,0)</f>
        <v>0</v>
      </c>
      <c r="BJ409" s="19" t="s">
        <v>81</v>
      </c>
      <c r="BK409" s="193">
        <f>ROUND(I409*H409,2)</f>
        <v>0</v>
      </c>
      <c r="BL409" s="19" t="s">
        <v>272</v>
      </c>
      <c r="BM409" s="192" t="s">
        <v>1888</v>
      </c>
    </row>
    <row r="410" s="2" customFormat="1">
      <c r="A410" s="38"/>
      <c r="B410" s="39"/>
      <c r="C410" s="38"/>
      <c r="D410" s="194" t="s">
        <v>167</v>
      </c>
      <c r="E410" s="38"/>
      <c r="F410" s="195" t="s">
        <v>1889</v>
      </c>
      <c r="G410" s="38"/>
      <c r="H410" s="38"/>
      <c r="I410" s="196"/>
      <c r="J410" s="38"/>
      <c r="K410" s="38"/>
      <c r="L410" s="39"/>
      <c r="M410" s="197"/>
      <c r="N410" s="198"/>
      <c r="O410" s="77"/>
      <c r="P410" s="77"/>
      <c r="Q410" s="77"/>
      <c r="R410" s="77"/>
      <c r="S410" s="77"/>
      <c r="T410" s="78"/>
      <c r="U410" s="38"/>
      <c r="V410" s="38"/>
      <c r="W410" s="38"/>
      <c r="X410" s="38"/>
      <c r="Y410" s="38"/>
      <c r="Z410" s="38"/>
      <c r="AA410" s="38"/>
      <c r="AB410" s="38"/>
      <c r="AC410" s="38"/>
      <c r="AD410" s="38"/>
      <c r="AE410" s="38"/>
      <c r="AT410" s="19" t="s">
        <v>167</v>
      </c>
      <c r="AU410" s="19" t="s">
        <v>83</v>
      </c>
    </row>
    <row r="411" s="13" customFormat="1">
      <c r="A411" s="13"/>
      <c r="B411" s="200"/>
      <c r="C411" s="13"/>
      <c r="D411" s="194" t="s">
        <v>171</v>
      </c>
      <c r="E411" s="201" t="s">
        <v>1</v>
      </c>
      <c r="F411" s="202" t="s">
        <v>1641</v>
      </c>
      <c r="G411" s="13"/>
      <c r="H411" s="201" t="s">
        <v>1</v>
      </c>
      <c r="I411" s="203"/>
      <c r="J411" s="13"/>
      <c r="K411" s="13"/>
      <c r="L411" s="200"/>
      <c r="M411" s="204"/>
      <c r="N411" s="205"/>
      <c r="O411" s="205"/>
      <c r="P411" s="205"/>
      <c r="Q411" s="205"/>
      <c r="R411" s="205"/>
      <c r="S411" s="205"/>
      <c r="T411" s="206"/>
      <c r="U411" s="13"/>
      <c r="V411" s="13"/>
      <c r="W411" s="13"/>
      <c r="X411" s="13"/>
      <c r="Y411" s="13"/>
      <c r="Z411" s="13"/>
      <c r="AA411" s="13"/>
      <c r="AB411" s="13"/>
      <c r="AC411" s="13"/>
      <c r="AD411" s="13"/>
      <c r="AE411" s="13"/>
      <c r="AT411" s="201" t="s">
        <v>171</v>
      </c>
      <c r="AU411" s="201" t="s">
        <v>83</v>
      </c>
      <c r="AV411" s="13" t="s">
        <v>81</v>
      </c>
      <c r="AW411" s="13" t="s">
        <v>32</v>
      </c>
      <c r="AX411" s="13" t="s">
        <v>75</v>
      </c>
      <c r="AY411" s="201" t="s">
        <v>158</v>
      </c>
    </row>
    <row r="412" s="13" customFormat="1">
      <c r="A412" s="13"/>
      <c r="B412" s="200"/>
      <c r="C412" s="13"/>
      <c r="D412" s="194" t="s">
        <v>171</v>
      </c>
      <c r="E412" s="201" t="s">
        <v>1</v>
      </c>
      <c r="F412" s="202" t="s">
        <v>1872</v>
      </c>
      <c r="G412" s="13"/>
      <c r="H412" s="201" t="s">
        <v>1</v>
      </c>
      <c r="I412" s="203"/>
      <c r="J412" s="13"/>
      <c r="K412" s="13"/>
      <c r="L412" s="200"/>
      <c r="M412" s="204"/>
      <c r="N412" s="205"/>
      <c r="O412" s="205"/>
      <c r="P412" s="205"/>
      <c r="Q412" s="205"/>
      <c r="R412" s="205"/>
      <c r="S412" s="205"/>
      <c r="T412" s="206"/>
      <c r="U412" s="13"/>
      <c r="V412" s="13"/>
      <c r="W412" s="13"/>
      <c r="X412" s="13"/>
      <c r="Y412" s="13"/>
      <c r="Z412" s="13"/>
      <c r="AA412" s="13"/>
      <c r="AB412" s="13"/>
      <c r="AC412" s="13"/>
      <c r="AD412" s="13"/>
      <c r="AE412" s="13"/>
      <c r="AT412" s="201" t="s">
        <v>171</v>
      </c>
      <c r="AU412" s="201" t="s">
        <v>83</v>
      </c>
      <c r="AV412" s="13" t="s">
        <v>81</v>
      </c>
      <c r="AW412" s="13" t="s">
        <v>32</v>
      </c>
      <c r="AX412" s="13" t="s">
        <v>75</v>
      </c>
      <c r="AY412" s="201" t="s">
        <v>158</v>
      </c>
    </row>
    <row r="413" s="13" customFormat="1">
      <c r="A413" s="13"/>
      <c r="B413" s="200"/>
      <c r="C413" s="13"/>
      <c r="D413" s="194" t="s">
        <v>171</v>
      </c>
      <c r="E413" s="201" t="s">
        <v>1</v>
      </c>
      <c r="F413" s="202" t="s">
        <v>1873</v>
      </c>
      <c r="G413" s="13"/>
      <c r="H413" s="201" t="s">
        <v>1</v>
      </c>
      <c r="I413" s="203"/>
      <c r="J413" s="13"/>
      <c r="K413" s="13"/>
      <c r="L413" s="200"/>
      <c r="M413" s="204"/>
      <c r="N413" s="205"/>
      <c r="O413" s="205"/>
      <c r="P413" s="205"/>
      <c r="Q413" s="205"/>
      <c r="R413" s="205"/>
      <c r="S413" s="205"/>
      <c r="T413" s="206"/>
      <c r="U413" s="13"/>
      <c r="V413" s="13"/>
      <c r="W413" s="13"/>
      <c r="X413" s="13"/>
      <c r="Y413" s="13"/>
      <c r="Z413" s="13"/>
      <c r="AA413" s="13"/>
      <c r="AB413" s="13"/>
      <c r="AC413" s="13"/>
      <c r="AD413" s="13"/>
      <c r="AE413" s="13"/>
      <c r="AT413" s="201" t="s">
        <v>171</v>
      </c>
      <c r="AU413" s="201" t="s">
        <v>83</v>
      </c>
      <c r="AV413" s="13" t="s">
        <v>81</v>
      </c>
      <c r="AW413" s="13" t="s">
        <v>32</v>
      </c>
      <c r="AX413" s="13" t="s">
        <v>75</v>
      </c>
      <c r="AY413" s="201" t="s">
        <v>158</v>
      </c>
    </row>
    <row r="414" s="13" customFormat="1">
      <c r="A414" s="13"/>
      <c r="B414" s="200"/>
      <c r="C414" s="13"/>
      <c r="D414" s="194" t="s">
        <v>171</v>
      </c>
      <c r="E414" s="201" t="s">
        <v>1</v>
      </c>
      <c r="F414" s="202" t="s">
        <v>1874</v>
      </c>
      <c r="G414" s="13"/>
      <c r="H414" s="201" t="s">
        <v>1</v>
      </c>
      <c r="I414" s="203"/>
      <c r="J414" s="13"/>
      <c r="K414" s="13"/>
      <c r="L414" s="200"/>
      <c r="M414" s="204"/>
      <c r="N414" s="205"/>
      <c r="O414" s="205"/>
      <c r="P414" s="205"/>
      <c r="Q414" s="205"/>
      <c r="R414" s="205"/>
      <c r="S414" s="205"/>
      <c r="T414" s="206"/>
      <c r="U414" s="13"/>
      <c r="V414" s="13"/>
      <c r="W414" s="13"/>
      <c r="X414" s="13"/>
      <c r="Y414" s="13"/>
      <c r="Z414" s="13"/>
      <c r="AA414" s="13"/>
      <c r="AB414" s="13"/>
      <c r="AC414" s="13"/>
      <c r="AD414" s="13"/>
      <c r="AE414" s="13"/>
      <c r="AT414" s="201" t="s">
        <v>171</v>
      </c>
      <c r="AU414" s="201" t="s">
        <v>83</v>
      </c>
      <c r="AV414" s="13" t="s">
        <v>81</v>
      </c>
      <c r="AW414" s="13" t="s">
        <v>32</v>
      </c>
      <c r="AX414" s="13" t="s">
        <v>75</v>
      </c>
      <c r="AY414" s="201" t="s">
        <v>158</v>
      </c>
    </row>
    <row r="415" s="14" customFormat="1">
      <c r="A415" s="14"/>
      <c r="B415" s="207"/>
      <c r="C415" s="14"/>
      <c r="D415" s="194" t="s">
        <v>171</v>
      </c>
      <c r="E415" s="208" t="s">
        <v>1</v>
      </c>
      <c r="F415" s="209" t="s">
        <v>81</v>
      </c>
      <c r="G415" s="14"/>
      <c r="H415" s="210">
        <v>1</v>
      </c>
      <c r="I415" s="211"/>
      <c r="J415" s="14"/>
      <c r="K415" s="14"/>
      <c r="L415" s="207"/>
      <c r="M415" s="212"/>
      <c r="N415" s="213"/>
      <c r="O415" s="213"/>
      <c r="P415" s="213"/>
      <c r="Q415" s="213"/>
      <c r="R415" s="213"/>
      <c r="S415" s="213"/>
      <c r="T415" s="214"/>
      <c r="U415" s="14"/>
      <c r="V415" s="14"/>
      <c r="W415" s="14"/>
      <c r="X415" s="14"/>
      <c r="Y415" s="14"/>
      <c r="Z415" s="14"/>
      <c r="AA415" s="14"/>
      <c r="AB415" s="14"/>
      <c r="AC415" s="14"/>
      <c r="AD415" s="14"/>
      <c r="AE415" s="14"/>
      <c r="AT415" s="208" t="s">
        <v>171</v>
      </c>
      <c r="AU415" s="208" t="s">
        <v>83</v>
      </c>
      <c r="AV415" s="14" t="s">
        <v>83</v>
      </c>
      <c r="AW415" s="14" t="s">
        <v>32</v>
      </c>
      <c r="AX415" s="14" t="s">
        <v>75</v>
      </c>
      <c r="AY415" s="208" t="s">
        <v>158</v>
      </c>
    </row>
    <row r="416" s="15" customFormat="1">
      <c r="A416" s="15"/>
      <c r="B416" s="215"/>
      <c r="C416" s="15"/>
      <c r="D416" s="194" t="s">
        <v>171</v>
      </c>
      <c r="E416" s="216" t="s">
        <v>1</v>
      </c>
      <c r="F416" s="217" t="s">
        <v>196</v>
      </c>
      <c r="G416" s="15"/>
      <c r="H416" s="218">
        <v>1</v>
      </c>
      <c r="I416" s="219"/>
      <c r="J416" s="15"/>
      <c r="K416" s="15"/>
      <c r="L416" s="215"/>
      <c r="M416" s="220"/>
      <c r="N416" s="221"/>
      <c r="O416" s="221"/>
      <c r="P416" s="221"/>
      <c r="Q416" s="221"/>
      <c r="R416" s="221"/>
      <c r="S416" s="221"/>
      <c r="T416" s="222"/>
      <c r="U416" s="15"/>
      <c r="V416" s="15"/>
      <c r="W416" s="15"/>
      <c r="X416" s="15"/>
      <c r="Y416" s="15"/>
      <c r="Z416" s="15"/>
      <c r="AA416" s="15"/>
      <c r="AB416" s="15"/>
      <c r="AC416" s="15"/>
      <c r="AD416" s="15"/>
      <c r="AE416" s="15"/>
      <c r="AT416" s="216" t="s">
        <v>171</v>
      </c>
      <c r="AU416" s="216" t="s">
        <v>83</v>
      </c>
      <c r="AV416" s="15" t="s">
        <v>165</v>
      </c>
      <c r="AW416" s="15" t="s">
        <v>32</v>
      </c>
      <c r="AX416" s="15" t="s">
        <v>81</v>
      </c>
      <c r="AY416" s="216" t="s">
        <v>158</v>
      </c>
    </row>
    <row r="417" s="2" customFormat="1" ht="24.15" customHeight="1">
      <c r="A417" s="38"/>
      <c r="B417" s="180"/>
      <c r="C417" s="223" t="s">
        <v>570</v>
      </c>
      <c r="D417" s="223" t="s">
        <v>304</v>
      </c>
      <c r="E417" s="224" t="s">
        <v>1890</v>
      </c>
      <c r="F417" s="225" t="s">
        <v>1891</v>
      </c>
      <c r="G417" s="226" t="s">
        <v>342</v>
      </c>
      <c r="H417" s="227">
        <v>1</v>
      </c>
      <c r="I417" s="228"/>
      <c r="J417" s="229">
        <f>ROUND(I417*H417,2)</f>
        <v>0</v>
      </c>
      <c r="K417" s="225" t="s">
        <v>164</v>
      </c>
      <c r="L417" s="230"/>
      <c r="M417" s="231" t="s">
        <v>1</v>
      </c>
      <c r="N417" s="232" t="s">
        <v>40</v>
      </c>
      <c r="O417" s="77"/>
      <c r="P417" s="190">
        <f>O417*H417</f>
        <v>0</v>
      </c>
      <c r="Q417" s="190">
        <v>0.00076999999999999996</v>
      </c>
      <c r="R417" s="190">
        <f>Q417*H417</f>
        <v>0.00076999999999999996</v>
      </c>
      <c r="S417" s="190">
        <v>0</v>
      </c>
      <c r="T417" s="191">
        <f>S417*H417</f>
        <v>0</v>
      </c>
      <c r="U417" s="38"/>
      <c r="V417" s="38"/>
      <c r="W417" s="38"/>
      <c r="X417" s="38"/>
      <c r="Y417" s="38"/>
      <c r="Z417" s="38"/>
      <c r="AA417" s="38"/>
      <c r="AB417" s="38"/>
      <c r="AC417" s="38"/>
      <c r="AD417" s="38"/>
      <c r="AE417" s="38"/>
      <c r="AR417" s="192" t="s">
        <v>379</v>
      </c>
      <c r="AT417" s="192" t="s">
        <v>304</v>
      </c>
      <c r="AU417" s="192" t="s">
        <v>83</v>
      </c>
      <c r="AY417" s="19" t="s">
        <v>158</v>
      </c>
      <c r="BE417" s="193">
        <f>IF(N417="základní",J417,0)</f>
        <v>0</v>
      </c>
      <c r="BF417" s="193">
        <f>IF(N417="snížená",J417,0)</f>
        <v>0</v>
      </c>
      <c r="BG417" s="193">
        <f>IF(N417="zákl. přenesená",J417,0)</f>
        <v>0</v>
      </c>
      <c r="BH417" s="193">
        <f>IF(N417="sníž. přenesená",J417,0)</f>
        <v>0</v>
      </c>
      <c r="BI417" s="193">
        <f>IF(N417="nulová",J417,0)</f>
        <v>0</v>
      </c>
      <c r="BJ417" s="19" t="s">
        <v>81</v>
      </c>
      <c r="BK417" s="193">
        <f>ROUND(I417*H417,2)</f>
        <v>0</v>
      </c>
      <c r="BL417" s="19" t="s">
        <v>272</v>
      </c>
      <c r="BM417" s="192" t="s">
        <v>1892</v>
      </c>
    </row>
    <row r="418" s="2" customFormat="1">
      <c r="A418" s="38"/>
      <c r="B418" s="39"/>
      <c r="C418" s="38"/>
      <c r="D418" s="194" t="s">
        <v>167</v>
      </c>
      <c r="E418" s="38"/>
      <c r="F418" s="195" t="s">
        <v>1891</v>
      </c>
      <c r="G418" s="38"/>
      <c r="H418" s="38"/>
      <c r="I418" s="196"/>
      <c r="J418" s="38"/>
      <c r="K418" s="38"/>
      <c r="L418" s="39"/>
      <c r="M418" s="197"/>
      <c r="N418" s="198"/>
      <c r="O418" s="77"/>
      <c r="P418" s="77"/>
      <c r="Q418" s="77"/>
      <c r="R418" s="77"/>
      <c r="S418" s="77"/>
      <c r="T418" s="78"/>
      <c r="U418" s="38"/>
      <c r="V418" s="38"/>
      <c r="W418" s="38"/>
      <c r="X418" s="38"/>
      <c r="Y418" s="38"/>
      <c r="Z418" s="38"/>
      <c r="AA418" s="38"/>
      <c r="AB418" s="38"/>
      <c r="AC418" s="38"/>
      <c r="AD418" s="38"/>
      <c r="AE418" s="38"/>
      <c r="AT418" s="19" t="s">
        <v>167</v>
      </c>
      <c r="AU418" s="19" t="s">
        <v>83</v>
      </c>
    </row>
    <row r="419" s="2" customFormat="1" ht="16.5" customHeight="1">
      <c r="A419" s="38"/>
      <c r="B419" s="180"/>
      <c r="C419" s="223" t="s">
        <v>578</v>
      </c>
      <c r="D419" s="223" t="s">
        <v>304</v>
      </c>
      <c r="E419" s="224" t="s">
        <v>1893</v>
      </c>
      <c r="F419" s="225" t="s">
        <v>1894</v>
      </c>
      <c r="G419" s="226" t="s">
        <v>342</v>
      </c>
      <c r="H419" s="227">
        <v>1</v>
      </c>
      <c r="I419" s="228"/>
      <c r="J419" s="229">
        <f>ROUND(I419*H419,2)</f>
        <v>0</v>
      </c>
      <c r="K419" s="225" t="s">
        <v>164</v>
      </c>
      <c r="L419" s="230"/>
      <c r="M419" s="231" t="s">
        <v>1</v>
      </c>
      <c r="N419" s="232" t="s">
        <v>40</v>
      </c>
      <c r="O419" s="77"/>
      <c r="P419" s="190">
        <f>O419*H419</f>
        <v>0</v>
      </c>
      <c r="Q419" s="190">
        <v>0.00019000000000000001</v>
      </c>
      <c r="R419" s="190">
        <f>Q419*H419</f>
        <v>0.00019000000000000001</v>
      </c>
      <c r="S419" s="190">
        <v>0</v>
      </c>
      <c r="T419" s="191">
        <f>S419*H419</f>
        <v>0</v>
      </c>
      <c r="U419" s="38"/>
      <c r="V419" s="38"/>
      <c r="W419" s="38"/>
      <c r="X419" s="38"/>
      <c r="Y419" s="38"/>
      <c r="Z419" s="38"/>
      <c r="AA419" s="38"/>
      <c r="AB419" s="38"/>
      <c r="AC419" s="38"/>
      <c r="AD419" s="38"/>
      <c r="AE419" s="38"/>
      <c r="AR419" s="192" t="s">
        <v>379</v>
      </c>
      <c r="AT419" s="192" t="s">
        <v>304</v>
      </c>
      <c r="AU419" s="192" t="s">
        <v>83</v>
      </c>
      <c r="AY419" s="19" t="s">
        <v>158</v>
      </c>
      <c r="BE419" s="193">
        <f>IF(N419="základní",J419,0)</f>
        <v>0</v>
      </c>
      <c r="BF419" s="193">
        <f>IF(N419="snížená",J419,0)</f>
        <v>0</v>
      </c>
      <c r="BG419" s="193">
        <f>IF(N419="zákl. přenesená",J419,0)</f>
        <v>0</v>
      </c>
      <c r="BH419" s="193">
        <f>IF(N419="sníž. přenesená",J419,0)</f>
        <v>0</v>
      </c>
      <c r="BI419" s="193">
        <f>IF(N419="nulová",J419,0)</f>
        <v>0</v>
      </c>
      <c r="BJ419" s="19" t="s">
        <v>81</v>
      </c>
      <c r="BK419" s="193">
        <f>ROUND(I419*H419,2)</f>
        <v>0</v>
      </c>
      <c r="BL419" s="19" t="s">
        <v>272</v>
      </c>
      <c r="BM419" s="192" t="s">
        <v>1895</v>
      </c>
    </row>
    <row r="420" s="2" customFormat="1">
      <c r="A420" s="38"/>
      <c r="B420" s="39"/>
      <c r="C420" s="38"/>
      <c r="D420" s="194" t="s">
        <v>167</v>
      </c>
      <c r="E420" s="38"/>
      <c r="F420" s="195" t="s">
        <v>1894</v>
      </c>
      <c r="G420" s="38"/>
      <c r="H420" s="38"/>
      <c r="I420" s="196"/>
      <c r="J420" s="38"/>
      <c r="K420" s="38"/>
      <c r="L420" s="39"/>
      <c r="M420" s="197"/>
      <c r="N420" s="198"/>
      <c r="O420" s="77"/>
      <c r="P420" s="77"/>
      <c r="Q420" s="77"/>
      <c r="R420" s="77"/>
      <c r="S420" s="77"/>
      <c r="T420" s="78"/>
      <c r="U420" s="38"/>
      <c r="V420" s="38"/>
      <c r="W420" s="38"/>
      <c r="X420" s="38"/>
      <c r="Y420" s="38"/>
      <c r="Z420" s="38"/>
      <c r="AA420" s="38"/>
      <c r="AB420" s="38"/>
      <c r="AC420" s="38"/>
      <c r="AD420" s="38"/>
      <c r="AE420" s="38"/>
      <c r="AT420" s="19" t="s">
        <v>167</v>
      </c>
      <c r="AU420" s="19" t="s">
        <v>83</v>
      </c>
    </row>
    <row r="421" s="2" customFormat="1" ht="16.5" customHeight="1">
      <c r="A421" s="38"/>
      <c r="B421" s="180"/>
      <c r="C421" s="181" t="s">
        <v>583</v>
      </c>
      <c r="D421" s="181" t="s">
        <v>160</v>
      </c>
      <c r="E421" s="182" t="s">
        <v>1896</v>
      </c>
      <c r="F421" s="183" t="s">
        <v>1897</v>
      </c>
      <c r="G421" s="184" t="s">
        <v>342</v>
      </c>
      <c r="H421" s="185">
        <v>1</v>
      </c>
      <c r="I421" s="186"/>
      <c r="J421" s="187">
        <f>ROUND(I421*H421,2)</f>
        <v>0</v>
      </c>
      <c r="K421" s="183" t="s">
        <v>164</v>
      </c>
      <c r="L421" s="39"/>
      <c r="M421" s="188" t="s">
        <v>1</v>
      </c>
      <c r="N421" s="189" t="s">
        <v>40</v>
      </c>
      <c r="O421" s="77"/>
      <c r="P421" s="190">
        <f>O421*H421</f>
        <v>0</v>
      </c>
      <c r="Q421" s="190">
        <v>0</v>
      </c>
      <c r="R421" s="190">
        <f>Q421*H421</f>
        <v>0</v>
      </c>
      <c r="S421" s="190">
        <v>0</v>
      </c>
      <c r="T421" s="191">
        <f>S421*H421</f>
        <v>0</v>
      </c>
      <c r="U421" s="38"/>
      <c r="V421" s="38"/>
      <c r="W421" s="38"/>
      <c r="X421" s="38"/>
      <c r="Y421" s="38"/>
      <c r="Z421" s="38"/>
      <c r="AA421" s="38"/>
      <c r="AB421" s="38"/>
      <c r="AC421" s="38"/>
      <c r="AD421" s="38"/>
      <c r="AE421" s="38"/>
      <c r="AR421" s="192" t="s">
        <v>272</v>
      </c>
      <c r="AT421" s="192" t="s">
        <v>160</v>
      </c>
      <c r="AU421" s="192" t="s">
        <v>83</v>
      </c>
      <c r="AY421" s="19" t="s">
        <v>158</v>
      </c>
      <c r="BE421" s="193">
        <f>IF(N421="základní",J421,0)</f>
        <v>0</v>
      </c>
      <c r="BF421" s="193">
        <f>IF(N421="snížená",J421,0)</f>
        <v>0</v>
      </c>
      <c r="BG421" s="193">
        <f>IF(N421="zákl. přenesená",J421,0)</f>
        <v>0</v>
      </c>
      <c r="BH421" s="193">
        <f>IF(N421="sníž. přenesená",J421,0)</f>
        <v>0</v>
      </c>
      <c r="BI421" s="193">
        <f>IF(N421="nulová",J421,0)</f>
        <v>0</v>
      </c>
      <c r="BJ421" s="19" t="s">
        <v>81</v>
      </c>
      <c r="BK421" s="193">
        <f>ROUND(I421*H421,2)</f>
        <v>0</v>
      </c>
      <c r="BL421" s="19" t="s">
        <v>272</v>
      </c>
      <c r="BM421" s="192" t="s">
        <v>1898</v>
      </c>
    </row>
    <row r="422" s="2" customFormat="1">
      <c r="A422" s="38"/>
      <c r="B422" s="39"/>
      <c r="C422" s="38"/>
      <c r="D422" s="194" t="s">
        <v>167</v>
      </c>
      <c r="E422" s="38"/>
      <c r="F422" s="195" t="s">
        <v>1899</v>
      </c>
      <c r="G422" s="38"/>
      <c r="H422" s="38"/>
      <c r="I422" s="196"/>
      <c r="J422" s="38"/>
      <c r="K422" s="38"/>
      <c r="L422" s="39"/>
      <c r="M422" s="197"/>
      <c r="N422" s="198"/>
      <c r="O422" s="77"/>
      <c r="P422" s="77"/>
      <c r="Q422" s="77"/>
      <c r="R422" s="77"/>
      <c r="S422" s="77"/>
      <c r="T422" s="78"/>
      <c r="U422" s="38"/>
      <c r="V422" s="38"/>
      <c r="W422" s="38"/>
      <c r="X422" s="38"/>
      <c r="Y422" s="38"/>
      <c r="Z422" s="38"/>
      <c r="AA422" s="38"/>
      <c r="AB422" s="38"/>
      <c r="AC422" s="38"/>
      <c r="AD422" s="38"/>
      <c r="AE422" s="38"/>
      <c r="AT422" s="19" t="s">
        <v>167</v>
      </c>
      <c r="AU422" s="19" t="s">
        <v>83</v>
      </c>
    </row>
    <row r="423" s="13" customFormat="1">
      <c r="A423" s="13"/>
      <c r="B423" s="200"/>
      <c r="C423" s="13"/>
      <c r="D423" s="194" t="s">
        <v>171</v>
      </c>
      <c r="E423" s="201" t="s">
        <v>1</v>
      </c>
      <c r="F423" s="202" t="s">
        <v>1641</v>
      </c>
      <c r="G423" s="13"/>
      <c r="H423" s="201" t="s">
        <v>1</v>
      </c>
      <c r="I423" s="203"/>
      <c r="J423" s="13"/>
      <c r="K423" s="13"/>
      <c r="L423" s="200"/>
      <c r="M423" s="204"/>
      <c r="N423" s="205"/>
      <c r="O423" s="205"/>
      <c r="P423" s="205"/>
      <c r="Q423" s="205"/>
      <c r="R423" s="205"/>
      <c r="S423" s="205"/>
      <c r="T423" s="206"/>
      <c r="U423" s="13"/>
      <c r="V423" s="13"/>
      <c r="W423" s="13"/>
      <c r="X423" s="13"/>
      <c r="Y423" s="13"/>
      <c r="Z423" s="13"/>
      <c r="AA423" s="13"/>
      <c r="AB423" s="13"/>
      <c r="AC423" s="13"/>
      <c r="AD423" s="13"/>
      <c r="AE423" s="13"/>
      <c r="AT423" s="201" t="s">
        <v>171</v>
      </c>
      <c r="AU423" s="201" t="s">
        <v>83</v>
      </c>
      <c r="AV423" s="13" t="s">
        <v>81</v>
      </c>
      <c r="AW423" s="13" t="s">
        <v>32</v>
      </c>
      <c r="AX423" s="13" t="s">
        <v>75</v>
      </c>
      <c r="AY423" s="201" t="s">
        <v>158</v>
      </c>
    </row>
    <row r="424" s="13" customFormat="1">
      <c r="A424" s="13"/>
      <c r="B424" s="200"/>
      <c r="C424" s="13"/>
      <c r="D424" s="194" t="s">
        <v>171</v>
      </c>
      <c r="E424" s="201" t="s">
        <v>1</v>
      </c>
      <c r="F424" s="202" t="s">
        <v>1900</v>
      </c>
      <c r="G424" s="13"/>
      <c r="H424" s="201" t="s">
        <v>1</v>
      </c>
      <c r="I424" s="203"/>
      <c r="J424" s="13"/>
      <c r="K424" s="13"/>
      <c r="L424" s="200"/>
      <c r="M424" s="204"/>
      <c r="N424" s="205"/>
      <c r="O424" s="205"/>
      <c r="P424" s="205"/>
      <c r="Q424" s="205"/>
      <c r="R424" s="205"/>
      <c r="S424" s="205"/>
      <c r="T424" s="206"/>
      <c r="U424" s="13"/>
      <c r="V424" s="13"/>
      <c r="W424" s="13"/>
      <c r="X424" s="13"/>
      <c r="Y424" s="13"/>
      <c r="Z424" s="13"/>
      <c r="AA424" s="13"/>
      <c r="AB424" s="13"/>
      <c r="AC424" s="13"/>
      <c r="AD424" s="13"/>
      <c r="AE424" s="13"/>
      <c r="AT424" s="201" t="s">
        <v>171</v>
      </c>
      <c r="AU424" s="201" t="s">
        <v>83</v>
      </c>
      <c r="AV424" s="13" t="s">
        <v>81</v>
      </c>
      <c r="AW424" s="13" t="s">
        <v>32</v>
      </c>
      <c r="AX424" s="13" t="s">
        <v>75</v>
      </c>
      <c r="AY424" s="201" t="s">
        <v>158</v>
      </c>
    </row>
    <row r="425" s="14" customFormat="1">
      <c r="A425" s="14"/>
      <c r="B425" s="207"/>
      <c r="C425" s="14"/>
      <c r="D425" s="194" t="s">
        <v>171</v>
      </c>
      <c r="E425" s="208" t="s">
        <v>1</v>
      </c>
      <c r="F425" s="209" t="s">
        <v>81</v>
      </c>
      <c r="G425" s="14"/>
      <c r="H425" s="210">
        <v>1</v>
      </c>
      <c r="I425" s="211"/>
      <c r="J425" s="14"/>
      <c r="K425" s="14"/>
      <c r="L425" s="207"/>
      <c r="M425" s="212"/>
      <c r="N425" s="213"/>
      <c r="O425" s="213"/>
      <c r="P425" s="213"/>
      <c r="Q425" s="213"/>
      <c r="R425" s="213"/>
      <c r="S425" s="213"/>
      <c r="T425" s="214"/>
      <c r="U425" s="14"/>
      <c r="V425" s="14"/>
      <c r="W425" s="14"/>
      <c r="X425" s="14"/>
      <c r="Y425" s="14"/>
      <c r="Z425" s="14"/>
      <c r="AA425" s="14"/>
      <c r="AB425" s="14"/>
      <c r="AC425" s="14"/>
      <c r="AD425" s="14"/>
      <c r="AE425" s="14"/>
      <c r="AT425" s="208" t="s">
        <v>171</v>
      </c>
      <c r="AU425" s="208" t="s">
        <v>83</v>
      </c>
      <c r="AV425" s="14" t="s">
        <v>83</v>
      </c>
      <c r="AW425" s="14" t="s">
        <v>32</v>
      </c>
      <c r="AX425" s="14" t="s">
        <v>75</v>
      </c>
      <c r="AY425" s="208" t="s">
        <v>158</v>
      </c>
    </row>
    <row r="426" s="15" customFormat="1">
      <c r="A426" s="15"/>
      <c r="B426" s="215"/>
      <c r="C426" s="15"/>
      <c r="D426" s="194" t="s">
        <v>171</v>
      </c>
      <c r="E426" s="216" t="s">
        <v>1</v>
      </c>
      <c r="F426" s="217" t="s">
        <v>196</v>
      </c>
      <c r="G426" s="15"/>
      <c r="H426" s="218">
        <v>1</v>
      </c>
      <c r="I426" s="219"/>
      <c r="J426" s="15"/>
      <c r="K426" s="15"/>
      <c r="L426" s="215"/>
      <c r="M426" s="220"/>
      <c r="N426" s="221"/>
      <c r="O426" s="221"/>
      <c r="P426" s="221"/>
      <c r="Q426" s="221"/>
      <c r="R426" s="221"/>
      <c r="S426" s="221"/>
      <c r="T426" s="222"/>
      <c r="U426" s="15"/>
      <c r="V426" s="15"/>
      <c r="W426" s="15"/>
      <c r="X426" s="15"/>
      <c r="Y426" s="15"/>
      <c r="Z426" s="15"/>
      <c r="AA426" s="15"/>
      <c r="AB426" s="15"/>
      <c r="AC426" s="15"/>
      <c r="AD426" s="15"/>
      <c r="AE426" s="15"/>
      <c r="AT426" s="216" t="s">
        <v>171</v>
      </c>
      <c r="AU426" s="216" t="s">
        <v>83</v>
      </c>
      <c r="AV426" s="15" t="s">
        <v>165</v>
      </c>
      <c r="AW426" s="15" t="s">
        <v>32</v>
      </c>
      <c r="AX426" s="15" t="s">
        <v>81</v>
      </c>
      <c r="AY426" s="216" t="s">
        <v>158</v>
      </c>
    </row>
    <row r="427" s="2" customFormat="1" ht="16.5" customHeight="1">
      <c r="A427" s="38"/>
      <c r="B427" s="180"/>
      <c r="C427" s="223" t="s">
        <v>593</v>
      </c>
      <c r="D427" s="223" t="s">
        <v>304</v>
      </c>
      <c r="E427" s="224" t="s">
        <v>1901</v>
      </c>
      <c r="F427" s="225" t="s">
        <v>1902</v>
      </c>
      <c r="G427" s="226" t="s">
        <v>342</v>
      </c>
      <c r="H427" s="227">
        <v>1</v>
      </c>
      <c r="I427" s="228"/>
      <c r="J427" s="229">
        <f>ROUND(I427*H427,2)</f>
        <v>0</v>
      </c>
      <c r="K427" s="225" t="s">
        <v>164</v>
      </c>
      <c r="L427" s="230"/>
      <c r="M427" s="231" t="s">
        <v>1</v>
      </c>
      <c r="N427" s="232" t="s">
        <v>40</v>
      </c>
      <c r="O427" s="77"/>
      <c r="P427" s="190">
        <f>O427*H427</f>
        <v>0</v>
      </c>
      <c r="Q427" s="190">
        <v>0.002</v>
      </c>
      <c r="R427" s="190">
        <f>Q427*H427</f>
        <v>0.002</v>
      </c>
      <c r="S427" s="190">
        <v>0</v>
      </c>
      <c r="T427" s="191">
        <f>S427*H427</f>
        <v>0</v>
      </c>
      <c r="U427" s="38"/>
      <c r="V427" s="38"/>
      <c r="W427" s="38"/>
      <c r="X427" s="38"/>
      <c r="Y427" s="38"/>
      <c r="Z427" s="38"/>
      <c r="AA427" s="38"/>
      <c r="AB427" s="38"/>
      <c r="AC427" s="38"/>
      <c r="AD427" s="38"/>
      <c r="AE427" s="38"/>
      <c r="AR427" s="192" t="s">
        <v>379</v>
      </c>
      <c r="AT427" s="192" t="s">
        <v>304</v>
      </c>
      <c r="AU427" s="192" t="s">
        <v>83</v>
      </c>
      <c r="AY427" s="19" t="s">
        <v>158</v>
      </c>
      <c r="BE427" s="193">
        <f>IF(N427="základní",J427,0)</f>
        <v>0</v>
      </c>
      <c r="BF427" s="193">
        <f>IF(N427="snížená",J427,0)</f>
        <v>0</v>
      </c>
      <c r="BG427" s="193">
        <f>IF(N427="zákl. přenesená",J427,0)</f>
        <v>0</v>
      </c>
      <c r="BH427" s="193">
        <f>IF(N427="sníž. přenesená",J427,0)</f>
        <v>0</v>
      </c>
      <c r="BI427" s="193">
        <f>IF(N427="nulová",J427,0)</f>
        <v>0</v>
      </c>
      <c r="BJ427" s="19" t="s">
        <v>81</v>
      </c>
      <c r="BK427" s="193">
        <f>ROUND(I427*H427,2)</f>
        <v>0</v>
      </c>
      <c r="BL427" s="19" t="s">
        <v>272</v>
      </c>
      <c r="BM427" s="192" t="s">
        <v>1903</v>
      </c>
    </row>
    <row r="428" s="2" customFormat="1">
      <c r="A428" s="38"/>
      <c r="B428" s="39"/>
      <c r="C428" s="38"/>
      <c r="D428" s="194" t="s">
        <v>167</v>
      </c>
      <c r="E428" s="38"/>
      <c r="F428" s="195" t="s">
        <v>1902</v>
      </c>
      <c r="G428" s="38"/>
      <c r="H428" s="38"/>
      <c r="I428" s="196"/>
      <c r="J428" s="38"/>
      <c r="K428" s="38"/>
      <c r="L428" s="39"/>
      <c r="M428" s="197"/>
      <c r="N428" s="198"/>
      <c r="O428" s="77"/>
      <c r="P428" s="77"/>
      <c r="Q428" s="77"/>
      <c r="R428" s="77"/>
      <c r="S428" s="77"/>
      <c r="T428" s="78"/>
      <c r="U428" s="38"/>
      <c r="V428" s="38"/>
      <c r="W428" s="38"/>
      <c r="X428" s="38"/>
      <c r="Y428" s="38"/>
      <c r="Z428" s="38"/>
      <c r="AA428" s="38"/>
      <c r="AB428" s="38"/>
      <c r="AC428" s="38"/>
      <c r="AD428" s="38"/>
      <c r="AE428" s="38"/>
      <c r="AT428" s="19" t="s">
        <v>167</v>
      </c>
      <c r="AU428" s="19" t="s">
        <v>83</v>
      </c>
    </row>
    <row r="429" s="2" customFormat="1" ht="24.15" customHeight="1">
      <c r="A429" s="38"/>
      <c r="B429" s="180"/>
      <c r="C429" s="181" t="s">
        <v>599</v>
      </c>
      <c r="D429" s="181" t="s">
        <v>160</v>
      </c>
      <c r="E429" s="182" t="s">
        <v>1904</v>
      </c>
      <c r="F429" s="183" t="s">
        <v>1905</v>
      </c>
      <c r="G429" s="184" t="s">
        <v>342</v>
      </c>
      <c r="H429" s="185">
        <v>1</v>
      </c>
      <c r="I429" s="186"/>
      <c r="J429" s="187">
        <f>ROUND(I429*H429,2)</f>
        <v>0</v>
      </c>
      <c r="K429" s="183" t="s">
        <v>1906</v>
      </c>
      <c r="L429" s="39"/>
      <c r="M429" s="188" t="s">
        <v>1</v>
      </c>
      <c r="N429" s="189" t="s">
        <v>40</v>
      </c>
      <c r="O429" s="77"/>
      <c r="P429" s="190">
        <f>O429*H429</f>
        <v>0</v>
      </c>
      <c r="Q429" s="190">
        <v>0</v>
      </c>
      <c r="R429" s="190">
        <f>Q429*H429</f>
        <v>0</v>
      </c>
      <c r="S429" s="190">
        <v>0</v>
      </c>
      <c r="T429" s="191">
        <f>S429*H429</f>
        <v>0</v>
      </c>
      <c r="U429" s="38"/>
      <c r="V429" s="38"/>
      <c r="W429" s="38"/>
      <c r="X429" s="38"/>
      <c r="Y429" s="38"/>
      <c r="Z429" s="38"/>
      <c r="AA429" s="38"/>
      <c r="AB429" s="38"/>
      <c r="AC429" s="38"/>
      <c r="AD429" s="38"/>
      <c r="AE429" s="38"/>
      <c r="AR429" s="192" t="s">
        <v>272</v>
      </c>
      <c r="AT429" s="192" t="s">
        <v>160</v>
      </c>
      <c r="AU429" s="192" t="s">
        <v>83</v>
      </c>
      <c r="AY429" s="19" t="s">
        <v>158</v>
      </c>
      <c r="BE429" s="193">
        <f>IF(N429="základní",J429,0)</f>
        <v>0</v>
      </c>
      <c r="BF429" s="193">
        <f>IF(N429="snížená",J429,0)</f>
        <v>0</v>
      </c>
      <c r="BG429" s="193">
        <f>IF(N429="zákl. přenesená",J429,0)</f>
        <v>0</v>
      </c>
      <c r="BH429" s="193">
        <f>IF(N429="sníž. přenesená",J429,0)</f>
        <v>0</v>
      </c>
      <c r="BI429" s="193">
        <f>IF(N429="nulová",J429,0)</f>
        <v>0</v>
      </c>
      <c r="BJ429" s="19" t="s">
        <v>81</v>
      </c>
      <c r="BK429" s="193">
        <f>ROUND(I429*H429,2)</f>
        <v>0</v>
      </c>
      <c r="BL429" s="19" t="s">
        <v>272</v>
      </c>
      <c r="BM429" s="192" t="s">
        <v>1907</v>
      </c>
    </row>
    <row r="430" s="2" customFormat="1">
      <c r="A430" s="38"/>
      <c r="B430" s="39"/>
      <c r="C430" s="38"/>
      <c r="D430" s="194" t="s">
        <v>167</v>
      </c>
      <c r="E430" s="38"/>
      <c r="F430" s="195" t="s">
        <v>1908</v>
      </c>
      <c r="G430" s="38"/>
      <c r="H430" s="38"/>
      <c r="I430" s="196"/>
      <c r="J430" s="38"/>
      <c r="K430" s="38"/>
      <c r="L430" s="39"/>
      <c r="M430" s="197"/>
      <c r="N430" s="198"/>
      <c r="O430" s="77"/>
      <c r="P430" s="77"/>
      <c r="Q430" s="77"/>
      <c r="R430" s="77"/>
      <c r="S430" s="77"/>
      <c r="T430" s="78"/>
      <c r="U430" s="38"/>
      <c r="V430" s="38"/>
      <c r="W430" s="38"/>
      <c r="X430" s="38"/>
      <c r="Y430" s="38"/>
      <c r="Z430" s="38"/>
      <c r="AA430" s="38"/>
      <c r="AB430" s="38"/>
      <c r="AC430" s="38"/>
      <c r="AD430" s="38"/>
      <c r="AE430" s="38"/>
      <c r="AT430" s="19" t="s">
        <v>167</v>
      </c>
      <c r="AU430" s="19" t="s">
        <v>83</v>
      </c>
    </row>
    <row r="431" s="13" customFormat="1">
      <c r="A431" s="13"/>
      <c r="B431" s="200"/>
      <c r="C431" s="13"/>
      <c r="D431" s="194" t="s">
        <v>171</v>
      </c>
      <c r="E431" s="201" t="s">
        <v>1</v>
      </c>
      <c r="F431" s="202" t="s">
        <v>1909</v>
      </c>
      <c r="G431" s="13"/>
      <c r="H431" s="201" t="s">
        <v>1</v>
      </c>
      <c r="I431" s="203"/>
      <c r="J431" s="13"/>
      <c r="K431" s="13"/>
      <c r="L431" s="200"/>
      <c r="M431" s="204"/>
      <c r="N431" s="205"/>
      <c r="O431" s="205"/>
      <c r="P431" s="205"/>
      <c r="Q431" s="205"/>
      <c r="R431" s="205"/>
      <c r="S431" s="205"/>
      <c r="T431" s="206"/>
      <c r="U431" s="13"/>
      <c r="V431" s="13"/>
      <c r="W431" s="13"/>
      <c r="X431" s="13"/>
      <c r="Y431" s="13"/>
      <c r="Z431" s="13"/>
      <c r="AA431" s="13"/>
      <c r="AB431" s="13"/>
      <c r="AC431" s="13"/>
      <c r="AD431" s="13"/>
      <c r="AE431" s="13"/>
      <c r="AT431" s="201" t="s">
        <v>171</v>
      </c>
      <c r="AU431" s="201" t="s">
        <v>83</v>
      </c>
      <c r="AV431" s="13" t="s">
        <v>81</v>
      </c>
      <c r="AW431" s="13" t="s">
        <v>32</v>
      </c>
      <c r="AX431" s="13" t="s">
        <v>75</v>
      </c>
      <c r="AY431" s="201" t="s">
        <v>158</v>
      </c>
    </row>
    <row r="432" s="13" customFormat="1">
      <c r="A432" s="13"/>
      <c r="B432" s="200"/>
      <c r="C432" s="13"/>
      <c r="D432" s="194" t="s">
        <v>171</v>
      </c>
      <c r="E432" s="201" t="s">
        <v>1</v>
      </c>
      <c r="F432" s="202" t="s">
        <v>1910</v>
      </c>
      <c r="G432" s="13"/>
      <c r="H432" s="201" t="s">
        <v>1</v>
      </c>
      <c r="I432" s="203"/>
      <c r="J432" s="13"/>
      <c r="K432" s="13"/>
      <c r="L432" s="200"/>
      <c r="M432" s="204"/>
      <c r="N432" s="205"/>
      <c r="O432" s="205"/>
      <c r="P432" s="205"/>
      <c r="Q432" s="205"/>
      <c r="R432" s="205"/>
      <c r="S432" s="205"/>
      <c r="T432" s="206"/>
      <c r="U432" s="13"/>
      <c r="V432" s="13"/>
      <c r="W432" s="13"/>
      <c r="X432" s="13"/>
      <c r="Y432" s="13"/>
      <c r="Z432" s="13"/>
      <c r="AA432" s="13"/>
      <c r="AB432" s="13"/>
      <c r="AC432" s="13"/>
      <c r="AD432" s="13"/>
      <c r="AE432" s="13"/>
      <c r="AT432" s="201" t="s">
        <v>171</v>
      </c>
      <c r="AU432" s="201" t="s">
        <v>83</v>
      </c>
      <c r="AV432" s="13" t="s">
        <v>81</v>
      </c>
      <c r="AW432" s="13" t="s">
        <v>32</v>
      </c>
      <c r="AX432" s="13" t="s">
        <v>75</v>
      </c>
      <c r="AY432" s="201" t="s">
        <v>158</v>
      </c>
    </row>
    <row r="433" s="13" customFormat="1">
      <c r="A433" s="13"/>
      <c r="B433" s="200"/>
      <c r="C433" s="13"/>
      <c r="D433" s="194" t="s">
        <v>171</v>
      </c>
      <c r="E433" s="201" t="s">
        <v>1</v>
      </c>
      <c r="F433" s="202" t="s">
        <v>1911</v>
      </c>
      <c r="G433" s="13"/>
      <c r="H433" s="201" t="s">
        <v>1</v>
      </c>
      <c r="I433" s="203"/>
      <c r="J433" s="13"/>
      <c r="K433" s="13"/>
      <c r="L433" s="200"/>
      <c r="M433" s="204"/>
      <c r="N433" s="205"/>
      <c r="O433" s="205"/>
      <c r="P433" s="205"/>
      <c r="Q433" s="205"/>
      <c r="R433" s="205"/>
      <c r="S433" s="205"/>
      <c r="T433" s="206"/>
      <c r="U433" s="13"/>
      <c r="V433" s="13"/>
      <c r="W433" s="13"/>
      <c r="X433" s="13"/>
      <c r="Y433" s="13"/>
      <c r="Z433" s="13"/>
      <c r="AA433" s="13"/>
      <c r="AB433" s="13"/>
      <c r="AC433" s="13"/>
      <c r="AD433" s="13"/>
      <c r="AE433" s="13"/>
      <c r="AT433" s="201" t="s">
        <v>171</v>
      </c>
      <c r="AU433" s="201" t="s">
        <v>83</v>
      </c>
      <c r="AV433" s="13" t="s">
        <v>81</v>
      </c>
      <c r="AW433" s="13" t="s">
        <v>32</v>
      </c>
      <c r="AX433" s="13" t="s">
        <v>75</v>
      </c>
      <c r="AY433" s="201" t="s">
        <v>158</v>
      </c>
    </row>
    <row r="434" s="13" customFormat="1">
      <c r="A434" s="13"/>
      <c r="B434" s="200"/>
      <c r="C434" s="13"/>
      <c r="D434" s="194" t="s">
        <v>171</v>
      </c>
      <c r="E434" s="201" t="s">
        <v>1</v>
      </c>
      <c r="F434" s="202" t="s">
        <v>1912</v>
      </c>
      <c r="G434" s="13"/>
      <c r="H434" s="201" t="s">
        <v>1</v>
      </c>
      <c r="I434" s="203"/>
      <c r="J434" s="13"/>
      <c r="K434" s="13"/>
      <c r="L434" s="200"/>
      <c r="M434" s="204"/>
      <c r="N434" s="205"/>
      <c r="O434" s="205"/>
      <c r="P434" s="205"/>
      <c r="Q434" s="205"/>
      <c r="R434" s="205"/>
      <c r="S434" s="205"/>
      <c r="T434" s="206"/>
      <c r="U434" s="13"/>
      <c r="V434" s="13"/>
      <c r="W434" s="13"/>
      <c r="X434" s="13"/>
      <c r="Y434" s="13"/>
      <c r="Z434" s="13"/>
      <c r="AA434" s="13"/>
      <c r="AB434" s="13"/>
      <c r="AC434" s="13"/>
      <c r="AD434" s="13"/>
      <c r="AE434" s="13"/>
      <c r="AT434" s="201" t="s">
        <v>171</v>
      </c>
      <c r="AU434" s="201" t="s">
        <v>83</v>
      </c>
      <c r="AV434" s="13" t="s">
        <v>81</v>
      </c>
      <c r="AW434" s="13" t="s">
        <v>32</v>
      </c>
      <c r="AX434" s="13" t="s">
        <v>75</v>
      </c>
      <c r="AY434" s="201" t="s">
        <v>158</v>
      </c>
    </row>
    <row r="435" s="14" customFormat="1">
      <c r="A435" s="14"/>
      <c r="B435" s="207"/>
      <c r="C435" s="14"/>
      <c r="D435" s="194" t="s">
        <v>171</v>
      </c>
      <c r="E435" s="208" t="s">
        <v>1</v>
      </c>
      <c r="F435" s="209" t="s">
        <v>81</v>
      </c>
      <c r="G435" s="14"/>
      <c r="H435" s="210">
        <v>1</v>
      </c>
      <c r="I435" s="211"/>
      <c r="J435" s="14"/>
      <c r="K435" s="14"/>
      <c r="L435" s="207"/>
      <c r="M435" s="212"/>
      <c r="N435" s="213"/>
      <c r="O435" s="213"/>
      <c r="P435" s="213"/>
      <c r="Q435" s="213"/>
      <c r="R435" s="213"/>
      <c r="S435" s="213"/>
      <c r="T435" s="214"/>
      <c r="U435" s="14"/>
      <c r="V435" s="14"/>
      <c r="W435" s="14"/>
      <c r="X435" s="14"/>
      <c r="Y435" s="14"/>
      <c r="Z435" s="14"/>
      <c r="AA435" s="14"/>
      <c r="AB435" s="14"/>
      <c r="AC435" s="14"/>
      <c r="AD435" s="14"/>
      <c r="AE435" s="14"/>
      <c r="AT435" s="208" t="s">
        <v>171</v>
      </c>
      <c r="AU435" s="208" t="s">
        <v>83</v>
      </c>
      <c r="AV435" s="14" t="s">
        <v>83</v>
      </c>
      <c r="AW435" s="14" t="s">
        <v>32</v>
      </c>
      <c r="AX435" s="14" t="s">
        <v>75</v>
      </c>
      <c r="AY435" s="208" t="s">
        <v>158</v>
      </c>
    </row>
    <row r="436" s="15" customFormat="1">
      <c r="A436" s="15"/>
      <c r="B436" s="215"/>
      <c r="C436" s="15"/>
      <c r="D436" s="194" t="s">
        <v>171</v>
      </c>
      <c r="E436" s="216" t="s">
        <v>1</v>
      </c>
      <c r="F436" s="217" t="s">
        <v>196</v>
      </c>
      <c r="G436" s="15"/>
      <c r="H436" s="218">
        <v>1</v>
      </c>
      <c r="I436" s="219"/>
      <c r="J436" s="15"/>
      <c r="K436" s="15"/>
      <c r="L436" s="215"/>
      <c r="M436" s="220"/>
      <c r="N436" s="221"/>
      <c r="O436" s="221"/>
      <c r="P436" s="221"/>
      <c r="Q436" s="221"/>
      <c r="R436" s="221"/>
      <c r="S436" s="221"/>
      <c r="T436" s="222"/>
      <c r="U436" s="15"/>
      <c r="V436" s="15"/>
      <c r="W436" s="15"/>
      <c r="X436" s="15"/>
      <c r="Y436" s="15"/>
      <c r="Z436" s="15"/>
      <c r="AA436" s="15"/>
      <c r="AB436" s="15"/>
      <c r="AC436" s="15"/>
      <c r="AD436" s="15"/>
      <c r="AE436" s="15"/>
      <c r="AT436" s="216" t="s">
        <v>171</v>
      </c>
      <c r="AU436" s="216" t="s">
        <v>83</v>
      </c>
      <c r="AV436" s="15" t="s">
        <v>165</v>
      </c>
      <c r="AW436" s="15" t="s">
        <v>32</v>
      </c>
      <c r="AX436" s="15" t="s">
        <v>81</v>
      </c>
      <c r="AY436" s="216" t="s">
        <v>158</v>
      </c>
    </row>
    <row r="437" s="2" customFormat="1" ht="24.15" customHeight="1">
      <c r="A437" s="38"/>
      <c r="B437" s="180"/>
      <c r="C437" s="181" t="s">
        <v>605</v>
      </c>
      <c r="D437" s="181" t="s">
        <v>160</v>
      </c>
      <c r="E437" s="182" t="s">
        <v>1913</v>
      </c>
      <c r="F437" s="183" t="s">
        <v>1914</v>
      </c>
      <c r="G437" s="184" t="s">
        <v>342</v>
      </c>
      <c r="H437" s="185">
        <v>1</v>
      </c>
      <c r="I437" s="186"/>
      <c r="J437" s="187">
        <f>ROUND(I437*H437,2)</f>
        <v>0</v>
      </c>
      <c r="K437" s="183" t="s">
        <v>1906</v>
      </c>
      <c r="L437" s="39"/>
      <c r="M437" s="188" t="s">
        <v>1</v>
      </c>
      <c r="N437" s="189" t="s">
        <v>40</v>
      </c>
      <c r="O437" s="77"/>
      <c r="P437" s="190">
        <f>O437*H437</f>
        <v>0</v>
      </c>
      <c r="Q437" s="190">
        <v>0</v>
      </c>
      <c r="R437" s="190">
        <f>Q437*H437</f>
        <v>0</v>
      </c>
      <c r="S437" s="190">
        <v>0</v>
      </c>
      <c r="T437" s="191">
        <f>S437*H437</f>
        <v>0</v>
      </c>
      <c r="U437" s="38"/>
      <c r="V437" s="38"/>
      <c r="W437" s="38"/>
      <c r="X437" s="38"/>
      <c r="Y437" s="38"/>
      <c r="Z437" s="38"/>
      <c r="AA437" s="38"/>
      <c r="AB437" s="38"/>
      <c r="AC437" s="38"/>
      <c r="AD437" s="38"/>
      <c r="AE437" s="38"/>
      <c r="AR437" s="192" t="s">
        <v>272</v>
      </c>
      <c r="AT437" s="192" t="s">
        <v>160</v>
      </c>
      <c r="AU437" s="192" t="s">
        <v>83</v>
      </c>
      <c r="AY437" s="19" t="s">
        <v>158</v>
      </c>
      <c r="BE437" s="193">
        <f>IF(N437="základní",J437,0)</f>
        <v>0</v>
      </c>
      <c r="BF437" s="193">
        <f>IF(N437="snížená",J437,0)</f>
        <v>0</v>
      </c>
      <c r="BG437" s="193">
        <f>IF(N437="zákl. přenesená",J437,0)</f>
        <v>0</v>
      </c>
      <c r="BH437" s="193">
        <f>IF(N437="sníž. přenesená",J437,0)</f>
        <v>0</v>
      </c>
      <c r="BI437" s="193">
        <f>IF(N437="nulová",J437,0)</f>
        <v>0</v>
      </c>
      <c r="BJ437" s="19" t="s">
        <v>81</v>
      </c>
      <c r="BK437" s="193">
        <f>ROUND(I437*H437,2)</f>
        <v>0</v>
      </c>
      <c r="BL437" s="19" t="s">
        <v>272</v>
      </c>
      <c r="BM437" s="192" t="s">
        <v>1915</v>
      </c>
    </row>
    <row r="438" s="2" customFormat="1">
      <c r="A438" s="38"/>
      <c r="B438" s="39"/>
      <c r="C438" s="38"/>
      <c r="D438" s="194" t="s">
        <v>167</v>
      </c>
      <c r="E438" s="38"/>
      <c r="F438" s="195" t="s">
        <v>1908</v>
      </c>
      <c r="G438" s="38"/>
      <c r="H438" s="38"/>
      <c r="I438" s="196"/>
      <c r="J438" s="38"/>
      <c r="K438" s="38"/>
      <c r="L438" s="39"/>
      <c r="M438" s="197"/>
      <c r="N438" s="198"/>
      <c r="O438" s="77"/>
      <c r="P438" s="77"/>
      <c r="Q438" s="77"/>
      <c r="R438" s="77"/>
      <c r="S438" s="77"/>
      <c r="T438" s="78"/>
      <c r="U438" s="38"/>
      <c r="V438" s="38"/>
      <c r="W438" s="38"/>
      <c r="X438" s="38"/>
      <c r="Y438" s="38"/>
      <c r="Z438" s="38"/>
      <c r="AA438" s="38"/>
      <c r="AB438" s="38"/>
      <c r="AC438" s="38"/>
      <c r="AD438" s="38"/>
      <c r="AE438" s="38"/>
      <c r="AT438" s="19" t="s">
        <v>167</v>
      </c>
      <c r="AU438" s="19" t="s">
        <v>83</v>
      </c>
    </row>
    <row r="439" s="13" customFormat="1">
      <c r="A439" s="13"/>
      <c r="B439" s="200"/>
      <c r="C439" s="13"/>
      <c r="D439" s="194" t="s">
        <v>171</v>
      </c>
      <c r="E439" s="201" t="s">
        <v>1</v>
      </c>
      <c r="F439" s="202" t="s">
        <v>1916</v>
      </c>
      <c r="G439" s="13"/>
      <c r="H439" s="201" t="s">
        <v>1</v>
      </c>
      <c r="I439" s="203"/>
      <c r="J439" s="13"/>
      <c r="K439" s="13"/>
      <c r="L439" s="200"/>
      <c r="M439" s="204"/>
      <c r="N439" s="205"/>
      <c r="O439" s="205"/>
      <c r="P439" s="205"/>
      <c r="Q439" s="205"/>
      <c r="R439" s="205"/>
      <c r="S439" s="205"/>
      <c r="T439" s="206"/>
      <c r="U439" s="13"/>
      <c r="V439" s="13"/>
      <c r="W439" s="13"/>
      <c r="X439" s="13"/>
      <c r="Y439" s="13"/>
      <c r="Z439" s="13"/>
      <c r="AA439" s="13"/>
      <c r="AB439" s="13"/>
      <c r="AC439" s="13"/>
      <c r="AD439" s="13"/>
      <c r="AE439" s="13"/>
      <c r="AT439" s="201" t="s">
        <v>171</v>
      </c>
      <c r="AU439" s="201" t="s">
        <v>83</v>
      </c>
      <c r="AV439" s="13" t="s">
        <v>81</v>
      </c>
      <c r="AW439" s="13" t="s">
        <v>32</v>
      </c>
      <c r="AX439" s="13" t="s">
        <v>75</v>
      </c>
      <c r="AY439" s="201" t="s">
        <v>158</v>
      </c>
    </row>
    <row r="440" s="13" customFormat="1">
      <c r="A440" s="13"/>
      <c r="B440" s="200"/>
      <c r="C440" s="13"/>
      <c r="D440" s="194" t="s">
        <v>171</v>
      </c>
      <c r="E440" s="201" t="s">
        <v>1</v>
      </c>
      <c r="F440" s="202" t="s">
        <v>1917</v>
      </c>
      <c r="G440" s="13"/>
      <c r="H440" s="201" t="s">
        <v>1</v>
      </c>
      <c r="I440" s="203"/>
      <c r="J440" s="13"/>
      <c r="K440" s="13"/>
      <c r="L440" s="200"/>
      <c r="M440" s="204"/>
      <c r="N440" s="205"/>
      <c r="O440" s="205"/>
      <c r="P440" s="205"/>
      <c r="Q440" s="205"/>
      <c r="R440" s="205"/>
      <c r="S440" s="205"/>
      <c r="T440" s="206"/>
      <c r="U440" s="13"/>
      <c r="V440" s="13"/>
      <c r="W440" s="13"/>
      <c r="X440" s="13"/>
      <c r="Y440" s="13"/>
      <c r="Z440" s="13"/>
      <c r="AA440" s="13"/>
      <c r="AB440" s="13"/>
      <c r="AC440" s="13"/>
      <c r="AD440" s="13"/>
      <c r="AE440" s="13"/>
      <c r="AT440" s="201" t="s">
        <v>171</v>
      </c>
      <c r="AU440" s="201" t="s">
        <v>83</v>
      </c>
      <c r="AV440" s="13" t="s">
        <v>81</v>
      </c>
      <c r="AW440" s="13" t="s">
        <v>32</v>
      </c>
      <c r="AX440" s="13" t="s">
        <v>75</v>
      </c>
      <c r="AY440" s="201" t="s">
        <v>158</v>
      </c>
    </row>
    <row r="441" s="13" customFormat="1">
      <c r="A441" s="13"/>
      <c r="B441" s="200"/>
      <c r="C441" s="13"/>
      <c r="D441" s="194" t="s">
        <v>171</v>
      </c>
      <c r="E441" s="201" t="s">
        <v>1</v>
      </c>
      <c r="F441" s="202" t="s">
        <v>1918</v>
      </c>
      <c r="G441" s="13"/>
      <c r="H441" s="201" t="s">
        <v>1</v>
      </c>
      <c r="I441" s="203"/>
      <c r="J441" s="13"/>
      <c r="K441" s="13"/>
      <c r="L441" s="200"/>
      <c r="M441" s="204"/>
      <c r="N441" s="205"/>
      <c r="O441" s="205"/>
      <c r="P441" s="205"/>
      <c r="Q441" s="205"/>
      <c r="R441" s="205"/>
      <c r="S441" s="205"/>
      <c r="T441" s="206"/>
      <c r="U441" s="13"/>
      <c r="V441" s="13"/>
      <c r="W441" s="13"/>
      <c r="X441" s="13"/>
      <c r="Y441" s="13"/>
      <c r="Z441" s="13"/>
      <c r="AA441" s="13"/>
      <c r="AB441" s="13"/>
      <c r="AC441" s="13"/>
      <c r="AD441" s="13"/>
      <c r="AE441" s="13"/>
      <c r="AT441" s="201" t="s">
        <v>171</v>
      </c>
      <c r="AU441" s="201" t="s">
        <v>83</v>
      </c>
      <c r="AV441" s="13" t="s">
        <v>81</v>
      </c>
      <c r="AW441" s="13" t="s">
        <v>32</v>
      </c>
      <c r="AX441" s="13" t="s">
        <v>75</v>
      </c>
      <c r="AY441" s="201" t="s">
        <v>158</v>
      </c>
    </row>
    <row r="442" s="13" customFormat="1">
      <c r="A442" s="13"/>
      <c r="B442" s="200"/>
      <c r="C442" s="13"/>
      <c r="D442" s="194" t="s">
        <v>171</v>
      </c>
      <c r="E442" s="201" t="s">
        <v>1</v>
      </c>
      <c r="F442" s="202" t="s">
        <v>1919</v>
      </c>
      <c r="G442" s="13"/>
      <c r="H442" s="201" t="s">
        <v>1</v>
      </c>
      <c r="I442" s="203"/>
      <c r="J442" s="13"/>
      <c r="K442" s="13"/>
      <c r="L442" s="200"/>
      <c r="M442" s="204"/>
      <c r="N442" s="205"/>
      <c r="O442" s="205"/>
      <c r="P442" s="205"/>
      <c r="Q442" s="205"/>
      <c r="R442" s="205"/>
      <c r="S442" s="205"/>
      <c r="T442" s="206"/>
      <c r="U442" s="13"/>
      <c r="V442" s="13"/>
      <c r="W442" s="13"/>
      <c r="X442" s="13"/>
      <c r="Y442" s="13"/>
      <c r="Z442" s="13"/>
      <c r="AA442" s="13"/>
      <c r="AB442" s="13"/>
      <c r="AC442" s="13"/>
      <c r="AD442" s="13"/>
      <c r="AE442" s="13"/>
      <c r="AT442" s="201" t="s">
        <v>171</v>
      </c>
      <c r="AU442" s="201" t="s">
        <v>83</v>
      </c>
      <c r="AV442" s="13" t="s">
        <v>81</v>
      </c>
      <c r="AW442" s="13" t="s">
        <v>32</v>
      </c>
      <c r="AX442" s="13" t="s">
        <v>75</v>
      </c>
      <c r="AY442" s="201" t="s">
        <v>158</v>
      </c>
    </row>
    <row r="443" s="14" customFormat="1">
      <c r="A443" s="14"/>
      <c r="B443" s="207"/>
      <c r="C443" s="14"/>
      <c r="D443" s="194" t="s">
        <v>171</v>
      </c>
      <c r="E443" s="208" t="s">
        <v>1</v>
      </c>
      <c r="F443" s="209" t="s">
        <v>81</v>
      </c>
      <c r="G443" s="14"/>
      <c r="H443" s="210">
        <v>1</v>
      </c>
      <c r="I443" s="211"/>
      <c r="J443" s="14"/>
      <c r="K443" s="14"/>
      <c r="L443" s="207"/>
      <c r="M443" s="212"/>
      <c r="N443" s="213"/>
      <c r="O443" s="213"/>
      <c r="P443" s="213"/>
      <c r="Q443" s="213"/>
      <c r="R443" s="213"/>
      <c r="S443" s="213"/>
      <c r="T443" s="214"/>
      <c r="U443" s="14"/>
      <c r="V443" s="14"/>
      <c r="W443" s="14"/>
      <c r="X443" s="14"/>
      <c r="Y443" s="14"/>
      <c r="Z443" s="14"/>
      <c r="AA443" s="14"/>
      <c r="AB443" s="14"/>
      <c r="AC443" s="14"/>
      <c r="AD443" s="14"/>
      <c r="AE443" s="14"/>
      <c r="AT443" s="208" t="s">
        <v>171</v>
      </c>
      <c r="AU443" s="208" t="s">
        <v>83</v>
      </c>
      <c r="AV443" s="14" t="s">
        <v>83</v>
      </c>
      <c r="AW443" s="14" t="s">
        <v>32</v>
      </c>
      <c r="AX443" s="14" t="s">
        <v>75</v>
      </c>
      <c r="AY443" s="208" t="s">
        <v>158</v>
      </c>
    </row>
    <row r="444" s="15" customFormat="1">
      <c r="A444" s="15"/>
      <c r="B444" s="215"/>
      <c r="C444" s="15"/>
      <c r="D444" s="194" t="s">
        <v>171</v>
      </c>
      <c r="E444" s="216" t="s">
        <v>1</v>
      </c>
      <c r="F444" s="217" t="s">
        <v>196</v>
      </c>
      <c r="G444" s="15"/>
      <c r="H444" s="218">
        <v>1</v>
      </c>
      <c r="I444" s="219"/>
      <c r="J444" s="15"/>
      <c r="K444" s="15"/>
      <c r="L444" s="215"/>
      <c r="M444" s="220"/>
      <c r="N444" s="221"/>
      <c r="O444" s="221"/>
      <c r="P444" s="221"/>
      <c r="Q444" s="221"/>
      <c r="R444" s="221"/>
      <c r="S444" s="221"/>
      <c r="T444" s="222"/>
      <c r="U444" s="15"/>
      <c r="V444" s="15"/>
      <c r="W444" s="15"/>
      <c r="X444" s="15"/>
      <c r="Y444" s="15"/>
      <c r="Z444" s="15"/>
      <c r="AA444" s="15"/>
      <c r="AB444" s="15"/>
      <c r="AC444" s="15"/>
      <c r="AD444" s="15"/>
      <c r="AE444" s="15"/>
      <c r="AT444" s="216" t="s">
        <v>171</v>
      </c>
      <c r="AU444" s="216" t="s">
        <v>83</v>
      </c>
      <c r="AV444" s="15" t="s">
        <v>165</v>
      </c>
      <c r="AW444" s="15" t="s">
        <v>32</v>
      </c>
      <c r="AX444" s="15" t="s">
        <v>81</v>
      </c>
      <c r="AY444" s="216" t="s">
        <v>158</v>
      </c>
    </row>
    <row r="445" s="2" customFormat="1" ht="24.15" customHeight="1">
      <c r="A445" s="38"/>
      <c r="B445" s="180"/>
      <c r="C445" s="181" t="s">
        <v>611</v>
      </c>
      <c r="D445" s="181" t="s">
        <v>160</v>
      </c>
      <c r="E445" s="182" t="s">
        <v>1920</v>
      </c>
      <c r="F445" s="183" t="s">
        <v>1921</v>
      </c>
      <c r="G445" s="184" t="s">
        <v>307</v>
      </c>
      <c r="H445" s="185">
        <v>0.32000000000000001</v>
      </c>
      <c r="I445" s="186"/>
      <c r="J445" s="187">
        <f>ROUND(I445*H445,2)</f>
        <v>0</v>
      </c>
      <c r="K445" s="183" t="s">
        <v>387</v>
      </c>
      <c r="L445" s="39"/>
      <c r="M445" s="188" t="s">
        <v>1</v>
      </c>
      <c r="N445" s="189" t="s">
        <v>40</v>
      </c>
      <c r="O445" s="77"/>
      <c r="P445" s="190">
        <f>O445*H445</f>
        <v>0</v>
      </c>
      <c r="Q445" s="190">
        <v>0</v>
      </c>
      <c r="R445" s="190">
        <f>Q445*H445</f>
        <v>0</v>
      </c>
      <c r="S445" s="190">
        <v>0</v>
      </c>
      <c r="T445" s="191">
        <f>S445*H445</f>
        <v>0</v>
      </c>
      <c r="U445" s="38"/>
      <c r="V445" s="38"/>
      <c r="W445" s="38"/>
      <c r="X445" s="38"/>
      <c r="Y445" s="38"/>
      <c r="Z445" s="38"/>
      <c r="AA445" s="38"/>
      <c r="AB445" s="38"/>
      <c r="AC445" s="38"/>
      <c r="AD445" s="38"/>
      <c r="AE445" s="38"/>
      <c r="AR445" s="192" t="s">
        <v>272</v>
      </c>
      <c r="AT445" s="192" t="s">
        <v>160</v>
      </c>
      <c r="AU445" s="192" t="s">
        <v>83</v>
      </c>
      <c r="AY445" s="19" t="s">
        <v>158</v>
      </c>
      <c r="BE445" s="193">
        <f>IF(N445="základní",J445,0)</f>
        <v>0</v>
      </c>
      <c r="BF445" s="193">
        <f>IF(N445="snížená",J445,0)</f>
        <v>0</v>
      </c>
      <c r="BG445" s="193">
        <f>IF(N445="zákl. přenesená",J445,0)</f>
        <v>0</v>
      </c>
      <c r="BH445" s="193">
        <f>IF(N445="sníž. přenesená",J445,0)</f>
        <v>0</v>
      </c>
      <c r="BI445" s="193">
        <f>IF(N445="nulová",J445,0)</f>
        <v>0</v>
      </c>
      <c r="BJ445" s="19" t="s">
        <v>81</v>
      </c>
      <c r="BK445" s="193">
        <f>ROUND(I445*H445,2)</f>
        <v>0</v>
      </c>
      <c r="BL445" s="19" t="s">
        <v>272</v>
      </c>
      <c r="BM445" s="192" t="s">
        <v>1922</v>
      </c>
    </row>
    <row r="446" s="2" customFormat="1">
      <c r="A446" s="38"/>
      <c r="B446" s="39"/>
      <c r="C446" s="38"/>
      <c r="D446" s="194" t="s">
        <v>167</v>
      </c>
      <c r="E446" s="38"/>
      <c r="F446" s="195" t="s">
        <v>1923</v>
      </c>
      <c r="G446" s="38"/>
      <c r="H446" s="38"/>
      <c r="I446" s="196"/>
      <c r="J446" s="38"/>
      <c r="K446" s="38"/>
      <c r="L446" s="39"/>
      <c r="M446" s="197"/>
      <c r="N446" s="198"/>
      <c r="O446" s="77"/>
      <c r="P446" s="77"/>
      <c r="Q446" s="77"/>
      <c r="R446" s="77"/>
      <c r="S446" s="77"/>
      <c r="T446" s="78"/>
      <c r="U446" s="38"/>
      <c r="V446" s="38"/>
      <c r="W446" s="38"/>
      <c r="X446" s="38"/>
      <c r="Y446" s="38"/>
      <c r="Z446" s="38"/>
      <c r="AA446" s="38"/>
      <c r="AB446" s="38"/>
      <c r="AC446" s="38"/>
      <c r="AD446" s="38"/>
      <c r="AE446" s="38"/>
      <c r="AT446" s="19" t="s">
        <v>167</v>
      </c>
      <c r="AU446" s="19" t="s">
        <v>83</v>
      </c>
    </row>
    <row r="447" s="12" customFormat="1" ht="22.8" customHeight="1">
      <c r="A447" s="12"/>
      <c r="B447" s="167"/>
      <c r="C447" s="12"/>
      <c r="D447" s="168" t="s">
        <v>74</v>
      </c>
      <c r="E447" s="178" t="s">
        <v>1924</v>
      </c>
      <c r="F447" s="178" t="s">
        <v>1925</v>
      </c>
      <c r="G447" s="12"/>
      <c r="H447" s="12"/>
      <c r="I447" s="170"/>
      <c r="J447" s="179">
        <f>BK447</f>
        <v>0</v>
      </c>
      <c r="K447" s="12"/>
      <c r="L447" s="167"/>
      <c r="M447" s="172"/>
      <c r="N447" s="173"/>
      <c r="O447" s="173"/>
      <c r="P447" s="174">
        <f>SUM(P448:P516)</f>
        <v>0</v>
      </c>
      <c r="Q447" s="173"/>
      <c r="R447" s="174">
        <f>SUM(R448:R516)</f>
        <v>0.020477749999999999</v>
      </c>
      <c r="S447" s="173"/>
      <c r="T447" s="175">
        <f>SUM(T448:T516)</f>
        <v>0</v>
      </c>
      <c r="U447" s="12"/>
      <c r="V447" s="12"/>
      <c r="W447" s="12"/>
      <c r="X447" s="12"/>
      <c r="Y447" s="12"/>
      <c r="Z447" s="12"/>
      <c r="AA447" s="12"/>
      <c r="AB447" s="12"/>
      <c r="AC447" s="12"/>
      <c r="AD447" s="12"/>
      <c r="AE447" s="12"/>
      <c r="AR447" s="168" t="s">
        <v>83</v>
      </c>
      <c r="AT447" s="176" t="s">
        <v>74</v>
      </c>
      <c r="AU447" s="176" t="s">
        <v>81</v>
      </c>
      <c r="AY447" s="168" t="s">
        <v>158</v>
      </c>
      <c r="BK447" s="177">
        <f>SUM(BK448:BK516)</f>
        <v>0</v>
      </c>
    </row>
    <row r="448" s="2" customFormat="1" ht="24.15" customHeight="1">
      <c r="A448" s="38"/>
      <c r="B448" s="180"/>
      <c r="C448" s="181" t="s">
        <v>617</v>
      </c>
      <c r="D448" s="181" t="s">
        <v>160</v>
      </c>
      <c r="E448" s="182" t="s">
        <v>1926</v>
      </c>
      <c r="F448" s="183" t="s">
        <v>1927</v>
      </c>
      <c r="G448" s="184" t="s">
        <v>184</v>
      </c>
      <c r="H448" s="185">
        <v>12</v>
      </c>
      <c r="I448" s="186"/>
      <c r="J448" s="187">
        <f>ROUND(I448*H448,2)</f>
        <v>0</v>
      </c>
      <c r="K448" s="183" t="s">
        <v>1906</v>
      </c>
      <c r="L448" s="39"/>
      <c r="M448" s="188" t="s">
        <v>1</v>
      </c>
      <c r="N448" s="189" t="s">
        <v>40</v>
      </c>
      <c r="O448" s="77"/>
      <c r="P448" s="190">
        <f>O448*H448</f>
        <v>0</v>
      </c>
      <c r="Q448" s="190">
        <v>0</v>
      </c>
      <c r="R448" s="190">
        <f>Q448*H448</f>
        <v>0</v>
      </c>
      <c r="S448" s="190">
        <v>0</v>
      </c>
      <c r="T448" s="191">
        <f>S448*H448</f>
        <v>0</v>
      </c>
      <c r="U448" s="38"/>
      <c r="V448" s="38"/>
      <c r="W448" s="38"/>
      <c r="X448" s="38"/>
      <c r="Y448" s="38"/>
      <c r="Z448" s="38"/>
      <c r="AA448" s="38"/>
      <c r="AB448" s="38"/>
      <c r="AC448" s="38"/>
      <c r="AD448" s="38"/>
      <c r="AE448" s="38"/>
      <c r="AR448" s="192" t="s">
        <v>272</v>
      </c>
      <c r="AT448" s="192" t="s">
        <v>160</v>
      </c>
      <c r="AU448" s="192" t="s">
        <v>83</v>
      </c>
      <c r="AY448" s="19" t="s">
        <v>158</v>
      </c>
      <c r="BE448" s="193">
        <f>IF(N448="základní",J448,0)</f>
        <v>0</v>
      </c>
      <c r="BF448" s="193">
        <f>IF(N448="snížená",J448,0)</f>
        <v>0</v>
      </c>
      <c r="BG448" s="193">
        <f>IF(N448="zákl. přenesená",J448,0)</f>
        <v>0</v>
      </c>
      <c r="BH448" s="193">
        <f>IF(N448="sníž. přenesená",J448,0)</f>
        <v>0</v>
      </c>
      <c r="BI448" s="193">
        <f>IF(N448="nulová",J448,0)</f>
        <v>0</v>
      </c>
      <c r="BJ448" s="19" t="s">
        <v>81</v>
      </c>
      <c r="BK448" s="193">
        <f>ROUND(I448*H448,2)</f>
        <v>0</v>
      </c>
      <c r="BL448" s="19" t="s">
        <v>272</v>
      </c>
      <c r="BM448" s="192" t="s">
        <v>1928</v>
      </c>
    </row>
    <row r="449" s="2" customFormat="1">
      <c r="A449" s="38"/>
      <c r="B449" s="39"/>
      <c r="C449" s="38"/>
      <c r="D449" s="194" t="s">
        <v>167</v>
      </c>
      <c r="E449" s="38"/>
      <c r="F449" s="195" t="s">
        <v>1929</v>
      </c>
      <c r="G449" s="38"/>
      <c r="H449" s="38"/>
      <c r="I449" s="196"/>
      <c r="J449" s="38"/>
      <c r="K449" s="38"/>
      <c r="L449" s="39"/>
      <c r="M449" s="197"/>
      <c r="N449" s="198"/>
      <c r="O449" s="77"/>
      <c r="P449" s="77"/>
      <c r="Q449" s="77"/>
      <c r="R449" s="77"/>
      <c r="S449" s="77"/>
      <c r="T449" s="78"/>
      <c r="U449" s="38"/>
      <c r="V449" s="38"/>
      <c r="W449" s="38"/>
      <c r="X449" s="38"/>
      <c r="Y449" s="38"/>
      <c r="Z449" s="38"/>
      <c r="AA449" s="38"/>
      <c r="AB449" s="38"/>
      <c r="AC449" s="38"/>
      <c r="AD449" s="38"/>
      <c r="AE449" s="38"/>
      <c r="AT449" s="19" t="s">
        <v>167</v>
      </c>
      <c r="AU449" s="19" t="s">
        <v>83</v>
      </c>
    </row>
    <row r="450" s="13" customFormat="1">
      <c r="A450" s="13"/>
      <c r="B450" s="200"/>
      <c r="C450" s="13"/>
      <c r="D450" s="194" t="s">
        <v>171</v>
      </c>
      <c r="E450" s="201" t="s">
        <v>1</v>
      </c>
      <c r="F450" s="202" t="s">
        <v>1930</v>
      </c>
      <c r="G450" s="13"/>
      <c r="H450" s="201" t="s">
        <v>1</v>
      </c>
      <c r="I450" s="203"/>
      <c r="J450" s="13"/>
      <c r="K450" s="13"/>
      <c r="L450" s="200"/>
      <c r="M450" s="204"/>
      <c r="N450" s="205"/>
      <c r="O450" s="205"/>
      <c r="P450" s="205"/>
      <c r="Q450" s="205"/>
      <c r="R450" s="205"/>
      <c r="S450" s="205"/>
      <c r="T450" s="206"/>
      <c r="U450" s="13"/>
      <c r="V450" s="13"/>
      <c r="W450" s="13"/>
      <c r="X450" s="13"/>
      <c r="Y450" s="13"/>
      <c r="Z450" s="13"/>
      <c r="AA450" s="13"/>
      <c r="AB450" s="13"/>
      <c r="AC450" s="13"/>
      <c r="AD450" s="13"/>
      <c r="AE450" s="13"/>
      <c r="AT450" s="201" t="s">
        <v>171</v>
      </c>
      <c r="AU450" s="201" t="s">
        <v>83</v>
      </c>
      <c r="AV450" s="13" t="s">
        <v>81</v>
      </c>
      <c r="AW450" s="13" t="s">
        <v>32</v>
      </c>
      <c r="AX450" s="13" t="s">
        <v>75</v>
      </c>
      <c r="AY450" s="201" t="s">
        <v>158</v>
      </c>
    </row>
    <row r="451" s="13" customFormat="1">
      <c r="A451" s="13"/>
      <c r="B451" s="200"/>
      <c r="C451" s="13"/>
      <c r="D451" s="194" t="s">
        <v>171</v>
      </c>
      <c r="E451" s="201" t="s">
        <v>1</v>
      </c>
      <c r="F451" s="202" t="s">
        <v>1931</v>
      </c>
      <c r="G451" s="13"/>
      <c r="H451" s="201" t="s">
        <v>1</v>
      </c>
      <c r="I451" s="203"/>
      <c r="J451" s="13"/>
      <c r="K451" s="13"/>
      <c r="L451" s="200"/>
      <c r="M451" s="204"/>
      <c r="N451" s="205"/>
      <c r="O451" s="205"/>
      <c r="P451" s="205"/>
      <c r="Q451" s="205"/>
      <c r="R451" s="205"/>
      <c r="S451" s="205"/>
      <c r="T451" s="206"/>
      <c r="U451" s="13"/>
      <c r="V451" s="13"/>
      <c r="W451" s="13"/>
      <c r="X451" s="13"/>
      <c r="Y451" s="13"/>
      <c r="Z451" s="13"/>
      <c r="AA451" s="13"/>
      <c r="AB451" s="13"/>
      <c r="AC451" s="13"/>
      <c r="AD451" s="13"/>
      <c r="AE451" s="13"/>
      <c r="AT451" s="201" t="s">
        <v>171</v>
      </c>
      <c r="AU451" s="201" t="s">
        <v>83</v>
      </c>
      <c r="AV451" s="13" t="s">
        <v>81</v>
      </c>
      <c r="AW451" s="13" t="s">
        <v>32</v>
      </c>
      <c r="AX451" s="13" t="s">
        <v>75</v>
      </c>
      <c r="AY451" s="201" t="s">
        <v>158</v>
      </c>
    </row>
    <row r="452" s="13" customFormat="1">
      <c r="A452" s="13"/>
      <c r="B452" s="200"/>
      <c r="C452" s="13"/>
      <c r="D452" s="194" t="s">
        <v>171</v>
      </c>
      <c r="E452" s="201" t="s">
        <v>1</v>
      </c>
      <c r="F452" s="202" t="s">
        <v>1932</v>
      </c>
      <c r="G452" s="13"/>
      <c r="H452" s="201" t="s">
        <v>1</v>
      </c>
      <c r="I452" s="203"/>
      <c r="J452" s="13"/>
      <c r="K452" s="13"/>
      <c r="L452" s="200"/>
      <c r="M452" s="204"/>
      <c r="N452" s="205"/>
      <c r="O452" s="205"/>
      <c r="P452" s="205"/>
      <c r="Q452" s="205"/>
      <c r="R452" s="205"/>
      <c r="S452" s="205"/>
      <c r="T452" s="206"/>
      <c r="U452" s="13"/>
      <c r="V452" s="13"/>
      <c r="W452" s="13"/>
      <c r="X452" s="13"/>
      <c r="Y452" s="13"/>
      <c r="Z452" s="13"/>
      <c r="AA452" s="13"/>
      <c r="AB452" s="13"/>
      <c r="AC452" s="13"/>
      <c r="AD452" s="13"/>
      <c r="AE452" s="13"/>
      <c r="AT452" s="201" t="s">
        <v>171</v>
      </c>
      <c r="AU452" s="201" t="s">
        <v>83</v>
      </c>
      <c r="AV452" s="13" t="s">
        <v>81</v>
      </c>
      <c r="AW452" s="13" t="s">
        <v>32</v>
      </c>
      <c r="AX452" s="13" t="s">
        <v>75</v>
      </c>
      <c r="AY452" s="201" t="s">
        <v>158</v>
      </c>
    </row>
    <row r="453" s="14" customFormat="1">
      <c r="A453" s="14"/>
      <c r="B453" s="207"/>
      <c r="C453" s="14"/>
      <c r="D453" s="194" t="s">
        <v>171</v>
      </c>
      <c r="E453" s="208" t="s">
        <v>1</v>
      </c>
      <c r="F453" s="209" t="s">
        <v>8</v>
      </c>
      <c r="G453" s="14"/>
      <c r="H453" s="210">
        <v>12</v>
      </c>
      <c r="I453" s="211"/>
      <c r="J453" s="14"/>
      <c r="K453" s="14"/>
      <c r="L453" s="207"/>
      <c r="M453" s="212"/>
      <c r="N453" s="213"/>
      <c r="O453" s="213"/>
      <c r="P453" s="213"/>
      <c r="Q453" s="213"/>
      <c r="R453" s="213"/>
      <c r="S453" s="213"/>
      <c r="T453" s="214"/>
      <c r="U453" s="14"/>
      <c r="V453" s="14"/>
      <c r="W453" s="14"/>
      <c r="X453" s="14"/>
      <c r="Y453" s="14"/>
      <c r="Z453" s="14"/>
      <c r="AA453" s="14"/>
      <c r="AB453" s="14"/>
      <c r="AC453" s="14"/>
      <c r="AD453" s="14"/>
      <c r="AE453" s="14"/>
      <c r="AT453" s="208" t="s">
        <v>171</v>
      </c>
      <c r="AU453" s="208" t="s">
        <v>83</v>
      </c>
      <c r="AV453" s="14" t="s">
        <v>83</v>
      </c>
      <c r="AW453" s="14" t="s">
        <v>32</v>
      </c>
      <c r="AX453" s="14" t="s">
        <v>75</v>
      </c>
      <c r="AY453" s="208" t="s">
        <v>158</v>
      </c>
    </row>
    <row r="454" s="15" customFormat="1">
      <c r="A454" s="15"/>
      <c r="B454" s="215"/>
      <c r="C454" s="15"/>
      <c r="D454" s="194" t="s">
        <v>171</v>
      </c>
      <c r="E454" s="216" t="s">
        <v>1</v>
      </c>
      <c r="F454" s="217" t="s">
        <v>196</v>
      </c>
      <c r="G454" s="15"/>
      <c r="H454" s="218">
        <v>12</v>
      </c>
      <c r="I454" s="219"/>
      <c r="J454" s="15"/>
      <c r="K454" s="15"/>
      <c r="L454" s="215"/>
      <c r="M454" s="220"/>
      <c r="N454" s="221"/>
      <c r="O454" s="221"/>
      <c r="P454" s="221"/>
      <c r="Q454" s="221"/>
      <c r="R454" s="221"/>
      <c r="S454" s="221"/>
      <c r="T454" s="222"/>
      <c r="U454" s="15"/>
      <c r="V454" s="15"/>
      <c r="W454" s="15"/>
      <c r="X454" s="15"/>
      <c r="Y454" s="15"/>
      <c r="Z454" s="15"/>
      <c r="AA454" s="15"/>
      <c r="AB454" s="15"/>
      <c r="AC454" s="15"/>
      <c r="AD454" s="15"/>
      <c r="AE454" s="15"/>
      <c r="AT454" s="216" t="s">
        <v>171</v>
      </c>
      <c r="AU454" s="216" t="s">
        <v>83</v>
      </c>
      <c r="AV454" s="15" t="s">
        <v>165</v>
      </c>
      <c r="AW454" s="15" t="s">
        <v>32</v>
      </c>
      <c r="AX454" s="15" t="s">
        <v>81</v>
      </c>
      <c r="AY454" s="216" t="s">
        <v>158</v>
      </c>
    </row>
    <row r="455" s="2" customFormat="1" ht="16.5" customHeight="1">
      <c r="A455" s="38"/>
      <c r="B455" s="180"/>
      <c r="C455" s="223" t="s">
        <v>173</v>
      </c>
      <c r="D455" s="223" t="s">
        <v>304</v>
      </c>
      <c r="E455" s="224" t="s">
        <v>1933</v>
      </c>
      <c r="F455" s="225" t="s">
        <v>1934</v>
      </c>
      <c r="G455" s="226" t="s">
        <v>184</v>
      </c>
      <c r="H455" s="227">
        <v>12</v>
      </c>
      <c r="I455" s="228"/>
      <c r="J455" s="229">
        <f>ROUND(I455*H455,2)</f>
        <v>0</v>
      </c>
      <c r="K455" s="225" t="s">
        <v>1</v>
      </c>
      <c r="L455" s="230"/>
      <c r="M455" s="231" t="s">
        <v>1</v>
      </c>
      <c r="N455" s="232" t="s">
        <v>40</v>
      </c>
      <c r="O455" s="77"/>
      <c r="P455" s="190">
        <f>O455*H455</f>
        <v>0</v>
      </c>
      <c r="Q455" s="190">
        <v>0.0014</v>
      </c>
      <c r="R455" s="190">
        <f>Q455*H455</f>
        <v>0.016799999999999999</v>
      </c>
      <c r="S455" s="190">
        <v>0</v>
      </c>
      <c r="T455" s="191">
        <f>S455*H455</f>
        <v>0</v>
      </c>
      <c r="U455" s="38"/>
      <c r="V455" s="38"/>
      <c r="W455" s="38"/>
      <c r="X455" s="38"/>
      <c r="Y455" s="38"/>
      <c r="Z455" s="38"/>
      <c r="AA455" s="38"/>
      <c r="AB455" s="38"/>
      <c r="AC455" s="38"/>
      <c r="AD455" s="38"/>
      <c r="AE455" s="38"/>
      <c r="AR455" s="192" t="s">
        <v>379</v>
      </c>
      <c r="AT455" s="192" t="s">
        <v>304</v>
      </c>
      <c r="AU455" s="192" t="s">
        <v>83</v>
      </c>
      <c r="AY455" s="19" t="s">
        <v>158</v>
      </c>
      <c r="BE455" s="193">
        <f>IF(N455="základní",J455,0)</f>
        <v>0</v>
      </c>
      <c r="BF455" s="193">
        <f>IF(N455="snížená",J455,0)</f>
        <v>0</v>
      </c>
      <c r="BG455" s="193">
        <f>IF(N455="zákl. přenesená",J455,0)</f>
        <v>0</v>
      </c>
      <c r="BH455" s="193">
        <f>IF(N455="sníž. přenesená",J455,0)</f>
        <v>0</v>
      </c>
      <c r="BI455" s="193">
        <f>IF(N455="nulová",J455,0)</f>
        <v>0</v>
      </c>
      <c r="BJ455" s="19" t="s">
        <v>81</v>
      </c>
      <c r="BK455" s="193">
        <f>ROUND(I455*H455,2)</f>
        <v>0</v>
      </c>
      <c r="BL455" s="19" t="s">
        <v>272</v>
      </c>
      <c r="BM455" s="192" t="s">
        <v>1935</v>
      </c>
    </row>
    <row r="456" s="2" customFormat="1">
      <c r="A456" s="38"/>
      <c r="B456" s="39"/>
      <c r="C456" s="38"/>
      <c r="D456" s="194" t="s">
        <v>167</v>
      </c>
      <c r="E456" s="38"/>
      <c r="F456" s="195" t="s">
        <v>1936</v>
      </c>
      <c r="G456" s="38"/>
      <c r="H456" s="38"/>
      <c r="I456" s="196"/>
      <c r="J456" s="38"/>
      <c r="K456" s="38"/>
      <c r="L456" s="39"/>
      <c r="M456" s="197"/>
      <c r="N456" s="198"/>
      <c r="O456" s="77"/>
      <c r="P456" s="77"/>
      <c r="Q456" s="77"/>
      <c r="R456" s="77"/>
      <c r="S456" s="77"/>
      <c r="T456" s="78"/>
      <c r="U456" s="38"/>
      <c r="V456" s="38"/>
      <c r="W456" s="38"/>
      <c r="X456" s="38"/>
      <c r="Y456" s="38"/>
      <c r="Z456" s="38"/>
      <c r="AA456" s="38"/>
      <c r="AB456" s="38"/>
      <c r="AC456" s="38"/>
      <c r="AD456" s="38"/>
      <c r="AE456" s="38"/>
      <c r="AT456" s="19" t="s">
        <v>167</v>
      </c>
      <c r="AU456" s="19" t="s">
        <v>83</v>
      </c>
    </row>
    <row r="457" s="13" customFormat="1">
      <c r="A457" s="13"/>
      <c r="B457" s="200"/>
      <c r="C457" s="13"/>
      <c r="D457" s="194" t="s">
        <v>171</v>
      </c>
      <c r="E457" s="201" t="s">
        <v>1</v>
      </c>
      <c r="F457" s="202" t="s">
        <v>1930</v>
      </c>
      <c r="G457" s="13"/>
      <c r="H457" s="201" t="s">
        <v>1</v>
      </c>
      <c r="I457" s="203"/>
      <c r="J457" s="13"/>
      <c r="K457" s="13"/>
      <c r="L457" s="200"/>
      <c r="M457" s="204"/>
      <c r="N457" s="205"/>
      <c r="O457" s="205"/>
      <c r="P457" s="205"/>
      <c r="Q457" s="205"/>
      <c r="R457" s="205"/>
      <c r="S457" s="205"/>
      <c r="T457" s="206"/>
      <c r="U457" s="13"/>
      <c r="V457" s="13"/>
      <c r="W457" s="13"/>
      <c r="X457" s="13"/>
      <c r="Y457" s="13"/>
      <c r="Z457" s="13"/>
      <c r="AA457" s="13"/>
      <c r="AB457" s="13"/>
      <c r="AC457" s="13"/>
      <c r="AD457" s="13"/>
      <c r="AE457" s="13"/>
      <c r="AT457" s="201" t="s">
        <v>171</v>
      </c>
      <c r="AU457" s="201" t="s">
        <v>83</v>
      </c>
      <c r="AV457" s="13" t="s">
        <v>81</v>
      </c>
      <c r="AW457" s="13" t="s">
        <v>32</v>
      </c>
      <c r="AX457" s="13" t="s">
        <v>75</v>
      </c>
      <c r="AY457" s="201" t="s">
        <v>158</v>
      </c>
    </row>
    <row r="458" s="13" customFormat="1">
      <c r="A458" s="13"/>
      <c r="B458" s="200"/>
      <c r="C458" s="13"/>
      <c r="D458" s="194" t="s">
        <v>171</v>
      </c>
      <c r="E458" s="201" t="s">
        <v>1</v>
      </c>
      <c r="F458" s="202" t="s">
        <v>1931</v>
      </c>
      <c r="G458" s="13"/>
      <c r="H458" s="201" t="s">
        <v>1</v>
      </c>
      <c r="I458" s="203"/>
      <c r="J458" s="13"/>
      <c r="K458" s="13"/>
      <c r="L458" s="200"/>
      <c r="M458" s="204"/>
      <c r="N458" s="205"/>
      <c r="O458" s="205"/>
      <c r="P458" s="205"/>
      <c r="Q458" s="205"/>
      <c r="R458" s="205"/>
      <c r="S458" s="205"/>
      <c r="T458" s="206"/>
      <c r="U458" s="13"/>
      <c r="V458" s="13"/>
      <c r="W458" s="13"/>
      <c r="X458" s="13"/>
      <c r="Y458" s="13"/>
      <c r="Z458" s="13"/>
      <c r="AA458" s="13"/>
      <c r="AB458" s="13"/>
      <c r="AC458" s="13"/>
      <c r="AD458" s="13"/>
      <c r="AE458" s="13"/>
      <c r="AT458" s="201" t="s">
        <v>171</v>
      </c>
      <c r="AU458" s="201" t="s">
        <v>83</v>
      </c>
      <c r="AV458" s="13" t="s">
        <v>81</v>
      </c>
      <c r="AW458" s="13" t="s">
        <v>32</v>
      </c>
      <c r="AX458" s="13" t="s">
        <v>75</v>
      </c>
      <c r="AY458" s="201" t="s">
        <v>158</v>
      </c>
    </row>
    <row r="459" s="13" customFormat="1">
      <c r="A459" s="13"/>
      <c r="B459" s="200"/>
      <c r="C459" s="13"/>
      <c r="D459" s="194" t="s">
        <v>171</v>
      </c>
      <c r="E459" s="201" t="s">
        <v>1</v>
      </c>
      <c r="F459" s="202" t="s">
        <v>1932</v>
      </c>
      <c r="G459" s="13"/>
      <c r="H459" s="201" t="s">
        <v>1</v>
      </c>
      <c r="I459" s="203"/>
      <c r="J459" s="13"/>
      <c r="K459" s="13"/>
      <c r="L459" s="200"/>
      <c r="M459" s="204"/>
      <c r="N459" s="205"/>
      <c r="O459" s="205"/>
      <c r="P459" s="205"/>
      <c r="Q459" s="205"/>
      <c r="R459" s="205"/>
      <c r="S459" s="205"/>
      <c r="T459" s="206"/>
      <c r="U459" s="13"/>
      <c r="V459" s="13"/>
      <c r="W459" s="13"/>
      <c r="X459" s="13"/>
      <c r="Y459" s="13"/>
      <c r="Z459" s="13"/>
      <c r="AA459" s="13"/>
      <c r="AB459" s="13"/>
      <c r="AC459" s="13"/>
      <c r="AD459" s="13"/>
      <c r="AE459" s="13"/>
      <c r="AT459" s="201" t="s">
        <v>171</v>
      </c>
      <c r="AU459" s="201" t="s">
        <v>83</v>
      </c>
      <c r="AV459" s="13" t="s">
        <v>81</v>
      </c>
      <c r="AW459" s="13" t="s">
        <v>32</v>
      </c>
      <c r="AX459" s="13" t="s">
        <v>75</v>
      </c>
      <c r="AY459" s="201" t="s">
        <v>158</v>
      </c>
    </row>
    <row r="460" s="14" customFormat="1">
      <c r="A460" s="14"/>
      <c r="B460" s="207"/>
      <c r="C460" s="14"/>
      <c r="D460" s="194" t="s">
        <v>171</v>
      </c>
      <c r="E460" s="208" t="s">
        <v>1</v>
      </c>
      <c r="F460" s="209" t="s">
        <v>8</v>
      </c>
      <c r="G460" s="14"/>
      <c r="H460" s="210">
        <v>12</v>
      </c>
      <c r="I460" s="211"/>
      <c r="J460" s="14"/>
      <c r="K460" s="14"/>
      <c r="L460" s="207"/>
      <c r="M460" s="212"/>
      <c r="N460" s="213"/>
      <c r="O460" s="213"/>
      <c r="P460" s="213"/>
      <c r="Q460" s="213"/>
      <c r="R460" s="213"/>
      <c r="S460" s="213"/>
      <c r="T460" s="214"/>
      <c r="U460" s="14"/>
      <c r="V460" s="14"/>
      <c r="W460" s="14"/>
      <c r="X460" s="14"/>
      <c r="Y460" s="14"/>
      <c r="Z460" s="14"/>
      <c r="AA460" s="14"/>
      <c r="AB460" s="14"/>
      <c r="AC460" s="14"/>
      <c r="AD460" s="14"/>
      <c r="AE460" s="14"/>
      <c r="AT460" s="208" t="s">
        <v>171</v>
      </c>
      <c r="AU460" s="208" t="s">
        <v>83</v>
      </c>
      <c r="AV460" s="14" t="s">
        <v>83</v>
      </c>
      <c r="AW460" s="14" t="s">
        <v>32</v>
      </c>
      <c r="AX460" s="14" t="s">
        <v>75</v>
      </c>
      <c r="AY460" s="208" t="s">
        <v>158</v>
      </c>
    </row>
    <row r="461" s="15" customFormat="1">
      <c r="A461" s="15"/>
      <c r="B461" s="215"/>
      <c r="C461" s="15"/>
      <c r="D461" s="194" t="s">
        <v>171</v>
      </c>
      <c r="E461" s="216" t="s">
        <v>1</v>
      </c>
      <c r="F461" s="217" t="s">
        <v>196</v>
      </c>
      <c r="G461" s="15"/>
      <c r="H461" s="218">
        <v>12</v>
      </c>
      <c r="I461" s="219"/>
      <c r="J461" s="15"/>
      <c r="K461" s="15"/>
      <c r="L461" s="215"/>
      <c r="M461" s="220"/>
      <c r="N461" s="221"/>
      <c r="O461" s="221"/>
      <c r="P461" s="221"/>
      <c r="Q461" s="221"/>
      <c r="R461" s="221"/>
      <c r="S461" s="221"/>
      <c r="T461" s="222"/>
      <c r="U461" s="15"/>
      <c r="V461" s="15"/>
      <c r="W461" s="15"/>
      <c r="X461" s="15"/>
      <c r="Y461" s="15"/>
      <c r="Z461" s="15"/>
      <c r="AA461" s="15"/>
      <c r="AB461" s="15"/>
      <c r="AC461" s="15"/>
      <c r="AD461" s="15"/>
      <c r="AE461" s="15"/>
      <c r="AT461" s="216" t="s">
        <v>171</v>
      </c>
      <c r="AU461" s="216" t="s">
        <v>83</v>
      </c>
      <c r="AV461" s="15" t="s">
        <v>165</v>
      </c>
      <c r="AW461" s="15" t="s">
        <v>32</v>
      </c>
      <c r="AX461" s="15" t="s">
        <v>81</v>
      </c>
      <c r="AY461" s="216" t="s">
        <v>158</v>
      </c>
    </row>
    <row r="462" s="2" customFormat="1" ht="16.5" customHeight="1">
      <c r="A462" s="38"/>
      <c r="B462" s="180"/>
      <c r="C462" s="223" t="s">
        <v>624</v>
      </c>
      <c r="D462" s="223" t="s">
        <v>304</v>
      </c>
      <c r="E462" s="224" t="s">
        <v>1937</v>
      </c>
      <c r="F462" s="225" t="s">
        <v>1938</v>
      </c>
      <c r="G462" s="226" t="s">
        <v>184</v>
      </c>
      <c r="H462" s="227">
        <v>12</v>
      </c>
      <c r="I462" s="228"/>
      <c r="J462" s="229">
        <f>ROUND(I462*H462,2)</f>
        <v>0</v>
      </c>
      <c r="K462" s="225" t="s">
        <v>1906</v>
      </c>
      <c r="L462" s="230"/>
      <c r="M462" s="231" t="s">
        <v>1</v>
      </c>
      <c r="N462" s="232" t="s">
        <v>40</v>
      </c>
      <c r="O462" s="77"/>
      <c r="P462" s="190">
        <f>O462*H462</f>
        <v>0</v>
      </c>
      <c r="Q462" s="190">
        <v>0</v>
      </c>
      <c r="R462" s="190">
        <f>Q462*H462</f>
        <v>0</v>
      </c>
      <c r="S462" s="190">
        <v>0</v>
      </c>
      <c r="T462" s="191">
        <f>S462*H462</f>
        <v>0</v>
      </c>
      <c r="U462" s="38"/>
      <c r="V462" s="38"/>
      <c r="W462" s="38"/>
      <c r="X462" s="38"/>
      <c r="Y462" s="38"/>
      <c r="Z462" s="38"/>
      <c r="AA462" s="38"/>
      <c r="AB462" s="38"/>
      <c r="AC462" s="38"/>
      <c r="AD462" s="38"/>
      <c r="AE462" s="38"/>
      <c r="AR462" s="192" t="s">
        <v>379</v>
      </c>
      <c r="AT462" s="192" t="s">
        <v>304</v>
      </c>
      <c r="AU462" s="192" t="s">
        <v>83</v>
      </c>
      <c r="AY462" s="19" t="s">
        <v>158</v>
      </c>
      <c r="BE462" s="193">
        <f>IF(N462="základní",J462,0)</f>
        <v>0</v>
      </c>
      <c r="BF462" s="193">
        <f>IF(N462="snížená",J462,0)</f>
        <v>0</v>
      </c>
      <c r="BG462" s="193">
        <f>IF(N462="zákl. přenesená",J462,0)</f>
        <v>0</v>
      </c>
      <c r="BH462" s="193">
        <f>IF(N462="sníž. přenesená",J462,0)</f>
        <v>0</v>
      </c>
      <c r="BI462" s="193">
        <f>IF(N462="nulová",J462,0)</f>
        <v>0</v>
      </c>
      <c r="BJ462" s="19" t="s">
        <v>81</v>
      </c>
      <c r="BK462" s="193">
        <f>ROUND(I462*H462,2)</f>
        <v>0</v>
      </c>
      <c r="BL462" s="19" t="s">
        <v>272</v>
      </c>
      <c r="BM462" s="192" t="s">
        <v>1939</v>
      </c>
    </row>
    <row r="463" s="2" customFormat="1">
      <c r="A463" s="38"/>
      <c r="B463" s="39"/>
      <c r="C463" s="38"/>
      <c r="D463" s="194" t="s">
        <v>167</v>
      </c>
      <c r="E463" s="38"/>
      <c r="F463" s="195" t="s">
        <v>1938</v>
      </c>
      <c r="G463" s="38"/>
      <c r="H463" s="38"/>
      <c r="I463" s="196"/>
      <c r="J463" s="38"/>
      <c r="K463" s="38"/>
      <c r="L463" s="39"/>
      <c r="M463" s="197"/>
      <c r="N463" s="198"/>
      <c r="O463" s="77"/>
      <c r="P463" s="77"/>
      <c r="Q463" s="77"/>
      <c r="R463" s="77"/>
      <c r="S463" s="77"/>
      <c r="T463" s="78"/>
      <c r="U463" s="38"/>
      <c r="V463" s="38"/>
      <c r="W463" s="38"/>
      <c r="X463" s="38"/>
      <c r="Y463" s="38"/>
      <c r="Z463" s="38"/>
      <c r="AA463" s="38"/>
      <c r="AB463" s="38"/>
      <c r="AC463" s="38"/>
      <c r="AD463" s="38"/>
      <c r="AE463" s="38"/>
      <c r="AT463" s="19" t="s">
        <v>167</v>
      </c>
      <c r="AU463" s="19" t="s">
        <v>83</v>
      </c>
    </row>
    <row r="464" s="13" customFormat="1">
      <c r="A464" s="13"/>
      <c r="B464" s="200"/>
      <c r="C464" s="13"/>
      <c r="D464" s="194" t="s">
        <v>171</v>
      </c>
      <c r="E464" s="201" t="s">
        <v>1</v>
      </c>
      <c r="F464" s="202" t="s">
        <v>1930</v>
      </c>
      <c r="G464" s="13"/>
      <c r="H464" s="201" t="s">
        <v>1</v>
      </c>
      <c r="I464" s="203"/>
      <c r="J464" s="13"/>
      <c r="K464" s="13"/>
      <c r="L464" s="200"/>
      <c r="M464" s="204"/>
      <c r="N464" s="205"/>
      <c r="O464" s="205"/>
      <c r="P464" s="205"/>
      <c r="Q464" s="205"/>
      <c r="R464" s="205"/>
      <c r="S464" s="205"/>
      <c r="T464" s="206"/>
      <c r="U464" s="13"/>
      <c r="V464" s="13"/>
      <c r="W464" s="13"/>
      <c r="X464" s="13"/>
      <c r="Y464" s="13"/>
      <c r="Z464" s="13"/>
      <c r="AA464" s="13"/>
      <c r="AB464" s="13"/>
      <c r="AC464" s="13"/>
      <c r="AD464" s="13"/>
      <c r="AE464" s="13"/>
      <c r="AT464" s="201" t="s">
        <v>171</v>
      </c>
      <c r="AU464" s="201" t="s">
        <v>83</v>
      </c>
      <c r="AV464" s="13" t="s">
        <v>81</v>
      </c>
      <c r="AW464" s="13" t="s">
        <v>32</v>
      </c>
      <c r="AX464" s="13" t="s">
        <v>75</v>
      </c>
      <c r="AY464" s="201" t="s">
        <v>158</v>
      </c>
    </row>
    <row r="465" s="13" customFormat="1">
      <c r="A465" s="13"/>
      <c r="B465" s="200"/>
      <c r="C465" s="13"/>
      <c r="D465" s="194" t="s">
        <v>171</v>
      </c>
      <c r="E465" s="201" t="s">
        <v>1</v>
      </c>
      <c r="F465" s="202" t="s">
        <v>1931</v>
      </c>
      <c r="G465" s="13"/>
      <c r="H465" s="201" t="s">
        <v>1</v>
      </c>
      <c r="I465" s="203"/>
      <c r="J465" s="13"/>
      <c r="K465" s="13"/>
      <c r="L465" s="200"/>
      <c r="M465" s="204"/>
      <c r="N465" s="205"/>
      <c r="O465" s="205"/>
      <c r="P465" s="205"/>
      <c r="Q465" s="205"/>
      <c r="R465" s="205"/>
      <c r="S465" s="205"/>
      <c r="T465" s="206"/>
      <c r="U465" s="13"/>
      <c r="V465" s="13"/>
      <c r="W465" s="13"/>
      <c r="X465" s="13"/>
      <c r="Y465" s="13"/>
      <c r="Z465" s="13"/>
      <c r="AA465" s="13"/>
      <c r="AB465" s="13"/>
      <c r="AC465" s="13"/>
      <c r="AD465" s="13"/>
      <c r="AE465" s="13"/>
      <c r="AT465" s="201" t="s">
        <v>171</v>
      </c>
      <c r="AU465" s="201" t="s">
        <v>83</v>
      </c>
      <c r="AV465" s="13" t="s">
        <v>81</v>
      </c>
      <c r="AW465" s="13" t="s">
        <v>32</v>
      </c>
      <c r="AX465" s="13" t="s">
        <v>75</v>
      </c>
      <c r="AY465" s="201" t="s">
        <v>158</v>
      </c>
    </row>
    <row r="466" s="13" customFormat="1">
      <c r="A466" s="13"/>
      <c r="B466" s="200"/>
      <c r="C466" s="13"/>
      <c r="D466" s="194" t="s">
        <v>171</v>
      </c>
      <c r="E466" s="201" t="s">
        <v>1</v>
      </c>
      <c r="F466" s="202" t="s">
        <v>1932</v>
      </c>
      <c r="G466" s="13"/>
      <c r="H466" s="201" t="s">
        <v>1</v>
      </c>
      <c r="I466" s="203"/>
      <c r="J466" s="13"/>
      <c r="K466" s="13"/>
      <c r="L466" s="200"/>
      <c r="M466" s="204"/>
      <c r="N466" s="205"/>
      <c r="O466" s="205"/>
      <c r="P466" s="205"/>
      <c r="Q466" s="205"/>
      <c r="R466" s="205"/>
      <c r="S466" s="205"/>
      <c r="T466" s="206"/>
      <c r="U466" s="13"/>
      <c r="V466" s="13"/>
      <c r="W466" s="13"/>
      <c r="X466" s="13"/>
      <c r="Y466" s="13"/>
      <c r="Z466" s="13"/>
      <c r="AA466" s="13"/>
      <c r="AB466" s="13"/>
      <c r="AC466" s="13"/>
      <c r="AD466" s="13"/>
      <c r="AE466" s="13"/>
      <c r="AT466" s="201" t="s">
        <v>171</v>
      </c>
      <c r="AU466" s="201" t="s">
        <v>83</v>
      </c>
      <c r="AV466" s="13" t="s">
        <v>81</v>
      </c>
      <c r="AW466" s="13" t="s">
        <v>32</v>
      </c>
      <c r="AX466" s="13" t="s">
        <v>75</v>
      </c>
      <c r="AY466" s="201" t="s">
        <v>158</v>
      </c>
    </row>
    <row r="467" s="14" customFormat="1">
      <c r="A467" s="14"/>
      <c r="B467" s="207"/>
      <c r="C467" s="14"/>
      <c r="D467" s="194" t="s">
        <v>171</v>
      </c>
      <c r="E467" s="208" t="s">
        <v>1</v>
      </c>
      <c r="F467" s="209" t="s">
        <v>8</v>
      </c>
      <c r="G467" s="14"/>
      <c r="H467" s="210">
        <v>12</v>
      </c>
      <c r="I467" s="211"/>
      <c r="J467" s="14"/>
      <c r="K467" s="14"/>
      <c r="L467" s="207"/>
      <c r="M467" s="212"/>
      <c r="N467" s="213"/>
      <c r="O467" s="213"/>
      <c r="P467" s="213"/>
      <c r="Q467" s="213"/>
      <c r="R467" s="213"/>
      <c r="S467" s="213"/>
      <c r="T467" s="214"/>
      <c r="U467" s="14"/>
      <c r="V467" s="14"/>
      <c r="W467" s="14"/>
      <c r="X467" s="14"/>
      <c r="Y467" s="14"/>
      <c r="Z467" s="14"/>
      <c r="AA467" s="14"/>
      <c r="AB467" s="14"/>
      <c r="AC467" s="14"/>
      <c r="AD467" s="14"/>
      <c r="AE467" s="14"/>
      <c r="AT467" s="208" t="s">
        <v>171</v>
      </c>
      <c r="AU467" s="208" t="s">
        <v>83</v>
      </c>
      <c r="AV467" s="14" t="s">
        <v>83</v>
      </c>
      <c r="AW467" s="14" t="s">
        <v>32</v>
      </c>
      <c r="AX467" s="14" t="s">
        <v>75</v>
      </c>
      <c r="AY467" s="208" t="s">
        <v>158</v>
      </c>
    </row>
    <row r="468" s="15" customFormat="1">
      <c r="A468" s="15"/>
      <c r="B468" s="215"/>
      <c r="C468" s="15"/>
      <c r="D468" s="194" t="s">
        <v>171</v>
      </c>
      <c r="E468" s="216" t="s">
        <v>1</v>
      </c>
      <c r="F468" s="217" t="s">
        <v>196</v>
      </c>
      <c r="G468" s="15"/>
      <c r="H468" s="218">
        <v>12</v>
      </c>
      <c r="I468" s="219"/>
      <c r="J468" s="15"/>
      <c r="K468" s="15"/>
      <c r="L468" s="215"/>
      <c r="M468" s="220"/>
      <c r="N468" s="221"/>
      <c r="O468" s="221"/>
      <c r="P468" s="221"/>
      <c r="Q468" s="221"/>
      <c r="R468" s="221"/>
      <c r="S468" s="221"/>
      <c r="T468" s="222"/>
      <c r="U468" s="15"/>
      <c r="V468" s="15"/>
      <c r="W468" s="15"/>
      <c r="X468" s="15"/>
      <c r="Y468" s="15"/>
      <c r="Z468" s="15"/>
      <c r="AA468" s="15"/>
      <c r="AB468" s="15"/>
      <c r="AC468" s="15"/>
      <c r="AD468" s="15"/>
      <c r="AE468" s="15"/>
      <c r="AT468" s="216" t="s">
        <v>171</v>
      </c>
      <c r="AU468" s="216" t="s">
        <v>83</v>
      </c>
      <c r="AV468" s="15" t="s">
        <v>165</v>
      </c>
      <c r="AW468" s="15" t="s">
        <v>32</v>
      </c>
      <c r="AX468" s="15" t="s">
        <v>81</v>
      </c>
      <c r="AY468" s="216" t="s">
        <v>158</v>
      </c>
    </row>
    <row r="469" s="2" customFormat="1" ht="24.15" customHeight="1">
      <c r="A469" s="38"/>
      <c r="B469" s="180"/>
      <c r="C469" s="181" t="s">
        <v>630</v>
      </c>
      <c r="D469" s="181" t="s">
        <v>160</v>
      </c>
      <c r="E469" s="182" t="s">
        <v>1940</v>
      </c>
      <c r="F469" s="183" t="s">
        <v>1941</v>
      </c>
      <c r="G469" s="184" t="s">
        <v>342</v>
      </c>
      <c r="H469" s="185">
        <v>6</v>
      </c>
      <c r="I469" s="186"/>
      <c r="J469" s="187">
        <f>ROUND(I469*H469,2)</f>
        <v>0</v>
      </c>
      <c r="K469" s="183" t="s">
        <v>387</v>
      </c>
      <c r="L469" s="39"/>
      <c r="M469" s="188" t="s">
        <v>1</v>
      </c>
      <c r="N469" s="189" t="s">
        <v>40</v>
      </c>
      <c r="O469" s="77"/>
      <c r="P469" s="190">
        <f>O469*H469</f>
        <v>0</v>
      </c>
      <c r="Q469" s="190">
        <v>0</v>
      </c>
      <c r="R469" s="190">
        <f>Q469*H469</f>
        <v>0</v>
      </c>
      <c r="S469" s="190">
        <v>0</v>
      </c>
      <c r="T469" s="191">
        <f>S469*H469</f>
        <v>0</v>
      </c>
      <c r="U469" s="38"/>
      <c r="V469" s="38"/>
      <c r="W469" s="38"/>
      <c r="X469" s="38"/>
      <c r="Y469" s="38"/>
      <c r="Z469" s="38"/>
      <c r="AA469" s="38"/>
      <c r="AB469" s="38"/>
      <c r="AC469" s="38"/>
      <c r="AD469" s="38"/>
      <c r="AE469" s="38"/>
      <c r="AR469" s="192" t="s">
        <v>272</v>
      </c>
      <c r="AT469" s="192" t="s">
        <v>160</v>
      </c>
      <c r="AU469" s="192" t="s">
        <v>83</v>
      </c>
      <c r="AY469" s="19" t="s">
        <v>158</v>
      </c>
      <c r="BE469" s="193">
        <f>IF(N469="základní",J469,0)</f>
        <v>0</v>
      </c>
      <c r="BF469" s="193">
        <f>IF(N469="snížená",J469,0)</f>
        <v>0</v>
      </c>
      <c r="BG469" s="193">
        <f>IF(N469="zákl. přenesená",J469,0)</f>
        <v>0</v>
      </c>
      <c r="BH469" s="193">
        <f>IF(N469="sníž. přenesená",J469,0)</f>
        <v>0</v>
      </c>
      <c r="BI469" s="193">
        <f>IF(N469="nulová",J469,0)</f>
        <v>0</v>
      </c>
      <c r="BJ469" s="19" t="s">
        <v>81</v>
      </c>
      <c r="BK469" s="193">
        <f>ROUND(I469*H469,2)</f>
        <v>0</v>
      </c>
      <c r="BL469" s="19" t="s">
        <v>272</v>
      </c>
      <c r="BM469" s="192" t="s">
        <v>1942</v>
      </c>
    </row>
    <row r="470" s="2" customFormat="1">
      <c r="A470" s="38"/>
      <c r="B470" s="39"/>
      <c r="C470" s="38"/>
      <c r="D470" s="194" t="s">
        <v>167</v>
      </c>
      <c r="E470" s="38"/>
      <c r="F470" s="195" t="s">
        <v>1943</v>
      </c>
      <c r="G470" s="38"/>
      <c r="H470" s="38"/>
      <c r="I470" s="196"/>
      <c r="J470" s="38"/>
      <c r="K470" s="38"/>
      <c r="L470" s="39"/>
      <c r="M470" s="197"/>
      <c r="N470" s="198"/>
      <c r="O470" s="77"/>
      <c r="P470" s="77"/>
      <c r="Q470" s="77"/>
      <c r="R470" s="77"/>
      <c r="S470" s="77"/>
      <c r="T470" s="78"/>
      <c r="U470" s="38"/>
      <c r="V470" s="38"/>
      <c r="W470" s="38"/>
      <c r="X470" s="38"/>
      <c r="Y470" s="38"/>
      <c r="Z470" s="38"/>
      <c r="AA470" s="38"/>
      <c r="AB470" s="38"/>
      <c r="AC470" s="38"/>
      <c r="AD470" s="38"/>
      <c r="AE470" s="38"/>
      <c r="AT470" s="19" t="s">
        <v>167</v>
      </c>
      <c r="AU470" s="19" t="s">
        <v>83</v>
      </c>
    </row>
    <row r="471" s="13" customFormat="1">
      <c r="A471" s="13"/>
      <c r="B471" s="200"/>
      <c r="C471" s="13"/>
      <c r="D471" s="194" t="s">
        <v>171</v>
      </c>
      <c r="E471" s="201" t="s">
        <v>1</v>
      </c>
      <c r="F471" s="202" t="s">
        <v>1930</v>
      </c>
      <c r="G471" s="13"/>
      <c r="H471" s="201" t="s">
        <v>1</v>
      </c>
      <c r="I471" s="203"/>
      <c r="J471" s="13"/>
      <c r="K471" s="13"/>
      <c r="L471" s="200"/>
      <c r="M471" s="204"/>
      <c r="N471" s="205"/>
      <c r="O471" s="205"/>
      <c r="P471" s="205"/>
      <c r="Q471" s="205"/>
      <c r="R471" s="205"/>
      <c r="S471" s="205"/>
      <c r="T471" s="206"/>
      <c r="U471" s="13"/>
      <c r="V471" s="13"/>
      <c r="W471" s="13"/>
      <c r="X471" s="13"/>
      <c r="Y471" s="13"/>
      <c r="Z471" s="13"/>
      <c r="AA471" s="13"/>
      <c r="AB471" s="13"/>
      <c r="AC471" s="13"/>
      <c r="AD471" s="13"/>
      <c r="AE471" s="13"/>
      <c r="AT471" s="201" t="s">
        <v>171</v>
      </c>
      <c r="AU471" s="201" t="s">
        <v>83</v>
      </c>
      <c r="AV471" s="13" t="s">
        <v>81</v>
      </c>
      <c r="AW471" s="13" t="s">
        <v>32</v>
      </c>
      <c r="AX471" s="13" t="s">
        <v>75</v>
      </c>
      <c r="AY471" s="201" t="s">
        <v>158</v>
      </c>
    </row>
    <row r="472" s="13" customFormat="1">
      <c r="A472" s="13"/>
      <c r="B472" s="200"/>
      <c r="C472" s="13"/>
      <c r="D472" s="194" t="s">
        <v>171</v>
      </c>
      <c r="E472" s="201" t="s">
        <v>1</v>
      </c>
      <c r="F472" s="202" t="s">
        <v>1944</v>
      </c>
      <c r="G472" s="13"/>
      <c r="H472" s="201" t="s">
        <v>1</v>
      </c>
      <c r="I472" s="203"/>
      <c r="J472" s="13"/>
      <c r="K472" s="13"/>
      <c r="L472" s="200"/>
      <c r="M472" s="204"/>
      <c r="N472" s="205"/>
      <c r="O472" s="205"/>
      <c r="P472" s="205"/>
      <c r="Q472" s="205"/>
      <c r="R472" s="205"/>
      <c r="S472" s="205"/>
      <c r="T472" s="206"/>
      <c r="U472" s="13"/>
      <c r="V472" s="13"/>
      <c r="W472" s="13"/>
      <c r="X472" s="13"/>
      <c r="Y472" s="13"/>
      <c r="Z472" s="13"/>
      <c r="AA472" s="13"/>
      <c r="AB472" s="13"/>
      <c r="AC472" s="13"/>
      <c r="AD472" s="13"/>
      <c r="AE472" s="13"/>
      <c r="AT472" s="201" t="s">
        <v>171</v>
      </c>
      <c r="AU472" s="201" t="s">
        <v>83</v>
      </c>
      <c r="AV472" s="13" t="s">
        <v>81</v>
      </c>
      <c r="AW472" s="13" t="s">
        <v>32</v>
      </c>
      <c r="AX472" s="13" t="s">
        <v>75</v>
      </c>
      <c r="AY472" s="201" t="s">
        <v>158</v>
      </c>
    </row>
    <row r="473" s="13" customFormat="1">
      <c r="A473" s="13"/>
      <c r="B473" s="200"/>
      <c r="C473" s="13"/>
      <c r="D473" s="194" t="s">
        <v>171</v>
      </c>
      <c r="E473" s="201" t="s">
        <v>1</v>
      </c>
      <c r="F473" s="202" t="s">
        <v>1945</v>
      </c>
      <c r="G473" s="13"/>
      <c r="H473" s="201" t="s">
        <v>1</v>
      </c>
      <c r="I473" s="203"/>
      <c r="J473" s="13"/>
      <c r="K473" s="13"/>
      <c r="L473" s="200"/>
      <c r="M473" s="204"/>
      <c r="N473" s="205"/>
      <c r="O473" s="205"/>
      <c r="P473" s="205"/>
      <c r="Q473" s="205"/>
      <c r="R473" s="205"/>
      <c r="S473" s="205"/>
      <c r="T473" s="206"/>
      <c r="U473" s="13"/>
      <c r="V473" s="13"/>
      <c r="W473" s="13"/>
      <c r="X473" s="13"/>
      <c r="Y473" s="13"/>
      <c r="Z473" s="13"/>
      <c r="AA473" s="13"/>
      <c r="AB473" s="13"/>
      <c r="AC473" s="13"/>
      <c r="AD473" s="13"/>
      <c r="AE473" s="13"/>
      <c r="AT473" s="201" t="s">
        <v>171</v>
      </c>
      <c r="AU473" s="201" t="s">
        <v>83</v>
      </c>
      <c r="AV473" s="13" t="s">
        <v>81</v>
      </c>
      <c r="AW473" s="13" t="s">
        <v>32</v>
      </c>
      <c r="AX473" s="13" t="s">
        <v>75</v>
      </c>
      <c r="AY473" s="201" t="s">
        <v>158</v>
      </c>
    </row>
    <row r="474" s="13" customFormat="1">
      <c r="A474" s="13"/>
      <c r="B474" s="200"/>
      <c r="C474" s="13"/>
      <c r="D474" s="194" t="s">
        <v>171</v>
      </c>
      <c r="E474" s="201" t="s">
        <v>1</v>
      </c>
      <c r="F474" s="202" t="s">
        <v>1946</v>
      </c>
      <c r="G474" s="13"/>
      <c r="H474" s="201" t="s">
        <v>1</v>
      </c>
      <c r="I474" s="203"/>
      <c r="J474" s="13"/>
      <c r="K474" s="13"/>
      <c r="L474" s="200"/>
      <c r="M474" s="204"/>
      <c r="N474" s="205"/>
      <c r="O474" s="205"/>
      <c r="P474" s="205"/>
      <c r="Q474" s="205"/>
      <c r="R474" s="205"/>
      <c r="S474" s="205"/>
      <c r="T474" s="206"/>
      <c r="U474" s="13"/>
      <c r="V474" s="13"/>
      <c r="W474" s="13"/>
      <c r="X474" s="13"/>
      <c r="Y474" s="13"/>
      <c r="Z474" s="13"/>
      <c r="AA474" s="13"/>
      <c r="AB474" s="13"/>
      <c r="AC474" s="13"/>
      <c r="AD474" s="13"/>
      <c r="AE474" s="13"/>
      <c r="AT474" s="201" t="s">
        <v>171</v>
      </c>
      <c r="AU474" s="201" t="s">
        <v>83</v>
      </c>
      <c r="AV474" s="13" t="s">
        <v>81</v>
      </c>
      <c r="AW474" s="13" t="s">
        <v>32</v>
      </c>
      <c r="AX474" s="13" t="s">
        <v>75</v>
      </c>
      <c r="AY474" s="201" t="s">
        <v>158</v>
      </c>
    </row>
    <row r="475" s="14" customFormat="1">
      <c r="A475" s="14"/>
      <c r="B475" s="207"/>
      <c r="C475" s="14"/>
      <c r="D475" s="194" t="s">
        <v>171</v>
      </c>
      <c r="E475" s="208" t="s">
        <v>1</v>
      </c>
      <c r="F475" s="209" t="s">
        <v>208</v>
      </c>
      <c r="G475" s="14"/>
      <c r="H475" s="210">
        <v>6</v>
      </c>
      <c r="I475" s="211"/>
      <c r="J475" s="14"/>
      <c r="K475" s="14"/>
      <c r="L475" s="207"/>
      <c r="M475" s="212"/>
      <c r="N475" s="213"/>
      <c r="O475" s="213"/>
      <c r="P475" s="213"/>
      <c r="Q475" s="213"/>
      <c r="R475" s="213"/>
      <c r="S475" s="213"/>
      <c r="T475" s="214"/>
      <c r="U475" s="14"/>
      <c r="V475" s="14"/>
      <c r="W475" s="14"/>
      <c r="X475" s="14"/>
      <c r="Y475" s="14"/>
      <c r="Z475" s="14"/>
      <c r="AA475" s="14"/>
      <c r="AB475" s="14"/>
      <c r="AC475" s="14"/>
      <c r="AD475" s="14"/>
      <c r="AE475" s="14"/>
      <c r="AT475" s="208" t="s">
        <v>171</v>
      </c>
      <c r="AU475" s="208" t="s">
        <v>83</v>
      </c>
      <c r="AV475" s="14" t="s">
        <v>83</v>
      </c>
      <c r="AW475" s="14" t="s">
        <v>32</v>
      </c>
      <c r="AX475" s="14" t="s">
        <v>75</v>
      </c>
      <c r="AY475" s="208" t="s">
        <v>158</v>
      </c>
    </row>
    <row r="476" s="15" customFormat="1">
      <c r="A476" s="15"/>
      <c r="B476" s="215"/>
      <c r="C476" s="15"/>
      <c r="D476" s="194" t="s">
        <v>171</v>
      </c>
      <c r="E476" s="216" t="s">
        <v>1</v>
      </c>
      <c r="F476" s="217" t="s">
        <v>196</v>
      </c>
      <c r="G476" s="15"/>
      <c r="H476" s="218">
        <v>6</v>
      </c>
      <c r="I476" s="219"/>
      <c r="J476" s="15"/>
      <c r="K476" s="15"/>
      <c r="L476" s="215"/>
      <c r="M476" s="220"/>
      <c r="N476" s="221"/>
      <c r="O476" s="221"/>
      <c r="P476" s="221"/>
      <c r="Q476" s="221"/>
      <c r="R476" s="221"/>
      <c r="S476" s="221"/>
      <c r="T476" s="222"/>
      <c r="U476" s="15"/>
      <c r="V476" s="15"/>
      <c r="W476" s="15"/>
      <c r="X476" s="15"/>
      <c r="Y476" s="15"/>
      <c r="Z476" s="15"/>
      <c r="AA476" s="15"/>
      <c r="AB476" s="15"/>
      <c r="AC476" s="15"/>
      <c r="AD476" s="15"/>
      <c r="AE476" s="15"/>
      <c r="AT476" s="216" t="s">
        <v>171</v>
      </c>
      <c r="AU476" s="216" t="s">
        <v>83</v>
      </c>
      <c r="AV476" s="15" t="s">
        <v>165</v>
      </c>
      <c r="AW476" s="15" t="s">
        <v>32</v>
      </c>
      <c r="AX476" s="15" t="s">
        <v>81</v>
      </c>
      <c r="AY476" s="216" t="s">
        <v>158</v>
      </c>
    </row>
    <row r="477" s="2" customFormat="1" ht="24.15" customHeight="1">
      <c r="A477" s="38"/>
      <c r="B477" s="180"/>
      <c r="C477" s="223" t="s">
        <v>635</v>
      </c>
      <c r="D477" s="223" t="s">
        <v>304</v>
      </c>
      <c r="E477" s="224" t="s">
        <v>1947</v>
      </c>
      <c r="F477" s="225" t="s">
        <v>1948</v>
      </c>
      <c r="G477" s="226" t="s">
        <v>342</v>
      </c>
      <c r="H477" s="227">
        <v>6</v>
      </c>
      <c r="I477" s="228"/>
      <c r="J477" s="229">
        <f>ROUND(I477*H477,2)</f>
        <v>0</v>
      </c>
      <c r="K477" s="225" t="s">
        <v>1906</v>
      </c>
      <c r="L477" s="230"/>
      <c r="M477" s="231" t="s">
        <v>1</v>
      </c>
      <c r="N477" s="232" t="s">
        <v>40</v>
      </c>
      <c r="O477" s="77"/>
      <c r="P477" s="190">
        <f>O477*H477</f>
        <v>0</v>
      </c>
      <c r="Q477" s="190">
        <v>0.00054000000000000001</v>
      </c>
      <c r="R477" s="190">
        <f>Q477*H477</f>
        <v>0.0032399999999999998</v>
      </c>
      <c r="S477" s="190">
        <v>0</v>
      </c>
      <c r="T477" s="191">
        <f>S477*H477</f>
        <v>0</v>
      </c>
      <c r="U477" s="38"/>
      <c r="V477" s="38"/>
      <c r="W477" s="38"/>
      <c r="X477" s="38"/>
      <c r="Y477" s="38"/>
      <c r="Z477" s="38"/>
      <c r="AA477" s="38"/>
      <c r="AB477" s="38"/>
      <c r="AC477" s="38"/>
      <c r="AD477" s="38"/>
      <c r="AE477" s="38"/>
      <c r="AR477" s="192" t="s">
        <v>379</v>
      </c>
      <c r="AT477" s="192" t="s">
        <v>304</v>
      </c>
      <c r="AU477" s="192" t="s">
        <v>83</v>
      </c>
      <c r="AY477" s="19" t="s">
        <v>158</v>
      </c>
      <c r="BE477" s="193">
        <f>IF(N477="základní",J477,0)</f>
        <v>0</v>
      </c>
      <c r="BF477" s="193">
        <f>IF(N477="snížená",J477,0)</f>
        <v>0</v>
      </c>
      <c r="BG477" s="193">
        <f>IF(N477="zákl. přenesená",J477,0)</f>
        <v>0</v>
      </c>
      <c r="BH477" s="193">
        <f>IF(N477="sníž. přenesená",J477,0)</f>
        <v>0</v>
      </c>
      <c r="BI477" s="193">
        <f>IF(N477="nulová",J477,0)</f>
        <v>0</v>
      </c>
      <c r="BJ477" s="19" t="s">
        <v>81</v>
      </c>
      <c r="BK477" s="193">
        <f>ROUND(I477*H477,2)</f>
        <v>0</v>
      </c>
      <c r="BL477" s="19" t="s">
        <v>272</v>
      </c>
      <c r="BM477" s="192" t="s">
        <v>1949</v>
      </c>
    </row>
    <row r="478" s="2" customFormat="1">
      <c r="A478" s="38"/>
      <c r="B478" s="39"/>
      <c r="C478" s="38"/>
      <c r="D478" s="194" t="s">
        <v>167</v>
      </c>
      <c r="E478" s="38"/>
      <c r="F478" s="195" t="s">
        <v>1950</v>
      </c>
      <c r="G478" s="38"/>
      <c r="H478" s="38"/>
      <c r="I478" s="196"/>
      <c r="J478" s="38"/>
      <c r="K478" s="38"/>
      <c r="L478" s="39"/>
      <c r="M478" s="197"/>
      <c r="N478" s="198"/>
      <c r="O478" s="77"/>
      <c r="P478" s="77"/>
      <c r="Q478" s="77"/>
      <c r="R478" s="77"/>
      <c r="S478" s="77"/>
      <c r="T478" s="78"/>
      <c r="U478" s="38"/>
      <c r="V478" s="38"/>
      <c r="W478" s="38"/>
      <c r="X478" s="38"/>
      <c r="Y478" s="38"/>
      <c r="Z478" s="38"/>
      <c r="AA478" s="38"/>
      <c r="AB478" s="38"/>
      <c r="AC478" s="38"/>
      <c r="AD478" s="38"/>
      <c r="AE478" s="38"/>
      <c r="AT478" s="19" t="s">
        <v>167</v>
      </c>
      <c r="AU478" s="19" t="s">
        <v>83</v>
      </c>
    </row>
    <row r="479" s="13" customFormat="1">
      <c r="A479" s="13"/>
      <c r="B479" s="200"/>
      <c r="C479" s="13"/>
      <c r="D479" s="194" t="s">
        <v>171</v>
      </c>
      <c r="E479" s="201" t="s">
        <v>1</v>
      </c>
      <c r="F479" s="202" t="s">
        <v>1930</v>
      </c>
      <c r="G479" s="13"/>
      <c r="H479" s="201" t="s">
        <v>1</v>
      </c>
      <c r="I479" s="203"/>
      <c r="J479" s="13"/>
      <c r="K479" s="13"/>
      <c r="L479" s="200"/>
      <c r="M479" s="204"/>
      <c r="N479" s="205"/>
      <c r="O479" s="205"/>
      <c r="P479" s="205"/>
      <c r="Q479" s="205"/>
      <c r="R479" s="205"/>
      <c r="S479" s="205"/>
      <c r="T479" s="206"/>
      <c r="U479" s="13"/>
      <c r="V479" s="13"/>
      <c r="W479" s="13"/>
      <c r="X479" s="13"/>
      <c r="Y479" s="13"/>
      <c r="Z479" s="13"/>
      <c r="AA479" s="13"/>
      <c r="AB479" s="13"/>
      <c r="AC479" s="13"/>
      <c r="AD479" s="13"/>
      <c r="AE479" s="13"/>
      <c r="AT479" s="201" t="s">
        <v>171</v>
      </c>
      <c r="AU479" s="201" t="s">
        <v>83</v>
      </c>
      <c r="AV479" s="13" t="s">
        <v>81</v>
      </c>
      <c r="AW479" s="13" t="s">
        <v>32</v>
      </c>
      <c r="AX479" s="13" t="s">
        <v>75</v>
      </c>
      <c r="AY479" s="201" t="s">
        <v>158</v>
      </c>
    </row>
    <row r="480" s="13" customFormat="1">
      <c r="A480" s="13"/>
      <c r="B480" s="200"/>
      <c r="C480" s="13"/>
      <c r="D480" s="194" t="s">
        <v>171</v>
      </c>
      <c r="E480" s="201" t="s">
        <v>1</v>
      </c>
      <c r="F480" s="202" t="s">
        <v>1951</v>
      </c>
      <c r="G480" s="13"/>
      <c r="H480" s="201" t="s">
        <v>1</v>
      </c>
      <c r="I480" s="203"/>
      <c r="J480" s="13"/>
      <c r="K480" s="13"/>
      <c r="L480" s="200"/>
      <c r="M480" s="204"/>
      <c r="N480" s="205"/>
      <c r="O480" s="205"/>
      <c r="P480" s="205"/>
      <c r="Q480" s="205"/>
      <c r="R480" s="205"/>
      <c r="S480" s="205"/>
      <c r="T480" s="206"/>
      <c r="U480" s="13"/>
      <c r="V480" s="13"/>
      <c r="W480" s="13"/>
      <c r="X480" s="13"/>
      <c r="Y480" s="13"/>
      <c r="Z480" s="13"/>
      <c r="AA480" s="13"/>
      <c r="AB480" s="13"/>
      <c r="AC480" s="13"/>
      <c r="AD480" s="13"/>
      <c r="AE480" s="13"/>
      <c r="AT480" s="201" t="s">
        <v>171</v>
      </c>
      <c r="AU480" s="201" t="s">
        <v>83</v>
      </c>
      <c r="AV480" s="13" t="s">
        <v>81</v>
      </c>
      <c r="AW480" s="13" t="s">
        <v>32</v>
      </c>
      <c r="AX480" s="13" t="s">
        <v>75</v>
      </c>
      <c r="AY480" s="201" t="s">
        <v>158</v>
      </c>
    </row>
    <row r="481" s="13" customFormat="1">
      <c r="A481" s="13"/>
      <c r="B481" s="200"/>
      <c r="C481" s="13"/>
      <c r="D481" s="194" t="s">
        <v>171</v>
      </c>
      <c r="E481" s="201" t="s">
        <v>1</v>
      </c>
      <c r="F481" s="202" t="s">
        <v>1945</v>
      </c>
      <c r="G481" s="13"/>
      <c r="H481" s="201" t="s">
        <v>1</v>
      </c>
      <c r="I481" s="203"/>
      <c r="J481" s="13"/>
      <c r="K481" s="13"/>
      <c r="L481" s="200"/>
      <c r="M481" s="204"/>
      <c r="N481" s="205"/>
      <c r="O481" s="205"/>
      <c r="P481" s="205"/>
      <c r="Q481" s="205"/>
      <c r="R481" s="205"/>
      <c r="S481" s="205"/>
      <c r="T481" s="206"/>
      <c r="U481" s="13"/>
      <c r="V481" s="13"/>
      <c r="W481" s="13"/>
      <c r="X481" s="13"/>
      <c r="Y481" s="13"/>
      <c r="Z481" s="13"/>
      <c r="AA481" s="13"/>
      <c r="AB481" s="13"/>
      <c r="AC481" s="13"/>
      <c r="AD481" s="13"/>
      <c r="AE481" s="13"/>
      <c r="AT481" s="201" t="s">
        <v>171</v>
      </c>
      <c r="AU481" s="201" t="s">
        <v>83</v>
      </c>
      <c r="AV481" s="13" t="s">
        <v>81</v>
      </c>
      <c r="AW481" s="13" t="s">
        <v>32</v>
      </c>
      <c r="AX481" s="13" t="s">
        <v>75</v>
      </c>
      <c r="AY481" s="201" t="s">
        <v>158</v>
      </c>
    </row>
    <row r="482" s="13" customFormat="1">
      <c r="A482" s="13"/>
      <c r="B482" s="200"/>
      <c r="C482" s="13"/>
      <c r="D482" s="194" t="s">
        <v>171</v>
      </c>
      <c r="E482" s="201" t="s">
        <v>1</v>
      </c>
      <c r="F482" s="202" t="s">
        <v>1952</v>
      </c>
      <c r="G482" s="13"/>
      <c r="H482" s="201" t="s">
        <v>1</v>
      </c>
      <c r="I482" s="203"/>
      <c r="J482" s="13"/>
      <c r="K482" s="13"/>
      <c r="L482" s="200"/>
      <c r="M482" s="204"/>
      <c r="N482" s="205"/>
      <c r="O482" s="205"/>
      <c r="P482" s="205"/>
      <c r="Q482" s="205"/>
      <c r="R482" s="205"/>
      <c r="S482" s="205"/>
      <c r="T482" s="206"/>
      <c r="U482" s="13"/>
      <c r="V482" s="13"/>
      <c r="W482" s="13"/>
      <c r="X482" s="13"/>
      <c r="Y482" s="13"/>
      <c r="Z482" s="13"/>
      <c r="AA482" s="13"/>
      <c r="AB482" s="13"/>
      <c r="AC482" s="13"/>
      <c r="AD482" s="13"/>
      <c r="AE482" s="13"/>
      <c r="AT482" s="201" t="s">
        <v>171</v>
      </c>
      <c r="AU482" s="201" t="s">
        <v>83</v>
      </c>
      <c r="AV482" s="13" t="s">
        <v>81</v>
      </c>
      <c r="AW482" s="13" t="s">
        <v>32</v>
      </c>
      <c r="AX482" s="13" t="s">
        <v>75</v>
      </c>
      <c r="AY482" s="201" t="s">
        <v>158</v>
      </c>
    </row>
    <row r="483" s="14" customFormat="1">
      <c r="A483" s="14"/>
      <c r="B483" s="207"/>
      <c r="C483" s="14"/>
      <c r="D483" s="194" t="s">
        <v>171</v>
      </c>
      <c r="E483" s="208" t="s">
        <v>1</v>
      </c>
      <c r="F483" s="209" t="s">
        <v>208</v>
      </c>
      <c r="G483" s="14"/>
      <c r="H483" s="210">
        <v>6</v>
      </c>
      <c r="I483" s="211"/>
      <c r="J483" s="14"/>
      <c r="K483" s="14"/>
      <c r="L483" s="207"/>
      <c r="M483" s="212"/>
      <c r="N483" s="213"/>
      <c r="O483" s="213"/>
      <c r="P483" s="213"/>
      <c r="Q483" s="213"/>
      <c r="R483" s="213"/>
      <c r="S483" s="213"/>
      <c r="T483" s="214"/>
      <c r="U483" s="14"/>
      <c r="V483" s="14"/>
      <c r="W483" s="14"/>
      <c r="X483" s="14"/>
      <c r="Y483" s="14"/>
      <c r="Z483" s="14"/>
      <c r="AA483" s="14"/>
      <c r="AB483" s="14"/>
      <c r="AC483" s="14"/>
      <c r="AD483" s="14"/>
      <c r="AE483" s="14"/>
      <c r="AT483" s="208" t="s">
        <v>171</v>
      </c>
      <c r="AU483" s="208" t="s">
        <v>83</v>
      </c>
      <c r="AV483" s="14" t="s">
        <v>83</v>
      </c>
      <c r="AW483" s="14" t="s">
        <v>32</v>
      </c>
      <c r="AX483" s="14" t="s">
        <v>75</v>
      </c>
      <c r="AY483" s="208" t="s">
        <v>158</v>
      </c>
    </row>
    <row r="484" s="15" customFormat="1">
      <c r="A484" s="15"/>
      <c r="B484" s="215"/>
      <c r="C484" s="15"/>
      <c r="D484" s="194" t="s">
        <v>171</v>
      </c>
      <c r="E484" s="216" t="s">
        <v>1</v>
      </c>
      <c r="F484" s="217" t="s">
        <v>196</v>
      </c>
      <c r="G484" s="15"/>
      <c r="H484" s="218">
        <v>6</v>
      </c>
      <c r="I484" s="219"/>
      <c r="J484" s="15"/>
      <c r="K484" s="15"/>
      <c r="L484" s="215"/>
      <c r="M484" s="220"/>
      <c r="N484" s="221"/>
      <c r="O484" s="221"/>
      <c r="P484" s="221"/>
      <c r="Q484" s="221"/>
      <c r="R484" s="221"/>
      <c r="S484" s="221"/>
      <c r="T484" s="222"/>
      <c r="U484" s="15"/>
      <c r="V484" s="15"/>
      <c r="W484" s="15"/>
      <c r="X484" s="15"/>
      <c r="Y484" s="15"/>
      <c r="Z484" s="15"/>
      <c r="AA484" s="15"/>
      <c r="AB484" s="15"/>
      <c r="AC484" s="15"/>
      <c r="AD484" s="15"/>
      <c r="AE484" s="15"/>
      <c r="AT484" s="216" t="s">
        <v>171</v>
      </c>
      <c r="AU484" s="216" t="s">
        <v>83</v>
      </c>
      <c r="AV484" s="15" t="s">
        <v>165</v>
      </c>
      <c r="AW484" s="15" t="s">
        <v>32</v>
      </c>
      <c r="AX484" s="15" t="s">
        <v>81</v>
      </c>
      <c r="AY484" s="216" t="s">
        <v>158</v>
      </c>
    </row>
    <row r="485" s="2" customFormat="1" ht="16.5" customHeight="1">
      <c r="A485" s="38"/>
      <c r="B485" s="180"/>
      <c r="C485" s="181" t="s">
        <v>642</v>
      </c>
      <c r="D485" s="181" t="s">
        <v>160</v>
      </c>
      <c r="E485" s="182" t="s">
        <v>1953</v>
      </c>
      <c r="F485" s="183" t="s">
        <v>1954</v>
      </c>
      <c r="G485" s="184" t="s">
        <v>184</v>
      </c>
      <c r="H485" s="185">
        <v>12</v>
      </c>
      <c r="I485" s="186"/>
      <c r="J485" s="187">
        <f>ROUND(I485*H485,2)</f>
        <v>0</v>
      </c>
      <c r="K485" s="183" t="s">
        <v>387</v>
      </c>
      <c r="L485" s="39"/>
      <c r="M485" s="188" t="s">
        <v>1</v>
      </c>
      <c r="N485" s="189" t="s">
        <v>40</v>
      </c>
      <c r="O485" s="77"/>
      <c r="P485" s="190">
        <f>O485*H485</f>
        <v>0</v>
      </c>
      <c r="Q485" s="190">
        <v>0</v>
      </c>
      <c r="R485" s="190">
        <f>Q485*H485</f>
        <v>0</v>
      </c>
      <c r="S485" s="190">
        <v>0</v>
      </c>
      <c r="T485" s="191">
        <f>S485*H485</f>
        <v>0</v>
      </c>
      <c r="U485" s="38"/>
      <c r="V485" s="38"/>
      <c r="W485" s="38"/>
      <c r="X485" s="38"/>
      <c r="Y485" s="38"/>
      <c r="Z485" s="38"/>
      <c r="AA485" s="38"/>
      <c r="AB485" s="38"/>
      <c r="AC485" s="38"/>
      <c r="AD485" s="38"/>
      <c r="AE485" s="38"/>
      <c r="AR485" s="192" t="s">
        <v>272</v>
      </c>
      <c r="AT485" s="192" t="s">
        <v>160</v>
      </c>
      <c r="AU485" s="192" t="s">
        <v>83</v>
      </c>
      <c r="AY485" s="19" t="s">
        <v>158</v>
      </c>
      <c r="BE485" s="193">
        <f>IF(N485="základní",J485,0)</f>
        <v>0</v>
      </c>
      <c r="BF485" s="193">
        <f>IF(N485="snížená",J485,0)</f>
        <v>0</v>
      </c>
      <c r="BG485" s="193">
        <f>IF(N485="zákl. přenesená",J485,0)</f>
        <v>0</v>
      </c>
      <c r="BH485" s="193">
        <f>IF(N485="sníž. přenesená",J485,0)</f>
        <v>0</v>
      </c>
      <c r="BI485" s="193">
        <f>IF(N485="nulová",J485,0)</f>
        <v>0</v>
      </c>
      <c r="BJ485" s="19" t="s">
        <v>81</v>
      </c>
      <c r="BK485" s="193">
        <f>ROUND(I485*H485,2)</f>
        <v>0</v>
      </c>
      <c r="BL485" s="19" t="s">
        <v>272</v>
      </c>
      <c r="BM485" s="192" t="s">
        <v>1955</v>
      </c>
    </row>
    <row r="486" s="2" customFormat="1">
      <c r="A486" s="38"/>
      <c r="B486" s="39"/>
      <c r="C486" s="38"/>
      <c r="D486" s="194" t="s">
        <v>167</v>
      </c>
      <c r="E486" s="38"/>
      <c r="F486" s="195" t="s">
        <v>1956</v>
      </c>
      <c r="G486" s="38"/>
      <c r="H486" s="38"/>
      <c r="I486" s="196"/>
      <c r="J486" s="38"/>
      <c r="K486" s="38"/>
      <c r="L486" s="39"/>
      <c r="M486" s="197"/>
      <c r="N486" s="198"/>
      <c r="O486" s="77"/>
      <c r="P486" s="77"/>
      <c r="Q486" s="77"/>
      <c r="R486" s="77"/>
      <c r="S486" s="77"/>
      <c r="T486" s="78"/>
      <c r="U486" s="38"/>
      <c r="V486" s="38"/>
      <c r="W486" s="38"/>
      <c r="X486" s="38"/>
      <c r="Y486" s="38"/>
      <c r="Z486" s="38"/>
      <c r="AA486" s="38"/>
      <c r="AB486" s="38"/>
      <c r="AC486" s="38"/>
      <c r="AD486" s="38"/>
      <c r="AE486" s="38"/>
      <c r="AT486" s="19" t="s">
        <v>167</v>
      </c>
      <c r="AU486" s="19" t="s">
        <v>83</v>
      </c>
    </row>
    <row r="487" s="13" customFormat="1">
      <c r="A487" s="13"/>
      <c r="B487" s="200"/>
      <c r="C487" s="13"/>
      <c r="D487" s="194" t="s">
        <v>171</v>
      </c>
      <c r="E487" s="201" t="s">
        <v>1</v>
      </c>
      <c r="F487" s="202" t="s">
        <v>1930</v>
      </c>
      <c r="G487" s="13"/>
      <c r="H487" s="201" t="s">
        <v>1</v>
      </c>
      <c r="I487" s="203"/>
      <c r="J487" s="13"/>
      <c r="K487" s="13"/>
      <c r="L487" s="200"/>
      <c r="M487" s="204"/>
      <c r="N487" s="205"/>
      <c r="O487" s="205"/>
      <c r="P487" s="205"/>
      <c r="Q487" s="205"/>
      <c r="R487" s="205"/>
      <c r="S487" s="205"/>
      <c r="T487" s="206"/>
      <c r="U487" s="13"/>
      <c r="V487" s="13"/>
      <c r="W487" s="13"/>
      <c r="X487" s="13"/>
      <c r="Y487" s="13"/>
      <c r="Z487" s="13"/>
      <c r="AA487" s="13"/>
      <c r="AB487" s="13"/>
      <c r="AC487" s="13"/>
      <c r="AD487" s="13"/>
      <c r="AE487" s="13"/>
      <c r="AT487" s="201" t="s">
        <v>171</v>
      </c>
      <c r="AU487" s="201" t="s">
        <v>83</v>
      </c>
      <c r="AV487" s="13" t="s">
        <v>81</v>
      </c>
      <c r="AW487" s="13" t="s">
        <v>32</v>
      </c>
      <c r="AX487" s="13" t="s">
        <v>75</v>
      </c>
      <c r="AY487" s="201" t="s">
        <v>158</v>
      </c>
    </row>
    <row r="488" s="13" customFormat="1">
      <c r="A488" s="13"/>
      <c r="B488" s="200"/>
      <c r="C488" s="13"/>
      <c r="D488" s="194" t="s">
        <v>171</v>
      </c>
      <c r="E488" s="201" t="s">
        <v>1</v>
      </c>
      <c r="F488" s="202" t="s">
        <v>1931</v>
      </c>
      <c r="G488" s="13"/>
      <c r="H488" s="201" t="s">
        <v>1</v>
      </c>
      <c r="I488" s="203"/>
      <c r="J488" s="13"/>
      <c r="K488" s="13"/>
      <c r="L488" s="200"/>
      <c r="M488" s="204"/>
      <c r="N488" s="205"/>
      <c r="O488" s="205"/>
      <c r="P488" s="205"/>
      <c r="Q488" s="205"/>
      <c r="R488" s="205"/>
      <c r="S488" s="205"/>
      <c r="T488" s="206"/>
      <c r="U488" s="13"/>
      <c r="V488" s="13"/>
      <c r="W488" s="13"/>
      <c r="X488" s="13"/>
      <c r="Y488" s="13"/>
      <c r="Z488" s="13"/>
      <c r="AA488" s="13"/>
      <c r="AB488" s="13"/>
      <c r="AC488" s="13"/>
      <c r="AD488" s="13"/>
      <c r="AE488" s="13"/>
      <c r="AT488" s="201" t="s">
        <v>171</v>
      </c>
      <c r="AU488" s="201" t="s">
        <v>83</v>
      </c>
      <c r="AV488" s="13" t="s">
        <v>81</v>
      </c>
      <c r="AW488" s="13" t="s">
        <v>32</v>
      </c>
      <c r="AX488" s="13" t="s">
        <v>75</v>
      </c>
      <c r="AY488" s="201" t="s">
        <v>158</v>
      </c>
    </row>
    <row r="489" s="13" customFormat="1">
      <c r="A489" s="13"/>
      <c r="B489" s="200"/>
      <c r="C489" s="13"/>
      <c r="D489" s="194" t="s">
        <v>171</v>
      </c>
      <c r="E489" s="201" t="s">
        <v>1</v>
      </c>
      <c r="F489" s="202" t="s">
        <v>1932</v>
      </c>
      <c r="G489" s="13"/>
      <c r="H489" s="201" t="s">
        <v>1</v>
      </c>
      <c r="I489" s="203"/>
      <c r="J489" s="13"/>
      <c r="K489" s="13"/>
      <c r="L489" s="200"/>
      <c r="M489" s="204"/>
      <c r="N489" s="205"/>
      <c r="O489" s="205"/>
      <c r="P489" s="205"/>
      <c r="Q489" s="205"/>
      <c r="R489" s="205"/>
      <c r="S489" s="205"/>
      <c r="T489" s="206"/>
      <c r="U489" s="13"/>
      <c r="V489" s="13"/>
      <c r="W489" s="13"/>
      <c r="X489" s="13"/>
      <c r="Y489" s="13"/>
      <c r="Z489" s="13"/>
      <c r="AA489" s="13"/>
      <c r="AB489" s="13"/>
      <c r="AC489" s="13"/>
      <c r="AD489" s="13"/>
      <c r="AE489" s="13"/>
      <c r="AT489" s="201" t="s">
        <v>171</v>
      </c>
      <c r="AU489" s="201" t="s">
        <v>83</v>
      </c>
      <c r="AV489" s="13" t="s">
        <v>81</v>
      </c>
      <c r="AW489" s="13" t="s">
        <v>32</v>
      </c>
      <c r="AX489" s="13" t="s">
        <v>75</v>
      </c>
      <c r="AY489" s="201" t="s">
        <v>158</v>
      </c>
    </row>
    <row r="490" s="14" customFormat="1">
      <c r="A490" s="14"/>
      <c r="B490" s="207"/>
      <c r="C490" s="14"/>
      <c r="D490" s="194" t="s">
        <v>171</v>
      </c>
      <c r="E490" s="208" t="s">
        <v>1</v>
      </c>
      <c r="F490" s="209" t="s">
        <v>8</v>
      </c>
      <c r="G490" s="14"/>
      <c r="H490" s="210">
        <v>12</v>
      </c>
      <c r="I490" s="211"/>
      <c r="J490" s="14"/>
      <c r="K490" s="14"/>
      <c r="L490" s="207"/>
      <c r="M490" s="212"/>
      <c r="N490" s="213"/>
      <c r="O490" s="213"/>
      <c r="P490" s="213"/>
      <c r="Q490" s="213"/>
      <c r="R490" s="213"/>
      <c r="S490" s="213"/>
      <c r="T490" s="214"/>
      <c r="U490" s="14"/>
      <c r="V490" s="14"/>
      <c r="W490" s="14"/>
      <c r="X490" s="14"/>
      <c r="Y490" s="14"/>
      <c r="Z490" s="14"/>
      <c r="AA490" s="14"/>
      <c r="AB490" s="14"/>
      <c r="AC490" s="14"/>
      <c r="AD490" s="14"/>
      <c r="AE490" s="14"/>
      <c r="AT490" s="208" t="s">
        <v>171</v>
      </c>
      <c r="AU490" s="208" t="s">
        <v>83</v>
      </c>
      <c r="AV490" s="14" t="s">
        <v>83</v>
      </c>
      <c r="AW490" s="14" t="s">
        <v>32</v>
      </c>
      <c r="AX490" s="14" t="s">
        <v>75</v>
      </c>
      <c r="AY490" s="208" t="s">
        <v>158</v>
      </c>
    </row>
    <row r="491" s="15" customFormat="1">
      <c r="A491" s="15"/>
      <c r="B491" s="215"/>
      <c r="C491" s="15"/>
      <c r="D491" s="194" t="s">
        <v>171</v>
      </c>
      <c r="E491" s="216" t="s">
        <v>1</v>
      </c>
      <c r="F491" s="217" t="s">
        <v>196</v>
      </c>
      <c r="G491" s="15"/>
      <c r="H491" s="218">
        <v>12</v>
      </c>
      <c r="I491" s="219"/>
      <c r="J491" s="15"/>
      <c r="K491" s="15"/>
      <c r="L491" s="215"/>
      <c r="M491" s="220"/>
      <c r="N491" s="221"/>
      <c r="O491" s="221"/>
      <c r="P491" s="221"/>
      <c r="Q491" s="221"/>
      <c r="R491" s="221"/>
      <c r="S491" s="221"/>
      <c r="T491" s="222"/>
      <c r="U491" s="15"/>
      <c r="V491" s="15"/>
      <c r="W491" s="15"/>
      <c r="X491" s="15"/>
      <c r="Y491" s="15"/>
      <c r="Z491" s="15"/>
      <c r="AA491" s="15"/>
      <c r="AB491" s="15"/>
      <c r="AC491" s="15"/>
      <c r="AD491" s="15"/>
      <c r="AE491" s="15"/>
      <c r="AT491" s="216" t="s">
        <v>171</v>
      </c>
      <c r="AU491" s="216" t="s">
        <v>83</v>
      </c>
      <c r="AV491" s="15" t="s">
        <v>165</v>
      </c>
      <c r="AW491" s="15" t="s">
        <v>32</v>
      </c>
      <c r="AX491" s="15" t="s">
        <v>81</v>
      </c>
      <c r="AY491" s="216" t="s">
        <v>158</v>
      </c>
    </row>
    <row r="492" s="2" customFormat="1" ht="24.15" customHeight="1">
      <c r="A492" s="38"/>
      <c r="B492" s="180"/>
      <c r="C492" s="223" t="s">
        <v>647</v>
      </c>
      <c r="D492" s="223" t="s">
        <v>304</v>
      </c>
      <c r="E492" s="224" t="s">
        <v>1957</v>
      </c>
      <c r="F492" s="225" t="s">
        <v>1958</v>
      </c>
      <c r="G492" s="226" t="s">
        <v>1959</v>
      </c>
      <c r="H492" s="227">
        <v>0.10000000000000001</v>
      </c>
      <c r="I492" s="228"/>
      <c r="J492" s="229">
        <f>ROUND(I492*H492,2)</f>
        <v>0</v>
      </c>
      <c r="K492" s="225" t="s">
        <v>387</v>
      </c>
      <c r="L492" s="230"/>
      <c r="M492" s="231" t="s">
        <v>1</v>
      </c>
      <c r="N492" s="232" t="s">
        <v>40</v>
      </c>
      <c r="O492" s="77"/>
      <c r="P492" s="190">
        <f>O492*H492</f>
        <v>0</v>
      </c>
      <c r="Q492" s="190">
        <v>0.00089999999999999998</v>
      </c>
      <c r="R492" s="190">
        <f>Q492*H492</f>
        <v>9.0000000000000006E-05</v>
      </c>
      <c r="S492" s="190">
        <v>0</v>
      </c>
      <c r="T492" s="191">
        <f>S492*H492</f>
        <v>0</v>
      </c>
      <c r="U492" s="38"/>
      <c r="V492" s="38"/>
      <c r="W492" s="38"/>
      <c r="X492" s="38"/>
      <c r="Y492" s="38"/>
      <c r="Z492" s="38"/>
      <c r="AA492" s="38"/>
      <c r="AB492" s="38"/>
      <c r="AC492" s="38"/>
      <c r="AD492" s="38"/>
      <c r="AE492" s="38"/>
      <c r="AR492" s="192" t="s">
        <v>379</v>
      </c>
      <c r="AT492" s="192" t="s">
        <v>304</v>
      </c>
      <c r="AU492" s="192" t="s">
        <v>83</v>
      </c>
      <c r="AY492" s="19" t="s">
        <v>158</v>
      </c>
      <c r="BE492" s="193">
        <f>IF(N492="základní",J492,0)</f>
        <v>0</v>
      </c>
      <c r="BF492" s="193">
        <f>IF(N492="snížená",J492,0)</f>
        <v>0</v>
      </c>
      <c r="BG492" s="193">
        <f>IF(N492="zákl. přenesená",J492,0)</f>
        <v>0</v>
      </c>
      <c r="BH492" s="193">
        <f>IF(N492="sníž. přenesená",J492,0)</f>
        <v>0</v>
      </c>
      <c r="BI492" s="193">
        <f>IF(N492="nulová",J492,0)</f>
        <v>0</v>
      </c>
      <c r="BJ492" s="19" t="s">
        <v>81</v>
      </c>
      <c r="BK492" s="193">
        <f>ROUND(I492*H492,2)</f>
        <v>0</v>
      </c>
      <c r="BL492" s="19" t="s">
        <v>272</v>
      </c>
      <c r="BM492" s="192" t="s">
        <v>1960</v>
      </c>
    </row>
    <row r="493" s="2" customFormat="1">
      <c r="A493" s="38"/>
      <c r="B493" s="39"/>
      <c r="C493" s="38"/>
      <c r="D493" s="194" t="s">
        <v>167</v>
      </c>
      <c r="E493" s="38"/>
      <c r="F493" s="195" t="s">
        <v>1958</v>
      </c>
      <c r="G493" s="38"/>
      <c r="H493" s="38"/>
      <c r="I493" s="196"/>
      <c r="J493" s="38"/>
      <c r="K493" s="38"/>
      <c r="L493" s="39"/>
      <c r="M493" s="197"/>
      <c r="N493" s="198"/>
      <c r="O493" s="77"/>
      <c r="P493" s="77"/>
      <c r="Q493" s="77"/>
      <c r="R493" s="77"/>
      <c r="S493" s="77"/>
      <c r="T493" s="78"/>
      <c r="U493" s="38"/>
      <c r="V493" s="38"/>
      <c r="W493" s="38"/>
      <c r="X493" s="38"/>
      <c r="Y493" s="38"/>
      <c r="Z493" s="38"/>
      <c r="AA493" s="38"/>
      <c r="AB493" s="38"/>
      <c r="AC493" s="38"/>
      <c r="AD493" s="38"/>
      <c r="AE493" s="38"/>
      <c r="AT493" s="19" t="s">
        <v>167</v>
      </c>
      <c r="AU493" s="19" t="s">
        <v>83</v>
      </c>
    </row>
    <row r="494" s="13" customFormat="1">
      <c r="A494" s="13"/>
      <c r="B494" s="200"/>
      <c r="C494" s="13"/>
      <c r="D494" s="194" t="s">
        <v>171</v>
      </c>
      <c r="E494" s="201" t="s">
        <v>1</v>
      </c>
      <c r="F494" s="202" t="s">
        <v>1930</v>
      </c>
      <c r="G494" s="13"/>
      <c r="H494" s="201" t="s">
        <v>1</v>
      </c>
      <c r="I494" s="203"/>
      <c r="J494" s="13"/>
      <c r="K494" s="13"/>
      <c r="L494" s="200"/>
      <c r="M494" s="204"/>
      <c r="N494" s="205"/>
      <c r="O494" s="205"/>
      <c r="P494" s="205"/>
      <c r="Q494" s="205"/>
      <c r="R494" s="205"/>
      <c r="S494" s="205"/>
      <c r="T494" s="206"/>
      <c r="U494" s="13"/>
      <c r="V494" s="13"/>
      <c r="W494" s="13"/>
      <c r="X494" s="13"/>
      <c r="Y494" s="13"/>
      <c r="Z494" s="13"/>
      <c r="AA494" s="13"/>
      <c r="AB494" s="13"/>
      <c r="AC494" s="13"/>
      <c r="AD494" s="13"/>
      <c r="AE494" s="13"/>
      <c r="AT494" s="201" t="s">
        <v>171</v>
      </c>
      <c r="AU494" s="201" t="s">
        <v>83</v>
      </c>
      <c r="AV494" s="13" t="s">
        <v>81</v>
      </c>
      <c r="AW494" s="13" t="s">
        <v>32</v>
      </c>
      <c r="AX494" s="13" t="s">
        <v>75</v>
      </c>
      <c r="AY494" s="201" t="s">
        <v>158</v>
      </c>
    </row>
    <row r="495" s="13" customFormat="1">
      <c r="A495" s="13"/>
      <c r="B495" s="200"/>
      <c r="C495" s="13"/>
      <c r="D495" s="194" t="s">
        <v>171</v>
      </c>
      <c r="E495" s="201" t="s">
        <v>1</v>
      </c>
      <c r="F495" s="202" t="s">
        <v>1931</v>
      </c>
      <c r="G495" s="13"/>
      <c r="H495" s="201" t="s">
        <v>1</v>
      </c>
      <c r="I495" s="203"/>
      <c r="J495" s="13"/>
      <c r="K495" s="13"/>
      <c r="L495" s="200"/>
      <c r="M495" s="204"/>
      <c r="N495" s="205"/>
      <c r="O495" s="205"/>
      <c r="P495" s="205"/>
      <c r="Q495" s="205"/>
      <c r="R495" s="205"/>
      <c r="S495" s="205"/>
      <c r="T495" s="206"/>
      <c r="U495" s="13"/>
      <c r="V495" s="13"/>
      <c r="W495" s="13"/>
      <c r="X495" s="13"/>
      <c r="Y495" s="13"/>
      <c r="Z495" s="13"/>
      <c r="AA495" s="13"/>
      <c r="AB495" s="13"/>
      <c r="AC495" s="13"/>
      <c r="AD495" s="13"/>
      <c r="AE495" s="13"/>
      <c r="AT495" s="201" t="s">
        <v>171</v>
      </c>
      <c r="AU495" s="201" t="s">
        <v>83</v>
      </c>
      <c r="AV495" s="13" t="s">
        <v>81</v>
      </c>
      <c r="AW495" s="13" t="s">
        <v>32</v>
      </c>
      <c r="AX495" s="13" t="s">
        <v>75</v>
      </c>
      <c r="AY495" s="201" t="s">
        <v>158</v>
      </c>
    </row>
    <row r="496" s="13" customFormat="1">
      <c r="A496" s="13"/>
      <c r="B496" s="200"/>
      <c r="C496" s="13"/>
      <c r="D496" s="194" t="s">
        <v>171</v>
      </c>
      <c r="E496" s="201" t="s">
        <v>1</v>
      </c>
      <c r="F496" s="202" t="s">
        <v>1932</v>
      </c>
      <c r="G496" s="13"/>
      <c r="H496" s="201" t="s">
        <v>1</v>
      </c>
      <c r="I496" s="203"/>
      <c r="J496" s="13"/>
      <c r="K496" s="13"/>
      <c r="L496" s="200"/>
      <c r="M496" s="204"/>
      <c r="N496" s="205"/>
      <c r="O496" s="205"/>
      <c r="P496" s="205"/>
      <c r="Q496" s="205"/>
      <c r="R496" s="205"/>
      <c r="S496" s="205"/>
      <c r="T496" s="206"/>
      <c r="U496" s="13"/>
      <c r="V496" s="13"/>
      <c r="W496" s="13"/>
      <c r="X496" s="13"/>
      <c r="Y496" s="13"/>
      <c r="Z496" s="13"/>
      <c r="AA496" s="13"/>
      <c r="AB496" s="13"/>
      <c r="AC496" s="13"/>
      <c r="AD496" s="13"/>
      <c r="AE496" s="13"/>
      <c r="AT496" s="201" t="s">
        <v>171</v>
      </c>
      <c r="AU496" s="201" t="s">
        <v>83</v>
      </c>
      <c r="AV496" s="13" t="s">
        <v>81</v>
      </c>
      <c r="AW496" s="13" t="s">
        <v>32</v>
      </c>
      <c r="AX496" s="13" t="s">
        <v>75</v>
      </c>
      <c r="AY496" s="201" t="s">
        <v>158</v>
      </c>
    </row>
    <row r="497" s="14" customFormat="1">
      <c r="A497" s="14"/>
      <c r="B497" s="207"/>
      <c r="C497" s="14"/>
      <c r="D497" s="194" t="s">
        <v>171</v>
      </c>
      <c r="E497" s="208" t="s">
        <v>1</v>
      </c>
      <c r="F497" s="209" t="s">
        <v>1961</v>
      </c>
      <c r="G497" s="14"/>
      <c r="H497" s="210">
        <v>0.10000000000000001</v>
      </c>
      <c r="I497" s="211"/>
      <c r="J497" s="14"/>
      <c r="K497" s="14"/>
      <c r="L497" s="207"/>
      <c r="M497" s="212"/>
      <c r="N497" s="213"/>
      <c r="O497" s="213"/>
      <c r="P497" s="213"/>
      <c r="Q497" s="213"/>
      <c r="R497" s="213"/>
      <c r="S497" s="213"/>
      <c r="T497" s="214"/>
      <c r="U497" s="14"/>
      <c r="V497" s="14"/>
      <c r="W497" s="14"/>
      <c r="X497" s="14"/>
      <c r="Y497" s="14"/>
      <c r="Z497" s="14"/>
      <c r="AA497" s="14"/>
      <c r="AB497" s="14"/>
      <c r="AC497" s="14"/>
      <c r="AD497" s="14"/>
      <c r="AE497" s="14"/>
      <c r="AT497" s="208" t="s">
        <v>171</v>
      </c>
      <c r="AU497" s="208" t="s">
        <v>83</v>
      </c>
      <c r="AV497" s="14" t="s">
        <v>83</v>
      </c>
      <c r="AW497" s="14" t="s">
        <v>32</v>
      </c>
      <c r="AX497" s="14" t="s">
        <v>75</v>
      </c>
      <c r="AY497" s="208" t="s">
        <v>158</v>
      </c>
    </row>
    <row r="498" s="15" customFormat="1">
      <c r="A498" s="15"/>
      <c r="B498" s="215"/>
      <c r="C498" s="15"/>
      <c r="D498" s="194" t="s">
        <v>171</v>
      </c>
      <c r="E498" s="216" t="s">
        <v>1</v>
      </c>
      <c r="F498" s="217" t="s">
        <v>196</v>
      </c>
      <c r="G498" s="15"/>
      <c r="H498" s="218">
        <v>0.10000000000000001</v>
      </c>
      <c r="I498" s="219"/>
      <c r="J498" s="15"/>
      <c r="K498" s="15"/>
      <c r="L498" s="215"/>
      <c r="M498" s="220"/>
      <c r="N498" s="221"/>
      <c r="O498" s="221"/>
      <c r="P498" s="221"/>
      <c r="Q498" s="221"/>
      <c r="R498" s="221"/>
      <c r="S498" s="221"/>
      <c r="T498" s="222"/>
      <c r="U498" s="15"/>
      <c r="V498" s="15"/>
      <c r="W498" s="15"/>
      <c r="X498" s="15"/>
      <c r="Y498" s="15"/>
      <c r="Z498" s="15"/>
      <c r="AA498" s="15"/>
      <c r="AB498" s="15"/>
      <c r="AC498" s="15"/>
      <c r="AD498" s="15"/>
      <c r="AE498" s="15"/>
      <c r="AT498" s="216" t="s">
        <v>171</v>
      </c>
      <c r="AU498" s="216" t="s">
        <v>83</v>
      </c>
      <c r="AV498" s="15" t="s">
        <v>165</v>
      </c>
      <c r="AW498" s="15" t="s">
        <v>32</v>
      </c>
      <c r="AX498" s="15" t="s">
        <v>81</v>
      </c>
      <c r="AY498" s="216" t="s">
        <v>158</v>
      </c>
    </row>
    <row r="499" s="2" customFormat="1" ht="16.5" customHeight="1">
      <c r="A499" s="38"/>
      <c r="B499" s="180"/>
      <c r="C499" s="181" t="s">
        <v>653</v>
      </c>
      <c r="D499" s="181" t="s">
        <v>160</v>
      </c>
      <c r="E499" s="182" t="s">
        <v>1962</v>
      </c>
      <c r="F499" s="183" t="s">
        <v>1963</v>
      </c>
      <c r="G499" s="184" t="s">
        <v>342</v>
      </c>
      <c r="H499" s="185">
        <v>1</v>
      </c>
      <c r="I499" s="186"/>
      <c r="J499" s="187">
        <f>ROUND(I499*H499,2)</f>
        <v>0</v>
      </c>
      <c r="K499" s="183" t="s">
        <v>1906</v>
      </c>
      <c r="L499" s="39"/>
      <c r="M499" s="188" t="s">
        <v>1</v>
      </c>
      <c r="N499" s="189" t="s">
        <v>40</v>
      </c>
      <c r="O499" s="77"/>
      <c r="P499" s="190">
        <f>O499*H499</f>
        <v>0</v>
      </c>
      <c r="Q499" s="190">
        <v>0</v>
      </c>
      <c r="R499" s="190">
        <f>Q499*H499</f>
        <v>0</v>
      </c>
      <c r="S499" s="190">
        <v>0</v>
      </c>
      <c r="T499" s="191">
        <f>S499*H499</f>
        <v>0</v>
      </c>
      <c r="U499" s="38"/>
      <c r="V499" s="38"/>
      <c r="W499" s="38"/>
      <c r="X499" s="38"/>
      <c r="Y499" s="38"/>
      <c r="Z499" s="38"/>
      <c r="AA499" s="38"/>
      <c r="AB499" s="38"/>
      <c r="AC499" s="38"/>
      <c r="AD499" s="38"/>
      <c r="AE499" s="38"/>
      <c r="AR499" s="192" t="s">
        <v>272</v>
      </c>
      <c r="AT499" s="192" t="s">
        <v>160</v>
      </c>
      <c r="AU499" s="192" t="s">
        <v>83</v>
      </c>
      <c r="AY499" s="19" t="s">
        <v>158</v>
      </c>
      <c r="BE499" s="193">
        <f>IF(N499="základní",J499,0)</f>
        <v>0</v>
      </c>
      <c r="BF499" s="193">
        <f>IF(N499="snížená",J499,0)</f>
        <v>0</v>
      </c>
      <c r="BG499" s="193">
        <f>IF(N499="zákl. přenesená",J499,0)</f>
        <v>0</v>
      </c>
      <c r="BH499" s="193">
        <f>IF(N499="sníž. přenesená",J499,0)</f>
        <v>0</v>
      </c>
      <c r="BI499" s="193">
        <f>IF(N499="nulová",J499,0)</f>
        <v>0</v>
      </c>
      <c r="BJ499" s="19" t="s">
        <v>81</v>
      </c>
      <c r="BK499" s="193">
        <f>ROUND(I499*H499,2)</f>
        <v>0</v>
      </c>
      <c r="BL499" s="19" t="s">
        <v>272</v>
      </c>
      <c r="BM499" s="192" t="s">
        <v>1964</v>
      </c>
    </row>
    <row r="500" s="2" customFormat="1">
      <c r="A500" s="38"/>
      <c r="B500" s="39"/>
      <c r="C500" s="38"/>
      <c r="D500" s="194" t="s">
        <v>167</v>
      </c>
      <c r="E500" s="38"/>
      <c r="F500" s="195" t="s">
        <v>1965</v>
      </c>
      <c r="G500" s="38"/>
      <c r="H500" s="38"/>
      <c r="I500" s="196"/>
      <c r="J500" s="38"/>
      <c r="K500" s="38"/>
      <c r="L500" s="39"/>
      <c r="M500" s="197"/>
      <c r="N500" s="198"/>
      <c r="O500" s="77"/>
      <c r="P500" s="77"/>
      <c r="Q500" s="77"/>
      <c r="R500" s="77"/>
      <c r="S500" s="77"/>
      <c r="T500" s="78"/>
      <c r="U500" s="38"/>
      <c r="V500" s="38"/>
      <c r="W500" s="38"/>
      <c r="X500" s="38"/>
      <c r="Y500" s="38"/>
      <c r="Z500" s="38"/>
      <c r="AA500" s="38"/>
      <c r="AB500" s="38"/>
      <c r="AC500" s="38"/>
      <c r="AD500" s="38"/>
      <c r="AE500" s="38"/>
      <c r="AT500" s="19" t="s">
        <v>167</v>
      </c>
      <c r="AU500" s="19" t="s">
        <v>83</v>
      </c>
    </row>
    <row r="501" s="13" customFormat="1">
      <c r="A501" s="13"/>
      <c r="B501" s="200"/>
      <c r="C501" s="13"/>
      <c r="D501" s="194" t="s">
        <v>171</v>
      </c>
      <c r="E501" s="201" t="s">
        <v>1</v>
      </c>
      <c r="F501" s="202" t="s">
        <v>1966</v>
      </c>
      <c r="G501" s="13"/>
      <c r="H501" s="201" t="s">
        <v>1</v>
      </c>
      <c r="I501" s="203"/>
      <c r="J501" s="13"/>
      <c r="K501" s="13"/>
      <c r="L501" s="200"/>
      <c r="M501" s="204"/>
      <c r="N501" s="205"/>
      <c r="O501" s="205"/>
      <c r="P501" s="205"/>
      <c r="Q501" s="205"/>
      <c r="R501" s="205"/>
      <c r="S501" s="205"/>
      <c r="T501" s="206"/>
      <c r="U501" s="13"/>
      <c r="V501" s="13"/>
      <c r="W501" s="13"/>
      <c r="X501" s="13"/>
      <c r="Y501" s="13"/>
      <c r="Z501" s="13"/>
      <c r="AA501" s="13"/>
      <c r="AB501" s="13"/>
      <c r="AC501" s="13"/>
      <c r="AD501" s="13"/>
      <c r="AE501" s="13"/>
      <c r="AT501" s="201" t="s">
        <v>171</v>
      </c>
      <c r="AU501" s="201" t="s">
        <v>83</v>
      </c>
      <c r="AV501" s="13" t="s">
        <v>81</v>
      </c>
      <c r="AW501" s="13" t="s">
        <v>32</v>
      </c>
      <c r="AX501" s="13" t="s">
        <v>75</v>
      </c>
      <c r="AY501" s="201" t="s">
        <v>158</v>
      </c>
    </row>
    <row r="502" s="13" customFormat="1">
      <c r="A502" s="13"/>
      <c r="B502" s="200"/>
      <c r="C502" s="13"/>
      <c r="D502" s="194" t="s">
        <v>171</v>
      </c>
      <c r="E502" s="201" t="s">
        <v>1</v>
      </c>
      <c r="F502" s="202" t="s">
        <v>1967</v>
      </c>
      <c r="G502" s="13"/>
      <c r="H502" s="201" t="s">
        <v>1</v>
      </c>
      <c r="I502" s="203"/>
      <c r="J502" s="13"/>
      <c r="K502" s="13"/>
      <c r="L502" s="200"/>
      <c r="M502" s="204"/>
      <c r="N502" s="205"/>
      <c r="O502" s="205"/>
      <c r="P502" s="205"/>
      <c r="Q502" s="205"/>
      <c r="R502" s="205"/>
      <c r="S502" s="205"/>
      <c r="T502" s="206"/>
      <c r="U502" s="13"/>
      <c r="V502" s="13"/>
      <c r="W502" s="13"/>
      <c r="X502" s="13"/>
      <c r="Y502" s="13"/>
      <c r="Z502" s="13"/>
      <c r="AA502" s="13"/>
      <c r="AB502" s="13"/>
      <c r="AC502" s="13"/>
      <c r="AD502" s="13"/>
      <c r="AE502" s="13"/>
      <c r="AT502" s="201" t="s">
        <v>171</v>
      </c>
      <c r="AU502" s="201" t="s">
        <v>83</v>
      </c>
      <c r="AV502" s="13" t="s">
        <v>81</v>
      </c>
      <c r="AW502" s="13" t="s">
        <v>32</v>
      </c>
      <c r="AX502" s="13" t="s">
        <v>75</v>
      </c>
      <c r="AY502" s="201" t="s">
        <v>158</v>
      </c>
    </row>
    <row r="503" s="13" customFormat="1">
      <c r="A503" s="13"/>
      <c r="B503" s="200"/>
      <c r="C503" s="13"/>
      <c r="D503" s="194" t="s">
        <v>171</v>
      </c>
      <c r="E503" s="201" t="s">
        <v>1</v>
      </c>
      <c r="F503" s="202" t="s">
        <v>1968</v>
      </c>
      <c r="G503" s="13"/>
      <c r="H503" s="201" t="s">
        <v>1</v>
      </c>
      <c r="I503" s="203"/>
      <c r="J503" s="13"/>
      <c r="K503" s="13"/>
      <c r="L503" s="200"/>
      <c r="M503" s="204"/>
      <c r="N503" s="205"/>
      <c r="O503" s="205"/>
      <c r="P503" s="205"/>
      <c r="Q503" s="205"/>
      <c r="R503" s="205"/>
      <c r="S503" s="205"/>
      <c r="T503" s="206"/>
      <c r="U503" s="13"/>
      <c r="V503" s="13"/>
      <c r="W503" s="13"/>
      <c r="X503" s="13"/>
      <c r="Y503" s="13"/>
      <c r="Z503" s="13"/>
      <c r="AA503" s="13"/>
      <c r="AB503" s="13"/>
      <c r="AC503" s="13"/>
      <c r="AD503" s="13"/>
      <c r="AE503" s="13"/>
      <c r="AT503" s="201" t="s">
        <v>171</v>
      </c>
      <c r="AU503" s="201" t="s">
        <v>83</v>
      </c>
      <c r="AV503" s="13" t="s">
        <v>81</v>
      </c>
      <c r="AW503" s="13" t="s">
        <v>32</v>
      </c>
      <c r="AX503" s="13" t="s">
        <v>75</v>
      </c>
      <c r="AY503" s="201" t="s">
        <v>158</v>
      </c>
    </row>
    <row r="504" s="13" customFormat="1">
      <c r="A504" s="13"/>
      <c r="B504" s="200"/>
      <c r="C504" s="13"/>
      <c r="D504" s="194" t="s">
        <v>171</v>
      </c>
      <c r="E504" s="201" t="s">
        <v>1</v>
      </c>
      <c r="F504" s="202" t="s">
        <v>1969</v>
      </c>
      <c r="G504" s="13"/>
      <c r="H504" s="201" t="s">
        <v>1</v>
      </c>
      <c r="I504" s="203"/>
      <c r="J504" s="13"/>
      <c r="K504" s="13"/>
      <c r="L504" s="200"/>
      <c r="M504" s="204"/>
      <c r="N504" s="205"/>
      <c r="O504" s="205"/>
      <c r="P504" s="205"/>
      <c r="Q504" s="205"/>
      <c r="R504" s="205"/>
      <c r="S504" s="205"/>
      <c r="T504" s="206"/>
      <c r="U504" s="13"/>
      <c r="V504" s="13"/>
      <c r="W504" s="13"/>
      <c r="X504" s="13"/>
      <c r="Y504" s="13"/>
      <c r="Z504" s="13"/>
      <c r="AA504" s="13"/>
      <c r="AB504" s="13"/>
      <c r="AC504" s="13"/>
      <c r="AD504" s="13"/>
      <c r="AE504" s="13"/>
      <c r="AT504" s="201" t="s">
        <v>171</v>
      </c>
      <c r="AU504" s="201" t="s">
        <v>83</v>
      </c>
      <c r="AV504" s="13" t="s">
        <v>81</v>
      </c>
      <c r="AW504" s="13" t="s">
        <v>32</v>
      </c>
      <c r="AX504" s="13" t="s">
        <v>75</v>
      </c>
      <c r="AY504" s="201" t="s">
        <v>158</v>
      </c>
    </row>
    <row r="505" s="14" customFormat="1">
      <c r="A505" s="14"/>
      <c r="B505" s="207"/>
      <c r="C505" s="14"/>
      <c r="D505" s="194" t="s">
        <v>171</v>
      </c>
      <c r="E505" s="208" t="s">
        <v>1</v>
      </c>
      <c r="F505" s="209" t="s">
        <v>81</v>
      </c>
      <c r="G505" s="14"/>
      <c r="H505" s="210">
        <v>1</v>
      </c>
      <c r="I505" s="211"/>
      <c r="J505" s="14"/>
      <c r="K505" s="14"/>
      <c r="L505" s="207"/>
      <c r="M505" s="212"/>
      <c r="N505" s="213"/>
      <c r="O505" s="213"/>
      <c r="P505" s="213"/>
      <c r="Q505" s="213"/>
      <c r="R505" s="213"/>
      <c r="S505" s="213"/>
      <c r="T505" s="214"/>
      <c r="U505" s="14"/>
      <c r="V505" s="14"/>
      <c r="W505" s="14"/>
      <c r="X505" s="14"/>
      <c r="Y505" s="14"/>
      <c r="Z505" s="14"/>
      <c r="AA505" s="14"/>
      <c r="AB505" s="14"/>
      <c r="AC505" s="14"/>
      <c r="AD505" s="14"/>
      <c r="AE505" s="14"/>
      <c r="AT505" s="208" t="s">
        <v>171</v>
      </c>
      <c r="AU505" s="208" t="s">
        <v>83</v>
      </c>
      <c r="AV505" s="14" t="s">
        <v>83</v>
      </c>
      <c r="AW505" s="14" t="s">
        <v>32</v>
      </c>
      <c r="AX505" s="14" t="s">
        <v>75</v>
      </c>
      <c r="AY505" s="208" t="s">
        <v>158</v>
      </c>
    </row>
    <row r="506" s="15" customFormat="1">
      <c r="A506" s="15"/>
      <c r="B506" s="215"/>
      <c r="C506" s="15"/>
      <c r="D506" s="194" t="s">
        <v>171</v>
      </c>
      <c r="E506" s="216" t="s">
        <v>1</v>
      </c>
      <c r="F506" s="217" t="s">
        <v>196</v>
      </c>
      <c r="G506" s="15"/>
      <c r="H506" s="218">
        <v>1</v>
      </c>
      <c r="I506" s="219"/>
      <c r="J506" s="15"/>
      <c r="K506" s="15"/>
      <c r="L506" s="215"/>
      <c r="M506" s="220"/>
      <c r="N506" s="221"/>
      <c r="O506" s="221"/>
      <c r="P506" s="221"/>
      <c r="Q506" s="221"/>
      <c r="R506" s="221"/>
      <c r="S506" s="221"/>
      <c r="T506" s="222"/>
      <c r="U506" s="15"/>
      <c r="V506" s="15"/>
      <c r="W506" s="15"/>
      <c r="X506" s="15"/>
      <c r="Y506" s="15"/>
      <c r="Z506" s="15"/>
      <c r="AA506" s="15"/>
      <c r="AB506" s="15"/>
      <c r="AC506" s="15"/>
      <c r="AD506" s="15"/>
      <c r="AE506" s="15"/>
      <c r="AT506" s="216" t="s">
        <v>171</v>
      </c>
      <c r="AU506" s="216" t="s">
        <v>83</v>
      </c>
      <c r="AV506" s="15" t="s">
        <v>165</v>
      </c>
      <c r="AW506" s="15" t="s">
        <v>32</v>
      </c>
      <c r="AX506" s="15" t="s">
        <v>81</v>
      </c>
      <c r="AY506" s="216" t="s">
        <v>158</v>
      </c>
    </row>
    <row r="507" s="2" customFormat="1" ht="24.15" customHeight="1">
      <c r="A507" s="38"/>
      <c r="B507" s="180"/>
      <c r="C507" s="223" t="s">
        <v>658</v>
      </c>
      <c r="D507" s="223" t="s">
        <v>304</v>
      </c>
      <c r="E507" s="224" t="s">
        <v>1970</v>
      </c>
      <c r="F507" s="225" t="s">
        <v>1971</v>
      </c>
      <c r="G507" s="226" t="s">
        <v>1972</v>
      </c>
      <c r="H507" s="227">
        <v>0.32500000000000001</v>
      </c>
      <c r="I507" s="228"/>
      <c r="J507" s="229">
        <f>ROUND(I507*H507,2)</f>
        <v>0</v>
      </c>
      <c r="K507" s="225" t="s">
        <v>387</v>
      </c>
      <c r="L507" s="230"/>
      <c r="M507" s="231" t="s">
        <v>1</v>
      </c>
      <c r="N507" s="232" t="s">
        <v>40</v>
      </c>
      <c r="O507" s="77"/>
      <c r="P507" s="190">
        <f>O507*H507</f>
        <v>0</v>
      </c>
      <c r="Q507" s="190">
        <v>0.00107</v>
      </c>
      <c r="R507" s="190">
        <f>Q507*H507</f>
        <v>0.00034775000000000002</v>
      </c>
      <c r="S507" s="190">
        <v>0</v>
      </c>
      <c r="T507" s="191">
        <f>S507*H507</f>
        <v>0</v>
      </c>
      <c r="U507" s="38"/>
      <c r="V507" s="38"/>
      <c r="W507" s="38"/>
      <c r="X507" s="38"/>
      <c r="Y507" s="38"/>
      <c r="Z507" s="38"/>
      <c r="AA507" s="38"/>
      <c r="AB507" s="38"/>
      <c r="AC507" s="38"/>
      <c r="AD507" s="38"/>
      <c r="AE507" s="38"/>
      <c r="AR507" s="192" t="s">
        <v>379</v>
      </c>
      <c r="AT507" s="192" t="s">
        <v>304</v>
      </c>
      <c r="AU507" s="192" t="s">
        <v>83</v>
      </c>
      <c r="AY507" s="19" t="s">
        <v>158</v>
      </c>
      <c r="BE507" s="193">
        <f>IF(N507="základní",J507,0)</f>
        <v>0</v>
      </c>
      <c r="BF507" s="193">
        <f>IF(N507="snížená",J507,0)</f>
        <v>0</v>
      </c>
      <c r="BG507" s="193">
        <f>IF(N507="zákl. přenesená",J507,0)</f>
        <v>0</v>
      </c>
      <c r="BH507" s="193">
        <f>IF(N507="sníž. přenesená",J507,0)</f>
        <v>0</v>
      </c>
      <c r="BI507" s="193">
        <f>IF(N507="nulová",J507,0)</f>
        <v>0</v>
      </c>
      <c r="BJ507" s="19" t="s">
        <v>81</v>
      </c>
      <c r="BK507" s="193">
        <f>ROUND(I507*H507,2)</f>
        <v>0</v>
      </c>
      <c r="BL507" s="19" t="s">
        <v>272</v>
      </c>
      <c r="BM507" s="192" t="s">
        <v>1973</v>
      </c>
    </row>
    <row r="508" s="2" customFormat="1">
      <c r="A508" s="38"/>
      <c r="B508" s="39"/>
      <c r="C508" s="38"/>
      <c r="D508" s="194" t="s">
        <v>167</v>
      </c>
      <c r="E508" s="38"/>
      <c r="F508" s="195" t="s">
        <v>1971</v>
      </c>
      <c r="G508" s="38"/>
      <c r="H508" s="38"/>
      <c r="I508" s="196"/>
      <c r="J508" s="38"/>
      <c r="K508" s="38"/>
      <c r="L508" s="39"/>
      <c r="M508" s="197"/>
      <c r="N508" s="198"/>
      <c r="O508" s="77"/>
      <c r="P508" s="77"/>
      <c r="Q508" s="77"/>
      <c r="R508" s="77"/>
      <c r="S508" s="77"/>
      <c r="T508" s="78"/>
      <c r="U508" s="38"/>
      <c r="V508" s="38"/>
      <c r="W508" s="38"/>
      <c r="X508" s="38"/>
      <c r="Y508" s="38"/>
      <c r="Z508" s="38"/>
      <c r="AA508" s="38"/>
      <c r="AB508" s="38"/>
      <c r="AC508" s="38"/>
      <c r="AD508" s="38"/>
      <c r="AE508" s="38"/>
      <c r="AT508" s="19" t="s">
        <v>167</v>
      </c>
      <c r="AU508" s="19" t="s">
        <v>83</v>
      </c>
    </row>
    <row r="509" s="13" customFormat="1">
      <c r="A509" s="13"/>
      <c r="B509" s="200"/>
      <c r="C509" s="13"/>
      <c r="D509" s="194" t="s">
        <v>171</v>
      </c>
      <c r="E509" s="201" t="s">
        <v>1</v>
      </c>
      <c r="F509" s="202" t="s">
        <v>1968</v>
      </c>
      <c r="G509" s="13"/>
      <c r="H509" s="201" t="s">
        <v>1</v>
      </c>
      <c r="I509" s="203"/>
      <c r="J509" s="13"/>
      <c r="K509" s="13"/>
      <c r="L509" s="200"/>
      <c r="M509" s="204"/>
      <c r="N509" s="205"/>
      <c r="O509" s="205"/>
      <c r="P509" s="205"/>
      <c r="Q509" s="205"/>
      <c r="R509" s="205"/>
      <c r="S509" s="205"/>
      <c r="T509" s="206"/>
      <c r="U509" s="13"/>
      <c r="V509" s="13"/>
      <c r="W509" s="13"/>
      <c r="X509" s="13"/>
      <c r="Y509" s="13"/>
      <c r="Z509" s="13"/>
      <c r="AA509" s="13"/>
      <c r="AB509" s="13"/>
      <c r="AC509" s="13"/>
      <c r="AD509" s="13"/>
      <c r="AE509" s="13"/>
      <c r="AT509" s="201" t="s">
        <v>171</v>
      </c>
      <c r="AU509" s="201" t="s">
        <v>83</v>
      </c>
      <c r="AV509" s="13" t="s">
        <v>81</v>
      </c>
      <c r="AW509" s="13" t="s">
        <v>32</v>
      </c>
      <c r="AX509" s="13" t="s">
        <v>75</v>
      </c>
      <c r="AY509" s="201" t="s">
        <v>158</v>
      </c>
    </row>
    <row r="510" s="13" customFormat="1">
      <c r="A510" s="13"/>
      <c r="B510" s="200"/>
      <c r="C510" s="13"/>
      <c r="D510" s="194" t="s">
        <v>171</v>
      </c>
      <c r="E510" s="201" t="s">
        <v>1</v>
      </c>
      <c r="F510" s="202" t="s">
        <v>1969</v>
      </c>
      <c r="G510" s="13"/>
      <c r="H510" s="201" t="s">
        <v>1</v>
      </c>
      <c r="I510" s="203"/>
      <c r="J510" s="13"/>
      <c r="K510" s="13"/>
      <c r="L510" s="200"/>
      <c r="M510" s="204"/>
      <c r="N510" s="205"/>
      <c r="O510" s="205"/>
      <c r="P510" s="205"/>
      <c r="Q510" s="205"/>
      <c r="R510" s="205"/>
      <c r="S510" s="205"/>
      <c r="T510" s="206"/>
      <c r="U510" s="13"/>
      <c r="V510" s="13"/>
      <c r="W510" s="13"/>
      <c r="X510" s="13"/>
      <c r="Y510" s="13"/>
      <c r="Z510" s="13"/>
      <c r="AA510" s="13"/>
      <c r="AB510" s="13"/>
      <c r="AC510" s="13"/>
      <c r="AD510" s="13"/>
      <c r="AE510" s="13"/>
      <c r="AT510" s="201" t="s">
        <v>171</v>
      </c>
      <c r="AU510" s="201" t="s">
        <v>83</v>
      </c>
      <c r="AV510" s="13" t="s">
        <v>81</v>
      </c>
      <c r="AW510" s="13" t="s">
        <v>32</v>
      </c>
      <c r="AX510" s="13" t="s">
        <v>75</v>
      </c>
      <c r="AY510" s="201" t="s">
        <v>158</v>
      </c>
    </row>
    <row r="511" s="13" customFormat="1">
      <c r="A511" s="13"/>
      <c r="B511" s="200"/>
      <c r="C511" s="13"/>
      <c r="D511" s="194" t="s">
        <v>171</v>
      </c>
      <c r="E511" s="201" t="s">
        <v>1</v>
      </c>
      <c r="F511" s="202" t="s">
        <v>1974</v>
      </c>
      <c r="G511" s="13"/>
      <c r="H511" s="201" t="s">
        <v>1</v>
      </c>
      <c r="I511" s="203"/>
      <c r="J511" s="13"/>
      <c r="K511" s="13"/>
      <c r="L511" s="200"/>
      <c r="M511" s="204"/>
      <c r="N511" s="205"/>
      <c r="O511" s="205"/>
      <c r="P511" s="205"/>
      <c r="Q511" s="205"/>
      <c r="R511" s="205"/>
      <c r="S511" s="205"/>
      <c r="T511" s="206"/>
      <c r="U511" s="13"/>
      <c r="V511" s="13"/>
      <c r="W511" s="13"/>
      <c r="X511" s="13"/>
      <c r="Y511" s="13"/>
      <c r="Z511" s="13"/>
      <c r="AA511" s="13"/>
      <c r="AB511" s="13"/>
      <c r="AC511" s="13"/>
      <c r="AD511" s="13"/>
      <c r="AE511" s="13"/>
      <c r="AT511" s="201" t="s">
        <v>171</v>
      </c>
      <c r="AU511" s="201" t="s">
        <v>83</v>
      </c>
      <c r="AV511" s="13" t="s">
        <v>81</v>
      </c>
      <c r="AW511" s="13" t="s">
        <v>32</v>
      </c>
      <c r="AX511" s="13" t="s">
        <v>75</v>
      </c>
      <c r="AY511" s="201" t="s">
        <v>158</v>
      </c>
    </row>
    <row r="512" s="14" customFormat="1">
      <c r="A512" s="14"/>
      <c r="B512" s="207"/>
      <c r="C512" s="14"/>
      <c r="D512" s="194" t="s">
        <v>171</v>
      </c>
      <c r="E512" s="208" t="s">
        <v>1</v>
      </c>
      <c r="F512" s="209" t="s">
        <v>81</v>
      </c>
      <c r="G512" s="14"/>
      <c r="H512" s="210">
        <v>1</v>
      </c>
      <c r="I512" s="211"/>
      <c r="J512" s="14"/>
      <c r="K512" s="14"/>
      <c r="L512" s="207"/>
      <c r="M512" s="212"/>
      <c r="N512" s="213"/>
      <c r="O512" s="213"/>
      <c r="P512" s="213"/>
      <c r="Q512" s="213"/>
      <c r="R512" s="213"/>
      <c r="S512" s="213"/>
      <c r="T512" s="214"/>
      <c r="U512" s="14"/>
      <c r="V512" s="14"/>
      <c r="W512" s="14"/>
      <c r="X512" s="14"/>
      <c r="Y512" s="14"/>
      <c r="Z512" s="14"/>
      <c r="AA512" s="14"/>
      <c r="AB512" s="14"/>
      <c r="AC512" s="14"/>
      <c r="AD512" s="14"/>
      <c r="AE512" s="14"/>
      <c r="AT512" s="208" t="s">
        <v>171</v>
      </c>
      <c r="AU512" s="208" t="s">
        <v>83</v>
      </c>
      <c r="AV512" s="14" t="s">
        <v>83</v>
      </c>
      <c r="AW512" s="14" t="s">
        <v>32</v>
      </c>
      <c r="AX512" s="14" t="s">
        <v>75</v>
      </c>
      <c r="AY512" s="208" t="s">
        <v>158</v>
      </c>
    </row>
    <row r="513" s="15" customFormat="1">
      <c r="A513" s="15"/>
      <c r="B513" s="215"/>
      <c r="C513" s="15"/>
      <c r="D513" s="194" t="s">
        <v>171</v>
      </c>
      <c r="E513" s="216" t="s">
        <v>1</v>
      </c>
      <c r="F513" s="217" t="s">
        <v>196</v>
      </c>
      <c r="G513" s="15"/>
      <c r="H513" s="218">
        <v>1</v>
      </c>
      <c r="I513" s="219"/>
      <c r="J513" s="15"/>
      <c r="K513" s="15"/>
      <c r="L513" s="215"/>
      <c r="M513" s="220"/>
      <c r="N513" s="221"/>
      <c r="O513" s="221"/>
      <c r="P513" s="221"/>
      <c r="Q513" s="221"/>
      <c r="R513" s="221"/>
      <c r="S513" s="221"/>
      <c r="T513" s="222"/>
      <c r="U513" s="15"/>
      <c r="V513" s="15"/>
      <c r="W513" s="15"/>
      <c r="X513" s="15"/>
      <c r="Y513" s="15"/>
      <c r="Z513" s="15"/>
      <c r="AA513" s="15"/>
      <c r="AB513" s="15"/>
      <c r="AC513" s="15"/>
      <c r="AD513" s="15"/>
      <c r="AE513" s="15"/>
      <c r="AT513" s="216" t="s">
        <v>171</v>
      </c>
      <c r="AU513" s="216" t="s">
        <v>83</v>
      </c>
      <c r="AV513" s="15" t="s">
        <v>165</v>
      </c>
      <c r="AW513" s="15" t="s">
        <v>32</v>
      </c>
      <c r="AX513" s="15" t="s">
        <v>81</v>
      </c>
      <c r="AY513" s="216" t="s">
        <v>158</v>
      </c>
    </row>
    <row r="514" s="14" customFormat="1">
      <c r="A514" s="14"/>
      <c r="B514" s="207"/>
      <c r="C514" s="14"/>
      <c r="D514" s="194" t="s">
        <v>171</v>
      </c>
      <c r="E514" s="14"/>
      <c r="F514" s="209" t="s">
        <v>1975</v>
      </c>
      <c r="G514" s="14"/>
      <c r="H514" s="210">
        <v>0.32500000000000001</v>
      </c>
      <c r="I514" s="211"/>
      <c r="J514" s="14"/>
      <c r="K514" s="14"/>
      <c r="L514" s="207"/>
      <c r="M514" s="212"/>
      <c r="N514" s="213"/>
      <c r="O514" s="213"/>
      <c r="P514" s="213"/>
      <c r="Q514" s="213"/>
      <c r="R514" s="213"/>
      <c r="S514" s="213"/>
      <c r="T514" s="214"/>
      <c r="U514" s="14"/>
      <c r="V514" s="14"/>
      <c r="W514" s="14"/>
      <c r="X514" s="14"/>
      <c r="Y514" s="14"/>
      <c r="Z514" s="14"/>
      <c r="AA514" s="14"/>
      <c r="AB514" s="14"/>
      <c r="AC514" s="14"/>
      <c r="AD514" s="14"/>
      <c r="AE514" s="14"/>
      <c r="AT514" s="208" t="s">
        <v>171</v>
      </c>
      <c r="AU514" s="208" t="s">
        <v>83</v>
      </c>
      <c r="AV514" s="14" t="s">
        <v>83</v>
      </c>
      <c r="AW514" s="14" t="s">
        <v>3</v>
      </c>
      <c r="AX514" s="14" t="s">
        <v>81</v>
      </c>
      <c r="AY514" s="208" t="s">
        <v>158</v>
      </c>
    </row>
    <row r="515" s="2" customFormat="1" ht="24.15" customHeight="1">
      <c r="A515" s="38"/>
      <c r="B515" s="180"/>
      <c r="C515" s="181" t="s">
        <v>664</v>
      </c>
      <c r="D515" s="181" t="s">
        <v>160</v>
      </c>
      <c r="E515" s="182" t="s">
        <v>1976</v>
      </c>
      <c r="F515" s="183" t="s">
        <v>1977</v>
      </c>
      <c r="G515" s="184" t="s">
        <v>307</v>
      </c>
      <c r="H515" s="185">
        <v>0.02</v>
      </c>
      <c r="I515" s="186"/>
      <c r="J515" s="187">
        <f>ROUND(I515*H515,2)</f>
        <v>0</v>
      </c>
      <c r="K515" s="183" t="s">
        <v>387</v>
      </c>
      <c r="L515" s="39"/>
      <c r="M515" s="188" t="s">
        <v>1</v>
      </c>
      <c r="N515" s="189" t="s">
        <v>40</v>
      </c>
      <c r="O515" s="77"/>
      <c r="P515" s="190">
        <f>O515*H515</f>
        <v>0</v>
      </c>
      <c r="Q515" s="190">
        <v>0</v>
      </c>
      <c r="R515" s="190">
        <f>Q515*H515</f>
        <v>0</v>
      </c>
      <c r="S515" s="190">
        <v>0</v>
      </c>
      <c r="T515" s="191">
        <f>S515*H515</f>
        <v>0</v>
      </c>
      <c r="U515" s="38"/>
      <c r="V515" s="38"/>
      <c r="W515" s="38"/>
      <c r="X515" s="38"/>
      <c r="Y515" s="38"/>
      <c r="Z515" s="38"/>
      <c r="AA515" s="38"/>
      <c r="AB515" s="38"/>
      <c r="AC515" s="38"/>
      <c r="AD515" s="38"/>
      <c r="AE515" s="38"/>
      <c r="AR515" s="192" t="s">
        <v>272</v>
      </c>
      <c r="AT515" s="192" t="s">
        <v>160</v>
      </c>
      <c r="AU515" s="192" t="s">
        <v>83</v>
      </c>
      <c r="AY515" s="19" t="s">
        <v>158</v>
      </c>
      <c r="BE515" s="193">
        <f>IF(N515="základní",J515,0)</f>
        <v>0</v>
      </c>
      <c r="BF515" s="193">
        <f>IF(N515="snížená",J515,0)</f>
        <v>0</v>
      </c>
      <c r="BG515" s="193">
        <f>IF(N515="zákl. přenesená",J515,0)</f>
        <v>0</v>
      </c>
      <c r="BH515" s="193">
        <f>IF(N515="sníž. přenesená",J515,0)</f>
        <v>0</v>
      </c>
      <c r="BI515" s="193">
        <f>IF(N515="nulová",J515,0)</f>
        <v>0</v>
      </c>
      <c r="BJ515" s="19" t="s">
        <v>81</v>
      </c>
      <c r="BK515" s="193">
        <f>ROUND(I515*H515,2)</f>
        <v>0</v>
      </c>
      <c r="BL515" s="19" t="s">
        <v>272</v>
      </c>
      <c r="BM515" s="192" t="s">
        <v>1978</v>
      </c>
    </row>
    <row r="516" s="2" customFormat="1">
      <c r="A516" s="38"/>
      <c r="B516" s="39"/>
      <c r="C516" s="38"/>
      <c r="D516" s="194" t="s">
        <v>167</v>
      </c>
      <c r="E516" s="38"/>
      <c r="F516" s="195" t="s">
        <v>1979</v>
      </c>
      <c r="G516" s="38"/>
      <c r="H516" s="38"/>
      <c r="I516" s="196"/>
      <c r="J516" s="38"/>
      <c r="K516" s="38"/>
      <c r="L516" s="39"/>
      <c r="M516" s="197"/>
      <c r="N516" s="198"/>
      <c r="O516" s="77"/>
      <c r="P516" s="77"/>
      <c r="Q516" s="77"/>
      <c r="R516" s="77"/>
      <c r="S516" s="77"/>
      <c r="T516" s="78"/>
      <c r="U516" s="38"/>
      <c r="V516" s="38"/>
      <c r="W516" s="38"/>
      <c r="X516" s="38"/>
      <c r="Y516" s="38"/>
      <c r="Z516" s="38"/>
      <c r="AA516" s="38"/>
      <c r="AB516" s="38"/>
      <c r="AC516" s="38"/>
      <c r="AD516" s="38"/>
      <c r="AE516" s="38"/>
      <c r="AT516" s="19" t="s">
        <v>167</v>
      </c>
      <c r="AU516" s="19" t="s">
        <v>83</v>
      </c>
    </row>
    <row r="517" s="12" customFormat="1" ht="25.92" customHeight="1">
      <c r="A517" s="12"/>
      <c r="B517" s="167"/>
      <c r="C517" s="12"/>
      <c r="D517" s="168" t="s">
        <v>74</v>
      </c>
      <c r="E517" s="169" t="s">
        <v>304</v>
      </c>
      <c r="F517" s="169" t="s">
        <v>1980</v>
      </c>
      <c r="G517" s="12"/>
      <c r="H517" s="12"/>
      <c r="I517" s="170"/>
      <c r="J517" s="171">
        <f>BK517</f>
        <v>0</v>
      </c>
      <c r="K517" s="12"/>
      <c r="L517" s="167"/>
      <c r="M517" s="172"/>
      <c r="N517" s="173"/>
      <c r="O517" s="173"/>
      <c r="P517" s="174">
        <f>P518+P527</f>
        <v>0</v>
      </c>
      <c r="Q517" s="173"/>
      <c r="R517" s="174">
        <f>R518+R527</f>
        <v>0</v>
      </c>
      <c r="S517" s="173"/>
      <c r="T517" s="175">
        <f>T518+T527</f>
        <v>0</v>
      </c>
      <c r="U517" s="12"/>
      <c r="V517" s="12"/>
      <c r="W517" s="12"/>
      <c r="X517" s="12"/>
      <c r="Y517" s="12"/>
      <c r="Z517" s="12"/>
      <c r="AA517" s="12"/>
      <c r="AB517" s="12"/>
      <c r="AC517" s="12"/>
      <c r="AD517" s="12"/>
      <c r="AE517" s="12"/>
      <c r="AR517" s="168" t="s">
        <v>91</v>
      </c>
      <c r="AT517" s="176" t="s">
        <v>74</v>
      </c>
      <c r="AU517" s="176" t="s">
        <v>75</v>
      </c>
      <c r="AY517" s="168" t="s">
        <v>158</v>
      </c>
      <c r="BK517" s="177">
        <f>BK518+BK527</f>
        <v>0</v>
      </c>
    </row>
    <row r="518" s="12" customFormat="1" ht="22.8" customHeight="1">
      <c r="A518" s="12"/>
      <c r="B518" s="167"/>
      <c r="C518" s="12"/>
      <c r="D518" s="168" t="s">
        <v>74</v>
      </c>
      <c r="E518" s="178" t="s">
        <v>1981</v>
      </c>
      <c r="F518" s="178" t="s">
        <v>1982</v>
      </c>
      <c r="G518" s="12"/>
      <c r="H518" s="12"/>
      <c r="I518" s="170"/>
      <c r="J518" s="179">
        <f>BK518</f>
        <v>0</v>
      </c>
      <c r="K518" s="12"/>
      <c r="L518" s="167"/>
      <c r="M518" s="172"/>
      <c r="N518" s="173"/>
      <c r="O518" s="173"/>
      <c r="P518" s="174">
        <f>SUM(P519:P526)</f>
        <v>0</v>
      </c>
      <c r="Q518" s="173"/>
      <c r="R518" s="174">
        <f>SUM(R519:R526)</f>
        <v>0</v>
      </c>
      <c r="S518" s="173"/>
      <c r="T518" s="175">
        <f>SUM(T519:T526)</f>
        <v>0</v>
      </c>
      <c r="U518" s="12"/>
      <c r="V518" s="12"/>
      <c r="W518" s="12"/>
      <c r="X518" s="12"/>
      <c r="Y518" s="12"/>
      <c r="Z518" s="12"/>
      <c r="AA518" s="12"/>
      <c r="AB518" s="12"/>
      <c r="AC518" s="12"/>
      <c r="AD518" s="12"/>
      <c r="AE518" s="12"/>
      <c r="AR518" s="168" t="s">
        <v>91</v>
      </c>
      <c r="AT518" s="176" t="s">
        <v>74</v>
      </c>
      <c r="AU518" s="176" t="s">
        <v>81</v>
      </c>
      <c r="AY518" s="168" t="s">
        <v>158</v>
      </c>
      <c r="BK518" s="177">
        <f>SUM(BK519:BK526)</f>
        <v>0</v>
      </c>
    </row>
    <row r="519" s="2" customFormat="1" ht="16.5" customHeight="1">
      <c r="A519" s="38"/>
      <c r="B519" s="180"/>
      <c r="C519" s="181" t="s">
        <v>668</v>
      </c>
      <c r="D519" s="181" t="s">
        <v>160</v>
      </c>
      <c r="E519" s="182" t="s">
        <v>1983</v>
      </c>
      <c r="F519" s="183" t="s">
        <v>1984</v>
      </c>
      <c r="G519" s="184" t="s">
        <v>342</v>
      </c>
      <c r="H519" s="185">
        <v>1</v>
      </c>
      <c r="I519" s="186"/>
      <c r="J519" s="187">
        <f>ROUND(I519*H519,2)</f>
        <v>0</v>
      </c>
      <c r="K519" s="183" t="s">
        <v>164</v>
      </c>
      <c r="L519" s="39"/>
      <c r="M519" s="188" t="s">
        <v>1</v>
      </c>
      <c r="N519" s="189" t="s">
        <v>40</v>
      </c>
      <c r="O519" s="77"/>
      <c r="P519" s="190">
        <f>O519*H519</f>
        <v>0</v>
      </c>
      <c r="Q519" s="190">
        <v>0</v>
      </c>
      <c r="R519" s="190">
        <f>Q519*H519</f>
        <v>0</v>
      </c>
      <c r="S519" s="190">
        <v>0</v>
      </c>
      <c r="T519" s="191">
        <f>S519*H519</f>
        <v>0</v>
      </c>
      <c r="U519" s="38"/>
      <c r="V519" s="38"/>
      <c r="W519" s="38"/>
      <c r="X519" s="38"/>
      <c r="Y519" s="38"/>
      <c r="Z519" s="38"/>
      <c r="AA519" s="38"/>
      <c r="AB519" s="38"/>
      <c r="AC519" s="38"/>
      <c r="AD519" s="38"/>
      <c r="AE519" s="38"/>
      <c r="AR519" s="192" t="s">
        <v>583</v>
      </c>
      <c r="AT519" s="192" t="s">
        <v>160</v>
      </c>
      <c r="AU519" s="192" t="s">
        <v>83</v>
      </c>
      <c r="AY519" s="19" t="s">
        <v>158</v>
      </c>
      <c r="BE519" s="193">
        <f>IF(N519="základní",J519,0)</f>
        <v>0</v>
      </c>
      <c r="BF519" s="193">
        <f>IF(N519="snížená",J519,0)</f>
        <v>0</v>
      </c>
      <c r="BG519" s="193">
        <f>IF(N519="zákl. přenesená",J519,0)</f>
        <v>0</v>
      </c>
      <c r="BH519" s="193">
        <f>IF(N519="sníž. přenesená",J519,0)</f>
        <v>0</v>
      </c>
      <c r="BI519" s="193">
        <f>IF(N519="nulová",J519,0)</f>
        <v>0</v>
      </c>
      <c r="BJ519" s="19" t="s">
        <v>81</v>
      </c>
      <c r="BK519" s="193">
        <f>ROUND(I519*H519,2)</f>
        <v>0</v>
      </c>
      <c r="BL519" s="19" t="s">
        <v>583</v>
      </c>
      <c r="BM519" s="192" t="s">
        <v>1985</v>
      </c>
    </row>
    <row r="520" s="2" customFormat="1">
      <c r="A520" s="38"/>
      <c r="B520" s="39"/>
      <c r="C520" s="38"/>
      <c r="D520" s="194" t="s">
        <v>167</v>
      </c>
      <c r="E520" s="38"/>
      <c r="F520" s="195" t="s">
        <v>1984</v>
      </c>
      <c r="G520" s="38"/>
      <c r="H520" s="38"/>
      <c r="I520" s="196"/>
      <c r="J520" s="38"/>
      <c r="K520" s="38"/>
      <c r="L520" s="39"/>
      <c r="M520" s="197"/>
      <c r="N520" s="198"/>
      <c r="O520" s="77"/>
      <c r="P520" s="77"/>
      <c r="Q520" s="77"/>
      <c r="R520" s="77"/>
      <c r="S520" s="77"/>
      <c r="T520" s="78"/>
      <c r="U520" s="38"/>
      <c r="V520" s="38"/>
      <c r="W520" s="38"/>
      <c r="X520" s="38"/>
      <c r="Y520" s="38"/>
      <c r="Z520" s="38"/>
      <c r="AA520" s="38"/>
      <c r="AB520" s="38"/>
      <c r="AC520" s="38"/>
      <c r="AD520" s="38"/>
      <c r="AE520" s="38"/>
      <c r="AT520" s="19" t="s">
        <v>167</v>
      </c>
      <c r="AU520" s="19" t="s">
        <v>83</v>
      </c>
    </row>
    <row r="521" s="13" customFormat="1">
      <c r="A521" s="13"/>
      <c r="B521" s="200"/>
      <c r="C521" s="13"/>
      <c r="D521" s="194" t="s">
        <v>171</v>
      </c>
      <c r="E521" s="201" t="s">
        <v>1</v>
      </c>
      <c r="F521" s="202" t="s">
        <v>1641</v>
      </c>
      <c r="G521" s="13"/>
      <c r="H521" s="201" t="s">
        <v>1</v>
      </c>
      <c r="I521" s="203"/>
      <c r="J521" s="13"/>
      <c r="K521" s="13"/>
      <c r="L521" s="200"/>
      <c r="M521" s="204"/>
      <c r="N521" s="205"/>
      <c r="O521" s="205"/>
      <c r="P521" s="205"/>
      <c r="Q521" s="205"/>
      <c r="R521" s="205"/>
      <c r="S521" s="205"/>
      <c r="T521" s="206"/>
      <c r="U521" s="13"/>
      <c r="V521" s="13"/>
      <c r="W521" s="13"/>
      <c r="X521" s="13"/>
      <c r="Y521" s="13"/>
      <c r="Z521" s="13"/>
      <c r="AA521" s="13"/>
      <c r="AB521" s="13"/>
      <c r="AC521" s="13"/>
      <c r="AD521" s="13"/>
      <c r="AE521" s="13"/>
      <c r="AT521" s="201" t="s">
        <v>171</v>
      </c>
      <c r="AU521" s="201" t="s">
        <v>83</v>
      </c>
      <c r="AV521" s="13" t="s">
        <v>81</v>
      </c>
      <c r="AW521" s="13" t="s">
        <v>32</v>
      </c>
      <c r="AX521" s="13" t="s">
        <v>75</v>
      </c>
      <c r="AY521" s="201" t="s">
        <v>158</v>
      </c>
    </row>
    <row r="522" s="13" customFormat="1">
      <c r="A522" s="13"/>
      <c r="B522" s="200"/>
      <c r="C522" s="13"/>
      <c r="D522" s="194" t="s">
        <v>171</v>
      </c>
      <c r="E522" s="201" t="s">
        <v>1</v>
      </c>
      <c r="F522" s="202" t="s">
        <v>1986</v>
      </c>
      <c r="G522" s="13"/>
      <c r="H522" s="201" t="s">
        <v>1</v>
      </c>
      <c r="I522" s="203"/>
      <c r="J522" s="13"/>
      <c r="K522" s="13"/>
      <c r="L522" s="200"/>
      <c r="M522" s="204"/>
      <c r="N522" s="205"/>
      <c r="O522" s="205"/>
      <c r="P522" s="205"/>
      <c r="Q522" s="205"/>
      <c r="R522" s="205"/>
      <c r="S522" s="205"/>
      <c r="T522" s="206"/>
      <c r="U522" s="13"/>
      <c r="V522" s="13"/>
      <c r="W522" s="13"/>
      <c r="X522" s="13"/>
      <c r="Y522" s="13"/>
      <c r="Z522" s="13"/>
      <c r="AA522" s="13"/>
      <c r="AB522" s="13"/>
      <c r="AC522" s="13"/>
      <c r="AD522" s="13"/>
      <c r="AE522" s="13"/>
      <c r="AT522" s="201" t="s">
        <v>171</v>
      </c>
      <c r="AU522" s="201" t="s">
        <v>83</v>
      </c>
      <c r="AV522" s="13" t="s">
        <v>81</v>
      </c>
      <c r="AW522" s="13" t="s">
        <v>32</v>
      </c>
      <c r="AX522" s="13" t="s">
        <v>75</v>
      </c>
      <c r="AY522" s="201" t="s">
        <v>158</v>
      </c>
    </row>
    <row r="523" s="14" customFormat="1">
      <c r="A523" s="14"/>
      <c r="B523" s="207"/>
      <c r="C523" s="14"/>
      <c r="D523" s="194" t="s">
        <v>171</v>
      </c>
      <c r="E523" s="208" t="s">
        <v>1</v>
      </c>
      <c r="F523" s="209" t="s">
        <v>81</v>
      </c>
      <c r="G523" s="14"/>
      <c r="H523" s="210">
        <v>1</v>
      </c>
      <c r="I523" s="211"/>
      <c r="J523" s="14"/>
      <c r="K523" s="14"/>
      <c r="L523" s="207"/>
      <c r="M523" s="212"/>
      <c r="N523" s="213"/>
      <c r="O523" s="213"/>
      <c r="P523" s="213"/>
      <c r="Q523" s="213"/>
      <c r="R523" s="213"/>
      <c r="S523" s="213"/>
      <c r="T523" s="214"/>
      <c r="U523" s="14"/>
      <c r="V523" s="14"/>
      <c r="W523" s="14"/>
      <c r="X523" s="14"/>
      <c r="Y523" s="14"/>
      <c r="Z523" s="14"/>
      <c r="AA523" s="14"/>
      <c r="AB523" s="14"/>
      <c r="AC523" s="14"/>
      <c r="AD523" s="14"/>
      <c r="AE523" s="14"/>
      <c r="AT523" s="208" t="s">
        <v>171</v>
      </c>
      <c r="AU523" s="208" t="s">
        <v>83</v>
      </c>
      <c r="AV523" s="14" t="s">
        <v>83</v>
      </c>
      <c r="AW523" s="14" t="s">
        <v>32</v>
      </c>
      <c r="AX523" s="14" t="s">
        <v>75</v>
      </c>
      <c r="AY523" s="208" t="s">
        <v>158</v>
      </c>
    </row>
    <row r="524" s="15" customFormat="1">
      <c r="A524" s="15"/>
      <c r="B524" s="215"/>
      <c r="C524" s="15"/>
      <c r="D524" s="194" t="s">
        <v>171</v>
      </c>
      <c r="E524" s="216" t="s">
        <v>1</v>
      </c>
      <c r="F524" s="217" t="s">
        <v>196</v>
      </c>
      <c r="G524" s="15"/>
      <c r="H524" s="218">
        <v>1</v>
      </c>
      <c r="I524" s="219"/>
      <c r="J524" s="15"/>
      <c r="K524" s="15"/>
      <c r="L524" s="215"/>
      <c r="M524" s="220"/>
      <c r="N524" s="221"/>
      <c r="O524" s="221"/>
      <c r="P524" s="221"/>
      <c r="Q524" s="221"/>
      <c r="R524" s="221"/>
      <c r="S524" s="221"/>
      <c r="T524" s="222"/>
      <c r="U524" s="15"/>
      <c r="V524" s="15"/>
      <c r="W524" s="15"/>
      <c r="X524" s="15"/>
      <c r="Y524" s="15"/>
      <c r="Z524" s="15"/>
      <c r="AA524" s="15"/>
      <c r="AB524" s="15"/>
      <c r="AC524" s="15"/>
      <c r="AD524" s="15"/>
      <c r="AE524" s="15"/>
      <c r="AT524" s="216" t="s">
        <v>171</v>
      </c>
      <c r="AU524" s="216" t="s">
        <v>83</v>
      </c>
      <c r="AV524" s="15" t="s">
        <v>165</v>
      </c>
      <c r="AW524" s="15" t="s">
        <v>32</v>
      </c>
      <c r="AX524" s="15" t="s">
        <v>81</v>
      </c>
      <c r="AY524" s="216" t="s">
        <v>158</v>
      </c>
    </row>
    <row r="525" s="2" customFormat="1" ht="16.5" customHeight="1">
      <c r="A525" s="38"/>
      <c r="B525" s="180"/>
      <c r="C525" s="223" t="s">
        <v>673</v>
      </c>
      <c r="D525" s="223" t="s">
        <v>304</v>
      </c>
      <c r="E525" s="224" t="s">
        <v>1987</v>
      </c>
      <c r="F525" s="225" t="s">
        <v>1988</v>
      </c>
      <c r="G525" s="226" t="s">
        <v>1</v>
      </c>
      <c r="H525" s="227">
        <v>1</v>
      </c>
      <c r="I525" s="228"/>
      <c r="J525" s="229">
        <f>ROUND(I525*H525,2)</f>
        <v>0</v>
      </c>
      <c r="K525" s="225" t="s">
        <v>1</v>
      </c>
      <c r="L525" s="230"/>
      <c r="M525" s="231" t="s">
        <v>1</v>
      </c>
      <c r="N525" s="232" t="s">
        <v>40</v>
      </c>
      <c r="O525" s="77"/>
      <c r="P525" s="190">
        <f>O525*H525</f>
        <v>0</v>
      </c>
      <c r="Q525" s="190">
        <v>0</v>
      </c>
      <c r="R525" s="190">
        <f>Q525*H525</f>
        <v>0</v>
      </c>
      <c r="S525" s="190">
        <v>0</v>
      </c>
      <c r="T525" s="191">
        <f>S525*H525</f>
        <v>0</v>
      </c>
      <c r="U525" s="38"/>
      <c r="V525" s="38"/>
      <c r="W525" s="38"/>
      <c r="X525" s="38"/>
      <c r="Y525" s="38"/>
      <c r="Z525" s="38"/>
      <c r="AA525" s="38"/>
      <c r="AB525" s="38"/>
      <c r="AC525" s="38"/>
      <c r="AD525" s="38"/>
      <c r="AE525" s="38"/>
      <c r="AR525" s="192" t="s">
        <v>880</v>
      </c>
      <c r="AT525" s="192" t="s">
        <v>304</v>
      </c>
      <c r="AU525" s="192" t="s">
        <v>83</v>
      </c>
      <c r="AY525" s="19" t="s">
        <v>158</v>
      </c>
      <c r="BE525" s="193">
        <f>IF(N525="základní",J525,0)</f>
        <v>0</v>
      </c>
      <c r="BF525" s="193">
        <f>IF(N525="snížená",J525,0)</f>
        <v>0</v>
      </c>
      <c r="BG525" s="193">
        <f>IF(N525="zákl. přenesená",J525,0)</f>
        <v>0</v>
      </c>
      <c r="BH525" s="193">
        <f>IF(N525="sníž. přenesená",J525,0)</f>
        <v>0</v>
      </c>
      <c r="BI525" s="193">
        <f>IF(N525="nulová",J525,0)</f>
        <v>0</v>
      </c>
      <c r="BJ525" s="19" t="s">
        <v>81</v>
      </c>
      <c r="BK525" s="193">
        <f>ROUND(I525*H525,2)</f>
        <v>0</v>
      </c>
      <c r="BL525" s="19" t="s">
        <v>880</v>
      </c>
      <c r="BM525" s="192" t="s">
        <v>1989</v>
      </c>
    </row>
    <row r="526" s="2" customFormat="1">
      <c r="A526" s="38"/>
      <c r="B526" s="39"/>
      <c r="C526" s="38"/>
      <c r="D526" s="194" t="s">
        <v>167</v>
      </c>
      <c r="E526" s="38"/>
      <c r="F526" s="195" t="s">
        <v>1988</v>
      </c>
      <c r="G526" s="38"/>
      <c r="H526" s="38"/>
      <c r="I526" s="196"/>
      <c r="J526" s="38"/>
      <c r="K526" s="38"/>
      <c r="L526" s="39"/>
      <c r="M526" s="197"/>
      <c r="N526" s="198"/>
      <c r="O526" s="77"/>
      <c r="P526" s="77"/>
      <c r="Q526" s="77"/>
      <c r="R526" s="77"/>
      <c r="S526" s="77"/>
      <c r="T526" s="78"/>
      <c r="U526" s="38"/>
      <c r="V526" s="38"/>
      <c r="W526" s="38"/>
      <c r="X526" s="38"/>
      <c r="Y526" s="38"/>
      <c r="Z526" s="38"/>
      <c r="AA526" s="38"/>
      <c r="AB526" s="38"/>
      <c r="AC526" s="38"/>
      <c r="AD526" s="38"/>
      <c r="AE526" s="38"/>
      <c r="AT526" s="19" t="s">
        <v>167</v>
      </c>
      <c r="AU526" s="19" t="s">
        <v>83</v>
      </c>
    </row>
    <row r="527" s="12" customFormat="1" ht="22.8" customHeight="1">
      <c r="A527" s="12"/>
      <c r="B527" s="167"/>
      <c r="C527" s="12"/>
      <c r="D527" s="168" t="s">
        <v>74</v>
      </c>
      <c r="E527" s="178" t="s">
        <v>1990</v>
      </c>
      <c r="F527" s="178" t="s">
        <v>1991</v>
      </c>
      <c r="G527" s="12"/>
      <c r="H527" s="12"/>
      <c r="I527" s="170"/>
      <c r="J527" s="179">
        <f>BK527</f>
        <v>0</v>
      </c>
      <c r="K527" s="12"/>
      <c r="L527" s="167"/>
      <c r="M527" s="172"/>
      <c r="N527" s="173"/>
      <c r="O527" s="173"/>
      <c r="P527" s="174">
        <f>SUM(P528:P533)</f>
        <v>0</v>
      </c>
      <c r="Q527" s="173"/>
      <c r="R527" s="174">
        <f>SUM(R528:R533)</f>
        <v>0</v>
      </c>
      <c r="S527" s="173"/>
      <c r="T527" s="175">
        <f>SUM(T528:T533)</f>
        <v>0</v>
      </c>
      <c r="U527" s="12"/>
      <c r="V527" s="12"/>
      <c r="W527" s="12"/>
      <c r="X527" s="12"/>
      <c r="Y527" s="12"/>
      <c r="Z527" s="12"/>
      <c r="AA527" s="12"/>
      <c r="AB527" s="12"/>
      <c r="AC527" s="12"/>
      <c r="AD527" s="12"/>
      <c r="AE527" s="12"/>
      <c r="AR527" s="168" t="s">
        <v>91</v>
      </c>
      <c r="AT527" s="176" t="s">
        <v>74</v>
      </c>
      <c r="AU527" s="176" t="s">
        <v>81</v>
      </c>
      <c r="AY527" s="168" t="s">
        <v>158</v>
      </c>
      <c r="BK527" s="177">
        <f>SUM(BK528:BK533)</f>
        <v>0</v>
      </c>
    </row>
    <row r="528" s="2" customFormat="1" ht="24.15" customHeight="1">
      <c r="A528" s="38"/>
      <c r="B528" s="180"/>
      <c r="C528" s="181" t="s">
        <v>677</v>
      </c>
      <c r="D528" s="181" t="s">
        <v>160</v>
      </c>
      <c r="E528" s="182" t="s">
        <v>1992</v>
      </c>
      <c r="F528" s="183" t="s">
        <v>1993</v>
      </c>
      <c r="G528" s="184" t="s">
        <v>1994</v>
      </c>
      <c r="H528" s="185">
        <v>1</v>
      </c>
      <c r="I528" s="186"/>
      <c r="J528" s="187">
        <f>ROUND(I528*H528,2)</f>
        <v>0</v>
      </c>
      <c r="K528" s="183" t="s">
        <v>164</v>
      </c>
      <c r="L528" s="39"/>
      <c r="M528" s="188" t="s">
        <v>1</v>
      </c>
      <c r="N528" s="189" t="s">
        <v>40</v>
      </c>
      <c r="O528" s="77"/>
      <c r="P528" s="190">
        <f>O528*H528</f>
        <v>0</v>
      </c>
      <c r="Q528" s="190">
        <v>0</v>
      </c>
      <c r="R528" s="190">
        <f>Q528*H528</f>
        <v>0</v>
      </c>
      <c r="S528" s="190">
        <v>0</v>
      </c>
      <c r="T528" s="191">
        <f>S528*H528</f>
        <v>0</v>
      </c>
      <c r="U528" s="38"/>
      <c r="V528" s="38"/>
      <c r="W528" s="38"/>
      <c r="X528" s="38"/>
      <c r="Y528" s="38"/>
      <c r="Z528" s="38"/>
      <c r="AA528" s="38"/>
      <c r="AB528" s="38"/>
      <c r="AC528" s="38"/>
      <c r="AD528" s="38"/>
      <c r="AE528" s="38"/>
      <c r="AR528" s="192" t="s">
        <v>583</v>
      </c>
      <c r="AT528" s="192" t="s">
        <v>160</v>
      </c>
      <c r="AU528" s="192" t="s">
        <v>83</v>
      </c>
      <c r="AY528" s="19" t="s">
        <v>158</v>
      </c>
      <c r="BE528" s="193">
        <f>IF(N528="základní",J528,0)</f>
        <v>0</v>
      </c>
      <c r="BF528" s="193">
        <f>IF(N528="snížená",J528,0)</f>
        <v>0</v>
      </c>
      <c r="BG528" s="193">
        <f>IF(N528="zákl. přenesená",J528,0)</f>
        <v>0</v>
      </c>
      <c r="BH528" s="193">
        <f>IF(N528="sníž. přenesená",J528,0)</f>
        <v>0</v>
      </c>
      <c r="BI528" s="193">
        <f>IF(N528="nulová",J528,0)</f>
        <v>0</v>
      </c>
      <c r="BJ528" s="19" t="s">
        <v>81</v>
      </c>
      <c r="BK528" s="193">
        <f>ROUND(I528*H528,2)</f>
        <v>0</v>
      </c>
      <c r="BL528" s="19" t="s">
        <v>583</v>
      </c>
      <c r="BM528" s="192" t="s">
        <v>1995</v>
      </c>
    </row>
    <row r="529" s="2" customFormat="1">
      <c r="A529" s="38"/>
      <c r="B529" s="39"/>
      <c r="C529" s="38"/>
      <c r="D529" s="194" t="s">
        <v>167</v>
      </c>
      <c r="E529" s="38"/>
      <c r="F529" s="195" t="s">
        <v>1996</v>
      </c>
      <c r="G529" s="38"/>
      <c r="H529" s="38"/>
      <c r="I529" s="196"/>
      <c r="J529" s="38"/>
      <c r="K529" s="38"/>
      <c r="L529" s="39"/>
      <c r="M529" s="197"/>
      <c r="N529" s="198"/>
      <c r="O529" s="77"/>
      <c r="P529" s="77"/>
      <c r="Q529" s="77"/>
      <c r="R529" s="77"/>
      <c r="S529" s="77"/>
      <c r="T529" s="78"/>
      <c r="U529" s="38"/>
      <c r="V529" s="38"/>
      <c r="W529" s="38"/>
      <c r="X529" s="38"/>
      <c r="Y529" s="38"/>
      <c r="Z529" s="38"/>
      <c r="AA529" s="38"/>
      <c r="AB529" s="38"/>
      <c r="AC529" s="38"/>
      <c r="AD529" s="38"/>
      <c r="AE529" s="38"/>
      <c r="AT529" s="19" t="s">
        <v>167</v>
      </c>
      <c r="AU529" s="19" t="s">
        <v>83</v>
      </c>
    </row>
    <row r="530" s="2" customFormat="1" ht="24.15" customHeight="1">
      <c r="A530" s="38"/>
      <c r="B530" s="180"/>
      <c r="C530" s="181" t="s">
        <v>681</v>
      </c>
      <c r="D530" s="181" t="s">
        <v>160</v>
      </c>
      <c r="E530" s="182" t="s">
        <v>1997</v>
      </c>
      <c r="F530" s="183" t="s">
        <v>1998</v>
      </c>
      <c r="G530" s="184" t="s">
        <v>1994</v>
      </c>
      <c r="H530" s="185">
        <v>1</v>
      </c>
      <c r="I530" s="186"/>
      <c r="J530" s="187">
        <f>ROUND(I530*H530,2)</f>
        <v>0</v>
      </c>
      <c r="K530" s="183" t="s">
        <v>164</v>
      </c>
      <c r="L530" s="39"/>
      <c r="M530" s="188" t="s">
        <v>1</v>
      </c>
      <c r="N530" s="189" t="s">
        <v>40</v>
      </c>
      <c r="O530" s="77"/>
      <c r="P530" s="190">
        <f>O530*H530</f>
        <v>0</v>
      </c>
      <c r="Q530" s="190">
        <v>0</v>
      </c>
      <c r="R530" s="190">
        <f>Q530*H530</f>
        <v>0</v>
      </c>
      <c r="S530" s="190">
        <v>0</v>
      </c>
      <c r="T530" s="191">
        <f>S530*H530</f>
        <v>0</v>
      </c>
      <c r="U530" s="38"/>
      <c r="V530" s="38"/>
      <c r="W530" s="38"/>
      <c r="X530" s="38"/>
      <c r="Y530" s="38"/>
      <c r="Z530" s="38"/>
      <c r="AA530" s="38"/>
      <c r="AB530" s="38"/>
      <c r="AC530" s="38"/>
      <c r="AD530" s="38"/>
      <c r="AE530" s="38"/>
      <c r="AR530" s="192" t="s">
        <v>583</v>
      </c>
      <c r="AT530" s="192" t="s">
        <v>160</v>
      </c>
      <c r="AU530" s="192" t="s">
        <v>83</v>
      </c>
      <c r="AY530" s="19" t="s">
        <v>158</v>
      </c>
      <c r="BE530" s="193">
        <f>IF(N530="základní",J530,0)</f>
        <v>0</v>
      </c>
      <c r="BF530" s="193">
        <f>IF(N530="snížená",J530,0)</f>
        <v>0</v>
      </c>
      <c r="BG530" s="193">
        <f>IF(N530="zákl. přenesená",J530,0)</f>
        <v>0</v>
      </c>
      <c r="BH530" s="193">
        <f>IF(N530="sníž. přenesená",J530,0)</f>
        <v>0</v>
      </c>
      <c r="BI530" s="193">
        <f>IF(N530="nulová",J530,0)</f>
        <v>0</v>
      </c>
      <c r="BJ530" s="19" t="s">
        <v>81</v>
      </c>
      <c r="BK530" s="193">
        <f>ROUND(I530*H530,2)</f>
        <v>0</v>
      </c>
      <c r="BL530" s="19" t="s">
        <v>583</v>
      </c>
      <c r="BM530" s="192" t="s">
        <v>1999</v>
      </c>
    </row>
    <row r="531" s="2" customFormat="1">
      <c r="A531" s="38"/>
      <c r="B531" s="39"/>
      <c r="C531" s="38"/>
      <c r="D531" s="194" t="s">
        <v>167</v>
      </c>
      <c r="E531" s="38"/>
      <c r="F531" s="195" t="s">
        <v>2000</v>
      </c>
      <c r="G531" s="38"/>
      <c r="H531" s="38"/>
      <c r="I531" s="196"/>
      <c r="J531" s="38"/>
      <c r="K531" s="38"/>
      <c r="L531" s="39"/>
      <c r="M531" s="197"/>
      <c r="N531" s="198"/>
      <c r="O531" s="77"/>
      <c r="P531" s="77"/>
      <c r="Q531" s="77"/>
      <c r="R531" s="77"/>
      <c r="S531" s="77"/>
      <c r="T531" s="78"/>
      <c r="U531" s="38"/>
      <c r="V531" s="38"/>
      <c r="W531" s="38"/>
      <c r="X531" s="38"/>
      <c r="Y531" s="38"/>
      <c r="Z531" s="38"/>
      <c r="AA531" s="38"/>
      <c r="AB531" s="38"/>
      <c r="AC531" s="38"/>
      <c r="AD531" s="38"/>
      <c r="AE531" s="38"/>
      <c r="AT531" s="19" t="s">
        <v>167</v>
      </c>
      <c r="AU531" s="19" t="s">
        <v>83</v>
      </c>
    </row>
    <row r="532" s="2" customFormat="1" ht="24.15" customHeight="1">
      <c r="A532" s="38"/>
      <c r="B532" s="180"/>
      <c r="C532" s="181" t="s">
        <v>688</v>
      </c>
      <c r="D532" s="181" t="s">
        <v>160</v>
      </c>
      <c r="E532" s="182" t="s">
        <v>2001</v>
      </c>
      <c r="F532" s="183" t="s">
        <v>2002</v>
      </c>
      <c r="G532" s="184" t="s">
        <v>1994</v>
      </c>
      <c r="H532" s="185">
        <v>1</v>
      </c>
      <c r="I532" s="186"/>
      <c r="J532" s="187">
        <f>ROUND(I532*H532,2)</f>
        <v>0</v>
      </c>
      <c r="K532" s="183" t="s">
        <v>164</v>
      </c>
      <c r="L532" s="39"/>
      <c r="M532" s="188" t="s">
        <v>1</v>
      </c>
      <c r="N532" s="189" t="s">
        <v>40</v>
      </c>
      <c r="O532" s="77"/>
      <c r="P532" s="190">
        <f>O532*H532</f>
        <v>0</v>
      </c>
      <c r="Q532" s="190">
        <v>0</v>
      </c>
      <c r="R532" s="190">
        <f>Q532*H532</f>
        <v>0</v>
      </c>
      <c r="S532" s="190">
        <v>0</v>
      </c>
      <c r="T532" s="191">
        <f>S532*H532</f>
        <v>0</v>
      </c>
      <c r="U532" s="38"/>
      <c r="V532" s="38"/>
      <c r="W532" s="38"/>
      <c r="X532" s="38"/>
      <c r="Y532" s="38"/>
      <c r="Z532" s="38"/>
      <c r="AA532" s="38"/>
      <c r="AB532" s="38"/>
      <c r="AC532" s="38"/>
      <c r="AD532" s="38"/>
      <c r="AE532" s="38"/>
      <c r="AR532" s="192" t="s">
        <v>583</v>
      </c>
      <c r="AT532" s="192" t="s">
        <v>160</v>
      </c>
      <c r="AU532" s="192" t="s">
        <v>83</v>
      </c>
      <c r="AY532" s="19" t="s">
        <v>158</v>
      </c>
      <c r="BE532" s="193">
        <f>IF(N532="základní",J532,0)</f>
        <v>0</v>
      </c>
      <c r="BF532" s="193">
        <f>IF(N532="snížená",J532,0)</f>
        <v>0</v>
      </c>
      <c r="BG532" s="193">
        <f>IF(N532="zákl. přenesená",J532,0)</f>
        <v>0</v>
      </c>
      <c r="BH532" s="193">
        <f>IF(N532="sníž. přenesená",J532,0)</f>
        <v>0</v>
      </c>
      <c r="BI532" s="193">
        <f>IF(N532="nulová",J532,0)</f>
        <v>0</v>
      </c>
      <c r="BJ532" s="19" t="s">
        <v>81</v>
      </c>
      <c r="BK532" s="193">
        <f>ROUND(I532*H532,2)</f>
        <v>0</v>
      </c>
      <c r="BL532" s="19" t="s">
        <v>583</v>
      </c>
      <c r="BM532" s="192" t="s">
        <v>2003</v>
      </c>
    </row>
    <row r="533" s="2" customFormat="1">
      <c r="A533" s="38"/>
      <c r="B533" s="39"/>
      <c r="C533" s="38"/>
      <c r="D533" s="194" t="s">
        <v>167</v>
      </c>
      <c r="E533" s="38"/>
      <c r="F533" s="195" t="s">
        <v>2004</v>
      </c>
      <c r="G533" s="38"/>
      <c r="H533" s="38"/>
      <c r="I533" s="196"/>
      <c r="J533" s="38"/>
      <c r="K533" s="38"/>
      <c r="L533" s="39"/>
      <c r="M533" s="197"/>
      <c r="N533" s="198"/>
      <c r="O533" s="77"/>
      <c r="P533" s="77"/>
      <c r="Q533" s="77"/>
      <c r="R533" s="77"/>
      <c r="S533" s="77"/>
      <c r="T533" s="78"/>
      <c r="U533" s="38"/>
      <c r="V533" s="38"/>
      <c r="W533" s="38"/>
      <c r="X533" s="38"/>
      <c r="Y533" s="38"/>
      <c r="Z533" s="38"/>
      <c r="AA533" s="38"/>
      <c r="AB533" s="38"/>
      <c r="AC533" s="38"/>
      <c r="AD533" s="38"/>
      <c r="AE533" s="38"/>
      <c r="AT533" s="19" t="s">
        <v>167</v>
      </c>
      <c r="AU533" s="19" t="s">
        <v>83</v>
      </c>
    </row>
    <row r="534" s="12" customFormat="1" ht="25.92" customHeight="1">
      <c r="A534" s="12"/>
      <c r="B534" s="167"/>
      <c r="C534" s="12"/>
      <c r="D534" s="168" t="s">
        <v>74</v>
      </c>
      <c r="E534" s="169" t="s">
        <v>2005</v>
      </c>
      <c r="F534" s="169" t="s">
        <v>2006</v>
      </c>
      <c r="G534" s="12"/>
      <c r="H534" s="12"/>
      <c r="I534" s="170"/>
      <c r="J534" s="171">
        <f>BK534</f>
        <v>0</v>
      </c>
      <c r="K534" s="12"/>
      <c r="L534" s="167"/>
      <c r="M534" s="172"/>
      <c r="N534" s="173"/>
      <c r="O534" s="173"/>
      <c r="P534" s="174">
        <f>SUM(P535:P540)</f>
        <v>0</v>
      </c>
      <c r="Q534" s="173"/>
      <c r="R534" s="174">
        <f>SUM(R535:R540)</f>
        <v>0</v>
      </c>
      <c r="S534" s="173"/>
      <c r="T534" s="175">
        <f>SUM(T535:T540)</f>
        <v>0</v>
      </c>
      <c r="U534" s="12"/>
      <c r="V534" s="12"/>
      <c r="W534" s="12"/>
      <c r="X534" s="12"/>
      <c r="Y534" s="12"/>
      <c r="Z534" s="12"/>
      <c r="AA534" s="12"/>
      <c r="AB534" s="12"/>
      <c r="AC534" s="12"/>
      <c r="AD534" s="12"/>
      <c r="AE534" s="12"/>
      <c r="AR534" s="168" t="s">
        <v>165</v>
      </c>
      <c r="AT534" s="176" t="s">
        <v>74</v>
      </c>
      <c r="AU534" s="176" t="s">
        <v>75</v>
      </c>
      <c r="AY534" s="168" t="s">
        <v>158</v>
      </c>
      <c r="BK534" s="177">
        <f>SUM(BK535:BK540)</f>
        <v>0</v>
      </c>
    </row>
    <row r="535" s="2" customFormat="1" ht="16.5" customHeight="1">
      <c r="A535" s="38"/>
      <c r="B535" s="180"/>
      <c r="C535" s="181" t="s">
        <v>692</v>
      </c>
      <c r="D535" s="181" t="s">
        <v>160</v>
      </c>
      <c r="E535" s="182" t="s">
        <v>2007</v>
      </c>
      <c r="F535" s="183" t="s">
        <v>2008</v>
      </c>
      <c r="G535" s="184" t="s">
        <v>1512</v>
      </c>
      <c r="H535" s="185">
        <v>5</v>
      </c>
      <c r="I535" s="186"/>
      <c r="J535" s="187">
        <f>ROUND(I535*H535,2)</f>
        <v>0</v>
      </c>
      <c r="K535" s="183" t="s">
        <v>164</v>
      </c>
      <c r="L535" s="39"/>
      <c r="M535" s="188" t="s">
        <v>1</v>
      </c>
      <c r="N535" s="189" t="s">
        <v>40</v>
      </c>
      <c r="O535" s="77"/>
      <c r="P535" s="190">
        <f>O535*H535</f>
        <v>0</v>
      </c>
      <c r="Q535" s="190">
        <v>0</v>
      </c>
      <c r="R535" s="190">
        <f>Q535*H535</f>
        <v>0</v>
      </c>
      <c r="S535" s="190">
        <v>0</v>
      </c>
      <c r="T535" s="191">
        <f>S535*H535</f>
        <v>0</v>
      </c>
      <c r="U535" s="38"/>
      <c r="V535" s="38"/>
      <c r="W535" s="38"/>
      <c r="X535" s="38"/>
      <c r="Y535" s="38"/>
      <c r="Z535" s="38"/>
      <c r="AA535" s="38"/>
      <c r="AB535" s="38"/>
      <c r="AC535" s="38"/>
      <c r="AD535" s="38"/>
      <c r="AE535" s="38"/>
      <c r="AR535" s="192" t="s">
        <v>2009</v>
      </c>
      <c r="AT535" s="192" t="s">
        <v>160</v>
      </c>
      <c r="AU535" s="192" t="s">
        <v>81</v>
      </c>
      <c r="AY535" s="19" t="s">
        <v>158</v>
      </c>
      <c r="BE535" s="193">
        <f>IF(N535="základní",J535,0)</f>
        <v>0</v>
      </c>
      <c r="BF535" s="193">
        <f>IF(N535="snížená",J535,0)</f>
        <v>0</v>
      </c>
      <c r="BG535" s="193">
        <f>IF(N535="zákl. přenesená",J535,0)</f>
        <v>0</v>
      </c>
      <c r="BH535" s="193">
        <f>IF(N535="sníž. přenesená",J535,0)</f>
        <v>0</v>
      </c>
      <c r="BI535" s="193">
        <f>IF(N535="nulová",J535,0)</f>
        <v>0</v>
      </c>
      <c r="BJ535" s="19" t="s">
        <v>81</v>
      </c>
      <c r="BK535" s="193">
        <f>ROUND(I535*H535,2)</f>
        <v>0</v>
      </c>
      <c r="BL535" s="19" t="s">
        <v>2009</v>
      </c>
      <c r="BM535" s="192" t="s">
        <v>2010</v>
      </c>
    </row>
    <row r="536" s="2" customFormat="1">
      <c r="A536" s="38"/>
      <c r="B536" s="39"/>
      <c r="C536" s="38"/>
      <c r="D536" s="194" t="s">
        <v>167</v>
      </c>
      <c r="E536" s="38"/>
      <c r="F536" s="195" t="s">
        <v>2011</v>
      </c>
      <c r="G536" s="38"/>
      <c r="H536" s="38"/>
      <c r="I536" s="196"/>
      <c r="J536" s="38"/>
      <c r="K536" s="38"/>
      <c r="L536" s="39"/>
      <c r="M536" s="197"/>
      <c r="N536" s="198"/>
      <c r="O536" s="77"/>
      <c r="P536" s="77"/>
      <c r="Q536" s="77"/>
      <c r="R536" s="77"/>
      <c r="S536" s="77"/>
      <c r="T536" s="78"/>
      <c r="U536" s="38"/>
      <c r="V536" s="38"/>
      <c r="W536" s="38"/>
      <c r="X536" s="38"/>
      <c r="Y536" s="38"/>
      <c r="Z536" s="38"/>
      <c r="AA536" s="38"/>
      <c r="AB536" s="38"/>
      <c r="AC536" s="38"/>
      <c r="AD536" s="38"/>
      <c r="AE536" s="38"/>
      <c r="AT536" s="19" t="s">
        <v>167</v>
      </c>
      <c r="AU536" s="19" t="s">
        <v>81</v>
      </c>
    </row>
    <row r="537" s="13" customFormat="1">
      <c r="A537" s="13"/>
      <c r="B537" s="200"/>
      <c r="C537" s="13"/>
      <c r="D537" s="194" t="s">
        <v>171</v>
      </c>
      <c r="E537" s="201" t="s">
        <v>1</v>
      </c>
      <c r="F537" s="202" t="s">
        <v>1641</v>
      </c>
      <c r="G537" s="13"/>
      <c r="H537" s="201" t="s">
        <v>1</v>
      </c>
      <c r="I537" s="203"/>
      <c r="J537" s="13"/>
      <c r="K537" s="13"/>
      <c r="L537" s="200"/>
      <c r="M537" s="204"/>
      <c r="N537" s="205"/>
      <c r="O537" s="205"/>
      <c r="P537" s="205"/>
      <c r="Q537" s="205"/>
      <c r="R537" s="205"/>
      <c r="S537" s="205"/>
      <c r="T537" s="206"/>
      <c r="U537" s="13"/>
      <c r="V537" s="13"/>
      <c r="W537" s="13"/>
      <c r="X537" s="13"/>
      <c r="Y537" s="13"/>
      <c r="Z537" s="13"/>
      <c r="AA537" s="13"/>
      <c r="AB537" s="13"/>
      <c r="AC537" s="13"/>
      <c r="AD537" s="13"/>
      <c r="AE537" s="13"/>
      <c r="AT537" s="201" t="s">
        <v>171</v>
      </c>
      <c r="AU537" s="201" t="s">
        <v>81</v>
      </c>
      <c r="AV537" s="13" t="s">
        <v>81</v>
      </c>
      <c r="AW537" s="13" t="s">
        <v>32</v>
      </c>
      <c r="AX537" s="13" t="s">
        <v>75</v>
      </c>
      <c r="AY537" s="201" t="s">
        <v>158</v>
      </c>
    </row>
    <row r="538" s="13" customFormat="1">
      <c r="A538" s="13"/>
      <c r="B538" s="200"/>
      <c r="C538" s="13"/>
      <c r="D538" s="194" t="s">
        <v>171</v>
      </c>
      <c r="E538" s="201" t="s">
        <v>1</v>
      </c>
      <c r="F538" s="202" t="s">
        <v>2012</v>
      </c>
      <c r="G538" s="13"/>
      <c r="H538" s="201" t="s">
        <v>1</v>
      </c>
      <c r="I538" s="203"/>
      <c r="J538" s="13"/>
      <c r="K538" s="13"/>
      <c r="L538" s="200"/>
      <c r="M538" s="204"/>
      <c r="N538" s="205"/>
      <c r="O538" s="205"/>
      <c r="P538" s="205"/>
      <c r="Q538" s="205"/>
      <c r="R538" s="205"/>
      <c r="S538" s="205"/>
      <c r="T538" s="206"/>
      <c r="U538" s="13"/>
      <c r="V538" s="13"/>
      <c r="W538" s="13"/>
      <c r="X538" s="13"/>
      <c r="Y538" s="13"/>
      <c r="Z538" s="13"/>
      <c r="AA538" s="13"/>
      <c r="AB538" s="13"/>
      <c r="AC538" s="13"/>
      <c r="AD538" s="13"/>
      <c r="AE538" s="13"/>
      <c r="AT538" s="201" t="s">
        <v>171</v>
      </c>
      <c r="AU538" s="201" t="s">
        <v>81</v>
      </c>
      <c r="AV538" s="13" t="s">
        <v>81</v>
      </c>
      <c r="AW538" s="13" t="s">
        <v>32</v>
      </c>
      <c r="AX538" s="13" t="s">
        <v>75</v>
      </c>
      <c r="AY538" s="201" t="s">
        <v>158</v>
      </c>
    </row>
    <row r="539" s="14" customFormat="1">
      <c r="A539" s="14"/>
      <c r="B539" s="207"/>
      <c r="C539" s="14"/>
      <c r="D539" s="194" t="s">
        <v>171</v>
      </c>
      <c r="E539" s="208" t="s">
        <v>1</v>
      </c>
      <c r="F539" s="209" t="s">
        <v>197</v>
      </c>
      <c r="G539" s="14"/>
      <c r="H539" s="210">
        <v>5</v>
      </c>
      <c r="I539" s="211"/>
      <c r="J539" s="14"/>
      <c r="K539" s="14"/>
      <c r="L539" s="207"/>
      <c r="M539" s="212"/>
      <c r="N539" s="213"/>
      <c r="O539" s="213"/>
      <c r="P539" s="213"/>
      <c r="Q539" s="213"/>
      <c r="R539" s="213"/>
      <c r="S539" s="213"/>
      <c r="T539" s="214"/>
      <c r="U539" s="14"/>
      <c r="V539" s="14"/>
      <c r="W539" s="14"/>
      <c r="X539" s="14"/>
      <c r="Y539" s="14"/>
      <c r="Z539" s="14"/>
      <c r="AA539" s="14"/>
      <c r="AB539" s="14"/>
      <c r="AC539" s="14"/>
      <c r="AD539" s="14"/>
      <c r="AE539" s="14"/>
      <c r="AT539" s="208" t="s">
        <v>171</v>
      </c>
      <c r="AU539" s="208" t="s">
        <v>81</v>
      </c>
      <c r="AV539" s="14" t="s">
        <v>83</v>
      </c>
      <c r="AW539" s="14" t="s">
        <v>32</v>
      </c>
      <c r="AX539" s="14" t="s">
        <v>75</v>
      </c>
      <c r="AY539" s="208" t="s">
        <v>158</v>
      </c>
    </row>
    <row r="540" s="15" customFormat="1">
      <c r="A540" s="15"/>
      <c r="B540" s="215"/>
      <c r="C540" s="15"/>
      <c r="D540" s="194" t="s">
        <v>171</v>
      </c>
      <c r="E540" s="216" t="s">
        <v>1</v>
      </c>
      <c r="F540" s="217" t="s">
        <v>196</v>
      </c>
      <c r="G540" s="15"/>
      <c r="H540" s="218">
        <v>5</v>
      </c>
      <c r="I540" s="219"/>
      <c r="J540" s="15"/>
      <c r="K540" s="15"/>
      <c r="L540" s="215"/>
      <c r="M540" s="248"/>
      <c r="N540" s="249"/>
      <c r="O540" s="249"/>
      <c r="P540" s="249"/>
      <c r="Q540" s="249"/>
      <c r="R540" s="249"/>
      <c r="S540" s="249"/>
      <c r="T540" s="250"/>
      <c r="U540" s="15"/>
      <c r="V540" s="15"/>
      <c r="W540" s="15"/>
      <c r="X540" s="15"/>
      <c r="Y540" s="15"/>
      <c r="Z540" s="15"/>
      <c r="AA540" s="15"/>
      <c r="AB540" s="15"/>
      <c r="AC540" s="15"/>
      <c r="AD540" s="15"/>
      <c r="AE540" s="15"/>
      <c r="AT540" s="216" t="s">
        <v>171</v>
      </c>
      <c r="AU540" s="216" t="s">
        <v>81</v>
      </c>
      <c r="AV540" s="15" t="s">
        <v>165</v>
      </c>
      <c r="AW540" s="15" t="s">
        <v>32</v>
      </c>
      <c r="AX540" s="15" t="s">
        <v>81</v>
      </c>
      <c r="AY540" s="216" t="s">
        <v>158</v>
      </c>
    </row>
    <row r="541" s="2" customFormat="1" ht="6.96" customHeight="1">
      <c r="A541" s="38"/>
      <c r="B541" s="60"/>
      <c r="C541" s="61"/>
      <c r="D541" s="61"/>
      <c r="E541" s="61"/>
      <c r="F541" s="61"/>
      <c r="G541" s="61"/>
      <c r="H541" s="61"/>
      <c r="I541" s="61"/>
      <c r="J541" s="61"/>
      <c r="K541" s="61"/>
      <c r="L541" s="39"/>
      <c r="M541" s="38"/>
      <c r="O541" s="38"/>
      <c r="P541" s="38"/>
      <c r="Q541" s="38"/>
      <c r="R541" s="38"/>
      <c r="S541" s="38"/>
      <c r="T541" s="38"/>
      <c r="U541" s="38"/>
      <c r="V541" s="38"/>
      <c r="W541" s="38"/>
      <c r="X541" s="38"/>
      <c r="Y541" s="38"/>
      <c r="Z541" s="38"/>
      <c r="AA541" s="38"/>
      <c r="AB541" s="38"/>
      <c r="AC541" s="38"/>
      <c r="AD541" s="38"/>
      <c r="AE541" s="38"/>
    </row>
  </sheetData>
  <autoFilter ref="C133:K540"/>
  <mergeCells count="15">
    <mergeCell ref="E7:H7"/>
    <mergeCell ref="E11:H11"/>
    <mergeCell ref="E9:H9"/>
    <mergeCell ref="E13:H13"/>
    <mergeCell ref="E22:H22"/>
    <mergeCell ref="E31:H31"/>
    <mergeCell ref="E85:H85"/>
    <mergeCell ref="E89:H89"/>
    <mergeCell ref="E87:H87"/>
    <mergeCell ref="E91:H91"/>
    <mergeCell ref="E120:H120"/>
    <mergeCell ref="E124:H124"/>
    <mergeCell ref="E122:H122"/>
    <mergeCell ref="E126:H12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101</v>
      </c>
    </row>
    <row r="3" s="1" customFormat="1" ht="6.96" customHeight="1">
      <c r="B3" s="20"/>
      <c r="C3" s="21"/>
      <c r="D3" s="21"/>
      <c r="E3" s="21"/>
      <c r="F3" s="21"/>
      <c r="G3" s="21"/>
      <c r="H3" s="21"/>
      <c r="I3" s="21"/>
      <c r="J3" s="21"/>
      <c r="K3" s="21"/>
      <c r="L3" s="22"/>
      <c r="AT3" s="19" t="s">
        <v>83</v>
      </c>
    </row>
    <row r="4" s="1" customFormat="1" ht="24.96" customHeight="1">
      <c r="B4" s="22"/>
      <c r="D4" s="23" t="s">
        <v>111</v>
      </c>
      <c r="L4" s="22"/>
      <c r="M4" s="129" t="s">
        <v>10</v>
      </c>
      <c r="AT4" s="19" t="s">
        <v>3</v>
      </c>
    </row>
    <row r="5" s="1" customFormat="1" ht="6.96" customHeight="1">
      <c r="B5" s="22"/>
      <c r="L5" s="22"/>
    </row>
    <row r="6" s="1" customFormat="1" ht="12" customHeight="1">
      <c r="B6" s="22"/>
      <c r="D6" s="32" t="s">
        <v>16</v>
      </c>
      <c r="L6" s="22"/>
    </row>
    <row r="7" s="1" customFormat="1" ht="16.5" customHeight="1">
      <c r="B7" s="22"/>
      <c r="E7" s="130" t="str">
        <f>'Rekapitulace stavby'!K6</f>
        <v>Brno, VDJ Jelenice, rekonstrukce stavební části a technologie</v>
      </c>
      <c r="F7" s="32"/>
      <c r="G7" s="32"/>
      <c r="H7" s="32"/>
      <c r="L7" s="22"/>
    </row>
    <row r="8">
      <c r="B8" s="22"/>
      <c r="D8" s="32" t="s">
        <v>112</v>
      </c>
      <c r="L8" s="22"/>
    </row>
    <row r="9" s="1" customFormat="1" ht="16.5" customHeight="1">
      <c r="B9" s="22"/>
      <c r="E9" s="130" t="s">
        <v>113</v>
      </c>
      <c r="F9" s="1"/>
      <c r="G9" s="1"/>
      <c r="H9" s="1"/>
      <c r="L9" s="22"/>
    </row>
    <row r="10" s="1" customFormat="1" ht="12" customHeight="1">
      <c r="B10" s="22"/>
      <c r="D10" s="32" t="s">
        <v>114</v>
      </c>
      <c r="L10" s="22"/>
    </row>
    <row r="11" s="2" customFormat="1" ht="16.5" customHeight="1">
      <c r="A11" s="38"/>
      <c r="B11" s="39"/>
      <c r="C11" s="38"/>
      <c r="D11" s="38"/>
      <c r="E11" s="131" t="s">
        <v>115</v>
      </c>
      <c r="F11" s="38"/>
      <c r="G11" s="38"/>
      <c r="H11" s="38"/>
      <c r="I11" s="38"/>
      <c r="J11" s="38"/>
      <c r="K11" s="38"/>
      <c r="L11" s="55"/>
      <c r="S11" s="38"/>
      <c r="T11" s="38"/>
      <c r="U11" s="38"/>
      <c r="V11" s="38"/>
      <c r="W11" s="38"/>
      <c r="X11" s="38"/>
      <c r="Y11" s="38"/>
      <c r="Z11" s="38"/>
      <c r="AA11" s="38"/>
      <c r="AB11" s="38"/>
      <c r="AC11" s="38"/>
      <c r="AD11" s="38"/>
      <c r="AE11" s="38"/>
    </row>
    <row r="12" s="2" customFormat="1" ht="12" customHeight="1">
      <c r="A12" s="38"/>
      <c r="B12" s="39"/>
      <c r="C12" s="38"/>
      <c r="D12" s="32" t="s">
        <v>116</v>
      </c>
      <c r="E12" s="38"/>
      <c r="F12" s="38"/>
      <c r="G12" s="38"/>
      <c r="H12" s="38"/>
      <c r="I12" s="38"/>
      <c r="J12" s="38"/>
      <c r="K12" s="38"/>
      <c r="L12" s="55"/>
      <c r="S12" s="38"/>
      <c r="T12" s="38"/>
      <c r="U12" s="38"/>
      <c r="V12" s="38"/>
      <c r="W12" s="38"/>
      <c r="X12" s="38"/>
      <c r="Y12" s="38"/>
      <c r="Z12" s="38"/>
      <c r="AA12" s="38"/>
      <c r="AB12" s="38"/>
      <c r="AC12" s="38"/>
      <c r="AD12" s="38"/>
      <c r="AE12" s="38"/>
    </row>
    <row r="13" s="2" customFormat="1" ht="30" customHeight="1">
      <c r="A13" s="38"/>
      <c r="B13" s="39"/>
      <c r="C13" s="38"/>
      <c r="D13" s="38"/>
      <c r="E13" s="67" t="s">
        <v>2013</v>
      </c>
      <c r="F13" s="38"/>
      <c r="G13" s="38"/>
      <c r="H13" s="38"/>
      <c r="I13" s="38"/>
      <c r="J13" s="38"/>
      <c r="K13" s="38"/>
      <c r="L13" s="55"/>
      <c r="S13" s="38"/>
      <c r="T13" s="38"/>
      <c r="U13" s="38"/>
      <c r="V13" s="38"/>
      <c r="W13" s="38"/>
      <c r="X13" s="38"/>
      <c r="Y13" s="38"/>
      <c r="Z13" s="38"/>
      <c r="AA13" s="38"/>
      <c r="AB13" s="38"/>
      <c r="AC13" s="38"/>
      <c r="AD13" s="38"/>
      <c r="AE13" s="38"/>
    </row>
    <row r="14" s="2" customFormat="1">
      <c r="A14" s="38"/>
      <c r="B14" s="39"/>
      <c r="C14" s="38"/>
      <c r="D14" s="38"/>
      <c r="E14" s="38"/>
      <c r="F14" s="38"/>
      <c r="G14" s="38"/>
      <c r="H14" s="38"/>
      <c r="I14" s="38"/>
      <c r="J14" s="38"/>
      <c r="K14" s="38"/>
      <c r="L14" s="55"/>
      <c r="S14" s="38"/>
      <c r="T14" s="38"/>
      <c r="U14" s="38"/>
      <c r="V14" s="38"/>
      <c r="W14" s="38"/>
      <c r="X14" s="38"/>
      <c r="Y14" s="38"/>
      <c r="Z14" s="38"/>
      <c r="AA14" s="38"/>
      <c r="AB14" s="38"/>
      <c r="AC14" s="38"/>
      <c r="AD14" s="38"/>
      <c r="AE14" s="38"/>
    </row>
    <row r="15" s="2" customFormat="1" ht="12" customHeight="1">
      <c r="A15" s="38"/>
      <c r="B15" s="39"/>
      <c r="C15" s="38"/>
      <c r="D15" s="32" t="s">
        <v>18</v>
      </c>
      <c r="E15" s="38"/>
      <c r="F15" s="27" t="s">
        <v>1</v>
      </c>
      <c r="G15" s="38"/>
      <c r="H15" s="38"/>
      <c r="I15" s="32" t="s">
        <v>19</v>
      </c>
      <c r="J15" s="27" t="s">
        <v>1</v>
      </c>
      <c r="K15" s="38"/>
      <c r="L15" s="55"/>
      <c r="S15" s="38"/>
      <c r="T15" s="38"/>
      <c r="U15" s="38"/>
      <c r="V15" s="38"/>
      <c r="W15" s="38"/>
      <c r="X15" s="38"/>
      <c r="Y15" s="38"/>
      <c r="Z15" s="38"/>
      <c r="AA15" s="38"/>
      <c r="AB15" s="38"/>
      <c r="AC15" s="38"/>
      <c r="AD15" s="38"/>
      <c r="AE15" s="38"/>
    </row>
    <row r="16" s="2" customFormat="1" ht="12" customHeight="1">
      <c r="A16" s="38"/>
      <c r="B16" s="39"/>
      <c r="C16" s="38"/>
      <c r="D16" s="32" t="s">
        <v>20</v>
      </c>
      <c r="E16" s="38"/>
      <c r="F16" s="27" t="s">
        <v>21</v>
      </c>
      <c r="G16" s="38"/>
      <c r="H16" s="38"/>
      <c r="I16" s="32" t="s">
        <v>22</v>
      </c>
      <c r="J16" s="69" t="str">
        <f>'Rekapitulace stavby'!AN8</f>
        <v>23. 6. 2025</v>
      </c>
      <c r="K16" s="38"/>
      <c r="L16" s="55"/>
      <c r="S16" s="38"/>
      <c r="T16" s="38"/>
      <c r="U16" s="38"/>
      <c r="V16" s="38"/>
      <c r="W16" s="38"/>
      <c r="X16" s="38"/>
      <c r="Y16" s="38"/>
      <c r="Z16" s="38"/>
      <c r="AA16" s="38"/>
      <c r="AB16" s="38"/>
      <c r="AC16" s="38"/>
      <c r="AD16" s="38"/>
      <c r="AE16" s="38"/>
    </row>
    <row r="17" s="2" customFormat="1" ht="10.8" customHeight="1">
      <c r="A17" s="38"/>
      <c r="B17" s="39"/>
      <c r="C17" s="38"/>
      <c r="D17" s="38"/>
      <c r="E17" s="38"/>
      <c r="F17" s="38"/>
      <c r="G17" s="38"/>
      <c r="H17" s="38"/>
      <c r="I17" s="38"/>
      <c r="J17" s="38"/>
      <c r="K17" s="38"/>
      <c r="L17" s="55"/>
      <c r="S17" s="38"/>
      <c r="T17" s="38"/>
      <c r="U17" s="38"/>
      <c r="V17" s="38"/>
      <c r="W17" s="38"/>
      <c r="X17" s="38"/>
      <c r="Y17" s="38"/>
      <c r="Z17" s="38"/>
      <c r="AA17" s="38"/>
      <c r="AB17" s="38"/>
      <c r="AC17" s="38"/>
      <c r="AD17" s="38"/>
      <c r="AE17" s="38"/>
    </row>
    <row r="18" s="2" customFormat="1" ht="12" customHeight="1">
      <c r="A18" s="38"/>
      <c r="B18" s="39"/>
      <c r="C18" s="38"/>
      <c r="D18" s="32" t="s">
        <v>24</v>
      </c>
      <c r="E18" s="38"/>
      <c r="F18" s="38"/>
      <c r="G18" s="38"/>
      <c r="H18" s="38"/>
      <c r="I18" s="32" t="s">
        <v>25</v>
      </c>
      <c r="J18" s="27" t="str">
        <f>IF('Rekapitulace stavby'!AN10="","",'Rekapitulace stavby'!AN10)</f>
        <v/>
      </c>
      <c r="K18" s="38"/>
      <c r="L18" s="55"/>
      <c r="S18" s="38"/>
      <c r="T18" s="38"/>
      <c r="U18" s="38"/>
      <c r="V18" s="38"/>
      <c r="W18" s="38"/>
      <c r="X18" s="38"/>
      <c r="Y18" s="38"/>
      <c r="Z18" s="38"/>
      <c r="AA18" s="38"/>
      <c r="AB18" s="38"/>
      <c r="AC18" s="38"/>
      <c r="AD18" s="38"/>
      <c r="AE18" s="38"/>
    </row>
    <row r="19" s="2" customFormat="1" ht="18" customHeight="1">
      <c r="A19" s="38"/>
      <c r="B19" s="39"/>
      <c r="C19" s="38"/>
      <c r="D19" s="38"/>
      <c r="E19" s="27" t="str">
        <f>IF('Rekapitulace stavby'!E11="","",'Rekapitulace stavby'!E11)</f>
        <v>Statutární město Brno</v>
      </c>
      <c r="F19" s="38"/>
      <c r="G19" s="38"/>
      <c r="H19" s="38"/>
      <c r="I19" s="32" t="s">
        <v>27</v>
      </c>
      <c r="J19" s="27" t="str">
        <f>IF('Rekapitulace stavby'!AN11="","",'Rekapitulace stavby'!AN11)</f>
        <v/>
      </c>
      <c r="K19" s="38"/>
      <c r="L19" s="55"/>
      <c r="S19" s="38"/>
      <c r="T19" s="38"/>
      <c r="U19" s="38"/>
      <c r="V19" s="38"/>
      <c r="W19" s="38"/>
      <c r="X19" s="38"/>
      <c r="Y19" s="38"/>
      <c r="Z19" s="38"/>
      <c r="AA19" s="38"/>
      <c r="AB19" s="38"/>
      <c r="AC19" s="38"/>
      <c r="AD19" s="38"/>
      <c r="AE19" s="38"/>
    </row>
    <row r="20" s="2" customFormat="1" ht="6.96" customHeight="1">
      <c r="A20" s="38"/>
      <c r="B20" s="39"/>
      <c r="C20" s="38"/>
      <c r="D20" s="38"/>
      <c r="E20" s="38"/>
      <c r="F20" s="38"/>
      <c r="G20" s="38"/>
      <c r="H20" s="38"/>
      <c r="I20" s="38"/>
      <c r="J20" s="38"/>
      <c r="K20" s="38"/>
      <c r="L20" s="55"/>
      <c r="S20" s="38"/>
      <c r="T20" s="38"/>
      <c r="U20" s="38"/>
      <c r="V20" s="38"/>
      <c r="W20" s="38"/>
      <c r="X20" s="38"/>
      <c r="Y20" s="38"/>
      <c r="Z20" s="38"/>
      <c r="AA20" s="38"/>
      <c r="AB20" s="38"/>
      <c r="AC20" s="38"/>
      <c r="AD20" s="38"/>
      <c r="AE20" s="38"/>
    </row>
    <row r="21" s="2" customFormat="1" ht="12" customHeight="1">
      <c r="A21" s="38"/>
      <c r="B21" s="39"/>
      <c r="C21" s="38"/>
      <c r="D21" s="32" t="s">
        <v>28</v>
      </c>
      <c r="E21" s="38"/>
      <c r="F21" s="38"/>
      <c r="G21" s="38"/>
      <c r="H21" s="38"/>
      <c r="I21" s="32" t="s">
        <v>25</v>
      </c>
      <c r="J21" s="33" t="str">
        <f>'Rekapitulace stavby'!AN13</f>
        <v>Vyplň údaj</v>
      </c>
      <c r="K21" s="38"/>
      <c r="L21" s="55"/>
      <c r="S21" s="38"/>
      <c r="T21" s="38"/>
      <c r="U21" s="38"/>
      <c r="V21" s="38"/>
      <c r="W21" s="38"/>
      <c r="X21" s="38"/>
      <c r="Y21" s="38"/>
      <c r="Z21" s="38"/>
      <c r="AA21" s="38"/>
      <c r="AB21" s="38"/>
      <c r="AC21" s="38"/>
      <c r="AD21" s="38"/>
      <c r="AE21" s="38"/>
    </row>
    <row r="22" s="2" customFormat="1" ht="18" customHeight="1">
      <c r="A22" s="38"/>
      <c r="B22" s="39"/>
      <c r="C22" s="38"/>
      <c r="D22" s="38"/>
      <c r="E22" s="33" t="str">
        <f>'Rekapitulace stavby'!E14</f>
        <v>Vyplň údaj</v>
      </c>
      <c r="F22" s="27"/>
      <c r="G22" s="27"/>
      <c r="H22" s="27"/>
      <c r="I22" s="32" t="s">
        <v>27</v>
      </c>
      <c r="J22" s="33" t="str">
        <f>'Rekapitulace stavby'!AN14</f>
        <v>Vyplň údaj</v>
      </c>
      <c r="K22" s="38"/>
      <c r="L22" s="55"/>
      <c r="S22" s="38"/>
      <c r="T22" s="38"/>
      <c r="U22" s="38"/>
      <c r="V22" s="38"/>
      <c r="W22" s="38"/>
      <c r="X22" s="38"/>
      <c r="Y22" s="38"/>
      <c r="Z22" s="38"/>
      <c r="AA22" s="38"/>
      <c r="AB22" s="38"/>
      <c r="AC22" s="38"/>
      <c r="AD22" s="38"/>
      <c r="AE22" s="38"/>
    </row>
    <row r="23" s="2" customFormat="1" ht="6.96" customHeight="1">
      <c r="A23" s="38"/>
      <c r="B23" s="39"/>
      <c r="C23" s="38"/>
      <c r="D23" s="38"/>
      <c r="E23" s="38"/>
      <c r="F23" s="38"/>
      <c r="G23" s="38"/>
      <c r="H23" s="38"/>
      <c r="I23" s="38"/>
      <c r="J23" s="38"/>
      <c r="K23" s="38"/>
      <c r="L23" s="55"/>
      <c r="S23" s="38"/>
      <c r="T23" s="38"/>
      <c r="U23" s="38"/>
      <c r="V23" s="38"/>
      <c r="W23" s="38"/>
      <c r="X23" s="38"/>
      <c r="Y23" s="38"/>
      <c r="Z23" s="38"/>
      <c r="AA23" s="38"/>
      <c r="AB23" s="38"/>
      <c r="AC23" s="38"/>
      <c r="AD23" s="38"/>
      <c r="AE23" s="38"/>
    </row>
    <row r="24" s="2" customFormat="1" ht="12" customHeight="1">
      <c r="A24" s="38"/>
      <c r="B24" s="39"/>
      <c r="C24" s="38"/>
      <c r="D24" s="32" t="s">
        <v>30</v>
      </c>
      <c r="E24" s="38"/>
      <c r="F24" s="38"/>
      <c r="G24" s="38"/>
      <c r="H24" s="38"/>
      <c r="I24" s="32" t="s">
        <v>25</v>
      </c>
      <c r="J24" s="27" t="str">
        <f>IF('Rekapitulace stavby'!AN16="","",'Rekapitulace stavby'!AN16)</f>
        <v/>
      </c>
      <c r="K24" s="38"/>
      <c r="L24" s="55"/>
      <c r="S24" s="38"/>
      <c r="T24" s="38"/>
      <c r="U24" s="38"/>
      <c r="V24" s="38"/>
      <c r="W24" s="38"/>
      <c r="X24" s="38"/>
      <c r="Y24" s="38"/>
      <c r="Z24" s="38"/>
      <c r="AA24" s="38"/>
      <c r="AB24" s="38"/>
      <c r="AC24" s="38"/>
      <c r="AD24" s="38"/>
      <c r="AE24" s="38"/>
    </row>
    <row r="25" s="2" customFormat="1" ht="18" customHeight="1">
      <c r="A25" s="38"/>
      <c r="B25" s="39"/>
      <c r="C25" s="38"/>
      <c r="D25" s="38"/>
      <c r="E25" s="27" t="str">
        <f>IF('Rekapitulace stavby'!E17="","",'Rekapitulace stavby'!E17)</f>
        <v>Sweco a.s., divize Morava</v>
      </c>
      <c r="F25" s="38"/>
      <c r="G25" s="38"/>
      <c r="H25" s="38"/>
      <c r="I25" s="32" t="s">
        <v>27</v>
      </c>
      <c r="J25" s="27" t="str">
        <f>IF('Rekapitulace stavby'!AN17="","",'Rekapitulace stavby'!AN17)</f>
        <v/>
      </c>
      <c r="K25" s="38"/>
      <c r="L25" s="55"/>
      <c r="S25" s="38"/>
      <c r="T25" s="38"/>
      <c r="U25" s="38"/>
      <c r="V25" s="38"/>
      <c r="W25" s="38"/>
      <c r="X25" s="38"/>
      <c r="Y25" s="38"/>
      <c r="Z25" s="38"/>
      <c r="AA25" s="38"/>
      <c r="AB25" s="38"/>
      <c r="AC25" s="38"/>
      <c r="AD25" s="38"/>
      <c r="AE25" s="38"/>
    </row>
    <row r="26" s="2" customFormat="1" ht="6.96" customHeight="1">
      <c r="A26" s="38"/>
      <c r="B26" s="39"/>
      <c r="C26" s="38"/>
      <c r="D26" s="38"/>
      <c r="E26" s="38"/>
      <c r="F26" s="38"/>
      <c r="G26" s="38"/>
      <c r="H26" s="38"/>
      <c r="I26" s="38"/>
      <c r="J26" s="38"/>
      <c r="K26" s="38"/>
      <c r="L26" s="55"/>
      <c r="S26" s="38"/>
      <c r="T26" s="38"/>
      <c r="U26" s="38"/>
      <c r="V26" s="38"/>
      <c r="W26" s="38"/>
      <c r="X26" s="38"/>
      <c r="Y26" s="38"/>
      <c r="Z26" s="38"/>
      <c r="AA26" s="38"/>
      <c r="AB26" s="38"/>
      <c r="AC26" s="38"/>
      <c r="AD26" s="38"/>
      <c r="AE26" s="38"/>
    </row>
    <row r="27" s="2" customFormat="1" ht="12" customHeight="1">
      <c r="A27" s="38"/>
      <c r="B27" s="39"/>
      <c r="C27" s="38"/>
      <c r="D27" s="32" t="s">
        <v>33</v>
      </c>
      <c r="E27" s="38"/>
      <c r="F27" s="38"/>
      <c r="G27" s="38"/>
      <c r="H27" s="38"/>
      <c r="I27" s="32" t="s">
        <v>25</v>
      </c>
      <c r="J27" s="27" t="str">
        <f>IF('Rekapitulace stavby'!AN19="","",'Rekapitulace stavby'!AN19)</f>
        <v/>
      </c>
      <c r="K27" s="38"/>
      <c r="L27" s="55"/>
      <c r="S27" s="38"/>
      <c r="T27" s="38"/>
      <c r="U27" s="38"/>
      <c r="V27" s="38"/>
      <c r="W27" s="38"/>
      <c r="X27" s="38"/>
      <c r="Y27" s="38"/>
      <c r="Z27" s="38"/>
      <c r="AA27" s="38"/>
      <c r="AB27" s="38"/>
      <c r="AC27" s="38"/>
      <c r="AD27" s="38"/>
      <c r="AE27" s="38"/>
    </row>
    <row r="28" s="2" customFormat="1" ht="18" customHeight="1">
      <c r="A28" s="38"/>
      <c r="B28" s="39"/>
      <c r="C28" s="38"/>
      <c r="D28" s="38"/>
      <c r="E28" s="27" t="str">
        <f>IF('Rekapitulace stavby'!E20="","",'Rekapitulace stavby'!E20)</f>
        <v xml:space="preserve"> </v>
      </c>
      <c r="F28" s="38"/>
      <c r="G28" s="38"/>
      <c r="H28" s="38"/>
      <c r="I28" s="32" t="s">
        <v>27</v>
      </c>
      <c r="J28" s="27" t="str">
        <f>IF('Rekapitulace stavby'!AN20="","",'Rekapitulace stavby'!AN20)</f>
        <v/>
      </c>
      <c r="K28" s="38"/>
      <c r="L28" s="55"/>
      <c r="S28" s="38"/>
      <c r="T28" s="38"/>
      <c r="U28" s="38"/>
      <c r="V28" s="38"/>
      <c r="W28" s="38"/>
      <c r="X28" s="38"/>
      <c r="Y28" s="38"/>
      <c r="Z28" s="38"/>
      <c r="AA28" s="38"/>
      <c r="AB28" s="38"/>
      <c r="AC28" s="38"/>
      <c r="AD28" s="38"/>
      <c r="AE28" s="38"/>
    </row>
    <row r="29" s="2" customFormat="1" ht="6.96" customHeight="1">
      <c r="A29" s="38"/>
      <c r="B29" s="39"/>
      <c r="C29" s="38"/>
      <c r="D29" s="38"/>
      <c r="E29" s="38"/>
      <c r="F29" s="38"/>
      <c r="G29" s="38"/>
      <c r="H29" s="38"/>
      <c r="I29" s="38"/>
      <c r="J29" s="38"/>
      <c r="K29" s="38"/>
      <c r="L29" s="55"/>
      <c r="S29" s="38"/>
      <c r="T29" s="38"/>
      <c r="U29" s="38"/>
      <c r="V29" s="38"/>
      <c r="W29" s="38"/>
      <c r="X29" s="38"/>
      <c r="Y29" s="38"/>
      <c r="Z29" s="38"/>
      <c r="AA29" s="38"/>
      <c r="AB29" s="38"/>
      <c r="AC29" s="38"/>
      <c r="AD29" s="38"/>
      <c r="AE29" s="38"/>
    </row>
    <row r="30" s="2" customFormat="1" ht="12" customHeight="1">
      <c r="A30" s="38"/>
      <c r="B30" s="39"/>
      <c r="C30" s="38"/>
      <c r="D30" s="32" t="s">
        <v>34</v>
      </c>
      <c r="E30" s="38"/>
      <c r="F30" s="38"/>
      <c r="G30" s="38"/>
      <c r="H30" s="38"/>
      <c r="I30" s="38"/>
      <c r="J30" s="38"/>
      <c r="K30" s="38"/>
      <c r="L30" s="55"/>
      <c r="S30" s="38"/>
      <c r="T30" s="38"/>
      <c r="U30" s="38"/>
      <c r="V30" s="38"/>
      <c r="W30" s="38"/>
      <c r="X30" s="38"/>
      <c r="Y30" s="38"/>
      <c r="Z30" s="38"/>
      <c r="AA30" s="38"/>
      <c r="AB30" s="38"/>
      <c r="AC30" s="38"/>
      <c r="AD30" s="38"/>
      <c r="AE30" s="38"/>
    </row>
    <row r="31" s="8" customFormat="1" ht="16.5" customHeight="1">
      <c r="A31" s="132"/>
      <c r="B31" s="133"/>
      <c r="C31" s="132"/>
      <c r="D31" s="132"/>
      <c r="E31" s="36" t="s">
        <v>1</v>
      </c>
      <c r="F31" s="36"/>
      <c r="G31" s="36"/>
      <c r="H31" s="36"/>
      <c r="I31" s="132"/>
      <c r="J31" s="132"/>
      <c r="K31" s="132"/>
      <c r="L31" s="134"/>
      <c r="S31" s="132"/>
      <c r="T31" s="132"/>
      <c r="U31" s="132"/>
      <c r="V31" s="132"/>
      <c r="W31" s="132"/>
      <c r="X31" s="132"/>
      <c r="Y31" s="132"/>
      <c r="Z31" s="132"/>
      <c r="AA31" s="132"/>
      <c r="AB31" s="132"/>
      <c r="AC31" s="132"/>
      <c r="AD31" s="132"/>
      <c r="AE31" s="132"/>
    </row>
    <row r="32" s="2" customFormat="1" ht="6.96" customHeight="1">
      <c r="A32" s="38"/>
      <c r="B32" s="39"/>
      <c r="C32" s="38"/>
      <c r="D32" s="38"/>
      <c r="E32" s="38"/>
      <c r="F32" s="38"/>
      <c r="G32" s="38"/>
      <c r="H32" s="38"/>
      <c r="I32" s="38"/>
      <c r="J32" s="38"/>
      <c r="K32" s="38"/>
      <c r="L32" s="55"/>
      <c r="S32" s="38"/>
      <c r="T32" s="38"/>
      <c r="U32" s="38"/>
      <c r="V32" s="38"/>
      <c r="W32" s="38"/>
      <c r="X32" s="38"/>
      <c r="Y32" s="38"/>
      <c r="Z32" s="38"/>
      <c r="AA32" s="38"/>
      <c r="AB32" s="38"/>
      <c r="AC32" s="38"/>
      <c r="AD32" s="38"/>
      <c r="AE32" s="38"/>
    </row>
    <row r="33" s="2" customFormat="1" ht="6.96" customHeight="1">
      <c r="A33" s="38"/>
      <c r="B33" s="39"/>
      <c r="C33" s="38"/>
      <c r="D33" s="90"/>
      <c r="E33" s="90"/>
      <c r="F33" s="90"/>
      <c r="G33" s="90"/>
      <c r="H33" s="90"/>
      <c r="I33" s="90"/>
      <c r="J33" s="90"/>
      <c r="K33" s="90"/>
      <c r="L33" s="55"/>
      <c r="S33" s="38"/>
      <c r="T33" s="38"/>
      <c r="U33" s="38"/>
      <c r="V33" s="38"/>
      <c r="W33" s="38"/>
      <c r="X33" s="38"/>
      <c r="Y33" s="38"/>
      <c r="Z33" s="38"/>
      <c r="AA33" s="38"/>
      <c r="AB33" s="38"/>
      <c r="AC33" s="38"/>
      <c r="AD33" s="38"/>
      <c r="AE33" s="38"/>
    </row>
    <row r="34" s="2" customFormat="1" ht="25.44" customHeight="1">
      <c r="A34" s="38"/>
      <c r="B34" s="39"/>
      <c r="C34" s="38"/>
      <c r="D34" s="135" t="s">
        <v>35</v>
      </c>
      <c r="E34" s="38"/>
      <c r="F34" s="38"/>
      <c r="G34" s="38"/>
      <c r="H34" s="38"/>
      <c r="I34" s="38"/>
      <c r="J34" s="96">
        <f>ROUND(J137, 2)</f>
        <v>0</v>
      </c>
      <c r="K34" s="38"/>
      <c r="L34" s="55"/>
      <c r="S34" s="38"/>
      <c r="T34" s="38"/>
      <c r="U34" s="38"/>
      <c r="V34" s="38"/>
      <c r="W34" s="38"/>
      <c r="X34" s="38"/>
      <c r="Y34" s="38"/>
      <c r="Z34" s="38"/>
      <c r="AA34" s="38"/>
      <c r="AB34" s="38"/>
      <c r="AC34" s="38"/>
      <c r="AD34" s="38"/>
      <c r="AE34" s="38"/>
    </row>
    <row r="35" s="2" customFormat="1" ht="6.96" customHeight="1">
      <c r="A35" s="38"/>
      <c r="B35" s="39"/>
      <c r="C35" s="38"/>
      <c r="D35" s="90"/>
      <c r="E35" s="90"/>
      <c r="F35" s="90"/>
      <c r="G35" s="90"/>
      <c r="H35" s="90"/>
      <c r="I35" s="90"/>
      <c r="J35" s="90"/>
      <c r="K35" s="90"/>
      <c r="L35" s="55"/>
      <c r="S35" s="38"/>
      <c r="T35" s="38"/>
      <c r="U35" s="38"/>
      <c r="V35" s="38"/>
      <c r="W35" s="38"/>
      <c r="X35" s="38"/>
      <c r="Y35" s="38"/>
      <c r="Z35" s="38"/>
      <c r="AA35" s="38"/>
      <c r="AB35" s="38"/>
      <c r="AC35" s="38"/>
      <c r="AD35" s="38"/>
      <c r="AE35" s="38"/>
    </row>
    <row r="36" s="2" customFormat="1" ht="14.4" customHeight="1">
      <c r="A36" s="38"/>
      <c r="B36" s="39"/>
      <c r="C36" s="38"/>
      <c r="D36" s="38"/>
      <c r="E36" s="38"/>
      <c r="F36" s="43" t="s">
        <v>37</v>
      </c>
      <c r="G36" s="38"/>
      <c r="H36" s="38"/>
      <c r="I36" s="43" t="s">
        <v>36</v>
      </c>
      <c r="J36" s="43" t="s">
        <v>38</v>
      </c>
      <c r="K36" s="38"/>
      <c r="L36" s="55"/>
      <c r="S36" s="38"/>
      <c r="T36" s="38"/>
      <c r="U36" s="38"/>
      <c r="V36" s="38"/>
      <c r="W36" s="38"/>
      <c r="X36" s="38"/>
      <c r="Y36" s="38"/>
      <c r="Z36" s="38"/>
      <c r="AA36" s="38"/>
      <c r="AB36" s="38"/>
      <c r="AC36" s="38"/>
      <c r="AD36" s="38"/>
      <c r="AE36" s="38"/>
    </row>
    <row r="37" s="2" customFormat="1" ht="14.4" customHeight="1">
      <c r="A37" s="38"/>
      <c r="B37" s="39"/>
      <c r="C37" s="38"/>
      <c r="D37" s="131" t="s">
        <v>39</v>
      </c>
      <c r="E37" s="32" t="s">
        <v>40</v>
      </c>
      <c r="F37" s="136">
        <f>ROUND((SUM(BE137:BE818)),  2)</f>
        <v>0</v>
      </c>
      <c r="G37" s="38"/>
      <c r="H37" s="38"/>
      <c r="I37" s="137">
        <v>0.20999999999999999</v>
      </c>
      <c r="J37" s="136">
        <f>ROUND(((SUM(BE137:BE818))*I37),  2)</f>
        <v>0</v>
      </c>
      <c r="K37" s="38"/>
      <c r="L37" s="55"/>
      <c r="S37" s="38"/>
      <c r="T37" s="38"/>
      <c r="U37" s="38"/>
      <c r="V37" s="38"/>
      <c r="W37" s="38"/>
      <c r="X37" s="38"/>
      <c r="Y37" s="38"/>
      <c r="Z37" s="38"/>
      <c r="AA37" s="38"/>
      <c r="AB37" s="38"/>
      <c r="AC37" s="38"/>
      <c r="AD37" s="38"/>
      <c r="AE37" s="38"/>
    </row>
    <row r="38" s="2" customFormat="1" ht="14.4" customHeight="1">
      <c r="A38" s="38"/>
      <c r="B38" s="39"/>
      <c r="C38" s="38"/>
      <c r="D38" s="38"/>
      <c r="E38" s="32" t="s">
        <v>41</v>
      </c>
      <c r="F38" s="136">
        <f>ROUND((SUM(BF137:BF818)),  2)</f>
        <v>0</v>
      </c>
      <c r="G38" s="38"/>
      <c r="H38" s="38"/>
      <c r="I38" s="137">
        <v>0.12</v>
      </c>
      <c r="J38" s="136">
        <f>ROUND(((SUM(BF137:BF818))*I38),  2)</f>
        <v>0</v>
      </c>
      <c r="K38" s="38"/>
      <c r="L38" s="55"/>
      <c r="S38" s="38"/>
      <c r="T38" s="38"/>
      <c r="U38" s="38"/>
      <c r="V38" s="38"/>
      <c r="W38" s="38"/>
      <c r="X38" s="38"/>
      <c r="Y38" s="38"/>
      <c r="Z38" s="38"/>
      <c r="AA38" s="38"/>
      <c r="AB38" s="38"/>
      <c r="AC38" s="38"/>
      <c r="AD38" s="38"/>
      <c r="AE38" s="38"/>
    </row>
    <row r="39" hidden="1" s="2" customFormat="1" ht="14.4" customHeight="1">
      <c r="A39" s="38"/>
      <c r="B39" s="39"/>
      <c r="C39" s="38"/>
      <c r="D39" s="38"/>
      <c r="E39" s="32" t="s">
        <v>42</v>
      </c>
      <c r="F39" s="136">
        <f>ROUND((SUM(BG137:BG818)),  2)</f>
        <v>0</v>
      </c>
      <c r="G39" s="38"/>
      <c r="H39" s="38"/>
      <c r="I39" s="137">
        <v>0.20999999999999999</v>
      </c>
      <c r="J39" s="136">
        <f>0</f>
        <v>0</v>
      </c>
      <c r="K39" s="38"/>
      <c r="L39" s="55"/>
      <c r="S39" s="38"/>
      <c r="T39" s="38"/>
      <c r="U39" s="38"/>
      <c r="V39" s="38"/>
      <c r="W39" s="38"/>
      <c r="X39" s="38"/>
      <c r="Y39" s="38"/>
      <c r="Z39" s="38"/>
      <c r="AA39" s="38"/>
      <c r="AB39" s="38"/>
      <c r="AC39" s="38"/>
      <c r="AD39" s="38"/>
      <c r="AE39" s="38"/>
    </row>
    <row r="40" hidden="1" s="2" customFormat="1" ht="14.4" customHeight="1">
      <c r="A40" s="38"/>
      <c r="B40" s="39"/>
      <c r="C40" s="38"/>
      <c r="D40" s="38"/>
      <c r="E40" s="32" t="s">
        <v>43</v>
      </c>
      <c r="F40" s="136">
        <f>ROUND((SUM(BH137:BH818)),  2)</f>
        <v>0</v>
      </c>
      <c r="G40" s="38"/>
      <c r="H40" s="38"/>
      <c r="I40" s="137">
        <v>0.12</v>
      </c>
      <c r="J40" s="136">
        <f>0</f>
        <v>0</v>
      </c>
      <c r="K40" s="38"/>
      <c r="L40" s="55"/>
      <c r="S40" s="38"/>
      <c r="T40" s="38"/>
      <c r="U40" s="38"/>
      <c r="V40" s="38"/>
      <c r="W40" s="38"/>
      <c r="X40" s="38"/>
      <c r="Y40" s="38"/>
      <c r="Z40" s="38"/>
      <c r="AA40" s="38"/>
      <c r="AB40" s="38"/>
      <c r="AC40" s="38"/>
      <c r="AD40" s="38"/>
      <c r="AE40" s="38"/>
    </row>
    <row r="41" hidden="1" s="2" customFormat="1" ht="14.4" customHeight="1">
      <c r="A41" s="38"/>
      <c r="B41" s="39"/>
      <c r="C41" s="38"/>
      <c r="D41" s="38"/>
      <c r="E41" s="32" t="s">
        <v>44</v>
      </c>
      <c r="F41" s="136">
        <f>ROUND((SUM(BI137:BI818)),  2)</f>
        <v>0</v>
      </c>
      <c r="G41" s="38"/>
      <c r="H41" s="38"/>
      <c r="I41" s="137">
        <v>0</v>
      </c>
      <c r="J41" s="136">
        <f>0</f>
        <v>0</v>
      </c>
      <c r="K41" s="38"/>
      <c r="L41" s="55"/>
      <c r="S41" s="38"/>
      <c r="T41" s="38"/>
      <c r="U41" s="38"/>
      <c r="V41" s="38"/>
      <c r="W41" s="38"/>
      <c r="X41" s="38"/>
      <c r="Y41" s="38"/>
      <c r="Z41" s="38"/>
      <c r="AA41" s="38"/>
      <c r="AB41" s="38"/>
      <c r="AC41" s="38"/>
      <c r="AD41" s="38"/>
      <c r="AE41" s="38"/>
    </row>
    <row r="42" s="2" customFormat="1" ht="6.96" customHeight="1">
      <c r="A42" s="38"/>
      <c r="B42" s="39"/>
      <c r="C42" s="38"/>
      <c r="D42" s="38"/>
      <c r="E42" s="38"/>
      <c r="F42" s="38"/>
      <c r="G42" s="38"/>
      <c r="H42" s="38"/>
      <c r="I42" s="38"/>
      <c r="J42" s="38"/>
      <c r="K42" s="38"/>
      <c r="L42" s="55"/>
      <c r="S42" s="38"/>
      <c r="T42" s="38"/>
      <c r="U42" s="38"/>
      <c r="V42" s="38"/>
      <c r="W42" s="38"/>
      <c r="X42" s="38"/>
      <c r="Y42" s="38"/>
      <c r="Z42" s="38"/>
      <c r="AA42" s="38"/>
      <c r="AB42" s="38"/>
      <c r="AC42" s="38"/>
      <c r="AD42" s="38"/>
      <c r="AE42" s="38"/>
    </row>
    <row r="43" s="2" customFormat="1" ht="25.44" customHeight="1">
      <c r="A43" s="38"/>
      <c r="B43" s="39"/>
      <c r="C43" s="138"/>
      <c r="D43" s="139" t="s">
        <v>45</v>
      </c>
      <c r="E43" s="81"/>
      <c r="F43" s="81"/>
      <c r="G43" s="140" t="s">
        <v>46</v>
      </c>
      <c r="H43" s="141" t="s">
        <v>47</v>
      </c>
      <c r="I43" s="81"/>
      <c r="J43" s="142">
        <f>SUM(J34:J41)</f>
        <v>0</v>
      </c>
      <c r="K43" s="143"/>
      <c r="L43" s="55"/>
      <c r="S43" s="38"/>
      <c r="T43" s="38"/>
      <c r="U43" s="38"/>
      <c r="V43" s="38"/>
      <c r="W43" s="38"/>
      <c r="X43" s="38"/>
      <c r="Y43" s="38"/>
      <c r="Z43" s="38"/>
      <c r="AA43" s="38"/>
      <c r="AB43" s="38"/>
      <c r="AC43" s="38"/>
      <c r="AD43" s="38"/>
      <c r="AE43" s="38"/>
    </row>
    <row r="44" s="2" customFormat="1" ht="14.4" customHeight="1">
      <c r="A44" s="38"/>
      <c r="B44" s="39"/>
      <c r="C44" s="38"/>
      <c r="D44" s="38"/>
      <c r="E44" s="38"/>
      <c r="F44" s="38"/>
      <c r="G44" s="38"/>
      <c r="H44" s="38"/>
      <c r="I44" s="38"/>
      <c r="J44" s="38"/>
      <c r="K44" s="38"/>
      <c r="L44" s="55"/>
      <c r="S44" s="38"/>
      <c r="T44" s="38"/>
      <c r="U44" s="38"/>
      <c r="V44" s="38"/>
      <c r="W44" s="38"/>
      <c r="X44" s="38"/>
      <c r="Y44" s="38"/>
      <c r="Z44" s="38"/>
      <c r="AA44" s="38"/>
      <c r="AB44" s="38"/>
      <c r="AC44" s="38"/>
      <c r="AD44" s="38"/>
      <c r="AE44" s="38"/>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48</v>
      </c>
      <c r="E50" s="57"/>
      <c r="F50" s="57"/>
      <c r="G50" s="56" t="s">
        <v>49</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50</v>
      </c>
      <c r="E61" s="41"/>
      <c r="F61" s="144" t="s">
        <v>51</v>
      </c>
      <c r="G61" s="58" t="s">
        <v>50</v>
      </c>
      <c r="H61" s="41"/>
      <c r="I61" s="41"/>
      <c r="J61" s="145" t="s">
        <v>51</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52</v>
      </c>
      <c r="E65" s="59"/>
      <c r="F65" s="59"/>
      <c r="G65" s="56" t="s">
        <v>53</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50</v>
      </c>
      <c r="E76" s="41"/>
      <c r="F76" s="144" t="s">
        <v>51</v>
      </c>
      <c r="G76" s="58" t="s">
        <v>50</v>
      </c>
      <c r="H76" s="41"/>
      <c r="I76" s="41"/>
      <c r="J76" s="145" t="s">
        <v>51</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118</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30" t="str">
        <f>E7</f>
        <v>Brno, VDJ Jelenice, rekonstrukce stavební části a technologie</v>
      </c>
      <c r="F85" s="32"/>
      <c r="G85" s="32"/>
      <c r="H85" s="32"/>
      <c r="I85" s="38"/>
      <c r="J85" s="38"/>
      <c r="K85" s="38"/>
      <c r="L85" s="55"/>
      <c r="S85" s="38"/>
      <c r="T85" s="38"/>
      <c r="U85" s="38"/>
      <c r="V85" s="38"/>
      <c r="W85" s="38"/>
      <c r="X85" s="38"/>
      <c r="Y85" s="38"/>
      <c r="Z85" s="38"/>
      <c r="AA85" s="38"/>
      <c r="AB85" s="38"/>
      <c r="AC85" s="38"/>
      <c r="AD85" s="38"/>
      <c r="AE85" s="38"/>
    </row>
    <row r="86" s="1" customFormat="1" ht="12" customHeight="1">
      <c r="B86" s="22"/>
      <c r="C86" s="32" t="s">
        <v>112</v>
      </c>
      <c r="L86" s="22"/>
    </row>
    <row r="87" s="1" customFormat="1" ht="16.5" customHeight="1">
      <c r="B87" s="22"/>
      <c r="E87" s="130" t="s">
        <v>113</v>
      </c>
      <c r="F87" s="1"/>
      <c r="G87" s="1"/>
      <c r="H87" s="1"/>
      <c r="L87" s="22"/>
    </row>
    <row r="88" s="1" customFormat="1" ht="12" customHeight="1">
      <c r="B88" s="22"/>
      <c r="C88" s="32" t="s">
        <v>114</v>
      </c>
      <c r="L88" s="22"/>
    </row>
    <row r="89" s="2" customFormat="1" ht="16.5" customHeight="1">
      <c r="A89" s="38"/>
      <c r="B89" s="39"/>
      <c r="C89" s="38"/>
      <c r="D89" s="38"/>
      <c r="E89" s="131" t="s">
        <v>115</v>
      </c>
      <c r="F89" s="38"/>
      <c r="G89" s="38"/>
      <c r="H89" s="38"/>
      <c r="I89" s="38"/>
      <c r="J89" s="38"/>
      <c r="K89" s="38"/>
      <c r="L89" s="55"/>
      <c r="S89" s="38"/>
      <c r="T89" s="38"/>
      <c r="U89" s="38"/>
      <c r="V89" s="38"/>
      <c r="W89" s="38"/>
      <c r="X89" s="38"/>
      <c r="Y89" s="38"/>
      <c r="Z89" s="38"/>
      <c r="AA89" s="38"/>
      <c r="AB89" s="38"/>
      <c r="AC89" s="38"/>
      <c r="AD89" s="38"/>
      <c r="AE89" s="38"/>
    </row>
    <row r="90" s="2" customFormat="1" ht="12" customHeight="1">
      <c r="A90" s="38"/>
      <c r="B90" s="39"/>
      <c r="C90" s="32" t="s">
        <v>116</v>
      </c>
      <c r="D90" s="38"/>
      <c r="E90" s="38"/>
      <c r="F90" s="38"/>
      <c r="G90" s="38"/>
      <c r="H90" s="38"/>
      <c r="I90" s="38"/>
      <c r="J90" s="38"/>
      <c r="K90" s="38"/>
      <c r="L90" s="55"/>
      <c r="S90" s="38"/>
      <c r="T90" s="38"/>
      <c r="U90" s="38"/>
      <c r="V90" s="38"/>
      <c r="W90" s="38"/>
      <c r="X90" s="38"/>
      <c r="Y90" s="38"/>
      <c r="Z90" s="38"/>
      <c r="AA90" s="38"/>
      <c r="AB90" s="38"/>
      <c r="AC90" s="38"/>
      <c r="AD90" s="38"/>
      <c r="AE90" s="38"/>
    </row>
    <row r="91" s="2" customFormat="1" ht="30" customHeight="1">
      <c r="A91" s="38"/>
      <c r="B91" s="39"/>
      <c r="C91" s="38"/>
      <c r="D91" s="38"/>
      <c r="E91" s="67" t="str">
        <f>E13</f>
        <v>0004 - SO 01.4 Stavební úpravy a rekonstrukce vodojemu - elektronické komunikace + Měření a regulace</v>
      </c>
      <c r="F91" s="38"/>
      <c r="G91" s="38"/>
      <c r="H91" s="38"/>
      <c r="I91" s="38"/>
      <c r="J91" s="38"/>
      <c r="K91" s="38"/>
      <c r="L91" s="55"/>
      <c r="S91" s="38"/>
      <c r="T91" s="38"/>
      <c r="U91" s="38"/>
      <c r="V91" s="38"/>
      <c r="W91" s="38"/>
      <c r="X91" s="38"/>
      <c r="Y91" s="38"/>
      <c r="Z91" s="38"/>
      <c r="AA91" s="38"/>
      <c r="AB91" s="38"/>
      <c r="AC91" s="38"/>
      <c r="AD91" s="38"/>
      <c r="AE91" s="38"/>
    </row>
    <row r="92" s="2" customFormat="1" ht="6.96" customHeight="1">
      <c r="A92" s="38"/>
      <c r="B92" s="39"/>
      <c r="C92" s="38"/>
      <c r="D92" s="38"/>
      <c r="E92" s="38"/>
      <c r="F92" s="38"/>
      <c r="G92" s="38"/>
      <c r="H92" s="38"/>
      <c r="I92" s="38"/>
      <c r="J92" s="38"/>
      <c r="K92" s="38"/>
      <c r="L92" s="55"/>
      <c r="S92" s="38"/>
      <c r="T92" s="38"/>
      <c r="U92" s="38"/>
      <c r="V92" s="38"/>
      <c r="W92" s="38"/>
      <c r="X92" s="38"/>
      <c r="Y92" s="38"/>
      <c r="Z92" s="38"/>
      <c r="AA92" s="38"/>
      <c r="AB92" s="38"/>
      <c r="AC92" s="38"/>
      <c r="AD92" s="38"/>
      <c r="AE92" s="38"/>
    </row>
    <row r="93" s="2" customFormat="1" ht="12" customHeight="1">
      <c r="A93" s="38"/>
      <c r="B93" s="39"/>
      <c r="C93" s="32" t="s">
        <v>20</v>
      </c>
      <c r="D93" s="38"/>
      <c r="E93" s="38"/>
      <c r="F93" s="27" t="str">
        <f>F16</f>
        <v xml:space="preserve"> </v>
      </c>
      <c r="G93" s="38"/>
      <c r="H93" s="38"/>
      <c r="I93" s="32" t="s">
        <v>22</v>
      </c>
      <c r="J93" s="69" t="str">
        <f>IF(J16="","",J16)</f>
        <v>23. 6. 2025</v>
      </c>
      <c r="K93" s="38"/>
      <c r="L93" s="55"/>
      <c r="S93" s="38"/>
      <c r="T93" s="38"/>
      <c r="U93" s="38"/>
      <c r="V93" s="38"/>
      <c r="W93" s="38"/>
      <c r="X93" s="38"/>
      <c r="Y93" s="38"/>
      <c r="Z93" s="38"/>
      <c r="AA93" s="38"/>
      <c r="AB93" s="38"/>
      <c r="AC93" s="38"/>
      <c r="AD93" s="38"/>
      <c r="AE93" s="38"/>
    </row>
    <row r="94" s="2" customFormat="1" ht="6.96" customHeight="1">
      <c r="A94" s="38"/>
      <c r="B94" s="39"/>
      <c r="C94" s="38"/>
      <c r="D94" s="38"/>
      <c r="E94" s="38"/>
      <c r="F94" s="38"/>
      <c r="G94" s="38"/>
      <c r="H94" s="38"/>
      <c r="I94" s="38"/>
      <c r="J94" s="38"/>
      <c r="K94" s="38"/>
      <c r="L94" s="55"/>
      <c r="S94" s="38"/>
      <c r="T94" s="38"/>
      <c r="U94" s="38"/>
      <c r="V94" s="38"/>
      <c r="W94" s="38"/>
      <c r="X94" s="38"/>
      <c r="Y94" s="38"/>
      <c r="Z94" s="38"/>
      <c r="AA94" s="38"/>
      <c r="AB94" s="38"/>
      <c r="AC94" s="38"/>
      <c r="AD94" s="38"/>
      <c r="AE94" s="38"/>
    </row>
    <row r="95" s="2" customFormat="1" ht="25.65" customHeight="1">
      <c r="A95" s="38"/>
      <c r="B95" s="39"/>
      <c r="C95" s="32" t="s">
        <v>24</v>
      </c>
      <c r="D95" s="38"/>
      <c r="E95" s="38"/>
      <c r="F95" s="27" t="str">
        <f>E19</f>
        <v>Statutární město Brno</v>
      </c>
      <c r="G95" s="38"/>
      <c r="H95" s="38"/>
      <c r="I95" s="32" t="s">
        <v>30</v>
      </c>
      <c r="J95" s="36" t="str">
        <f>E25</f>
        <v>Sweco a.s., divize Morava</v>
      </c>
      <c r="K95" s="38"/>
      <c r="L95" s="55"/>
      <c r="S95" s="38"/>
      <c r="T95" s="38"/>
      <c r="U95" s="38"/>
      <c r="V95" s="38"/>
      <c r="W95" s="38"/>
      <c r="X95" s="38"/>
      <c r="Y95" s="38"/>
      <c r="Z95" s="38"/>
      <c r="AA95" s="38"/>
      <c r="AB95" s="38"/>
      <c r="AC95" s="38"/>
      <c r="AD95" s="38"/>
      <c r="AE95" s="38"/>
    </row>
    <row r="96" s="2" customFormat="1" ht="15.15" customHeight="1">
      <c r="A96" s="38"/>
      <c r="B96" s="39"/>
      <c r="C96" s="32" t="s">
        <v>28</v>
      </c>
      <c r="D96" s="38"/>
      <c r="E96" s="38"/>
      <c r="F96" s="27" t="str">
        <f>IF(E22="","",E22)</f>
        <v>Vyplň údaj</v>
      </c>
      <c r="G96" s="38"/>
      <c r="H96" s="38"/>
      <c r="I96" s="32" t="s">
        <v>33</v>
      </c>
      <c r="J96" s="36" t="str">
        <f>E28</f>
        <v xml:space="preserve"> </v>
      </c>
      <c r="K96" s="38"/>
      <c r="L96" s="55"/>
      <c r="S96" s="38"/>
      <c r="T96" s="38"/>
      <c r="U96" s="38"/>
      <c r="V96" s="38"/>
      <c r="W96" s="38"/>
      <c r="X96" s="38"/>
      <c r="Y96" s="38"/>
      <c r="Z96" s="38"/>
      <c r="AA96" s="38"/>
      <c r="AB96" s="38"/>
      <c r="AC96" s="38"/>
      <c r="AD96" s="38"/>
      <c r="AE96" s="38"/>
    </row>
    <row r="97" s="2" customFormat="1" ht="10.32" customHeight="1">
      <c r="A97" s="38"/>
      <c r="B97" s="39"/>
      <c r="C97" s="38"/>
      <c r="D97" s="38"/>
      <c r="E97" s="38"/>
      <c r="F97" s="38"/>
      <c r="G97" s="38"/>
      <c r="H97" s="38"/>
      <c r="I97" s="38"/>
      <c r="J97" s="38"/>
      <c r="K97" s="38"/>
      <c r="L97" s="55"/>
      <c r="S97" s="38"/>
      <c r="T97" s="38"/>
      <c r="U97" s="38"/>
      <c r="V97" s="38"/>
      <c r="W97" s="38"/>
      <c r="X97" s="38"/>
      <c r="Y97" s="38"/>
      <c r="Z97" s="38"/>
      <c r="AA97" s="38"/>
      <c r="AB97" s="38"/>
      <c r="AC97" s="38"/>
      <c r="AD97" s="38"/>
      <c r="AE97" s="38"/>
    </row>
    <row r="98" s="2" customFormat="1" ht="29.28" customHeight="1">
      <c r="A98" s="38"/>
      <c r="B98" s="39"/>
      <c r="C98" s="146" t="s">
        <v>119</v>
      </c>
      <c r="D98" s="138"/>
      <c r="E98" s="138"/>
      <c r="F98" s="138"/>
      <c r="G98" s="138"/>
      <c r="H98" s="138"/>
      <c r="I98" s="138"/>
      <c r="J98" s="147" t="s">
        <v>120</v>
      </c>
      <c r="K98" s="138"/>
      <c r="L98" s="55"/>
      <c r="S98" s="38"/>
      <c r="T98" s="38"/>
      <c r="U98" s="38"/>
      <c r="V98" s="38"/>
      <c r="W98" s="38"/>
      <c r="X98" s="38"/>
      <c r="Y98" s="38"/>
      <c r="Z98" s="38"/>
      <c r="AA98" s="38"/>
      <c r="AB98" s="38"/>
      <c r="AC98" s="38"/>
      <c r="AD98" s="38"/>
      <c r="AE98" s="38"/>
    </row>
    <row r="99" s="2" customFormat="1" ht="10.32" customHeight="1">
      <c r="A99" s="38"/>
      <c r="B99" s="39"/>
      <c r="C99" s="38"/>
      <c r="D99" s="38"/>
      <c r="E99" s="38"/>
      <c r="F99" s="38"/>
      <c r="G99" s="38"/>
      <c r="H99" s="38"/>
      <c r="I99" s="38"/>
      <c r="J99" s="38"/>
      <c r="K99" s="38"/>
      <c r="L99" s="55"/>
      <c r="S99" s="38"/>
      <c r="T99" s="38"/>
      <c r="U99" s="38"/>
      <c r="V99" s="38"/>
      <c r="W99" s="38"/>
      <c r="X99" s="38"/>
      <c r="Y99" s="38"/>
      <c r="Z99" s="38"/>
      <c r="AA99" s="38"/>
      <c r="AB99" s="38"/>
      <c r="AC99" s="38"/>
      <c r="AD99" s="38"/>
      <c r="AE99" s="38"/>
    </row>
    <row r="100" s="2" customFormat="1" ht="22.8" customHeight="1">
      <c r="A100" s="38"/>
      <c r="B100" s="39"/>
      <c r="C100" s="148" t="s">
        <v>121</v>
      </c>
      <c r="D100" s="38"/>
      <c r="E100" s="38"/>
      <c r="F100" s="38"/>
      <c r="G100" s="38"/>
      <c r="H100" s="38"/>
      <c r="I100" s="38"/>
      <c r="J100" s="96">
        <f>J137</f>
        <v>0</v>
      </c>
      <c r="K100" s="38"/>
      <c r="L100" s="55"/>
      <c r="S100" s="38"/>
      <c r="T100" s="38"/>
      <c r="U100" s="38"/>
      <c r="V100" s="38"/>
      <c r="W100" s="38"/>
      <c r="X100" s="38"/>
      <c r="Y100" s="38"/>
      <c r="Z100" s="38"/>
      <c r="AA100" s="38"/>
      <c r="AB100" s="38"/>
      <c r="AC100" s="38"/>
      <c r="AD100" s="38"/>
      <c r="AE100" s="38"/>
      <c r="AU100" s="19" t="s">
        <v>122</v>
      </c>
    </row>
    <row r="101" s="9" customFormat="1" ht="24.96" customHeight="1">
      <c r="A101" s="9"/>
      <c r="B101" s="149"/>
      <c r="C101" s="9"/>
      <c r="D101" s="150" t="s">
        <v>1610</v>
      </c>
      <c r="E101" s="151"/>
      <c r="F101" s="151"/>
      <c r="G101" s="151"/>
      <c r="H101" s="151"/>
      <c r="I101" s="151"/>
      <c r="J101" s="152">
        <f>J138</f>
        <v>0</v>
      </c>
      <c r="K101" s="9"/>
      <c r="L101" s="149"/>
      <c r="S101" s="9"/>
      <c r="T101" s="9"/>
      <c r="U101" s="9"/>
      <c r="V101" s="9"/>
      <c r="W101" s="9"/>
      <c r="X101" s="9"/>
      <c r="Y101" s="9"/>
      <c r="Z101" s="9"/>
      <c r="AA101" s="9"/>
      <c r="AB101" s="9"/>
      <c r="AC101" s="9"/>
      <c r="AD101" s="9"/>
      <c r="AE101" s="9"/>
    </row>
    <row r="102" s="10" customFormat="1" ht="19.92" customHeight="1">
      <c r="A102" s="10"/>
      <c r="B102" s="153"/>
      <c r="C102" s="10"/>
      <c r="D102" s="154" t="s">
        <v>2014</v>
      </c>
      <c r="E102" s="155"/>
      <c r="F102" s="155"/>
      <c r="G102" s="155"/>
      <c r="H102" s="155"/>
      <c r="I102" s="155"/>
      <c r="J102" s="156">
        <f>J139</f>
        <v>0</v>
      </c>
      <c r="K102" s="10"/>
      <c r="L102" s="153"/>
      <c r="S102" s="10"/>
      <c r="T102" s="10"/>
      <c r="U102" s="10"/>
      <c r="V102" s="10"/>
      <c r="W102" s="10"/>
      <c r="X102" s="10"/>
      <c r="Y102" s="10"/>
      <c r="Z102" s="10"/>
      <c r="AA102" s="10"/>
      <c r="AB102" s="10"/>
      <c r="AC102" s="10"/>
      <c r="AD102" s="10"/>
      <c r="AE102" s="10"/>
    </row>
    <row r="103" s="10" customFormat="1" ht="14.88" customHeight="1">
      <c r="A103" s="10"/>
      <c r="B103" s="153"/>
      <c r="C103" s="10"/>
      <c r="D103" s="154" t="s">
        <v>2015</v>
      </c>
      <c r="E103" s="155"/>
      <c r="F103" s="155"/>
      <c r="G103" s="155"/>
      <c r="H103" s="155"/>
      <c r="I103" s="155"/>
      <c r="J103" s="156">
        <f>J140</f>
        <v>0</v>
      </c>
      <c r="K103" s="10"/>
      <c r="L103" s="153"/>
      <c r="S103" s="10"/>
      <c r="T103" s="10"/>
      <c r="U103" s="10"/>
      <c r="V103" s="10"/>
      <c r="W103" s="10"/>
      <c r="X103" s="10"/>
      <c r="Y103" s="10"/>
      <c r="Z103" s="10"/>
      <c r="AA103" s="10"/>
      <c r="AB103" s="10"/>
      <c r="AC103" s="10"/>
      <c r="AD103" s="10"/>
      <c r="AE103" s="10"/>
    </row>
    <row r="104" s="10" customFormat="1" ht="14.88" customHeight="1">
      <c r="A104" s="10"/>
      <c r="B104" s="153"/>
      <c r="C104" s="10"/>
      <c r="D104" s="154" t="s">
        <v>2016</v>
      </c>
      <c r="E104" s="155"/>
      <c r="F104" s="155"/>
      <c r="G104" s="155"/>
      <c r="H104" s="155"/>
      <c r="I104" s="155"/>
      <c r="J104" s="156">
        <f>J377</f>
        <v>0</v>
      </c>
      <c r="K104" s="10"/>
      <c r="L104" s="153"/>
      <c r="S104" s="10"/>
      <c r="T104" s="10"/>
      <c r="U104" s="10"/>
      <c r="V104" s="10"/>
      <c r="W104" s="10"/>
      <c r="X104" s="10"/>
      <c r="Y104" s="10"/>
      <c r="Z104" s="10"/>
      <c r="AA104" s="10"/>
      <c r="AB104" s="10"/>
      <c r="AC104" s="10"/>
      <c r="AD104" s="10"/>
      <c r="AE104" s="10"/>
    </row>
    <row r="105" s="10" customFormat="1" ht="14.88" customHeight="1">
      <c r="A105" s="10"/>
      <c r="B105" s="153"/>
      <c r="C105" s="10"/>
      <c r="D105" s="154" t="s">
        <v>2017</v>
      </c>
      <c r="E105" s="155"/>
      <c r="F105" s="155"/>
      <c r="G105" s="155"/>
      <c r="H105" s="155"/>
      <c r="I105" s="155"/>
      <c r="J105" s="156">
        <f>J532</f>
        <v>0</v>
      </c>
      <c r="K105" s="10"/>
      <c r="L105" s="153"/>
      <c r="S105" s="10"/>
      <c r="T105" s="10"/>
      <c r="U105" s="10"/>
      <c r="V105" s="10"/>
      <c r="W105" s="10"/>
      <c r="X105" s="10"/>
      <c r="Y105" s="10"/>
      <c r="Z105" s="10"/>
      <c r="AA105" s="10"/>
      <c r="AB105" s="10"/>
      <c r="AC105" s="10"/>
      <c r="AD105" s="10"/>
      <c r="AE105" s="10"/>
    </row>
    <row r="106" s="10" customFormat="1" ht="14.88" customHeight="1">
      <c r="A106" s="10"/>
      <c r="B106" s="153"/>
      <c r="C106" s="10"/>
      <c r="D106" s="154" t="s">
        <v>2018</v>
      </c>
      <c r="E106" s="155"/>
      <c r="F106" s="155"/>
      <c r="G106" s="155"/>
      <c r="H106" s="155"/>
      <c r="I106" s="155"/>
      <c r="J106" s="156">
        <f>J543</f>
        <v>0</v>
      </c>
      <c r="K106" s="10"/>
      <c r="L106" s="153"/>
      <c r="S106" s="10"/>
      <c r="T106" s="10"/>
      <c r="U106" s="10"/>
      <c r="V106" s="10"/>
      <c r="W106" s="10"/>
      <c r="X106" s="10"/>
      <c r="Y106" s="10"/>
      <c r="Z106" s="10"/>
      <c r="AA106" s="10"/>
      <c r="AB106" s="10"/>
      <c r="AC106" s="10"/>
      <c r="AD106" s="10"/>
      <c r="AE106" s="10"/>
    </row>
    <row r="107" s="10" customFormat="1" ht="14.88" customHeight="1">
      <c r="A107" s="10"/>
      <c r="B107" s="153"/>
      <c r="C107" s="10"/>
      <c r="D107" s="154" t="s">
        <v>2019</v>
      </c>
      <c r="E107" s="155"/>
      <c r="F107" s="155"/>
      <c r="G107" s="155"/>
      <c r="H107" s="155"/>
      <c r="I107" s="155"/>
      <c r="J107" s="156">
        <f>J554</f>
        <v>0</v>
      </c>
      <c r="K107" s="10"/>
      <c r="L107" s="153"/>
      <c r="S107" s="10"/>
      <c r="T107" s="10"/>
      <c r="U107" s="10"/>
      <c r="V107" s="10"/>
      <c r="W107" s="10"/>
      <c r="X107" s="10"/>
      <c r="Y107" s="10"/>
      <c r="Z107" s="10"/>
      <c r="AA107" s="10"/>
      <c r="AB107" s="10"/>
      <c r="AC107" s="10"/>
      <c r="AD107" s="10"/>
      <c r="AE107" s="10"/>
    </row>
    <row r="108" s="10" customFormat="1" ht="14.88" customHeight="1">
      <c r="A108" s="10"/>
      <c r="B108" s="153"/>
      <c r="C108" s="10"/>
      <c r="D108" s="154" t="s">
        <v>2020</v>
      </c>
      <c r="E108" s="155"/>
      <c r="F108" s="155"/>
      <c r="G108" s="155"/>
      <c r="H108" s="155"/>
      <c r="I108" s="155"/>
      <c r="J108" s="156">
        <f>J615</f>
        <v>0</v>
      </c>
      <c r="K108" s="10"/>
      <c r="L108" s="153"/>
      <c r="S108" s="10"/>
      <c r="T108" s="10"/>
      <c r="U108" s="10"/>
      <c r="V108" s="10"/>
      <c r="W108" s="10"/>
      <c r="X108" s="10"/>
      <c r="Y108" s="10"/>
      <c r="Z108" s="10"/>
      <c r="AA108" s="10"/>
      <c r="AB108" s="10"/>
      <c r="AC108" s="10"/>
      <c r="AD108" s="10"/>
      <c r="AE108" s="10"/>
    </row>
    <row r="109" s="10" customFormat="1" ht="14.88" customHeight="1">
      <c r="A109" s="10"/>
      <c r="B109" s="153"/>
      <c r="C109" s="10"/>
      <c r="D109" s="154" t="s">
        <v>2021</v>
      </c>
      <c r="E109" s="155"/>
      <c r="F109" s="155"/>
      <c r="G109" s="155"/>
      <c r="H109" s="155"/>
      <c r="I109" s="155"/>
      <c r="J109" s="156">
        <f>J644</f>
        <v>0</v>
      </c>
      <c r="K109" s="10"/>
      <c r="L109" s="153"/>
      <c r="S109" s="10"/>
      <c r="T109" s="10"/>
      <c r="U109" s="10"/>
      <c r="V109" s="10"/>
      <c r="W109" s="10"/>
      <c r="X109" s="10"/>
      <c r="Y109" s="10"/>
      <c r="Z109" s="10"/>
      <c r="AA109" s="10"/>
      <c r="AB109" s="10"/>
      <c r="AC109" s="10"/>
      <c r="AD109" s="10"/>
      <c r="AE109" s="10"/>
    </row>
    <row r="110" s="10" customFormat="1" ht="14.88" customHeight="1">
      <c r="A110" s="10"/>
      <c r="B110" s="153"/>
      <c r="C110" s="10"/>
      <c r="D110" s="154" t="s">
        <v>2022</v>
      </c>
      <c r="E110" s="155"/>
      <c r="F110" s="155"/>
      <c r="G110" s="155"/>
      <c r="H110" s="155"/>
      <c r="I110" s="155"/>
      <c r="J110" s="156">
        <f>J665</f>
        <v>0</v>
      </c>
      <c r="K110" s="10"/>
      <c r="L110" s="153"/>
      <c r="S110" s="10"/>
      <c r="T110" s="10"/>
      <c r="U110" s="10"/>
      <c r="V110" s="10"/>
      <c r="W110" s="10"/>
      <c r="X110" s="10"/>
      <c r="Y110" s="10"/>
      <c r="Z110" s="10"/>
      <c r="AA110" s="10"/>
      <c r="AB110" s="10"/>
      <c r="AC110" s="10"/>
      <c r="AD110" s="10"/>
      <c r="AE110" s="10"/>
    </row>
    <row r="111" s="10" customFormat="1" ht="14.88" customHeight="1">
      <c r="A111" s="10"/>
      <c r="B111" s="153"/>
      <c r="C111" s="10"/>
      <c r="D111" s="154" t="s">
        <v>2023</v>
      </c>
      <c r="E111" s="155"/>
      <c r="F111" s="155"/>
      <c r="G111" s="155"/>
      <c r="H111" s="155"/>
      <c r="I111" s="155"/>
      <c r="J111" s="156">
        <f>J742</f>
        <v>0</v>
      </c>
      <c r="K111" s="10"/>
      <c r="L111" s="153"/>
      <c r="S111" s="10"/>
      <c r="T111" s="10"/>
      <c r="U111" s="10"/>
      <c r="V111" s="10"/>
      <c r="W111" s="10"/>
      <c r="X111" s="10"/>
      <c r="Y111" s="10"/>
      <c r="Z111" s="10"/>
      <c r="AA111" s="10"/>
      <c r="AB111" s="10"/>
      <c r="AC111" s="10"/>
      <c r="AD111" s="10"/>
      <c r="AE111" s="10"/>
    </row>
    <row r="112" s="10" customFormat="1" ht="14.88" customHeight="1">
      <c r="A112" s="10"/>
      <c r="B112" s="153"/>
      <c r="C112" s="10"/>
      <c r="D112" s="154" t="s">
        <v>2024</v>
      </c>
      <c r="E112" s="155"/>
      <c r="F112" s="155"/>
      <c r="G112" s="155"/>
      <c r="H112" s="155"/>
      <c r="I112" s="155"/>
      <c r="J112" s="156">
        <f>J751</f>
        <v>0</v>
      </c>
      <c r="K112" s="10"/>
      <c r="L112" s="153"/>
      <c r="S112" s="10"/>
      <c r="T112" s="10"/>
      <c r="U112" s="10"/>
      <c r="V112" s="10"/>
      <c r="W112" s="10"/>
      <c r="X112" s="10"/>
      <c r="Y112" s="10"/>
      <c r="Z112" s="10"/>
      <c r="AA112" s="10"/>
      <c r="AB112" s="10"/>
      <c r="AC112" s="10"/>
      <c r="AD112" s="10"/>
      <c r="AE112" s="10"/>
    </row>
    <row r="113" s="10" customFormat="1" ht="14.88" customHeight="1">
      <c r="A113" s="10"/>
      <c r="B113" s="153"/>
      <c r="C113" s="10"/>
      <c r="D113" s="154" t="s">
        <v>2025</v>
      </c>
      <c r="E113" s="155"/>
      <c r="F113" s="155"/>
      <c r="G113" s="155"/>
      <c r="H113" s="155"/>
      <c r="I113" s="155"/>
      <c r="J113" s="156">
        <f>J760</f>
        <v>0</v>
      </c>
      <c r="K113" s="10"/>
      <c r="L113" s="153"/>
      <c r="S113" s="10"/>
      <c r="T113" s="10"/>
      <c r="U113" s="10"/>
      <c r="V113" s="10"/>
      <c r="W113" s="10"/>
      <c r="X113" s="10"/>
      <c r="Y113" s="10"/>
      <c r="Z113" s="10"/>
      <c r="AA113" s="10"/>
      <c r="AB113" s="10"/>
      <c r="AC113" s="10"/>
      <c r="AD113" s="10"/>
      <c r="AE113" s="10"/>
    </row>
    <row r="114" s="2" customFormat="1" ht="21.84" customHeight="1">
      <c r="A114" s="38"/>
      <c r="B114" s="39"/>
      <c r="C114" s="38"/>
      <c r="D114" s="38"/>
      <c r="E114" s="38"/>
      <c r="F114" s="38"/>
      <c r="G114" s="38"/>
      <c r="H114" s="38"/>
      <c r="I114" s="38"/>
      <c r="J114" s="38"/>
      <c r="K114" s="38"/>
      <c r="L114" s="55"/>
      <c r="S114" s="38"/>
      <c r="T114" s="38"/>
      <c r="U114" s="38"/>
      <c r="V114" s="38"/>
      <c r="W114" s="38"/>
      <c r="X114" s="38"/>
      <c r="Y114" s="38"/>
      <c r="Z114" s="38"/>
      <c r="AA114" s="38"/>
      <c r="AB114" s="38"/>
      <c r="AC114" s="38"/>
      <c r="AD114" s="38"/>
      <c r="AE114" s="38"/>
    </row>
    <row r="115" s="2" customFormat="1" ht="6.96" customHeight="1">
      <c r="A115" s="38"/>
      <c r="B115" s="60"/>
      <c r="C115" s="61"/>
      <c r="D115" s="61"/>
      <c r="E115" s="61"/>
      <c r="F115" s="61"/>
      <c r="G115" s="61"/>
      <c r="H115" s="61"/>
      <c r="I115" s="61"/>
      <c r="J115" s="61"/>
      <c r="K115" s="61"/>
      <c r="L115" s="55"/>
      <c r="S115" s="38"/>
      <c r="T115" s="38"/>
      <c r="U115" s="38"/>
      <c r="V115" s="38"/>
      <c r="W115" s="38"/>
      <c r="X115" s="38"/>
      <c r="Y115" s="38"/>
      <c r="Z115" s="38"/>
      <c r="AA115" s="38"/>
      <c r="AB115" s="38"/>
      <c r="AC115" s="38"/>
      <c r="AD115" s="38"/>
      <c r="AE115" s="38"/>
    </row>
    <row r="119" s="2" customFormat="1" ht="6.96" customHeight="1">
      <c r="A119" s="38"/>
      <c r="B119" s="62"/>
      <c r="C119" s="63"/>
      <c r="D119" s="63"/>
      <c r="E119" s="63"/>
      <c r="F119" s="63"/>
      <c r="G119" s="63"/>
      <c r="H119" s="63"/>
      <c r="I119" s="63"/>
      <c r="J119" s="63"/>
      <c r="K119" s="63"/>
      <c r="L119" s="55"/>
      <c r="S119" s="38"/>
      <c r="T119" s="38"/>
      <c r="U119" s="38"/>
      <c r="V119" s="38"/>
      <c r="W119" s="38"/>
      <c r="X119" s="38"/>
      <c r="Y119" s="38"/>
      <c r="Z119" s="38"/>
      <c r="AA119" s="38"/>
      <c r="AB119" s="38"/>
      <c r="AC119" s="38"/>
      <c r="AD119" s="38"/>
      <c r="AE119" s="38"/>
    </row>
    <row r="120" s="2" customFormat="1" ht="24.96" customHeight="1">
      <c r="A120" s="38"/>
      <c r="B120" s="39"/>
      <c r="C120" s="23" t="s">
        <v>143</v>
      </c>
      <c r="D120" s="38"/>
      <c r="E120" s="38"/>
      <c r="F120" s="38"/>
      <c r="G120" s="38"/>
      <c r="H120" s="38"/>
      <c r="I120" s="38"/>
      <c r="J120" s="38"/>
      <c r="K120" s="38"/>
      <c r="L120" s="55"/>
      <c r="S120" s="38"/>
      <c r="T120" s="38"/>
      <c r="U120" s="38"/>
      <c r="V120" s="38"/>
      <c r="W120" s="38"/>
      <c r="X120" s="38"/>
      <c r="Y120" s="38"/>
      <c r="Z120" s="38"/>
      <c r="AA120" s="38"/>
      <c r="AB120" s="38"/>
      <c r="AC120" s="38"/>
      <c r="AD120" s="38"/>
      <c r="AE120" s="38"/>
    </row>
    <row r="121" s="2" customFormat="1" ht="6.96" customHeight="1">
      <c r="A121" s="38"/>
      <c r="B121" s="39"/>
      <c r="C121" s="38"/>
      <c r="D121" s="38"/>
      <c r="E121" s="38"/>
      <c r="F121" s="38"/>
      <c r="G121" s="38"/>
      <c r="H121" s="38"/>
      <c r="I121" s="38"/>
      <c r="J121" s="38"/>
      <c r="K121" s="38"/>
      <c r="L121" s="55"/>
      <c r="S121" s="38"/>
      <c r="T121" s="38"/>
      <c r="U121" s="38"/>
      <c r="V121" s="38"/>
      <c r="W121" s="38"/>
      <c r="X121" s="38"/>
      <c r="Y121" s="38"/>
      <c r="Z121" s="38"/>
      <c r="AA121" s="38"/>
      <c r="AB121" s="38"/>
      <c r="AC121" s="38"/>
      <c r="AD121" s="38"/>
      <c r="AE121" s="38"/>
    </row>
    <row r="122" s="2" customFormat="1" ht="12" customHeight="1">
      <c r="A122" s="38"/>
      <c r="B122" s="39"/>
      <c r="C122" s="32" t="s">
        <v>16</v>
      </c>
      <c r="D122" s="38"/>
      <c r="E122" s="38"/>
      <c r="F122" s="38"/>
      <c r="G122" s="38"/>
      <c r="H122" s="38"/>
      <c r="I122" s="38"/>
      <c r="J122" s="38"/>
      <c r="K122" s="38"/>
      <c r="L122" s="55"/>
      <c r="S122" s="38"/>
      <c r="T122" s="38"/>
      <c r="U122" s="38"/>
      <c r="V122" s="38"/>
      <c r="W122" s="38"/>
      <c r="X122" s="38"/>
      <c r="Y122" s="38"/>
      <c r="Z122" s="38"/>
      <c r="AA122" s="38"/>
      <c r="AB122" s="38"/>
      <c r="AC122" s="38"/>
      <c r="AD122" s="38"/>
      <c r="AE122" s="38"/>
    </row>
    <row r="123" s="2" customFormat="1" ht="16.5" customHeight="1">
      <c r="A123" s="38"/>
      <c r="B123" s="39"/>
      <c r="C123" s="38"/>
      <c r="D123" s="38"/>
      <c r="E123" s="130" t="str">
        <f>E7</f>
        <v>Brno, VDJ Jelenice, rekonstrukce stavební části a technologie</v>
      </c>
      <c r="F123" s="32"/>
      <c r="G123" s="32"/>
      <c r="H123" s="32"/>
      <c r="I123" s="38"/>
      <c r="J123" s="38"/>
      <c r="K123" s="38"/>
      <c r="L123" s="55"/>
      <c r="S123" s="38"/>
      <c r="T123" s="38"/>
      <c r="U123" s="38"/>
      <c r="V123" s="38"/>
      <c r="W123" s="38"/>
      <c r="X123" s="38"/>
      <c r="Y123" s="38"/>
      <c r="Z123" s="38"/>
      <c r="AA123" s="38"/>
      <c r="AB123" s="38"/>
      <c r="AC123" s="38"/>
      <c r="AD123" s="38"/>
      <c r="AE123" s="38"/>
    </row>
    <row r="124" s="1" customFormat="1" ht="12" customHeight="1">
      <c r="B124" s="22"/>
      <c r="C124" s="32" t="s">
        <v>112</v>
      </c>
      <c r="L124" s="22"/>
    </row>
    <row r="125" s="1" customFormat="1" ht="16.5" customHeight="1">
      <c r="B125" s="22"/>
      <c r="E125" s="130" t="s">
        <v>113</v>
      </c>
      <c r="F125" s="1"/>
      <c r="G125" s="1"/>
      <c r="H125" s="1"/>
      <c r="L125" s="22"/>
    </row>
    <row r="126" s="1" customFormat="1" ht="12" customHeight="1">
      <c r="B126" s="22"/>
      <c r="C126" s="32" t="s">
        <v>114</v>
      </c>
      <c r="L126" s="22"/>
    </row>
    <row r="127" s="2" customFormat="1" ht="16.5" customHeight="1">
      <c r="A127" s="38"/>
      <c r="B127" s="39"/>
      <c r="C127" s="38"/>
      <c r="D127" s="38"/>
      <c r="E127" s="131" t="s">
        <v>115</v>
      </c>
      <c r="F127" s="38"/>
      <c r="G127" s="38"/>
      <c r="H127" s="38"/>
      <c r="I127" s="38"/>
      <c r="J127" s="38"/>
      <c r="K127" s="38"/>
      <c r="L127" s="55"/>
      <c r="S127" s="38"/>
      <c r="T127" s="38"/>
      <c r="U127" s="38"/>
      <c r="V127" s="38"/>
      <c r="W127" s="38"/>
      <c r="X127" s="38"/>
      <c r="Y127" s="38"/>
      <c r="Z127" s="38"/>
      <c r="AA127" s="38"/>
      <c r="AB127" s="38"/>
      <c r="AC127" s="38"/>
      <c r="AD127" s="38"/>
      <c r="AE127" s="38"/>
    </row>
    <row r="128" s="2" customFormat="1" ht="12" customHeight="1">
      <c r="A128" s="38"/>
      <c r="B128" s="39"/>
      <c r="C128" s="32" t="s">
        <v>116</v>
      </c>
      <c r="D128" s="38"/>
      <c r="E128" s="38"/>
      <c r="F128" s="38"/>
      <c r="G128" s="38"/>
      <c r="H128" s="38"/>
      <c r="I128" s="38"/>
      <c r="J128" s="38"/>
      <c r="K128" s="38"/>
      <c r="L128" s="55"/>
      <c r="S128" s="38"/>
      <c r="T128" s="38"/>
      <c r="U128" s="38"/>
      <c r="V128" s="38"/>
      <c r="W128" s="38"/>
      <c r="X128" s="38"/>
      <c r="Y128" s="38"/>
      <c r="Z128" s="38"/>
      <c r="AA128" s="38"/>
      <c r="AB128" s="38"/>
      <c r="AC128" s="38"/>
      <c r="AD128" s="38"/>
      <c r="AE128" s="38"/>
    </row>
    <row r="129" s="2" customFormat="1" ht="30" customHeight="1">
      <c r="A129" s="38"/>
      <c r="B129" s="39"/>
      <c r="C129" s="38"/>
      <c r="D129" s="38"/>
      <c r="E129" s="67" t="str">
        <f>E13</f>
        <v>0004 - SO 01.4 Stavební úpravy a rekonstrukce vodojemu - elektronické komunikace + Měření a regulace</v>
      </c>
      <c r="F129" s="38"/>
      <c r="G129" s="38"/>
      <c r="H129" s="38"/>
      <c r="I129" s="38"/>
      <c r="J129" s="38"/>
      <c r="K129" s="38"/>
      <c r="L129" s="55"/>
      <c r="S129" s="38"/>
      <c r="T129" s="38"/>
      <c r="U129" s="38"/>
      <c r="V129" s="38"/>
      <c r="W129" s="38"/>
      <c r="X129" s="38"/>
      <c r="Y129" s="38"/>
      <c r="Z129" s="38"/>
      <c r="AA129" s="38"/>
      <c r="AB129" s="38"/>
      <c r="AC129" s="38"/>
      <c r="AD129" s="38"/>
      <c r="AE129" s="38"/>
    </row>
    <row r="130" s="2" customFormat="1" ht="6.96" customHeight="1">
      <c r="A130" s="38"/>
      <c r="B130" s="39"/>
      <c r="C130" s="38"/>
      <c r="D130" s="38"/>
      <c r="E130" s="38"/>
      <c r="F130" s="38"/>
      <c r="G130" s="38"/>
      <c r="H130" s="38"/>
      <c r="I130" s="38"/>
      <c r="J130" s="38"/>
      <c r="K130" s="38"/>
      <c r="L130" s="55"/>
      <c r="S130" s="38"/>
      <c r="T130" s="38"/>
      <c r="U130" s="38"/>
      <c r="V130" s="38"/>
      <c r="W130" s="38"/>
      <c r="X130" s="38"/>
      <c r="Y130" s="38"/>
      <c r="Z130" s="38"/>
      <c r="AA130" s="38"/>
      <c r="AB130" s="38"/>
      <c r="AC130" s="38"/>
      <c r="AD130" s="38"/>
      <c r="AE130" s="38"/>
    </row>
    <row r="131" s="2" customFormat="1" ht="12" customHeight="1">
      <c r="A131" s="38"/>
      <c r="B131" s="39"/>
      <c r="C131" s="32" t="s">
        <v>20</v>
      </c>
      <c r="D131" s="38"/>
      <c r="E131" s="38"/>
      <c r="F131" s="27" t="str">
        <f>F16</f>
        <v xml:space="preserve"> </v>
      </c>
      <c r="G131" s="38"/>
      <c r="H131" s="38"/>
      <c r="I131" s="32" t="s">
        <v>22</v>
      </c>
      <c r="J131" s="69" t="str">
        <f>IF(J16="","",J16)</f>
        <v>23. 6. 2025</v>
      </c>
      <c r="K131" s="38"/>
      <c r="L131" s="55"/>
      <c r="S131" s="38"/>
      <c r="T131" s="38"/>
      <c r="U131" s="38"/>
      <c r="V131" s="38"/>
      <c r="W131" s="38"/>
      <c r="X131" s="38"/>
      <c r="Y131" s="38"/>
      <c r="Z131" s="38"/>
      <c r="AA131" s="38"/>
      <c r="AB131" s="38"/>
      <c r="AC131" s="38"/>
      <c r="AD131" s="38"/>
      <c r="AE131" s="38"/>
    </row>
    <row r="132" s="2" customFormat="1" ht="6.96" customHeight="1">
      <c r="A132" s="38"/>
      <c r="B132" s="39"/>
      <c r="C132" s="38"/>
      <c r="D132" s="38"/>
      <c r="E132" s="38"/>
      <c r="F132" s="38"/>
      <c r="G132" s="38"/>
      <c r="H132" s="38"/>
      <c r="I132" s="38"/>
      <c r="J132" s="38"/>
      <c r="K132" s="38"/>
      <c r="L132" s="55"/>
      <c r="S132" s="38"/>
      <c r="T132" s="38"/>
      <c r="U132" s="38"/>
      <c r="V132" s="38"/>
      <c r="W132" s="38"/>
      <c r="X132" s="38"/>
      <c r="Y132" s="38"/>
      <c r="Z132" s="38"/>
      <c r="AA132" s="38"/>
      <c r="AB132" s="38"/>
      <c r="AC132" s="38"/>
      <c r="AD132" s="38"/>
      <c r="AE132" s="38"/>
    </row>
    <row r="133" s="2" customFormat="1" ht="25.65" customHeight="1">
      <c r="A133" s="38"/>
      <c r="B133" s="39"/>
      <c r="C133" s="32" t="s">
        <v>24</v>
      </c>
      <c r="D133" s="38"/>
      <c r="E133" s="38"/>
      <c r="F133" s="27" t="str">
        <f>E19</f>
        <v>Statutární město Brno</v>
      </c>
      <c r="G133" s="38"/>
      <c r="H133" s="38"/>
      <c r="I133" s="32" t="s">
        <v>30</v>
      </c>
      <c r="J133" s="36" t="str">
        <f>E25</f>
        <v>Sweco a.s., divize Morava</v>
      </c>
      <c r="K133" s="38"/>
      <c r="L133" s="55"/>
      <c r="S133" s="38"/>
      <c r="T133" s="38"/>
      <c r="U133" s="38"/>
      <c r="V133" s="38"/>
      <c r="W133" s="38"/>
      <c r="X133" s="38"/>
      <c r="Y133" s="38"/>
      <c r="Z133" s="38"/>
      <c r="AA133" s="38"/>
      <c r="AB133" s="38"/>
      <c r="AC133" s="38"/>
      <c r="AD133" s="38"/>
      <c r="AE133" s="38"/>
    </row>
    <row r="134" s="2" customFormat="1" ht="15.15" customHeight="1">
      <c r="A134" s="38"/>
      <c r="B134" s="39"/>
      <c r="C134" s="32" t="s">
        <v>28</v>
      </c>
      <c r="D134" s="38"/>
      <c r="E134" s="38"/>
      <c r="F134" s="27" t="str">
        <f>IF(E22="","",E22)</f>
        <v>Vyplň údaj</v>
      </c>
      <c r="G134" s="38"/>
      <c r="H134" s="38"/>
      <c r="I134" s="32" t="s">
        <v>33</v>
      </c>
      <c r="J134" s="36" t="str">
        <f>E28</f>
        <v xml:space="preserve"> </v>
      </c>
      <c r="K134" s="38"/>
      <c r="L134" s="55"/>
      <c r="S134" s="38"/>
      <c r="T134" s="38"/>
      <c r="U134" s="38"/>
      <c r="V134" s="38"/>
      <c r="W134" s="38"/>
      <c r="X134" s="38"/>
      <c r="Y134" s="38"/>
      <c r="Z134" s="38"/>
      <c r="AA134" s="38"/>
      <c r="AB134" s="38"/>
      <c r="AC134" s="38"/>
      <c r="AD134" s="38"/>
      <c r="AE134" s="38"/>
    </row>
    <row r="135" s="2" customFormat="1" ht="10.32" customHeight="1">
      <c r="A135" s="38"/>
      <c r="B135" s="39"/>
      <c r="C135" s="38"/>
      <c r="D135" s="38"/>
      <c r="E135" s="38"/>
      <c r="F135" s="38"/>
      <c r="G135" s="38"/>
      <c r="H135" s="38"/>
      <c r="I135" s="38"/>
      <c r="J135" s="38"/>
      <c r="K135" s="38"/>
      <c r="L135" s="55"/>
      <c r="S135" s="38"/>
      <c r="T135" s="38"/>
      <c r="U135" s="38"/>
      <c r="V135" s="38"/>
      <c r="W135" s="38"/>
      <c r="X135" s="38"/>
      <c r="Y135" s="38"/>
      <c r="Z135" s="38"/>
      <c r="AA135" s="38"/>
      <c r="AB135" s="38"/>
      <c r="AC135" s="38"/>
      <c r="AD135" s="38"/>
      <c r="AE135" s="38"/>
    </row>
    <row r="136" s="11" customFormat="1" ht="29.28" customHeight="1">
      <c r="A136" s="157"/>
      <c r="B136" s="158"/>
      <c r="C136" s="159" t="s">
        <v>144</v>
      </c>
      <c r="D136" s="160" t="s">
        <v>60</v>
      </c>
      <c r="E136" s="160" t="s">
        <v>56</v>
      </c>
      <c r="F136" s="160" t="s">
        <v>57</v>
      </c>
      <c r="G136" s="160" t="s">
        <v>145</v>
      </c>
      <c r="H136" s="160" t="s">
        <v>146</v>
      </c>
      <c r="I136" s="160" t="s">
        <v>147</v>
      </c>
      <c r="J136" s="160" t="s">
        <v>120</v>
      </c>
      <c r="K136" s="161" t="s">
        <v>148</v>
      </c>
      <c r="L136" s="162"/>
      <c r="M136" s="86" t="s">
        <v>1</v>
      </c>
      <c r="N136" s="87" t="s">
        <v>39</v>
      </c>
      <c r="O136" s="87" t="s">
        <v>149</v>
      </c>
      <c r="P136" s="87" t="s">
        <v>150</v>
      </c>
      <c r="Q136" s="87" t="s">
        <v>151</v>
      </c>
      <c r="R136" s="87" t="s">
        <v>152</v>
      </c>
      <c r="S136" s="87" t="s">
        <v>153</v>
      </c>
      <c r="T136" s="88" t="s">
        <v>154</v>
      </c>
      <c r="U136" s="157"/>
      <c r="V136" s="157"/>
      <c r="W136" s="157"/>
      <c r="X136" s="157"/>
      <c r="Y136" s="157"/>
      <c r="Z136" s="157"/>
      <c r="AA136" s="157"/>
      <c r="AB136" s="157"/>
      <c r="AC136" s="157"/>
      <c r="AD136" s="157"/>
      <c r="AE136" s="157"/>
    </row>
    <row r="137" s="2" customFormat="1" ht="22.8" customHeight="1">
      <c r="A137" s="38"/>
      <c r="B137" s="39"/>
      <c r="C137" s="93" t="s">
        <v>155</v>
      </c>
      <c r="D137" s="38"/>
      <c r="E137" s="38"/>
      <c r="F137" s="38"/>
      <c r="G137" s="38"/>
      <c r="H137" s="38"/>
      <c r="I137" s="38"/>
      <c r="J137" s="163">
        <f>BK137</f>
        <v>0</v>
      </c>
      <c r="K137" s="38"/>
      <c r="L137" s="39"/>
      <c r="M137" s="89"/>
      <c r="N137" s="73"/>
      <c r="O137" s="90"/>
      <c r="P137" s="164">
        <f>P138</f>
        <v>0</v>
      </c>
      <c r="Q137" s="90"/>
      <c r="R137" s="164">
        <f>R138</f>
        <v>0</v>
      </c>
      <c r="S137" s="90"/>
      <c r="T137" s="165">
        <f>T138</f>
        <v>0</v>
      </c>
      <c r="U137" s="38"/>
      <c r="V137" s="38"/>
      <c r="W137" s="38"/>
      <c r="X137" s="38"/>
      <c r="Y137" s="38"/>
      <c r="Z137" s="38"/>
      <c r="AA137" s="38"/>
      <c r="AB137" s="38"/>
      <c r="AC137" s="38"/>
      <c r="AD137" s="38"/>
      <c r="AE137" s="38"/>
      <c r="AT137" s="19" t="s">
        <v>74</v>
      </c>
      <c r="AU137" s="19" t="s">
        <v>122</v>
      </c>
      <c r="BK137" s="166">
        <f>BK138</f>
        <v>0</v>
      </c>
    </row>
    <row r="138" s="12" customFormat="1" ht="25.92" customHeight="1">
      <c r="A138" s="12"/>
      <c r="B138" s="167"/>
      <c r="C138" s="12"/>
      <c r="D138" s="168" t="s">
        <v>74</v>
      </c>
      <c r="E138" s="169" t="s">
        <v>304</v>
      </c>
      <c r="F138" s="169" t="s">
        <v>1980</v>
      </c>
      <c r="G138" s="12"/>
      <c r="H138" s="12"/>
      <c r="I138" s="170"/>
      <c r="J138" s="171">
        <f>BK138</f>
        <v>0</v>
      </c>
      <c r="K138" s="12"/>
      <c r="L138" s="167"/>
      <c r="M138" s="172"/>
      <c r="N138" s="173"/>
      <c r="O138" s="173"/>
      <c r="P138" s="174">
        <f>P139</f>
        <v>0</v>
      </c>
      <c r="Q138" s="173"/>
      <c r="R138" s="174">
        <f>R139</f>
        <v>0</v>
      </c>
      <c r="S138" s="173"/>
      <c r="T138" s="175">
        <f>T139</f>
        <v>0</v>
      </c>
      <c r="U138" s="12"/>
      <c r="V138" s="12"/>
      <c r="W138" s="12"/>
      <c r="X138" s="12"/>
      <c r="Y138" s="12"/>
      <c r="Z138" s="12"/>
      <c r="AA138" s="12"/>
      <c r="AB138" s="12"/>
      <c r="AC138" s="12"/>
      <c r="AD138" s="12"/>
      <c r="AE138" s="12"/>
      <c r="AR138" s="168" t="s">
        <v>91</v>
      </c>
      <c r="AT138" s="176" t="s">
        <v>74</v>
      </c>
      <c r="AU138" s="176" t="s">
        <v>75</v>
      </c>
      <c r="AY138" s="168" t="s">
        <v>158</v>
      </c>
      <c r="BK138" s="177">
        <f>BK139</f>
        <v>0</v>
      </c>
    </row>
    <row r="139" s="12" customFormat="1" ht="22.8" customHeight="1">
      <c r="A139" s="12"/>
      <c r="B139" s="167"/>
      <c r="C139" s="12"/>
      <c r="D139" s="168" t="s">
        <v>74</v>
      </c>
      <c r="E139" s="178" t="s">
        <v>2026</v>
      </c>
      <c r="F139" s="178" t="s">
        <v>2027</v>
      </c>
      <c r="G139" s="12"/>
      <c r="H139" s="12"/>
      <c r="I139" s="170"/>
      <c r="J139" s="179">
        <f>BK139</f>
        <v>0</v>
      </c>
      <c r="K139" s="12"/>
      <c r="L139" s="167"/>
      <c r="M139" s="172"/>
      <c r="N139" s="173"/>
      <c r="O139" s="173"/>
      <c r="P139" s="174">
        <f>P140+P377+P532+P543+P554+P615+P644+P665+P742+P751+P760</f>
        <v>0</v>
      </c>
      <c r="Q139" s="173"/>
      <c r="R139" s="174">
        <f>R140+R377+R532+R543+R554+R615+R644+R665+R742+R751+R760</f>
        <v>0</v>
      </c>
      <c r="S139" s="173"/>
      <c r="T139" s="175">
        <f>T140+T377+T532+T543+T554+T615+T644+T665+T742+T751+T760</f>
        <v>0</v>
      </c>
      <c r="U139" s="12"/>
      <c r="V139" s="12"/>
      <c r="W139" s="12"/>
      <c r="X139" s="12"/>
      <c r="Y139" s="12"/>
      <c r="Z139" s="12"/>
      <c r="AA139" s="12"/>
      <c r="AB139" s="12"/>
      <c r="AC139" s="12"/>
      <c r="AD139" s="12"/>
      <c r="AE139" s="12"/>
      <c r="AR139" s="168" t="s">
        <v>91</v>
      </c>
      <c r="AT139" s="176" t="s">
        <v>74</v>
      </c>
      <c r="AU139" s="176" t="s">
        <v>81</v>
      </c>
      <c r="AY139" s="168" t="s">
        <v>158</v>
      </c>
      <c r="BK139" s="177">
        <f>BK140+BK377+BK532+BK543+BK554+BK615+BK644+BK665+BK742+BK751+BK760</f>
        <v>0</v>
      </c>
    </row>
    <row r="140" s="12" customFormat="1" ht="20.88" customHeight="1">
      <c r="A140" s="12"/>
      <c r="B140" s="167"/>
      <c r="C140" s="12"/>
      <c r="D140" s="168" t="s">
        <v>74</v>
      </c>
      <c r="E140" s="178" t="s">
        <v>2028</v>
      </c>
      <c r="F140" s="178" t="s">
        <v>2029</v>
      </c>
      <c r="G140" s="12"/>
      <c r="H140" s="12"/>
      <c r="I140" s="170"/>
      <c r="J140" s="179">
        <f>BK140</f>
        <v>0</v>
      </c>
      <c r="K140" s="12"/>
      <c r="L140" s="167"/>
      <c r="M140" s="172"/>
      <c r="N140" s="173"/>
      <c r="O140" s="173"/>
      <c r="P140" s="174">
        <f>SUM(P141:P376)</f>
        <v>0</v>
      </c>
      <c r="Q140" s="173"/>
      <c r="R140" s="174">
        <f>SUM(R141:R376)</f>
        <v>0</v>
      </c>
      <c r="S140" s="173"/>
      <c r="T140" s="175">
        <f>SUM(T141:T376)</f>
        <v>0</v>
      </c>
      <c r="U140" s="12"/>
      <c r="V140" s="12"/>
      <c r="W140" s="12"/>
      <c r="X140" s="12"/>
      <c r="Y140" s="12"/>
      <c r="Z140" s="12"/>
      <c r="AA140" s="12"/>
      <c r="AB140" s="12"/>
      <c r="AC140" s="12"/>
      <c r="AD140" s="12"/>
      <c r="AE140" s="12"/>
      <c r="AR140" s="168" t="s">
        <v>81</v>
      </c>
      <c r="AT140" s="176" t="s">
        <v>74</v>
      </c>
      <c r="AU140" s="176" t="s">
        <v>83</v>
      </c>
      <c r="AY140" s="168" t="s">
        <v>158</v>
      </c>
      <c r="BK140" s="177">
        <f>SUM(BK141:BK376)</f>
        <v>0</v>
      </c>
    </row>
    <row r="141" s="2" customFormat="1" ht="49.05" customHeight="1">
      <c r="A141" s="38"/>
      <c r="B141" s="180"/>
      <c r="C141" s="181" t="s">
        <v>81</v>
      </c>
      <c r="D141" s="181" t="s">
        <v>160</v>
      </c>
      <c r="E141" s="182" t="s">
        <v>2030</v>
      </c>
      <c r="F141" s="183" t="s">
        <v>2031</v>
      </c>
      <c r="G141" s="184" t="s">
        <v>469</v>
      </c>
      <c r="H141" s="185">
        <v>1</v>
      </c>
      <c r="I141" s="186"/>
      <c r="J141" s="187">
        <f>ROUND(I141*H141,2)</f>
        <v>0</v>
      </c>
      <c r="K141" s="183" t="s">
        <v>1</v>
      </c>
      <c r="L141" s="39"/>
      <c r="M141" s="188" t="s">
        <v>1</v>
      </c>
      <c r="N141" s="189" t="s">
        <v>40</v>
      </c>
      <c r="O141" s="77"/>
      <c r="P141" s="190">
        <f>O141*H141</f>
        <v>0</v>
      </c>
      <c r="Q141" s="190">
        <v>0</v>
      </c>
      <c r="R141" s="190">
        <f>Q141*H141</f>
        <v>0</v>
      </c>
      <c r="S141" s="190">
        <v>0</v>
      </c>
      <c r="T141" s="191">
        <f>S141*H141</f>
        <v>0</v>
      </c>
      <c r="U141" s="38"/>
      <c r="V141" s="38"/>
      <c r="W141" s="38"/>
      <c r="X141" s="38"/>
      <c r="Y141" s="38"/>
      <c r="Z141" s="38"/>
      <c r="AA141" s="38"/>
      <c r="AB141" s="38"/>
      <c r="AC141" s="38"/>
      <c r="AD141" s="38"/>
      <c r="AE141" s="38"/>
      <c r="AR141" s="192" t="s">
        <v>165</v>
      </c>
      <c r="AT141" s="192" t="s">
        <v>160</v>
      </c>
      <c r="AU141" s="192" t="s">
        <v>91</v>
      </c>
      <c r="AY141" s="19" t="s">
        <v>158</v>
      </c>
      <c r="BE141" s="193">
        <f>IF(N141="základní",J141,0)</f>
        <v>0</v>
      </c>
      <c r="BF141" s="193">
        <f>IF(N141="snížená",J141,0)</f>
        <v>0</v>
      </c>
      <c r="BG141" s="193">
        <f>IF(N141="zákl. přenesená",J141,0)</f>
        <v>0</v>
      </c>
      <c r="BH141" s="193">
        <f>IF(N141="sníž. přenesená",J141,0)</f>
        <v>0</v>
      </c>
      <c r="BI141" s="193">
        <f>IF(N141="nulová",J141,0)</f>
        <v>0</v>
      </c>
      <c r="BJ141" s="19" t="s">
        <v>81</v>
      </c>
      <c r="BK141" s="193">
        <f>ROUND(I141*H141,2)</f>
        <v>0</v>
      </c>
      <c r="BL141" s="19" t="s">
        <v>165</v>
      </c>
      <c r="BM141" s="192" t="s">
        <v>83</v>
      </c>
    </row>
    <row r="142" s="2" customFormat="1">
      <c r="A142" s="38"/>
      <c r="B142" s="39"/>
      <c r="C142" s="38"/>
      <c r="D142" s="194" t="s">
        <v>167</v>
      </c>
      <c r="E142" s="38"/>
      <c r="F142" s="195" t="s">
        <v>2031</v>
      </c>
      <c r="G142" s="38"/>
      <c r="H142" s="38"/>
      <c r="I142" s="196"/>
      <c r="J142" s="38"/>
      <c r="K142" s="38"/>
      <c r="L142" s="39"/>
      <c r="M142" s="197"/>
      <c r="N142" s="198"/>
      <c r="O142" s="77"/>
      <c r="P142" s="77"/>
      <c r="Q142" s="77"/>
      <c r="R142" s="77"/>
      <c r="S142" s="77"/>
      <c r="T142" s="78"/>
      <c r="U142" s="38"/>
      <c r="V142" s="38"/>
      <c r="W142" s="38"/>
      <c r="X142" s="38"/>
      <c r="Y142" s="38"/>
      <c r="Z142" s="38"/>
      <c r="AA142" s="38"/>
      <c r="AB142" s="38"/>
      <c r="AC142" s="38"/>
      <c r="AD142" s="38"/>
      <c r="AE142" s="38"/>
      <c r="AT142" s="19" t="s">
        <v>167</v>
      </c>
      <c r="AU142" s="19" t="s">
        <v>91</v>
      </c>
    </row>
    <row r="143" s="2" customFormat="1" ht="16.5" customHeight="1">
      <c r="A143" s="38"/>
      <c r="B143" s="180"/>
      <c r="C143" s="181" t="s">
        <v>83</v>
      </c>
      <c r="D143" s="181" t="s">
        <v>160</v>
      </c>
      <c r="E143" s="182" t="s">
        <v>2032</v>
      </c>
      <c r="F143" s="183" t="s">
        <v>2033</v>
      </c>
      <c r="G143" s="184" t="s">
        <v>364</v>
      </c>
      <c r="H143" s="185">
        <v>3</v>
      </c>
      <c r="I143" s="186"/>
      <c r="J143" s="187">
        <f>ROUND(I143*H143,2)</f>
        <v>0</v>
      </c>
      <c r="K143" s="183" t="s">
        <v>1</v>
      </c>
      <c r="L143" s="39"/>
      <c r="M143" s="188" t="s">
        <v>1</v>
      </c>
      <c r="N143" s="189" t="s">
        <v>40</v>
      </c>
      <c r="O143" s="77"/>
      <c r="P143" s="190">
        <f>O143*H143</f>
        <v>0</v>
      </c>
      <c r="Q143" s="190">
        <v>0</v>
      </c>
      <c r="R143" s="190">
        <f>Q143*H143</f>
        <v>0</v>
      </c>
      <c r="S143" s="190">
        <v>0</v>
      </c>
      <c r="T143" s="191">
        <f>S143*H143</f>
        <v>0</v>
      </c>
      <c r="U143" s="38"/>
      <c r="V143" s="38"/>
      <c r="W143" s="38"/>
      <c r="X143" s="38"/>
      <c r="Y143" s="38"/>
      <c r="Z143" s="38"/>
      <c r="AA143" s="38"/>
      <c r="AB143" s="38"/>
      <c r="AC143" s="38"/>
      <c r="AD143" s="38"/>
      <c r="AE143" s="38"/>
      <c r="AR143" s="192" t="s">
        <v>165</v>
      </c>
      <c r="AT143" s="192" t="s">
        <v>160</v>
      </c>
      <c r="AU143" s="192" t="s">
        <v>91</v>
      </c>
      <c r="AY143" s="19" t="s">
        <v>158</v>
      </c>
      <c r="BE143" s="193">
        <f>IF(N143="základní",J143,0)</f>
        <v>0</v>
      </c>
      <c r="BF143" s="193">
        <f>IF(N143="snížená",J143,0)</f>
        <v>0</v>
      </c>
      <c r="BG143" s="193">
        <f>IF(N143="zákl. přenesená",J143,0)</f>
        <v>0</v>
      </c>
      <c r="BH143" s="193">
        <f>IF(N143="sníž. přenesená",J143,0)</f>
        <v>0</v>
      </c>
      <c r="BI143" s="193">
        <f>IF(N143="nulová",J143,0)</f>
        <v>0</v>
      </c>
      <c r="BJ143" s="19" t="s">
        <v>81</v>
      </c>
      <c r="BK143" s="193">
        <f>ROUND(I143*H143,2)</f>
        <v>0</v>
      </c>
      <c r="BL143" s="19" t="s">
        <v>165</v>
      </c>
      <c r="BM143" s="192" t="s">
        <v>165</v>
      </c>
    </row>
    <row r="144" s="2" customFormat="1">
      <c r="A144" s="38"/>
      <c r="B144" s="39"/>
      <c r="C144" s="38"/>
      <c r="D144" s="194" t="s">
        <v>167</v>
      </c>
      <c r="E144" s="38"/>
      <c r="F144" s="195" t="s">
        <v>2033</v>
      </c>
      <c r="G144" s="38"/>
      <c r="H144" s="38"/>
      <c r="I144" s="196"/>
      <c r="J144" s="38"/>
      <c r="K144" s="38"/>
      <c r="L144" s="39"/>
      <c r="M144" s="197"/>
      <c r="N144" s="198"/>
      <c r="O144" s="77"/>
      <c r="P144" s="77"/>
      <c r="Q144" s="77"/>
      <c r="R144" s="77"/>
      <c r="S144" s="77"/>
      <c r="T144" s="78"/>
      <c r="U144" s="38"/>
      <c r="V144" s="38"/>
      <c r="W144" s="38"/>
      <c r="X144" s="38"/>
      <c r="Y144" s="38"/>
      <c r="Z144" s="38"/>
      <c r="AA144" s="38"/>
      <c r="AB144" s="38"/>
      <c r="AC144" s="38"/>
      <c r="AD144" s="38"/>
      <c r="AE144" s="38"/>
      <c r="AT144" s="19" t="s">
        <v>167</v>
      </c>
      <c r="AU144" s="19" t="s">
        <v>91</v>
      </c>
    </row>
    <row r="145" s="2" customFormat="1" ht="16.5" customHeight="1">
      <c r="A145" s="38"/>
      <c r="B145" s="180"/>
      <c r="C145" s="181" t="s">
        <v>91</v>
      </c>
      <c r="D145" s="181" t="s">
        <v>160</v>
      </c>
      <c r="E145" s="182" t="s">
        <v>2034</v>
      </c>
      <c r="F145" s="183" t="s">
        <v>2035</v>
      </c>
      <c r="G145" s="184" t="s">
        <v>364</v>
      </c>
      <c r="H145" s="185">
        <v>1</v>
      </c>
      <c r="I145" s="186"/>
      <c r="J145" s="187">
        <f>ROUND(I145*H145,2)</f>
        <v>0</v>
      </c>
      <c r="K145" s="183" t="s">
        <v>1</v>
      </c>
      <c r="L145" s="39"/>
      <c r="M145" s="188" t="s">
        <v>1</v>
      </c>
      <c r="N145" s="189" t="s">
        <v>40</v>
      </c>
      <c r="O145" s="77"/>
      <c r="P145" s="190">
        <f>O145*H145</f>
        <v>0</v>
      </c>
      <c r="Q145" s="190">
        <v>0</v>
      </c>
      <c r="R145" s="190">
        <f>Q145*H145</f>
        <v>0</v>
      </c>
      <c r="S145" s="190">
        <v>0</v>
      </c>
      <c r="T145" s="191">
        <f>S145*H145</f>
        <v>0</v>
      </c>
      <c r="U145" s="38"/>
      <c r="V145" s="38"/>
      <c r="W145" s="38"/>
      <c r="X145" s="38"/>
      <c r="Y145" s="38"/>
      <c r="Z145" s="38"/>
      <c r="AA145" s="38"/>
      <c r="AB145" s="38"/>
      <c r="AC145" s="38"/>
      <c r="AD145" s="38"/>
      <c r="AE145" s="38"/>
      <c r="AR145" s="192" t="s">
        <v>165</v>
      </c>
      <c r="AT145" s="192" t="s">
        <v>160</v>
      </c>
      <c r="AU145" s="192" t="s">
        <v>91</v>
      </c>
      <c r="AY145" s="19" t="s">
        <v>158</v>
      </c>
      <c r="BE145" s="193">
        <f>IF(N145="základní",J145,0)</f>
        <v>0</v>
      </c>
      <c r="BF145" s="193">
        <f>IF(N145="snížená",J145,0)</f>
        <v>0</v>
      </c>
      <c r="BG145" s="193">
        <f>IF(N145="zákl. přenesená",J145,0)</f>
        <v>0</v>
      </c>
      <c r="BH145" s="193">
        <f>IF(N145="sníž. přenesená",J145,0)</f>
        <v>0</v>
      </c>
      <c r="BI145" s="193">
        <f>IF(N145="nulová",J145,0)</f>
        <v>0</v>
      </c>
      <c r="BJ145" s="19" t="s">
        <v>81</v>
      </c>
      <c r="BK145" s="193">
        <f>ROUND(I145*H145,2)</f>
        <v>0</v>
      </c>
      <c r="BL145" s="19" t="s">
        <v>165</v>
      </c>
      <c r="BM145" s="192" t="s">
        <v>208</v>
      </c>
    </row>
    <row r="146" s="2" customFormat="1">
      <c r="A146" s="38"/>
      <c r="B146" s="39"/>
      <c r="C146" s="38"/>
      <c r="D146" s="194" t="s">
        <v>167</v>
      </c>
      <c r="E146" s="38"/>
      <c r="F146" s="195" t="s">
        <v>2035</v>
      </c>
      <c r="G146" s="38"/>
      <c r="H146" s="38"/>
      <c r="I146" s="196"/>
      <c r="J146" s="38"/>
      <c r="K146" s="38"/>
      <c r="L146" s="39"/>
      <c r="M146" s="197"/>
      <c r="N146" s="198"/>
      <c r="O146" s="77"/>
      <c r="P146" s="77"/>
      <c r="Q146" s="77"/>
      <c r="R146" s="77"/>
      <c r="S146" s="77"/>
      <c r="T146" s="78"/>
      <c r="U146" s="38"/>
      <c r="V146" s="38"/>
      <c r="W146" s="38"/>
      <c r="X146" s="38"/>
      <c r="Y146" s="38"/>
      <c r="Z146" s="38"/>
      <c r="AA146" s="38"/>
      <c r="AB146" s="38"/>
      <c r="AC146" s="38"/>
      <c r="AD146" s="38"/>
      <c r="AE146" s="38"/>
      <c r="AT146" s="19" t="s">
        <v>167</v>
      </c>
      <c r="AU146" s="19" t="s">
        <v>91</v>
      </c>
    </row>
    <row r="147" s="2" customFormat="1" ht="16.5" customHeight="1">
      <c r="A147" s="38"/>
      <c r="B147" s="180"/>
      <c r="C147" s="181" t="s">
        <v>165</v>
      </c>
      <c r="D147" s="181" t="s">
        <v>160</v>
      </c>
      <c r="E147" s="182" t="s">
        <v>2036</v>
      </c>
      <c r="F147" s="183" t="s">
        <v>2037</v>
      </c>
      <c r="G147" s="184" t="s">
        <v>364</v>
      </c>
      <c r="H147" s="185">
        <v>1</v>
      </c>
      <c r="I147" s="186"/>
      <c r="J147" s="187">
        <f>ROUND(I147*H147,2)</f>
        <v>0</v>
      </c>
      <c r="K147" s="183" t="s">
        <v>1</v>
      </c>
      <c r="L147" s="39"/>
      <c r="M147" s="188" t="s">
        <v>1</v>
      </c>
      <c r="N147" s="189" t="s">
        <v>40</v>
      </c>
      <c r="O147" s="77"/>
      <c r="P147" s="190">
        <f>O147*H147</f>
        <v>0</v>
      </c>
      <c r="Q147" s="190">
        <v>0</v>
      </c>
      <c r="R147" s="190">
        <f>Q147*H147</f>
        <v>0</v>
      </c>
      <c r="S147" s="190">
        <v>0</v>
      </c>
      <c r="T147" s="191">
        <f>S147*H147</f>
        <v>0</v>
      </c>
      <c r="U147" s="38"/>
      <c r="V147" s="38"/>
      <c r="W147" s="38"/>
      <c r="X147" s="38"/>
      <c r="Y147" s="38"/>
      <c r="Z147" s="38"/>
      <c r="AA147" s="38"/>
      <c r="AB147" s="38"/>
      <c r="AC147" s="38"/>
      <c r="AD147" s="38"/>
      <c r="AE147" s="38"/>
      <c r="AR147" s="192" t="s">
        <v>165</v>
      </c>
      <c r="AT147" s="192" t="s">
        <v>160</v>
      </c>
      <c r="AU147" s="192" t="s">
        <v>91</v>
      </c>
      <c r="AY147" s="19" t="s">
        <v>158</v>
      </c>
      <c r="BE147" s="193">
        <f>IF(N147="základní",J147,0)</f>
        <v>0</v>
      </c>
      <c r="BF147" s="193">
        <f>IF(N147="snížená",J147,0)</f>
        <v>0</v>
      </c>
      <c r="BG147" s="193">
        <f>IF(N147="zákl. přenesená",J147,0)</f>
        <v>0</v>
      </c>
      <c r="BH147" s="193">
        <f>IF(N147="sníž. přenesená",J147,0)</f>
        <v>0</v>
      </c>
      <c r="BI147" s="193">
        <f>IF(N147="nulová",J147,0)</f>
        <v>0</v>
      </c>
      <c r="BJ147" s="19" t="s">
        <v>81</v>
      </c>
      <c r="BK147" s="193">
        <f>ROUND(I147*H147,2)</f>
        <v>0</v>
      </c>
      <c r="BL147" s="19" t="s">
        <v>165</v>
      </c>
      <c r="BM147" s="192" t="s">
        <v>226</v>
      </c>
    </row>
    <row r="148" s="2" customFormat="1">
      <c r="A148" s="38"/>
      <c r="B148" s="39"/>
      <c r="C148" s="38"/>
      <c r="D148" s="194" t="s">
        <v>167</v>
      </c>
      <c r="E148" s="38"/>
      <c r="F148" s="195" t="s">
        <v>2037</v>
      </c>
      <c r="G148" s="38"/>
      <c r="H148" s="38"/>
      <c r="I148" s="196"/>
      <c r="J148" s="38"/>
      <c r="K148" s="38"/>
      <c r="L148" s="39"/>
      <c r="M148" s="197"/>
      <c r="N148" s="198"/>
      <c r="O148" s="77"/>
      <c r="P148" s="77"/>
      <c r="Q148" s="77"/>
      <c r="R148" s="77"/>
      <c r="S148" s="77"/>
      <c r="T148" s="78"/>
      <c r="U148" s="38"/>
      <c r="V148" s="38"/>
      <c r="W148" s="38"/>
      <c r="X148" s="38"/>
      <c r="Y148" s="38"/>
      <c r="Z148" s="38"/>
      <c r="AA148" s="38"/>
      <c r="AB148" s="38"/>
      <c r="AC148" s="38"/>
      <c r="AD148" s="38"/>
      <c r="AE148" s="38"/>
      <c r="AT148" s="19" t="s">
        <v>167</v>
      </c>
      <c r="AU148" s="19" t="s">
        <v>91</v>
      </c>
    </row>
    <row r="149" s="2" customFormat="1" ht="16.5" customHeight="1">
      <c r="A149" s="38"/>
      <c r="B149" s="180"/>
      <c r="C149" s="181" t="s">
        <v>197</v>
      </c>
      <c r="D149" s="181" t="s">
        <v>160</v>
      </c>
      <c r="E149" s="182" t="s">
        <v>2038</v>
      </c>
      <c r="F149" s="183" t="s">
        <v>2033</v>
      </c>
      <c r="G149" s="184" t="s">
        <v>364</v>
      </c>
      <c r="H149" s="185">
        <v>3</v>
      </c>
      <c r="I149" s="186"/>
      <c r="J149" s="187">
        <f>ROUND(I149*H149,2)</f>
        <v>0</v>
      </c>
      <c r="K149" s="183" t="s">
        <v>1</v>
      </c>
      <c r="L149" s="39"/>
      <c r="M149" s="188" t="s">
        <v>1</v>
      </c>
      <c r="N149" s="189" t="s">
        <v>40</v>
      </c>
      <c r="O149" s="77"/>
      <c r="P149" s="190">
        <f>O149*H149</f>
        <v>0</v>
      </c>
      <c r="Q149" s="190">
        <v>0</v>
      </c>
      <c r="R149" s="190">
        <f>Q149*H149</f>
        <v>0</v>
      </c>
      <c r="S149" s="190">
        <v>0</v>
      </c>
      <c r="T149" s="191">
        <f>S149*H149</f>
        <v>0</v>
      </c>
      <c r="U149" s="38"/>
      <c r="V149" s="38"/>
      <c r="W149" s="38"/>
      <c r="X149" s="38"/>
      <c r="Y149" s="38"/>
      <c r="Z149" s="38"/>
      <c r="AA149" s="38"/>
      <c r="AB149" s="38"/>
      <c r="AC149" s="38"/>
      <c r="AD149" s="38"/>
      <c r="AE149" s="38"/>
      <c r="AR149" s="192" t="s">
        <v>165</v>
      </c>
      <c r="AT149" s="192" t="s">
        <v>160</v>
      </c>
      <c r="AU149" s="192" t="s">
        <v>91</v>
      </c>
      <c r="AY149" s="19" t="s">
        <v>158</v>
      </c>
      <c r="BE149" s="193">
        <f>IF(N149="základní",J149,0)</f>
        <v>0</v>
      </c>
      <c r="BF149" s="193">
        <f>IF(N149="snížená",J149,0)</f>
        <v>0</v>
      </c>
      <c r="BG149" s="193">
        <f>IF(N149="zákl. přenesená",J149,0)</f>
        <v>0</v>
      </c>
      <c r="BH149" s="193">
        <f>IF(N149="sníž. přenesená",J149,0)</f>
        <v>0</v>
      </c>
      <c r="BI149" s="193">
        <f>IF(N149="nulová",J149,0)</f>
        <v>0</v>
      </c>
      <c r="BJ149" s="19" t="s">
        <v>81</v>
      </c>
      <c r="BK149" s="193">
        <f>ROUND(I149*H149,2)</f>
        <v>0</v>
      </c>
      <c r="BL149" s="19" t="s">
        <v>165</v>
      </c>
      <c r="BM149" s="192" t="s">
        <v>238</v>
      </c>
    </row>
    <row r="150" s="2" customFormat="1">
      <c r="A150" s="38"/>
      <c r="B150" s="39"/>
      <c r="C150" s="38"/>
      <c r="D150" s="194" t="s">
        <v>167</v>
      </c>
      <c r="E150" s="38"/>
      <c r="F150" s="195" t="s">
        <v>2033</v>
      </c>
      <c r="G150" s="38"/>
      <c r="H150" s="38"/>
      <c r="I150" s="196"/>
      <c r="J150" s="38"/>
      <c r="K150" s="38"/>
      <c r="L150" s="39"/>
      <c r="M150" s="197"/>
      <c r="N150" s="198"/>
      <c r="O150" s="77"/>
      <c r="P150" s="77"/>
      <c r="Q150" s="77"/>
      <c r="R150" s="77"/>
      <c r="S150" s="77"/>
      <c r="T150" s="78"/>
      <c r="U150" s="38"/>
      <c r="V150" s="38"/>
      <c r="W150" s="38"/>
      <c r="X150" s="38"/>
      <c r="Y150" s="38"/>
      <c r="Z150" s="38"/>
      <c r="AA150" s="38"/>
      <c r="AB150" s="38"/>
      <c r="AC150" s="38"/>
      <c r="AD150" s="38"/>
      <c r="AE150" s="38"/>
      <c r="AT150" s="19" t="s">
        <v>167</v>
      </c>
      <c r="AU150" s="19" t="s">
        <v>91</v>
      </c>
    </row>
    <row r="151" s="2" customFormat="1" ht="16.5" customHeight="1">
      <c r="A151" s="38"/>
      <c r="B151" s="180"/>
      <c r="C151" s="181" t="s">
        <v>208</v>
      </c>
      <c r="D151" s="181" t="s">
        <v>160</v>
      </c>
      <c r="E151" s="182" t="s">
        <v>2039</v>
      </c>
      <c r="F151" s="183" t="s">
        <v>2035</v>
      </c>
      <c r="G151" s="184" t="s">
        <v>364</v>
      </c>
      <c r="H151" s="185">
        <v>1</v>
      </c>
      <c r="I151" s="186"/>
      <c r="J151" s="187">
        <f>ROUND(I151*H151,2)</f>
        <v>0</v>
      </c>
      <c r="K151" s="183" t="s">
        <v>1</v>
      </c>
      <c r="L151" s="39"/>
      <c r="M151" s="188" t="s">
        <v>1</v>
      </c>
      <c r="N151" s="189" t="s">
        <v>40</v>
      </c>
      <c r="O151" s="77"/>
      <c r="P151" s="190">
        <f>O151*H151</f>
        <v>0</v>
      </c>
      <c r="Q151" s="190">
        <v>0</v>
      </c>
      <c r="R151" s="190">
        <f>Q151*H151</f>
        <v>0</v>
      </c>
      <c r="S151" s="190">
        <v>0</v>
      </c>
      <c r="T151" s="191">
        <f>S151*H151</f>
        <v>0</v>
      </c>
      <c r="U151" s="38"/>
      <c r="V151" s="38"/>
      <c r="W151" s="38"/>
      <c r="X151" s="38"/>
      <c r="Y151" s="38"/>
      <c r="Z151" s="38"/>
      <c r="AA151" s="38"/>
      <c r="AB151" s="38"/>
      <c r="AC151" s="38"/>
      <c r="AD151" s="38"/>
      <c r="AE151" s="38"/>
      <c r="AR151" s="192" t="s">
        <v>165</v>
      </c>
      <c r="AT151" s="192" t="s">
        <v>160</v>
      </c>
      <c r="AU151" s="192" t="s">
        <v>91</v>
      </c>
      <c r="AY151" s="19" t="s">
        <v>158</v>
      </c>
      <c r="BE151" s="193">
        <f>IF(N151="základní",J151,0)</f>
        <v>0</v>
      </c>
      <c r="BF151" s="193">
        <f>IF(N151="snížená",J151,0)</f>
        <v>0</v>
      </c>
      <c r="BG151" s="193">
        <f>IF(N151="zákl. přenesená",J151,0)</f>
        <v>0</v>
      </c>
      <c r="BH151" s="193">
        <f>IF(N151="sníž. přenesená",J151,0)</f>
        <v>0</v>
      </c>
      <c r="BI151" s="193">
        <f>IF(N151="nulová",J151,0)</f>
        <v>0</v>
      </c>
      <c r="BJ151" s="19" t="s">
        <v>81</v>
      </c>
      <c r="BK151" s="193">
        <f>ROUND(I151*H151,2)</f>
        <v>0</v>
      </c>
      <c r="BL151" s="19" t="s">
        <v>165</v>
      </c>
      <c r="BM151" s="192" t="s">
        <v>8</v>
      </c>
    </row>
    <row r="152" s="2" customFormat="1">
      <c r="A152" s="38"/>
      <c r="B152" s="39"/>
      <c r="C152" s="38"/>
      <c r="D152" s="194" t="s">
        <v>167</v>
      </c>
      <c r="E152" s="38"/>
      <c r="F152" s="195" t="s">
        <v>2035</v>
      </c>
      <c r="G152" s="38"/>
      <c r="H152" s="38"/>
      <c r="I152" s="196"/>
      <c r="J152" s="38"/>
      <c r="K152" s="38"/>
      <c r="L152" s="39"/>
      <c r="M152" s="197"/>
      <c r="N152" s="198"/>
      <c r="O152" s="77"/>
      <c r="P152" s="77"/>
      <c r="Q152" s="77"/>
      <c r="R152" s="77"/>
      <c r="S152" s="77"/>
      <c r="T152" s="78"/>
      <c r="U152" s="38"/>
      <c r="V152" s="38"/>
      <c r="W152" s="38"/>
      <c r="X152" s="38"/>
      <c r="Y152" s="38"/>
      <c r="Z152" s="38"/>
      <c r="AA152" s="38"/>
      <c r="AB152" s="38"/>
      <c r="AC152" s="38"/>
      <c r="AD152" s="38"/>
      <c r="AE152" s="38"/>
      <c r="AT152" s="19" t="s">
        <v>167</v>
      </c>
      <c r="AU152" s="19" t="s">
        <v>91</v>
      </c>
    </row>
    <row r="153" s="2" customFormat="1" ht="16.5" customHeight="1">
      <c r="A153" s="38"/>
      <c r="B153" s="180"/>
      <c r="C153" s="181" t="s">
        <v>215</v>
      </c>
      <c r="D153" s="181" t="s">
        <v>160</v>
      </c>
      <c r="E153" s="182" t="s">
        <v>2040</v>
      </c>
      <c r="F153" s="183" t="s">
        <v>2041</v>
      </c>
      <c r="G153" s="184" t="s">
        <v>364</v>
      </c>
      <c r="H153" s="185">
        <v>1</v>
      </c>
      <c r="I153" s="186"/>
      <c r="J153" s="187">
        <f>ROUND(I153*H153,2)</f>
        <v>0</v>
      </c>
      <c r="K153" s="183" t="s">
        <v>1</v>
      </c>
      <c r="L153" s="39"/>
      <c r="M153" s="188" t="s">
        <v>1</v>
      </c>
      <c r="N153" s="189" t="s">
        <v>40</v>
      </c>
      <c r="O153" s="77"/>
      <c r="P153" s="190">
        <f>O153*H153</f>
        <v>0</v>
      </c>
      <c r="Q153" s="190">
        <v>0</v>
      </c>
      <c r="R153" s="190">
        <f>Q153*H153</f>
        <v>0</v>
      </c>
      <c r="S153" s="190">
        <v>0</v>
      </c>
      <c r="T153" s="191">
        <f>S153*H153</f>
        <v>0</v>
      </c>
      <c r="U153" s="38"/>
      <c r="V153" s="38"/>
      <c r="W153" s="38"/>
      <c r="X153" s="38"/>
      <c r="Y153" s="38"/>
      <c r="Z153" s="38"/>
      <c r="AA153" s="38"/>
      <c r="AB153" s="38"/>
      <c r="AC153" s="38"/>
      <c r="AD153" s="38"/>
      <c r="AE153" s="38"/>
      <c r="AR153" s="192" t="s">
        <v>165</v>
      </c>
      <c r="AT153" s="192" t="s">
        <v>160</v>
      </c>
      <c r="AU153" s="192" t="s">
        <v>91</v>
      </c>
      <c r="AY153" s="19" t="s">
        <v>158</v>
      </c>
      <c r="BE153" s="193">
        <f>IF(N153="základní",J153,0)</f>
        <v>0</v>
      </c>
      <c r="BF153" s="193">
        <f>IF(N153="snížená",J153,0)</f>
        <v>0</v>
      </c>
      <c r="BG153" s="193">
        <f>IF(N153="zákl. přenesená",J153,0)</f>
        <v>0</v>
      </c>
      <c r="BH153" s="193">
        <f>IF(N153="sníž. přenesená",J153,0)</f>
        <v>0</v>
      </c>
      <c r="BI153" s="193">
        <f>IF(N153="nulová",J153,0)</f>
        <v>0</v>
      </c>
      <c r="BJ153" s="19" t="s">
        <v>81</v>
      </c>
      <c r="BK153" s="193">
        <f>ROUND(I153*H153,2)</f>
        <v>0</v>
      </c>
      <c r="BL153" s="19" t="s">
        <v>165</v>
      </c>
      <c r="BM153" s="192" t="s">
        <v>259</v>
      </c>
    </row>
    <row r="154" s="2" customFormat="1">
      <c r="A154" s="38"/>
      <c r="B154" s="39"/>
      <c r="C154" s="38"/>
      <c r="D154" s="194" t="s">
        <v>167</v>
      </c>
      <c r="E154" s="38"/>
      <c r="F154" s="195" t="s">
        <v>2041</v>
      </c>
      <c r="G154" s="38"/>
      <c r="H154" s="38"/>
      <c r="I154" s="196"/>
      <c r="J154" s="38"/>
      <c r="K154" s="38"/>
      <c r="L154" s="39"/>
      <c r="M154" s="197"/>
      <c r="N154" s="198"/>
      <c r="O154" s="77"/>
      <c r="P154" s="77"/>
      <c r="Q154" s="77"/>
      <c r="R154" s="77"/>
      <c r="S154" s="77"/>
      <c r="T154" s="78"/>
      <c r="U154" s="38"/>
      <c r="V154" s="38"/>
      <c r="W154" s="38"/>
      <c r="X154" s="38"/>
      <c r="Y154" s="38"/>
      <c r="Z154" s="38"/>
      <c r="AA154" s="38"/>
      <c r="AB154" s="38"/>
      <c r="AC154" s="38"/>
      <c r="AD154" s="38"/>
      <c r="AE154" s="38"/>
      <c r="AT154" s="19" t="s">
        <v>167</v>
      </c>
      <c r="AU154" s="19" t="s">
        <v>91</v>
      </c>
    </row>
    <row r="155" s="2" customFormat="1" ht="16.5" customHeight="1">
      <c r="A155" s="38"/>
      <c r="B155" s="180"/>
      <c r="C155" s="181" t="s">
        <v>226</v>
      </c>
      <c r="D155" s="181" t="s">
        <v>160</v>
      </c>
      <c r="E155" s="182" t="s">
        <v>2042</v>
      </c>
      <c r="F155" s="183" t="s">
        <v>2043</v>
      </c>
      <c r="G155" s="184" t="s">
        <v>364</v>
      </c>
      <c r="H155" s="185">
        <v>1</v>
      </c>
      <c r="I155" s="186"/>
      <c r="J155" s="187">
        <f>ROUND(I155*H155,2)</f>
        <v>0</v>
      </c>
      <c r="K155" s="183" t="s">
        <v>1</v>
      </c>
      <c r="L155" s="39"/>
      <c r="M155" s="188" t="s">
        <v>1</v>
      </c>
      <c r="N155" s="189" t="s">
        <v>40</v>
      </c>
      <c r="O155" s="77"/>
      <c r="P155" s="190">
        <f>O155*H155</f>
        <v>0</v>
      </c>
      <c r="Q155" s="190">
        <v>0</v>
      </c>
      <c r="R155" s="190">
        <f>Q155*H155</f>
        <v>0</v>
      </c>
      <c r="S155" s="190">
        <v>0</v>
      </c>
      <c r="T155" s="191">
        <f>S155*H155</f>
        <v>0</v>
      </c>
      <c r="U155" s="38"/>
      <c r="V155" s="38"/>
      <c r="W155" s="38"/>
      <c r="X155" s="38"/>
      <c r="Y155" s="38"/>
      <c r="Z155" s="38"/>
      <c r="AA155" s="38"/>
      <c r="AB155" s="38"/>
      <c r="AC155" s="38"/>
      <c r="AD155" s="38"/>
      <c r="AE155" s="38"/>
      <c r="AR155" s="192" t="s">
        <v>165</v>
      </c>
      <c r="AT155" s="192" t="s">
        <v>160</v>
      </c>
      <c r="AU155" s="192" t="s">
        <v>91</v>
      </c>
      <c r="AY155" s="19" t="s">
        <v>158</v>
      </c>
      <c r="BE155" s="193">
        <f>IF(N155="základní",J155,0)</f>
        <v>0</v>
      </c>
      <c r="BF155" s="193">
        <f>IF(N155="snížená",J155,0)</f>
        <v>0</v>
      </c>
      <c r="BG155" s="193">
        <f>IF(N155="zákl. přenesená",J155,0)</f>
        <v>0</v>
      </c>
      <c r="BH155" s="193">
        <f>IF(N155="sníž. přenesená",J155,0)</f>
        <v>0</v>
      </c>
      <c r="BI155" s="193">
        <f>IF(N155="nulová",J155,0)</f>
        <v>0</v>
      </c>
      <c r="BJ155" s="19" t="s">
        <v>81</v>
      </c>
      <c r="BK155" s="193">
        <f>ROUND(I155*H155,2)</f>
        <v>0</v>
      </c>
      <c r="BL155" s="19" t="s">
        <v>165</v>
      </c>
      <c r="BM155" s="192" t="s">
        <v>272</v>
      </c>
    </row>
    <row r="156" s="2" customFormat="1">
      <c r="A156" s="38"/>
      <c r="B156" s="39"/>
      <c r="C156" s="38"/>
      <c r="D156" s="194" t="s">
        <v>167</v>
      </c>
      <c r="E156" s="38"/>
      <c r="F156" s="195" t="s">
        <v>2043</v>
      </c>
      <c r="G156" s="38"/>
      <c r="H156" s="38"/>
      <c r="I156" s="196"/>
      <c r="J156" s="38"/>
      <c r="K156" s="38"/>
      <c r="L156" s="39"/>
      <c r="M156" s="197"/>
      <c r="N156" s="198"/>
      <c r="O156" s="77"/>
      <c r="P156" s="77"/>
      <c r="Q156" s="77"/>
      <c r="R156" s="77"/>
      <c r="S156" s="77"/>
      <c r="T156" s="78"/>
      <c r="U156" s="38"/>
      <c r="V156" s="38"/>
      <c r="W156" s="38"/>
      <c r="X156" s="38"/>
      <c r="Y156" s="38"/>
      <c r="Z156" s="38"/>
      <c r="AA156" s="38"/>
      <c r="AB156" s="38"/>
      <c r="AC156" s="38"/>
      <c r="AD156" s="38"/>
      <c r="AE156" s="38"/>
      <c r="AT156" s="19" t="s">
        <v>167</v>
      </c>
      <c r="AU156" s="19" t="s">
        <v>91</v>
      </c>
    </row>
    <row r="157" s="2" customFormat="1" ht="16.5" customHeight="1">
      <c r="A157" s="38"/>
      <c r="B157" s="180"/>
      <c r="C157" s="181" t="s">
        <v>231</v>
      </c>
      <c r="D157" s="181" t="s">
        <v>160</v>
      </c>
      <c r="E157" s="182" t="s">
        <v>2044</v>
      </c>
      <c r="F157" s="183" t="s">
        <v>2045</v>
      </c>
      <c r="G157" s="184" t="s">
        <v>364</v>
      </c>
      <c r="H157" s="185">
        <v>1</v>
      </c>
      <c r="I157" s="186"/>
      <c r="J157" s="187">
        <f>ROUND(I157*H157,2)</f>
        <v>0</v>
      </c>
      <c r="K157" s="183" t="s">
        <v>1</v>
      </c>
      <c r="L157" s="39"/>
      <c r="M157" s="188" t="s">
        <v>1</v>
      </c>
      <c r="N157" s="189" t="s">
        <v>40</v>
      </c>
      <c r="O157" s="77"/>
      <c r="P157" s="190">
        <f>O157*H157</f>
        <v>0</v>
      </c>
      <c r="Q157" s="190">
        <v>0</v>
      </c>
      <c r="R157" s="190">
        <f>Q157*H157</f>
        <v>0</v>
      </c>
      <c r="S157" s="190">
        <v>0</v>
      </c>
      <c r="T157" s="191">
        <f>S157*H157</f>
        <v>0</v>
      </c>
      <c r="U157" s="38"/>
      <c r="V157" s="38"/>
      <c r="W157" s="38"/>
      <c r="X157" s="38"/>
      <c r="Y157" s="38"/>
      <c r="Z157" s="38"/>
      <c r="AA157" s="38"/>
      <c r="AB157" s="38"/>
      <c r="AC157" s="38"/>
      <c r="AD157" s="38"/>
      <c r="AE157" s="38"/>
      <c r="AR157" s="192" t="s">
        <v>165</v>
      </c>
      <c r="AT157" s="192" t="s">
        <v>160</v>
      </c>
      <c r="AU157" s="192" t="s">
        <v>91</v>
      </c>
      <c r="AY157" s="19" t="s">
        <v>158</v>
      </c>
      <c r="BE157" s="193">
        <f>IF(N157="základní",J157,0)</f>
        <v>0</v>
      </c>
      <c r="BF157" s="193">
        <f>IF(N157="snížená",J157,0)</f>
        <v>0</v>
      </c>
      <c r="BG157" s="193">
        <f>IF(N157="zákl. přenesená",J157,0)</f>
        <v>0</v>
      </c>
      <c r="BH157" s="193">
        <f>IF(N157="sníž. přenesená",J157,0)</f>
        <v>0</v>
      </c>
      <c r="BI157" s="193">
        <f>IF(N157="nulová",J157,0)</f>
        <v>0</v>
      </c>
      <c r="BJ157" s="19" t="s">
        <v>81</v>
      </c>
      <c r="BK157" s="193">
        <f>ROUND(I157*H157,2)</f>
        <v>0</v>
      </c>
      <c r="BL157" s="19" t="s">
        <v>165</v>
      </c>
      <c r="BM157" s="192" t="s">
        <v>294</v>
      </c>
    </row>
    <row r="158" s="2" customFormat="1">
      <c r="A158" s="38"/>
      <c r="B158" s="39"/>
      <c r="C158" s="38"/>
      <c r="D158" s="194" t="s">
        <v>167</v>
      </c>
      <c r="E158" s="38"/>
      <c r="F158" s="195" t="s">
        <v>2045</v>
      </c>
      <c r="G158" s="38"/>
      <c r="H158" s="38"/>
      <c r="I158" s="196"/>
      <c r="J158" s="38"/>
      <c r="K158" s="38"/>
      <c r="L158" s="39"/>
      <c r="M158" s="197"/>
      <c r="N158" s="198"/>
      <c r="O158" s="77"/>
      <c r="P158" s="77"/>
      <c r="Q158" s="77"/>
      <c r="R158" s="77"/>
      <c r="S158" s="77"/>
      <c r="T158" s="78"/>
      <c r="U158" s="38"/>
      <c r="V158" s="38"/>
      <c r="W158" s="38"/>
      <c r="X158" s="38"/>
      <c r="Y158" s="38"/>
      <c r="Z158" s="38"/>
      <c r="AA158" s="38"/>
      <c r="AB158" s="38"/>
      <c r="AC158" s="38"/>
      <c r="AD158" s="38"/>
      <c r="AE158" s="38"/>
      <c r="AT158" s="19" t="s">
        <v>167</v>
      </c>
      <c r="AU158" s="19" t="s">
        <v>91</v>
      </c>
    </row>
    <row r="159" s="2" customFormat="1" ht="16.5" customHeight="1">
      <c r="A159" s="38"/>
      <c r="B159" s="180"/>
      <c r="C159" s="181" t="s">
        <v>238</v>
      </c>
      <c r="D159" s="181" t="s">
        <v>160</v>
      </c>
      <c r="E159" s="182" t="s">
        <v>2046</v>
      </c>
      <c r="F159" s="183" t="s">
        <v>2047</v>
      </c>
      <c r="G159" s="184" t="s">
        <v>364</v>
      </c>
      <c r="H159" s="185">
        <v>1</v>
      </c>
      <c r="I159" s="186"/>
      <c r="J159" s="187">
        <f>ROUND(I159*H159,2)</f>
        <v>0</v>
      </c>
      <c r="K159" s="183" t="s">
        <v>1</v>
      </c>
      <c r="L159" s="39"/>
      <c r="M159" s="188" t="s">
        <v>1</v>
      </c>
      <c r="N159" s="189" t="s">
        <v>40</v>
      </c>
      <c r="O159" s="77"/>
      <c r="P159" s="190">
        <f>O159*H159</f>
        <v>0</v>
      </c>
      <c r="Q159" s="190">
        <v>0</v>
      </c>
      <c r="R159" s="190">
        <f>Q159*H159</f>
        <v>0</v>
      </c>
      <c r="S159" s="190">
        <v>0</v>
      </c>
      <c r="T159" s="191">
        <f>S159*H159</f>
        <v>0</v>
      </c>
      <c r="U159" s="38"/>
      <c r="V159" s="38"/>
      <c r="W159" s="38"/>
      <c r="X159" s="38"/>
      <c r="Y159" s="38"/>
      <c r="Z159" s="38"/>
      <c r="AA159" s="38"/>
      <c r="AB159" s="38"/>
      <c r="AC159" s="38"/>
      <c r="AD159" s="38"/>
      <c r="AE159" s="38"/>
      <c r="AR159" s="192" t="s">
        <v>165</v>
      </c>
      <c r="AT159" s="192" t="s">
        <v>160</v>
      </c>
      <c r="AU159" s="192" t="s">
        <v>91</v>
      </c>
      <c r="AY159" s="19" t="s">
        <v>158</v>
      </c>
      <c r="BE159" s="193">
        <f>IF(N159="základní",J159,0)</f>
        <v>0</v>
      </c>
      <c r="BF159" s="193">
        <f>IF(N159="snížená",J159,0)</f>
        <v>0</v>
      </c>
      <c r="BG159" s="193">
        <f>IF(N159="zákl. přenesená",J159,0)</f>
        <v>0</v>
      </c>
      <c r="BH159" s="193">
        <f>IF(N159="sníž. přenesená",J159,0)</f>
        <v>0</v>
      </c>
      <c r="BI159" s="193">
        <f>IF(N159="nulová",J159,0)</f>
        <v>0</v>
      </c>
      <c r="BJ159" s="19" t="s">
        <v>81</v>
      </c>
      <c r="BK159" s="193">
        <f>ROUND(I159*H159,2)</f>
        <v>0</v>
      </c>
      <c r="BL159" s="19" t="s">
        <v>165</v>
      </c>
      <c r="BM159" s="192" t="s">
        <v>311</v>
      </c>
    </row>
    <row r="160" s="2" customFormat="1">
      <c r="A160" s="38"/>
      <c r="B160" s="39"/>
      <c r="C160" s="38"/>
      <c r="D160" s="194" t="s">
        <v>167</v>
      </c>
      <c r="E160" s="38"/>
      <c r="F160" s="195" t="s">
        <v>2047</v>
      </c>
      <c r="G160" s="38"/>
      <c r="H160" s="38"/>
      <c r="I160" s="196"/>
      <c r="J160" s="38"/>
      <c r="K160" s="38"/>
      <c r="L160" s="39"/>
      <c r="M160" s="197"/>
      <c r="N160" s="198"/>
      <c r="O160" s="77"/>
      <c r="P160" s="77"/>
      <c r="Q160" s="77"/>
      <c r="R160" s="77"/>
      <c r="S160" s="77"/>
      <c r="T160" s="78"/>
      <c r="U160" s="38"/>
      <c r="V160" s="38"/>
      <c r="W160" s="38"/>
      <c r="X160" s="38"/>
      <c r="Y160" s="38"/>
      <c r="Z160" s="38"/>
      <c r="AA160" s="38"/>
      <c r="AB160" s="38"/>
      <c r="AC160" s="38"/>
      <c r="AD160" s="38"/>
      <c r="AE160" s="38"/>
      <c r="AT160" s="19" t="s">
        <v>167</v>
      </c>
      <c r="AU160" s="19" t="s">
        <v>91</v>
      </c>
    </row>
    <row r="161" s="2" customFormat="1" ht="16.5" customHeight="1">
      <c r="A161" s="38"/>
      <c r="B161" s="180"/>
      <c r="C161" s="181" t="s">
        <v>245</v>
      </c>
      <c r="D161" s="181" t="s">
        <v>160</v>
      </c>
      <c r="E161" s="182" t="s">
        <v>2048</v>
      </c>
      <c r="F161" s="183" t="s">
        <v>2049</v>
      </c>
      <c r="G161" s="184" t="s">
        <v>364</v>
      </c>
      <c r="H161" s="185">
        <v>2</v>
      </c>
      <c r="I161" s="186"/>
      <c r="J161" s="187">
        <f>ROUND(I161*H161,2)</f>
        <v>0</v>
      </c>
      <c r="K161" s="183" t="s">
        <v>1</v>
      </c>
      <c r="L161" s="39"/>
      <c r="M161" s="188" t="s">
        <v>1</v>
      </c>
      <c r="N161" s="189" t="s">
        <v>40</v>
      </c>
      <c r="O161" s="77"/>
      <c r="P161" s="190">
        <f>O161*H161</f>
        <v>0</v>
      </c>
      <c r="Q161" s="190">
        <v>0</v>
      </c>
      <c r="R161" s="190">
        <f>Q161*H161</f>
        <v>0</v>
      </c>
      <c r="S161" s="190">
        <v>0</v>
      </c>
      <c r="T161" s="191">
        <f>S161*H161</f>
        <v>0</v>
      </c>
      <c r="U161" s="38"/>
      <c r="V161" s="38"/>
      <c r="W161" s="38"/>
      <c r="X161" s="38"/>
      <c r="Y161" s="38"/>
      <c r="Z161" s="38"/>
      <c r="AA161" s="38"/>
      <c r="AB161" s="38"/>
      <c r="AC161" s="38"/>
      <c r="AD161" s="38"/>
      <c r="AE161" s="38"/>
      <c r="AR161" s="192" t="s">
        <v>165</v>
      </c>
      <c r="AT161" s="192" t="s">
        <v>160</v>
      </c>
      <c r="AU161" s="192" t="s">
        <v>91</v>
      </c>
      <c r="AY161" s="19" t="s">
        <v>158</v>
      </c>
      <c r="BE161" s="193">
        <f>IF(N161="základní",J161,0)</f>
        <v>0</v>
      </c>
      <c r="BF161" s="193">
        <f>IF(N161="snížená",J161,0)</f>
        <v>0</v>
      </c>
      <c r="BG161" s="193">
        <f>IF(N161="zákl. přenesená",J161,0)</f>
        <v>0</v>
      </c>
      <c r="BH161" s="193">
        <f>IF(N161="sníž. přenesená",J161,0)</f>
        <v>0</v>
      </c>
      <c r="BI161" s="193">
        <f>IF(N161="nulová",J161,0)</f>
        <v>0</v>
      </c>
      <c r="BJ161" s="19" t="s">
        <v>81</v>
      </c>
      <c r="BK161" s="193">
        <f>ROUND(I161*H161,2)</f>
        <v>0</v>
      </c>
      <c r="BL161" s="19" t="s">
        <v>165</v>
      </c>
      <c r="BM161" s="192" t="s">
        <v>322</v>
      </c>
    </row>
    <row r="162" s="2" customFormat="1">
      <c r="A162" s="38"/>
      <c r="B162" s="39"/>
      <c r="C162" s="38"/>
      <c r="D162" s="194" t="s">
        <v>167</v>
      </c>
      <c r="E162" s="38"/>
      <c r="F162" s="195" t="s">
        <v>2049</v>
      </c>
      <c r="G162" s="38"/>
      <c r="H162" s="38"/>
      <c r="I162" s="196"/>
      <c r="J162" s="38"/>
      <c r="K162" s="38"/>
      <c r="L162" s="39"/>
      <c r="M162" s="197"/>
      <c r="N162" s="198"/>
      <c r="O162" s="77"/>
      <c r="P162" s="77"/>
      <c r="Q162" s="77"/>
      <c r="R162" s="77"/>
      <c r="S162" s="77"/>
      <c r="T162" s="78"/>
      <c r="U162" s="38"/>
      <c r="V162" s="38"/>
      <c r="W162" s="38"/>
      <c r="X162" s="38"/>
      <c r="Y162" s="38"/>
      <c r="Z162" s="38"/>
      <c r="AA162" s="38"/>
      <c r="AB162" s="38"/>
      <c r="AC162" s="38"/>
      <c r="AD162" s="38"/>
      <c r="AE162" s="38"/>
      <c r="AT162" s="19" t="s">
        <v>167</v>
      </c>
      <c r="AU162" s="19" t="s">
        <v>91</v>
      </c>
    </row>
    <row r="163" s="2" customFormat="1" ht="24.15" customHeight="1">
      <c r="A163" s="38"/>
      <c r="B163" s="180"/>
      <c r="C163" s="181" t="s">
        <v>8</v>
      </c>
      <c r="D163" s="181" t="s">
        <v>160</v>
      </c>
      <c r="E163" s="182" t="s">
        <v>2050</v>
      </c>
      <c r="F163" s="183" t="s">
        <v>2051</v>
      </c>
      <c r="G163" s="184" t="s">
        <v>364</v>
      </c>
      <c r="H163" s="185">
        <v>3</v>
      </c>
      <c r="I163" s="186"/>
      <c r="J163" s="187">
        <f>ROUND(I163*H163,2)</f>
        <v>0</v>
      </c>
      <c r="K163" s="183" t="s">
        <v>1</v>
      </c>
      <c r="L163" s="39"/>
      <c r="M163" s="188" t="s">
        <v>1</v>
      </c>
      <c r="N163" s="189" t="s">
        <v>40</v>
      </c>
      <c r="O163" s="77"/>
      <c r="P163" s="190">
        <f>O163*H163</f>
        <v>0</v>
      </c>
      <c r="Q163" s="190">
        <v>0</v>
      </c>
      <c r="R163" s="190">
        <f>Q163*H163</f>
        <v>0</v>
      </c>
      <c r="S163" s="190">
        <v>0</v>
      </c>
      <c r="T163" s="191">
        <f>S163*H163</f>
        <v>0</v>
      </c>
      <c r="U163" s="38"/>
      <c r="V163" s="38"/>
      <c r="W163" s="38"/>
      <c r="X163" s="38"/>
      <c r="Y163" s="38"/>
      <c r="Z163" s="38"/>
      <c r="AA163" s="38"/>
      <c r="AB163" s="38"/>
      <c r="AC163" s="38"/>
      <c r="AD163" s="38"/>
      <c r="AE163" s="38"/>
      <c r="AR163" s="192" t="s">
        <v>165</v>
      </c>
      <c r="AT163" s="192" t="s">
        <v>160</v>
      </c>
      <c r="AU163" s="192" t="s">
        <v>91</v>
      </c>
      <c r="AY163" s="19" t="s">
        <v>158</v>
      </c>
      <c r="BE163" s="193">
        <f>IF(N163="základní",J163,0)</f>
        <v>0</v>
      </c>
      <c r="BF163" s="193">
        <f>IF(N163="snížená",J163,0)</f>
        <v>0</v>
      </c>
      <c r="BG163" s="193">
        <f>IF(N163="zákl. přenesená",J163,0)</f>
        <v>0</v>
      </c>
      <c r="BH163" s="193">
        <f>IF(N163="sníž. přenesená",J163,0)</f>
        <v>0</v>
      </c>
      <c r="BI163" s="193">
        <f>IF(N163="nulová",J163,0)</f>
        <v>0</v>
      </c>
      <c r="BJ163" s="19" t="s">
        <v>81</v>
      </c>
      <c r="BK163" s="193">
        <f>ROUND(I163*H163,2)</f>
        <v>0</v>
      </c>
      <c r="BL163" s="19" t="s">
        <v>165</v>
      </c>
      <c r="BM163" s="192" t="s">
        <v>333</v>
      </c>
    </row>
    <row r="164" s="2" customFormat="1">
      <c r="A164" s="38"/>
      <c r="B164" s="39"/>
      <c r="C164" s="38"/>
      <c r="D164" s="194" t="s">
        <v>167</v>
      </c>
      <c r="E164" s="38"/>
      <c r="F164" s="195" t="s">
        <v>2051</v>
      </c>
      <c r="G164" s="38"/>
      <c r="H164" s="38"/>
      <c r="I164" s="196"/>
      <c r="J164" s="38"/>
      <c r="K164" s="38"/>
      <c r="L164" s="39"/>
      <c r="M164" s="197"/>
      <c r="N164" s="198"/>
      <c r="O164" s="77"/>
      <c r="P164" s="77"/>
      <c r="Q164" s="77"/>
      <c r="R164" s="77"/>
      <c r="S164" s="77"/>
      <c r="T164" s="78"/>
      <c r="U164" s="38"/>
      <c r="V164" s="38"/>
      <c r="W164" s="38"/>
      <c r="X164" s="38"/>
      <c r="Y164" s="38"/>
      <c r="Z164" s="38"/>
      <c r="AA164" s="38"/>
      <c r="AB164" s="38"/>
      <c r="AC164" s="38"/>
      <c r="AD164" s="38"/>
      <c r="AE164" s="38"/>
      <c r="AT164" s="19" t="s">
        <v>167</v>
      </c>
      <c r="AU164" s="19" t="s">
        <v>91</v>
      </c>
    </row>
    <row r="165" s="2" customFormat="1" ht="24.15" customHeight="1">
      <c r="A165" s="38"/>
      <c r="B165" s="180"/>
      <c r="C165" s="181" t="s">
        <v>252</v>
      </c>
      <c r="D165" s="181" t="s">
        <v>160</v>
      </c>
      <c r="E165" s="182" t="s">
        <v>2052</v>
      </c>
      <c r="F165" s="183" t="s">
        <v>2053</v>
      </c>
      <c r="G165" s="184" t="s">
        <v>364</v>
      </c>
      <c r="H165" s="185">
        <v>1</v>
      </c>
      <c r="I165" s="186"/>
      <c r="J165" s="187">
        <f>ROUND(I165*H165,2)</f>
        <v>0</v>
      </c>
      <c r="K165" s="183" t="s">
        <v>1</v>
      </c>
      <c r="L165" s="39"/>
      <c r="M165" s="188" t="s">
        <v>1</v>
      </c>
      <c r="N165" s="189" t="s">
        <v>40</v>
      </c>
      <c r="O165" s="77"/>
      <c r="P165" s="190">
        <f>O165*H165</f>
        <v>0</v>
      </c>
      <c r="Q165" s="190">
        <v>0</v>
      </c>
      <c r="R165" s="190">
        <f>Q165*H165</f>
        <v>0</v>
      </c>
      <c r="S165" s="190">
        <v>0</v>
      </c>
      <c r="T165" s="191">
        <f>S165*H165</f>
        <v>0</v>
      </c>
      <c r="U165" s="38"/>
      <c r="V165" s="38"/>
      <c r="W165" s="38"/>
      <c r="X165" s="38"/>
      <c r="Y165" s="38"/>
      <c r="Z165" s="38"/>
      <c r="AA165" s="38"/>
      <c r="AB165" s="38"/>
      <c r="AC165" s="38"/>
      <c r="AD165" s="38"/>
      <c r="AE165" s="38"/>
      <c r="AR165" s="192" t="s">
        <v>165</v>
      </c>
      <c r="AT165" s="192" t="s">
        <v>160</v>
      </c>
      <c r="AU165" s="192" t="s">
        <v>91</v>
      </c>
      <c r="AY165" s="19" t="s">
        <v>158</v>
      </c>
      <c r="BE165" s="193">
        <f>IF(N165="základní",J165,0)</f>
        <v>0</v>
      </c>
      <c r="BF165" s="193">
        <f>IF(N165="snížená",J165,0)</f>
        <v>0</v>
      </c>
      <c r="BG165" s="193">
        <f>IF(N165="zákl. přenesená",J165,0)</f>
        <v>0</v>
      </c>
      <c r="BH165" s="193">
        <f>IF(N165="sníž. přenesená",J165,0)</f>
        <v>0</v>
      </c>
      <c r="BI165" s="193">
        <f>IF(N165="nulová",J165,0)</f>
        <v>0</v>
      </c>
      <c r="BJ165" s="19" t="s">
        <v>81</v>
      </c>
      <c r="BK165" s="193">
        <f>ROUND(I165*H165,2)</f>
        <v>0</v>
      </c>
      <c r="BL165" s="19" t="s">
        <v>165</v>
      </c>
      <c r="BM165" s="192" t="s">
        <v>347</v>
      </c>
    </row>
    <row r="166" s="2" customFormat="1">
      <c r="A166" s="38"/>
      <c r="B166" s="39"/>
      <c r="C166" s="38"/>
      <c r="D166" s="194" t="s">
        <v>167</v>
      </c>
      <c r="E166" s="38"/>
      <c r="F166" s="195" t="s">
        <v>2053</v>
      </c>
      <c r="G166" s="38"/>
      <c r="H166" s="38"/>
      <c r="I166" s="196"/>
      <c r="J166" s="38"/>
      <c r="K166" s="38"/>
      <c r="L166" s="39"/>
      <c r="M166" s="197"/>
      <c r="N166" s="198"/>
      <c r="O166" s="77"/>
      <c r="P166" s="77"/>
      <c r="Q166" s="77"/>
      <c r="R166" s="77"/>
      <c r="S166" s="77"/>
      <c r="T166" s="78"/>
      <c r="U166" s="38"/>
      <c r="V166" s="38"/>
      <c r="W166" s="38"/>
      <c r="X166" s="38"/>
      <c r="Y166" s="38"/>
      <c r="Z166" s="38"/>
      <c r="AA166" s="38"/>
      <c r="AB166" s="38"/>
      <c r="AC166" s="38"/>
      <c r="AD166" s="38"/>
      <c r="AE166" s="38"/>
      <c r="AT166" s="19" t="s">
        <v>167</v>
      </c>
      <c r="AU166" s="19" t="s">
        <v>91</v>
      </c>
    </row>
    <row r="167" s="2" customFormat="1" ht="21.75" customHeight="1">
      <c r="A167" s="38"/>
      <c r="B167" s="180"/>
      <c r="C167" s="181" t="s">
        <v>259</v>
      </c>
      <c r="D167" s="181" t="s">
        <v>160</v>
      </c>
      <c r="E167" s="182" t="s">
        <v>2054</v>
      </c>
      <c r="F167" s="183" t="s">
        <v>2055</v>
      </c>
      <c r="G167" s="184" t="s">
        <v>364</v>
      </c>
      <c r="H167" s="185">
        <v>3</v>
      </c>
      <c r="I167" s="186"/>
      <c r="J167" s="187">
        <f>ROUND(I167*H167,2)</f>
        <v>0</v>
      </c>
      <c r="K167" s="183" t="s">
        <v>1</v>
      </c>
      <c r="L167" s="39"/>
      <c r="M167" s="188" t="s">
        <v>1</v>
      </c>
      <c r="N167" s="189" t="s">
        <v>40</v>
      </c>
      <c r="O167" s="77"/>
      <c r="P167" s="190">
        <f>O167*H167</f>
        <v>0</v>
      </c>
      <c r="Q167" s="190">
        <v>0</v>
      </c>
      <c r="R167" s="190">
        <f>Q167*H167</f>
        <v>0</v>
      </c>
      <c r="S167" s="190">
        <v>0</v>
      </c>
      <c r="T167" s="191">
        <f>S167*H167</f>
        <v>0</v>
      </c>
      <c r="U167" s="38"/>
      <c r="V167" s="38"/>
      <c r="W167" s="38"/>
      <c r="X167" s="38"/>
      <c r="Y167" s="38"/>
      <c r="Z167" s="38"/>
      <c r="AA167" s="38"/>
      <c r="AB167" s="38"/>
      <c r="AC167" s="38"/>
      <c r="AD167" s="38"/>
      <c r="AE167" s="38"/>
      <c r="AR167" s="192" t="s">
        <v>165</v>
      </c>
      <c r="AT167" s="192" t="s">
        <v>160</v>
      </c>
      <c r="AU167" s="192" t="s">
        <v>91</v>
      </c>
      <c r="AY167" s="19" t="s">
        <v>158</v>
      </c>
      <c r="BE167" s="193">
        <f>IF(N167="základní",J167,0)</f>
        <v>0</v>
      </c>
      <c r="BF167" s="193">
        <f>IF(N167="snížená",J167,0)</f>
        <v>0</v>
      </c>
      <c r="BG167" s="193">
        <f>IF(N167="zákl. přenesená",J167,0)</f>
        <v>0</v>
      </c>
      <c r="BH167" s="193">
        <f>IF(N167="sníž. přenesená",J167,0)</f>
        <v>0</v>
      </c>
      <c r="BI167" s="193">
        <f>IF(N167="nulová",J167,0)</f>
        <v>0</v>
      </c>
      <c r="BJ167" s="19" t="s">
        <v>81</v>
      </c>
      <c r="BK167" s="193">
        <f>ROUND(I167*H167,2)</f>
        <v>0</v>
      </c>
      <c r="BL167" s="19" t="s">
        <v>165</v>
      </c>
      <c r="BM167" s="192" t="s">
        <v>357</v>
      </c>
    </row>
    <row r="168" s="2" customFormat="1">
      <c r="A168" s="38"/>
      <c r="B168" s="39"/>
      <c r="C168" s="38"/>
      <c r="D168" s="194" t="s">
        <v>167</v>
      </c>
      <c r="E168" s="38"/>
      <c r="F168" s="195" t="s">
        <v>2055</v>
      </c>
      <c r="G168" s="38"/>
      <c r="H168" s="38"/>
      <c r="I168" s="196"/>
      <c r="J168" s="38"/>
      <c r="K168" s="38"/>
      <c r="L168" s="39"/>
      <c r="M168" s="197"/>
      <c r="N168" s="198"/>
      <c r="O168" s="77"/>
      <c r="P168" s="77"/>
      <c r="Q168" s="77"/>
      <c r="R168" s="77"/>
      <c r="S168" s="77"/>
      <c r="T168" s="78"/>
      <c r="U168" s="38"/>
      <c r="V168" s="38"/>
      <c r="W168" s="38"/>
      <c r="X168" s="38"/>
      <c r="Y168" s="38"/>
      <c r="Z168" s="38"/>
      <c r="AA168" s="38"/>
      <c r="AB168" s="38"/>
      <c r="AC168" s="38"/>
      <c r="AD168" s="38"/>
      <c r="AE168" s="38"/>
      <c r="AT168" s="19" t="s">
        <v>167</v>
      </c>
      <c r="AU168" s="19" t="s">
        <v>91</v>
      </c>
    </row>
    <row r="169" s="2" customFormat="1" ht="16.5" customHeight="1">
      <c r="A169" s="38"/>
      <c r="B169" s="180"/>
      <c r="C169" s="181" t="s">
        <v>265</v>
      </c>
      <c r="D169" s="181" t="s">
        <v>160</v>
      </c>
      <c r="E169" s="182" t="s">
        <v>2056</v>
      </c>
      <c r="F169" s="183" t="s">
        <v>2057</v>
      </c>
      <c r="G169" s="184" t="s">
        <v>364</v>
      </c>
      <c r="H169" s="185">
        <v>6</v>
      </c>
      <c r="I169" s="186"/>
      <c r="J169" s="187">
        <f>ROUND(I169*H169,2)</f>
        <v>0</v>
      </c>
      <c r="K169" s="183" t="s">
        <v>1</v>
      </c>
      <c r="L169" s="39"/>
      <c r="M169" s="188" t="s">
        <v>1</v>
      </c>
      <c r="N169" s="189" t="s">
        <v>40</v>
      </c>
      <c r="O169" s="77"/>
      <c r="P169" s="190">
        <f>O169*H169</f>
        <v>0</v>
      </c>
      <c r="Q169" s="190">
        <v>0</v>
      </c>
      <c r="R169" s="190">
        <f>Q169*H169</f>
        <v>0</v>
      </c>
      <c r="S169" s="190">
        <v>0</v>
      </c>
      <c r="T169" s="191">
        <f>S169*H169</f>
        <v>0</v>
      </c>
      <c r="U169" s="38"/>
      <c r="V169" s="38"/>
      <c r="W169" s="38"/>
      <c r="X169" s="38"/>
      <c r="Y169" s="38"/>
      <c r="Z169" s="38"/>
      <c r="AA169" s="38"/>
      <c r="AB169" s="38"/>
      <c r="AC169" s="38"/>
      <c r="AD169" s="38"/>
      <c r="AE169" s="38"/>
      <c r="AR169" s="192" t="s">
        <v>165</v>
      </c>
      <c r="AT169" s="192" t="s">
        <v>160</v>
      </c>
      <c r="AU169" s="192" t="s">
        <v>91</v>
      </c>
      <c r="AY169" s="19" t="s">
        <v>158</v>
      </c>
      <c r="BE169" s="193">
        <f>IF(N169="základní",J169,0)</f>
        <v>0</v>
      </c>
      <c r="BF169" s="193">
        <f>IF(N169="snížená",J169,0)</f>
        <v>0</v>
      </c>
      <c r="BG169" s="193">
        <f>IF(N169="zákl. přenesená",J169,0)</f>
        <v>0</v>
      </c>
      <c r="BH169" s="193">
        <f>IF(N169="sníž. přenesená",J169,0)</f>
        <v>0</v>
      </c>
      <c r="BI169" s="193">
        <f>IF(N169="nulová",J169,0)</f>
        <v>0</v>
      </c>
      <c r="BJ169" s="19" t="s">
        <v>81</v>
      </c>
      <c r="BK169" s="193">
        <f>ROUND(I169*H169,2)</f>
        <v>0</v>
      </c>
      <c r="BL169" s="19" t="s">
        <v>165</v>
      </c>
      <c r="BM169" s="192" t="s">
        <v>368</v>
      </c>
    </row>
    <row r="170" s="2" customFormat="1">
      <c r="A170" s="38"/>
      <c r="B170" s="39"/>
      <c r="C170" s="38"/>
      <c r="D170" s="194" t="s">
        <v>167</v>
      </c>
      <c r="E170" s="38"/>
      <c r="F170" s="195" t="s">
        <v>2057</v>
      </c>
      <c r="G170" s="38"/>
      <c r="H170" s="38"/>
      <c r="I170" s="196"/>
      <c r="J170" s="38"/>
      <c r="K170" s="38"/>
      <c r="L170" s="39"/>
      <c r="M170" s="197"/>
      <c r="N170" s="198"/>
      <c r="O170" s="77"/>
      <c r="P170" s="77"/>
      <c r="Q170" s="77"/>
      <c r="R170" s="77"/>
      <c r="S170" s="77"/>
      <c r="T170" s="78"/>
      <c r="U170" s="38"/>
      <c r="V170" s="38"/>
      <c r="W170" s="38"/>
      <c r="X170" s="38"/>
      <c r="Y170" s="38"/>
      <c r="Z170" s="38"/>
      <c r="AA170" s="38"/>
      <c r="AB170" s="38"/>
      <c r="AC170" s="38"/>
      <c r="AD170" s="38"/>
      <c r="AE170" s="38"/>
      <c r="AT170" s="19" t="s">
        <v>167</v>
      </c>
      <c r="AU170" s="19" t="s">
        <v>91</v>
      </c>
    </row>
    <row r="171" s="2" customFormat="1" ht="21.75" customHeight="1">
      <c r="A171" s="38"/>
      <c r="B171" s="180"/>
      <c r="C171" s="181" t="s">
        <v>272</v>
      </c>
      <c r="D171" s="181" t="s">
        <v>160</v>
      </c>
      <c r="E171" s="182" t="s">
        <v>2058</v>
      </c>
      <c r="F171" s="183" t="s">
        <v>2055</v>
      </c>
      <c r="G171" s="184" t="s">
        <v>364</v>
      </c>
      <c r="H171" s="185">
        <v>3</v>
      </c>
      <c r="I171" s="186"/>
      <c r="J171" s="187">
        <f>ROUND(I171*H171,2)</f>
        <v>0</v>
      </c>
      <c r="K171" s="183" t="s">
        <v>1</v>
      </c>
      <c r="L171" s="39"/>
      <c r="M171" s="188" t="s">
        <v>1</v>
      </c>
      <c r="N171" s="189" t="s">
        <v>40</v>
      </c>
      <c r="O171" s="77"/>
      <c r="P171" s="190">
        <f>O171*H171</f>
        <v>0</v>
      </c>
      <c r="Q171" s="190">
        <v>0</v>
      </c>
      <c r="R171" s="190">
        <f>Q171*H171</f>
        <v>0</v>
      </c>
      <c r="S171" s="190">
        <v>0</v>
      </c>
      <c r="T171" s="191">
        <f>S171*H171</f>
        <v>0</v>
      </c>
      <c r="U171" s="38"/>
      <c r="V171" s="38"/>
      <c r="W171" s="38"/>
      <c r="X171" s="38"/>
      <c r="Y171" s="38"/>
      <c r="Z171" s="38"/>
      <c r="AA171" s="38"/>
      <c r="AB171" s="38"/>
      <c r="AC171" s="38"/>
      <c r="AD171" s="38"/>
      <c r="AE171" s="38"/>
      <c r="AR171" s="192" t="s">
        <v>165</v>
      </c>
      <c r="AT171" s="192" t="s">
        <v>160</v>
      </c>
      <c r="AU171" s="192" t="s">
        <v>91</v>
      </c>
      <c r="AY171" s="19" t="s">
        <v>158</v>
      </c>
      <c r="BE171" s="193">
        <f>IF(N171="základní",J171,0)</f>
        <v>0</v>
      </c>
      <c r="BF171" s="193">
        <f>IF(N171="snížená",J171,0)</f>
        <v>0</v>
      </c>
      <c r="BG171" s="193">
        <f>IF(N171="zákl. přenesená",J171,0)</f>
        <v>0</v>
      </c>
      <c r="BH171" s="193">
        <f>IF(N171="sníž. přenesená",J171,0)</f>
        <v>0</v>
      </c>
      <c r="BI171" s="193">
        <f>IF(N171="nulová",J171,0)</f>
        <v>0</v>
      </c>
      <c r="BJ171" s="19" t="s">
        <v>81</v>
      </c>
      <c r="BK171" s="193">
        <f>ROUND(I171*H171,2)</f>
        <v>0</v>
      </c>
      <c r="BL171" s="19" t="s">
        <v>165</v>
      </c>
      <c r="BM171" s="192" t="s">
        <v>379</v>
      </c>
    </row>
    <row r="172" s="2" customFormat="1">
      <c r="A172" s="38"/>
      <c r="B172" s="39"/>
      <c r="C172" s="38"/>
      <c r="D172" s="194" t="s">
        <v>167</v>
      </c>
      <c r="E172" s="38"/>
      <c r="F172" s="195" t="s">
        <v>2055</v>
      </c>
      <c r="G172" s="38"/>
      <c r="H172" s="38"/>
      <c r="I172" s="196"/>
      <c r="J172" s="38"/>
      <c r="K172" s="38"/>
      <c r="L172" s="39"/>
      <c r="M172" s="197"/>
      <c r="N172" s="198"/>
      <c r="O172" s="77"/>
      <c r="P172" s="77"/>
      <c r="Q172" s="77"/>
      <c r="R172" s="77"/>
      <c r="S172" s="77"/>
      <c r="T172" s="78"/>
      <c r="U172" s="38"/>
      <c r="V172" s="38"/>
      <c r="W172" s="38"/>
      <c r="X172" s="38"/>
      <c r="Y172" s="38"/>
      <c r="Z172" s="38"/>
      <c r="AA172" s="38"/>
      <c r="AB172" s="38"/>
      <c r="AC172" s="38"/>
      <c r="AD172" s="38"/>
      <c r="AE172" s="38"/>
      <c r="AT172" s="19" t="s">
        <v>167</v>
      </c>
      <c r="AU172" s="19" t="s">
        <v>91</v>
      </c>
    </row>
    <row r="173" s="2" customFormat="1" ht="16.5" customHeight="1">
      <c r="A173" s="38"/>
      <c r="B173" s="180"/>
      <c r="C173" s="181" t="s">
        <v>282</v>
      </c>
      <c r="D173" s="181" t="s">
        <v>160</v>
      </c>
      <c r="E173" s="182" t="s">
        <v>2059</v>
      </c>
      <c r="F173" s="183" t="s">
        <v>2060</v>
      </c>
      <c r="G173" s="184" t="s">
        <v>364</v>
      </c>
      <c r="H173" s="185">
        <v>1</v>
      </c>
      <c r="I173" s="186"/>
      <c r="J173" s="187">
        <f>ROUND(I173*H173,2)</f>
        <v>0</v>
      </c>
      <c r="K173" s="183" t="s">
        <v>1</v>
      </c>
      <c r="L173" s="39"/>
      <c r="M173" s="188" t="s">
        <v>1</v>
      </c>
      <c r="N173" s="189" t="s">
        <v>40</v>
      </c>
      <c r="O173" s="77"/>
      <c r="P173" s="190">
        <f>O173*H173</f>
        <v>0</v>
      </c>
      <c r="Q173" s="190">
        <v>0</v>
      </c>
      <c r="R173" s="190">
        <f>Q173*H173</f>
        <v>0</v>
      </c>
      <c r="S173" s="190">
        <v>0</v>
      </c>
      <c r="T173" s="191">
        <f>S173*H173</f>
        <v>0</v>
      </c>
      <c r="U173" s="38"/>
      <c r="V173" s="38"/>
      <c r="W173" s="38"/>
      <c r="X173" s="38"/>
      <c r="Y173" s="38"/>
      <c r="Z173" s="38"/>
      <c r="AA173" s="38"/>
      <c r="AB173" s="38"/>
      <c r="AC173" s="38"/>
      <c r="AD173" s="38"/>
      <c r="AE173" s="38"/>
      <c r="AR173" s="192" t="s">
        <v>165</v>
      </c>
      <c r="AT173" s="192" t="s">
        <v>160</v>
      </c>
      <c r="AU173" s="192" t="s">
        <v>91</v>
      </c>
      <c r="AY173" s="19" t="s">
        <v>158</v>
      </c>
      <c r="BE173" s="193">
        <f>IF(N173="základní",J173,0)</f>
        <v>0</v>
      </c>
      <c r="BF173" s="193">
        <f>IF(N173="snížená",J173,0)</f>
        <v>0</v>
      </c>
      <c r="BG173" s="193">
        <f>IF(N173="zákl. přenesená",J173,0)</f>
        <v>0</v>
      </c>
      <c r="BH173" s="193">
        <f>IF(N173="sníž. přenesená",J173,0)</f>
        <v>0</v>
      </c>
      <c r="BI173" s="193">
        <f>IF(N173="nulová",J173,0)</f>
        <v>0</v>
      </c>
      <c r="BJ173" s="19" t="s">
        <v>81</v>
      </c>
      <c r="BK173" s="193">
        <f>ROUND(I173*H173,2)</f>
        <v>0</v>
      </c>
      <c r="BL173" s="19" t="s">
        <v>165</v>
      </c>
      <c r="BM173" s="192" t="s">
        <v>391</v>
      </c>
    </row>
    <row r="174" s="2" customFormat="1">
      <c r="A174" s="38"/>
      <c r="B174" s="39"/>
      <c r="C174" s="38"/>
      <c r="D174" s="194" t="s">
        <v>167</v>
      </c>
      <c r="E174" s="38"/>
      <c r="F174" s="195" t="s">
        <v>2060</v>
      </c>
      <c r="G174" s="38"/>
      <c r="H174" s="38"/>
      <c r="I174" s="196"/>
      <c r="J174" s="38"/>
      <c r="K174" s="38"/>
      <c r="L174" s="39"/>
      <c r="M174" s="197"/>
      <c r="N174" s="198"/>
      <c r="O174" s="77"/>
      <c r="P174" s="77"/>
      <c r="Q174" s="77"/>
      <c r="R174" s="77"/>
      <c r="S174" s="77"/>
      <c r="T174" s="78"/>
      <c r="U174" s="38"/>
      <c r="V174" s="38"/>
      <c r="W174" s="38"/>
      <c r="X174" s="38"/>
      <c r="Y174" s="38"/>
      <c r="Z174" s="38"/>
      <c r="AA174" s="38"/>
      <c r="AB174" s="38"/>
      <c r="AC174" s="38"/>
      <c r="AD174" s="38"/>
      <c r="AE174" s="38"/>
      <c r="AT174" s="19" t="s">
        <v>167</v>
      </c>
      <c r="AU174" s="19" t="s">
        <v>91</v>
      </c>
    </row>
    <row r="175" s="2" customFormat="1" ht="16.5" customHeight="1">
      <c r="A175" s="38"/>
      <c r="B175" s="180"/>
      <c r="C175" s="181" t="s">
        <v>294</v>
      </c>
      <c r="D175" s="181" t="s">
        <v>160</v>
      </c>
      <c r="E175" s="182" t="s">
        <v>2061</v>
      </c>
      <c r="F175" s="183" t="s">
        <v>2062</v>
      </c>
      <c r="G175" s="184" t="s">
        <v>364</v>
      </c>
      <c r="H175" s="185">
        <v>1</v>
      </c>
      <c r="I175" s="186"/>
      <c r="J175" s="187">
        <f>ROUND(I175*H175,2)</f>
        <v>0</v>
      </c>
      <c r="K175" s="183" t="s">
        <v>1</v>
      </c>
      <c r="L175" s="39"/>
      <c r="M175" s="188" t="s">
        <v>1</v>
      </c>
      <c r="N175" s="189" t="s">
        <v>40</v>
      </c>
      <c r="O175" s="77"/>
      <c r="P175" s="190">
        <f>O175*H175</f>
        <v>0</v>
      </c>
      <c r="Q175" s="190">
        <v>0</v>
      </c>
      <c r="R175" s="190">
        <f>Q175*H175</f>
        <v>0</v>
      </c>
      <c r="S175" s="190">
        <v>0</v>
      </c>
      <c r="T175" s="191">
        <f>S175*H175</f>
        <v>0</v>
      </c>
      <c r="U175" s="38"/>
      <c r="V175" s="38"/>
      <c r="W175" s="38"/>
      <c r="X175" s="38"/>
      <c r="Y175" s="38"/>
      <c r="Z175" s="38"/>
      <c r="AA175" s="38"/>
      <c r="AB175" s="38"/>
      <c r="AC175" s="38"/>
      <c r="AD175" s="38"/>
      <c r="AE175" s="38"/>
      <c r="AR175" s="192" t="s">
        <v>165</v>
      </c>
      <c r="AT175" s="192" t="s">
        <v>160</v>
      </c>
      <c r="AU175" s="192" t="s">
        <v>91</v>
      </c>
      <c r="AY175" s="19" t="s">
        <v>158</v>
      </c>
      <c r="BE175" s="193">
        <f>IF(N175="základní",J175,0)</f>
        <v>0</v>
      </c>
      <c r="BF175" s="193">
        <f>IF(N175="snížená",J175,0)</f>
        <v>0</v>
      </c>
      <c r="BG175" s="193">
        <f>IF(N175="zákl. přenesená",J175,0)</f>
        <v>0</v>
      </c>
      <c r="BH175" s="193">
        <f>IF(N175="sníž. přenesená",J175,0)</f>
        <v>0</v>
      </c>
      <c r="BI175" s="193">
        <f>IF(N175="nulová",J175,0)</f>
        <v>0</v>
      </c>
      <c r="BJ175" s="19" t="s">
        <v>81</v>
      </c>
      <c r="BK175" s="193">
        <f>ROUND(I175*H175,2)</f>
        <v>0</v>
      </c>
      <c r="BL175" s="19" t="s">
        <v>165</v>
      </c>
      <c r="BM175" s="192" t="s">
        <v>400</v>
      </c>
    </row>
    <row r="176" s="2" customFormat="1">
      <c r="A176" s="38"/>
      <c r="B176" s="39"/>
      <c r="C176" s="38"/>
      <c r="D176" s="194" t="s">
        <v>167</v>
      </c>
      <c r="E176" s="38"/>
      <c r="F176" s="195" t="s">
        <v>2062</v>
      </c>
      <c r="G176" s="38"/>
      <c r="H176" s="38"/>
      <c r="I176" s="196"/>
      <c r="J176" s="38"/>
      <c r="K176" s="38"/>
      <c r="L176" s="39"/>
      <c r="M176" s="197"/>
      <c r="N176" s="198"/>
      <c r="O176" s="77"/>
      <c r="P176" s="77"/>
      <c r="Q176" s="77"/>
      <c r="R176" s="77"/>
      <c r="S176" s="77"/>
      <c r="T176" s="78"/>
      <c r="U176" s="38"/>
      <c r="V176" s="38"/>
      <c r="W176" s="38"/>
      <c r="X176" s="38"/>
      <c r="Y176" s="38"/>
      <c r="Z176" s="38"/>
      <c r="AA176" s="38"/>
      <c r="AB176" s="38"/>
      <c r="AC176" s="38"/>
      <c r="AD176" s="38"/>
      <c r="AE176" s="38"/>
      <c r="AT176" s="19" t="s">
        <v>167</v>
      </c>
      <c r="AU176" s="19" t="s">
        <v>91</v>
      </c>
    </row>
    <row r="177" s="2" customFormat="1" ht="16.5" customHeight="1">
      <c r="A177" s="38"/>
      <c r="B177" s="180"/>
      <c r="C177" s="181" t="s">
        <v>303</v>
      </c>
      <c r="D177" s="181" t="s">
        <v>160</v>
      </c>
      <c r="E177" s="182" t="s">
        <v>2063</v>
      </c>
      <c r="F177" s="183" t="s">
        <v>2064</v>
      </c>
      <c r="G177" s="184" t="s">
        <v>364</v>
      </c>
      <c r="H177" s="185">
        <v>14</v>
      </c>
      <c r="I177" s="186"/>
      <c r="J177" s="187">
        <f>ROUND(I177*H177,2)</f>
        <v>0</v>
      </c>
      <c r="K177" s="183" t="s">
        <v>1</v>
      </c>
      <c r="L177" s="39"/>
      <c r="M177" s="188" t="s">
        <v>1</v>
      </c>
      <c r="N177" s="189" t="s">
        <v>40</v>
      </c>
      <c r="O177" s="77"/>
      <c r="P177" s="190">
        <f>O177*H177</f>
        <v>0</v>
      </c>
      <c r="Q177" s="190">
        <v>0</v>
      </c>
      <c r="R177" s="190">
        <f>Q177*H177</f>
        <v>0</v>
      </c>
      <c r="S177" s="190">
        <v>0</v>
      </c>
      <c r="T177" s="191">
        <f>S177*H177</f>
        <v>0</v>
      </c>
      <c r="U177" s="38"/>
      <c r="V177" s="38"/>
      <c r="W177" s="38"/>
      <c r="X177" s="38"/>
      <c r="Y177" s="38"/>
      <c r="Z177" s="38"/>
      <c r="AA177" s="38"/>
      <c r="AB177" s="38"/>
      <c r="AC177" s="38"/>
      <c r="AD177" s="38"/>
      <c r="AE177" s="38"/>
      <c r="AR177" s="192" t="s">
        <v>165</v>
      </c>
      <c r="AT177" s="192" t="s">
        <v>160</v>
      </c>
      <c r="AU177" s="192" t="s">
        <v>91</v>
      </c>
      <c r="AY177" s="19" t="s">
        <v>158</v>
      </c>
      <c r="BE177" s="193">
        <f>IF(N177="základní",J177,0)</f>
        <v>0</v>
      </c>
      <c r="BF177" s="193">
        <f>IF(N177="snížená",J177,0)</f>
        <v>0</v>
      </c>
      <c r="BG177" s="193">
        <f>IF(N177="zákl. přenesená",J177,0)</f>
        <v>0</v>
      </c>
      <c r="BH177" s="193">
        <f>IF(N177="sníž. přenesená",J177,0)</f>
        <v>0</v>
      </c>
      <c r="BI177" s="193">
        <f>IF(N177="nulová",J177,0)</f>
        <v>0</v>
      </c>
      <c r="BJ177" s="19" t="s">
        <v>81</v>
      </c>
      <c r="BK177" s="193">
        <f>ROUND(I177*H177,2)</f>
        <v>0</v>
      </c>
      <c r="BL177" s="19" t="s">
        <v>165</v>
      </c>
      <c r="BM177" s="192" t="s">
        <v>411</v>
      </c>
    </row>
    <row r="178" s="2" customFormat="1">
      <c r="A178" s="38"/>
      <c r="B178" s="39"/>
      <c r="C178" s="38"/>
      <c r="D178" s="194" t="s">
        <v>167</v>
      </c>
      <c r="E178" s="38"/>
      <c r="F178" s="195" t="s">
        <v>2064</v>
      </c>
      <c r="G178" s="38"/>
      <c r="H178" s="38"/>
      <c r="I178" s="196"/>
      <c r="J178" s="38"/>
      <c r="K178" s="38"/>
      <c r="L178" s="39"/>
      <c r="M178" s="197"/>
      <c r="N178" s="198"/>
      <c r="O178" s="77"/>
      <c r="P178" s="77"/>
      <c r="Q178" s="77"/>
      <c r="R178" s="77"/>
      <c r="S178" s="77"/>
      <c r="T178" s="78"/>
      <c r="U178" s="38"/>
      <c r="V178" s="38"/>
      <c r="W178" s="38"/>
      <c r="X178" s="38"/>
      <c r="Y178" s="38"/>
      <c r="Z178" s="38"/>
      <c r="AA178" s="38"/>
      <c r="AB178" s="38"/>
      <c r="AC178" s="38"/>
      <c r="AD178" s="38"/>
      <c r="AE178" s="38"/>
      <c r="AT178" s="19" t="s">
        <v>167</v>
      </c>
      <c r="AU178" s="19" t="s">
        <v>91</v>
      </c>
    </row>
    <row r="179" s="2" customFormat="1" ht="16.5" customHeight="1">
      <c r="A179" s="38"/>
      <c r="B179" s="180"/>
      <c r="C179" s="181" t="s">
        <v>311</v>
      </c>
      <c r="D179" s="181" t="s">
        <v>160</v>
      </c>
      <c r="E179" s="182" t="s">
        <v>2065</v>
      </c>
      <c r="F179" s="183" t="s">
        <v>2066</v>
      </c>
      <c r="G179" s="184" t="s">
        <v>364</v>
      </c>
      <c r="H179" s="185">
        <v>1</v>
      </c>
      <c r="I179" s="186"/>
      <c r="J179" s="187">
        <f>ROUND(I179*H179,2)</f>
        <v>0</v>
      </c>
      <c r="K179" s="183" t="s">
        <v>1</v>
      </c>
      <c r="L179" s="39"/>
      <c r="M179" s="188" t="s">
        <v>1</v>
      </c>
      <c r="N179" s="189" t="s">
        <v>40</v>
      </c>
      <c r="O179" s="77"/>
      <c r="P179" s="190">
        <f>O179*H179</f>
        <v>0</v>
      </c>
      <c r="Q179" s="190">
        <v>0</v>
      </c>
      <c r="R179" s="190">
        <f>Q179*H179</f>
        <v>0</v>
      </c>
      <c r="S179" s="190">
        <v>0</v>
      </c>
      <c r="T179" s="191">
        <f>S179*H179</f>
        <v>0</v>
      </c>
      <c r="U179" s="38"/>
      <c r="V179" s="38"/>
      <c r="W179" s="38"/>
      <c r="X179" s="38"/>
      <c r="Y179" s="38"/>
      <c r="Z179" s="38"/>
      <c r="AA179" s="38"/>
      <c r="AB179" s="38"/>
      <c r="AC179" s="38"/>
      <c r="AD179" s="38"/>
      <c r="AE179" s="38"/>
      <c r="AR179" s="192" t="s">
        <v>165</v>
      </c>
      <c r="AT179" s="192" t="s">
        <v>160</v>
      </c>
      <c r="AU179" s="192" t="s">
        <v>91</v>
      </c>
      <c r="AY179" s="19" t="s">
        <v>158</v>
      </c>
      <c r="BE179" s="193">
        <f>IF(N179="základní",J179,0)</f>
        <v>0</v>
      </c>
      <c r="BF179" s="193">
        <f>IF(N179="snížená",J179,0)</f>
        <v>0</v>
      </c>
      <c r="BG179" s="193">
        <f>IF(N179="zákl. přenesená",J179,0)</f>
        <v>0</v>
      </c>
      <c r="BH179" s="193">
        <f>IF(N179="sníž. přenesená",J179,0)</f>
        <v>0</v>
      </c>
      <c r="BI179" s="193">
        <f>IF(N179="nulová",J179,0)</f>
        <v>0</v>
      </c>
      <c r="BJ179" s="19" t="s">
        <v>81</v>
      </c>
      <c r="BK179" s="193">
        <f>ROUND(I179*H179,2)</f>
        <v>0</v>
      </c>
      <c r="BL179" s="19" t="s">
        <v>165</v>
      </c>
      <c r="BM179" s="192" t="s">
        <v>424</v>
      </c>
    </row>
    <row r="180" s="2" customFormat="1">
      <c r="A180" s="38"/>
      <c r="B180" s="39"/>
      <c r="C180" s="38"/>
      <c r="D180" s="194" t="s">
        <v>167</v>
      </c>
      <c r="E180" s="38"/>
      <c r="F180" s="195" t="s">
        <v>2066</v>
      </c>
      <c r="G180" s="38"/>
      <c r="H180" s="38"/>
      <c r="I180" s="196"/>
      <c r="J180" s="38"/>
      <c r="K180" s="38"/>
      <c r="L180" s="39"/>
      <c r="M180" s="197"/>
      <c r="N180" s="198"/>
      <c r="O180" s="77"/>
      <c r="P180" s="77"/>
      <c r="Q180" s="77"/>
      <c r="R180" s="77"/>
      <c r="S180" s="77"/>
      <c r="T180" s="78"/>
      <c r="U180" s="38"/>
      <c r="V180" s="38"/>
      <c r="W180" s="38"/>
      <c r="X180" s="38"/>
      <c r="Y180" s="38"/>
      <c r="Z180" s="38"/>
      <c r="AA180" s="38"/>
      <c r="AB180" s="38"/>
      <c r="AC180" s="38"/>
      <c r="AD180" s="38"/>
      <c r="AE180" s="38"/>
      <c r="AT180" s="19" t="s">
        <v>167</v>
      </c>
      <c r="AU180" s="19" t="s">
        <v>91</v>
      </c>
    </row>
    <row r="181" s="2" customFormat="1" ht="16.5" customHeight="1">
      <c r="A181" s="38"/>
      <c r="B181" s="180"/>
      <c r="C181" s="181" t="s">
        <v>7</v>
      </c>
      <c r="D181" s="181" t="s">
        <v>160</v>
      </c>
      <c r="E181" s="182" t="s">
        <v>2067</v>
      </c>
      <c r="F181" s="183" t="s">
        <v>2068</v>
      </c>
      <c r="G181" s="184" t="s">
        <v>364</v>
      </c>
      <c r="H181" s="185">
        <v>1</v>
      </c>
      <c r="I181" s="186"/>
      <c r="J181" s="187">
        <f>ROUND(I181*H181,2)</f>
        <v>0</v>
      </c>
      <c r="K181" s="183" t="s">
        <v>1</v>
      </c>
      <c r="L181" s="39"/>
      <c r="M181" s="188" t="s">
        <v>1</v>
      </c>
      <c r="N181" s="189" t="s">
        <v>40</v>
      </c>
      <c r="O181" s="77"/>
      <c r="P181" s="190">
        <f>O181*H181</f>
        <v>0</v>
      </c>
      <c r="Q181" s="190">
        <v>0</v>
      </c>
      <c r="R181" s="190">
        <f>Q181*H181</f>
        <v>0</v>
      </c>
      <c r="S181" s="190">
        <v>0</v>
      </c>
      <c r="T181" s="191">
        <f>S181*H181</f>
        <v>0</v>
      </c>
      <c r="U181" s="38"/>
      <c r="V181" s="38"/>
      <c r="W181" s="38"/>
      <c r="X181" s="38"/>
      <c r="Y181" s="38"/>
      <c r="Z181" s="38"/>
      <c r="AA181" s="38"/>
      <c r="AB181" s="38"/>
      <c r="AC181" s="38"/>
      <c r="AD181" s="38"/>
      <c r="AE181" s="38"/>
      <c r="AR181" s="192" t="s">
        <v>165</v>
      </c>
      <c r="AT181" s="192" t="s">
        <v>160</v>
      </c>
      <c r="AU181" s="192" t="s">
        <v>91</v>
      </c>
      <c r="AY181" s="19" t="s">
        <v>158</v>
      </c>
      <c r="BE181" s="193">
        <f>IF(N181="základní",J181,0)</f>
        <v>0</v>
      </c>
      <c r="BF181" s="193">
        <f>IF(N181="snížená",J181,0)</f>
        <v>0</v>
      </c>
      <c r="BG181" s="193">
        <f>IF(N181="zákl. přenesená",J181,0)</f>
        <v>0</v>
      </c>
      <c r="BH181" s="193">
        <f>IF(N181="sníž. přenesená",J181,0)</f>
        <v>0</v>
      </c>
      <c r="BI181" s="193">
        <f>IF(N181="nulová",J181,0)</f>
        <v>0</v>
      </c>
      <c r="BJ181" s="19" t="s">
        <v>81</v>
      </c>
      <c r="BK181" s="193">
        <f>ROUND(I181*H181,2)</f>
        <v>0</v>
      </c>
      <c r="BL181" s="19" t="s">
        <v>165</v>
      </c>
      <c r="BM181" s="192" t="s">
        <v>448</v>
      </c>
    </row>
    <row r="182" s="2" customFormat="1">
      <c r="A182" s="38"/>
      <c r="B182" s="39"/>
      <c r="C182" s="38"/>
      <c r="D182" s="194" t="s">
        <v>167</v>
      </c>
      <c r="E182" s="38"/>
      <c r="F182" s="195" t="s">
        <v>2068</v>
      </c>
      <c r="G182" s="38"/>
      <c r="H182" s="38"/>
      <c r="I182" s="196"/>
      <c r="J182" s="38"/>
      <c r="K182" s="38"/>
      <c r="L182" s="39"/>
      <c r="M182" s="197"/>
      <c r="N182" s="198"/>
      <c r="O182" s="77"/>
      <c r="P182" s="77"/>
      <c r="Q182" s="77"/>
      <c r="R182" s="77"/>
      <c r="S182" s="77"/>
      <c r="T182" s="78"/>
      <c r="U182" s="38"/>
      <c r="V182" s="38"/>
      <c r="W182" s="38"/>
      <c r="X182" s="38"/>
      <c r="Y182" s="38"/>
      <c r="Z182" s="38"/>
      <c r="AA182" s="38"/>
      <c r="AB182" s="38"/>
      <c r="AC182" s="38"/>
      <c r="AD182" s="38"/>
      <c r="AE182" s="38"/>
      <c r="AT182" s="19" t="s">
        <v>167</v>
      </c>
      <c r="AU182" s="19" t="s">
        <v>91</v>
      </c>
    </row>
    <row r="183" s="2" customFormat="1" ht="16.5" customHeight="1">
      <c r="A183" s="38"/>
      <c r="B183" s="180"/>
      <c r="C183" s="181" t="s">
        <v>322</v>
      </c>
      <c r="D183" s="181" t="s">
        <v>160</v>
      </c>
      <c r="E183" s="182" t="s">
        <v>2069</v>
      </c>
      <c r="F183" s="183" t="s">
        <v>2070</v>
      </c>
      <c r="G183" s="184" t="s">
        <v>364</v>
      </c>
      <c r="H183" s="185">
        <v>3</v>
      </c>
      <c r="I183" s="186"/>
      <c r="J183" s="187">
        <f>ROUND(I183*H183,2)</f>
        <v>0</v>
      </c>
      <c r="K183" s="183" t="s">
        <v>1</v>
      </c>
      <c r="L183" s="39"/>
      <c r="M183" s="188" t="s">
        <v>1</v>
      </c>
      <c r="N183" s="189" t="s">
        <v>40</v>
      </c>
      <c r="O183" s="77"/>
      <c r="P183" s="190">
        <f>O183*H183</f>
        <v>0</v>
      </c>
      <c r="Q183" s="190">
        <v>0</v>
      </c>
      <c r="R183" s="190">
        <f>Q183*H183</f>
        <v>0</v>
      </c>
      <c r="S183" s="190">
        <v>0</v>
      </c>
      <c r="T183" s="191">
        <f>S183*H183</f>
        <v>0</v>
      </c>
      <c r="U183" s="38"/>
      <c r="V183" s="38"/>
      <c r="W183" s="38"/>
      <c r="X183" s="38"/>
      <c r="Y183" s="38"/>
      <c r="Z183" s="38"/>
      <c r="AA183" s="38"/>
      <c r="AB183" s="38"/>
      <c r="AC183" s="38"/>
      <c r="AD183" s="38"/>
      <c r="AE183" s="38"/>
      <c r="AR183" s="192" t="s">
        <v>165</v>
      </c>
      <c r="AT183" s="192" t="s">
        <v>160</v>
      </c>
      <c r="AU183" s="192" t="s">
        <v>91</v>
      </c>
      <c r="AY183" s="19" t="s">
        <v>158</v>
      </c>
      <c r="BE183" s="193">
        <f>IF(N183="základní",J183,0)</f>
        <v>0</v>
      </c>
      <c r="BF183" s="193">
        <f>IF(N183="snížená",J183,0)</f>
        <v>0</v>
      </c>
      <c r="BG183" s="193">
        <f>IF(N183="zákl. přenesená",J183,0)</f>
        <v>0</v>
      </c>
      <c r="BH183" s="193">
        <f>IF(N183="sníž. přenesená",J183,0)</f>
        <v>0</v>
      </c>
      <c r="BI183" s="193">
        <f>IF(N183="nulová",J183,0)</f>
        <v>0</v>
      </c>
      <c r="BJ183" s="19" t="s">
        <v>81</v>
      </c>
      <c r="BK183" s="193">
        <f>ROUND(I183*H183,2)</f>
        <v>0</v>
      </c>
      <c r="BL183" s="19" t="s">
        <v>165</v>
      </c>
      <c r="BM183" s="192" t="s">
        <v>460</v>
      </c>
    </row>
    <row r="184" s="2" customFormat="1">
      <c r="A184" s="38"/>
      <c r="B184" s="39"/>
      <c r="C184" s="38"/>
      <c r="D184" s="194" t="s">
        <v>167</v>
      </c>
      <c r="E184" s="38"/>
      <c r="F184" s="195" t="s">
        <v>2070</v>
      </c>
      <c r="G184" s="38"/>
      <c r="H184" s="38"/>
      <c r="I184" s="196"/>
      <c r="J184" s="38"/>
      <c r="K184" s="38"/>
      <c r="L184" s="39"/>
      <c r="M184" s="197"/>
      <c r="N184" s="198"/>
      <c r="O184" s="77"/>
      <c r="P184" s="77"/>
      <c r="Q184" s="77"/>
      <c r="R184" s="77"/>
      <c r="S184" s="77"/>
      <c r="T184" s="78"/>
      <c r="U184" s="38"/>
      <c r="V184" s="38"/>
      <c r="W184" s="38"/>
      <c r="X184" s="38"/>
      <c r="Y184" s="38"/>
      <c r="Z184" s="38"/>
      <c r="AA184" s="38"/>
      <c r="AB184" s="38"/>
      <c r="AC184" s="38"/>
      <c r="AD184" s="38"/>
      <c r="AE184" s="38"/>
      <c r="AT184" s="19" t="s">
        <v>167</v>
      </c>
      <c r="AU184" s="19" t="s">
        <v>91</v>
      </c>
    </row>
    <row r="185" s="2" customFormat="1" ht="16.5" customHeight="1">
      <c r="A185" s="38"/>
      <c r="B185" s="180"/>
      <c r="C185" s="181" t="s">
        <v>328</v>
      </c>
      <c r="D185" s="181" t="s">
        <v>160</v>
      </c>
      <c r="E185" s="182" t="s">
        <v>2071</v>
      </c>
      <c r="F185" s="183" t="s">
        <v>2072</v>
      </c>
      <c r="G185" s="184" t="s">
        <v>364</v>
      </c>
      <c r="H185" s="185">
        <v>1</v>
      </c>
      <c r="I185" s="186"/>
      <c r="J185" s="187">
        <f>ROUND(I185*H185,2)</f>
        <v>0</v>
      </c>
      <c r="K185" s="183" t="s">
        <v>1</v>
      </c>
      <c r="L185" s="39"/>
      <c r="M185" s="188" t="s">
        <v>1</v>
      </c>
      <c r="N185" s="189" t="s">
        <v>40</v>
      </c>
      <c r="O185" s="77"/>
      <c r="P185" s="190">
        <f>O185*H185</f>
        <v>0</v>
      </c>
      <c r="Q185" s="190">
        <v>0</v>
      </c>
      <c r="R185" s="190">
        <f>Q185*H185</f>
        <v>0</v>
      </c>
      <c r="S185" s="190">
        <v>0</v>
      </c>
      <c r="T185" s="191">
        <f>S185*H185</f>
        <v>0</v>
      </c>
      <c r="U185" s="38"/>
      <c r="V185" s="38"/>
      <c r="W185" s="38"/>
      <c r="X185" s="38"/>
      <c r="Y185" s="38"/>
      <c r="Z185" s="38"/>
      <c r="AA185" s="38"/>
      <c r="AB185" s="38"/>
      <c r="AC185" s="38"/>
      <c r="AD185" s="38"/>
      <c r="AE185" s="38"/>
      <c r="AR185" s="192" t="s">
        <v>165</v>
      </c>
      <c r="AT185" s="192" t="s">
        <v>160</v>
      </c>
      <c r="AU185" s="192" t="s">
        <v>91</v>
      </c>
      <c r="AY185" s="19" t="s">
        <v>158</v>
      </c>
      <c r="BE185" s="193">
        <f>IF(N185="základní",J185,0)</f>
        <v>0</v>
      </c>
      <c r="BF185" s="193">
        <f>IF(N185="snížená",J185,0)</f>
        <v>0</v>
      </c>
      <c r="BG185" s="193">
        <f>IF(N185="zákl. přenesená",J185,0)</f>
        <v>0</v>
      </c>
      <c r="BH185" s="193">
        <f>IF(N185="sníž. přenesená",J185,0)</f>
        <v>0</v>
      </c>
      <c r="BI185" s="193">
        <f>IF(N185="nulová",J185,0)</f>
        <v>0</v>
      </c>
      <c r="BJ185" s="19" t="s">
        <v>81</v>
      </c>
      <c r="BK185" s="193">
        <f>ROUND(I185*H185,2)</f>
        <v>0</v>
      </c>
      <c r="BL185" s="19" t="s">
        <v>165</v>
      </c>
      <c r="BM185" s="192" t="s">
        <v>472</v>
      </c>
    </row>
    <row r="186" s="2" customFormat="1">
      <c r="A186" s="38"/>
      <c r="B186" s="39"/>
      <c r="C186" s="38"/>
      <c r="D186" s="194" t="s">
        <v>167</v>
      </c>
      <c r="E186" s="38"/>
      <c r="F186" s="195" t="s">
        <v>2072</v>
      </c>
      <c r="G186" s="38"/>
      <c r="H186" s="38"/>
      <c r="I186" s="196"/>
      <c r="J186" s="38"/>
      <c r="K186" s="38"/>
      <c r="L186" s="39"/>
      <c r="M186" s="197"/>
      <c r="N186" s="198"/>
      <c r="O186" s="77"/>
      <c r="P186" s="77"/>
      <c r="Q186" s="77"/>
      <c r="R186" s="77"/>
      <c r="S186" s="77"/>
      <c r="T186" s="78"/>
      <c r="U186" s="38"/>
      <c r="V186" s="38"/>
      <c r="W186" s="38"/>
      <c r="X186" s="38"/>
      <c r="Y186" s="38"/>
      <c r="Z186" s="38"/>
      <c r="AA186" s="38"/>
      <c r="AB186" s="38"/>
      <c r="AC186" s="38"/>
      <c r="AD186" s="38"/>
      <c r="AE186" s="38"/>
      <c r="AT186" s="19" t="s">
        <v>167</v>
      </c>
      <c r="AU186" s="19" t="s">
        <v>91</v>
      </c>
    </row>
    <row r="187" s="2" customFormat="1" ht="16.5" customHeight="1">
      <c r="A187" s="38"/>
      <c r="B187" s="180"/>
      <c r="C187" s="181" t="s">
        <v>333</v>
      </c>
      <c r="D187" s="181" t="s">
        <v>160</v>
      </c>
      <c r="E187" s="182" t="s">
        <v>2073</v>
      </c>
      <c r="F187" s="183" t="s">
        <v>2074</v>
      </c>
      <c r="G187" s="184" t="s">
        <v>364</v>
      </c>
      <c r="H187" s="185">
        <v>1</v>
      </c>
      <c r="I187" s="186"/>
      <c r="J187" s="187">
        <f>ROUND(I187*H187,2)</f>
        <v>0</v>
      </c>
      <c r="K187" s="183" t="s">
        <v>1</v>
      </c>
      <c r="L187" s="39"/>
      <c r="M187" s="188" t="s">
        <v>1</v>
      </c>
      <c r="N187" s="189" t="s">
        <v>40</v>
      </c>
      <c r="O187" s="77"/>
      <c r="P187" s="190">
        <f>O187*H187</f>
        <v>0</v>
      </c>
      <c r="Q187" s="190">
        <v>0</v>
      </c>
      <c r="R187" s="190">
        <f>Q187*H187</f>
        <v>0</v>
      </c>
      <c r="S187" s="190">
        <v>0</v>
      </c>
      <c r="T187" s="191">
        <f>S187*H187</f>
        <v>0</v>
      </c>
      <c r="U187" s="38"/>
      <c r="V187" s="38"/>
      <c r="W187" s="38"/>
      <c r="X187" s="38"/>
      <c r="Y187" s="38"/>
      <c r="Z187" s="38"/>
      <c r="AA187" s="38"/>
      <c r="AB187" s="38"/>
      <c r="AC187" s="38"/>
      <c r="AD187" s="38"/>
      <c r="AE187" s="38"/>
      <c r="AR187" s="192" t="s">
        <v>165</v>
      </c>
      <c r="AT187" s="192" t="s">
        <v>160</v>
      </c>
      <c r="AU187" s="192" t="s">
        <v>91</v>
      </c>
      <c r="AY187" s="19" t="s">
        <v>158</v>
      </c>
      <c r="BE187" s="193">
        <f>IF(N187="základní",J187,0)</f>
        <v>0</v>
      </c>
      <c r="BF187" s="193">
        <f>IF(N187="snížená",J187,0)</f>
        <v>0</v>
      </c>
      <c r="BG187" s="193">
        <f>IF(N187="zákl. přenesená",J187,0)</f>
        <v>0</v>
      </c>
      <c r="BH187" s="193">
        <f>IF(N187="sníž. přenesená",J187,0)</f>
        <v>0</v>
      </c>
      <c r="BI187" s="193">
        <f>IF(N187="nulová",J187,0)</f>
        <v>0</v>
      </c>
      <c r="BJ187" s="19" t="s">
        <v>81</v>
      </c>
      <c r="BK187" s="193">
        <f>ROUND(I187*H187,2)</f>
        <v>0</v>
      </c>
      <c r="BL187" s="19" t="s">
        <v>165</v>
      </c>
      <c r="BM187" s="192" t="s">
        <v>482</v>
      </c>
    </row>
    <row r="188" s="2" customFormat="1">
      <c r="A188" s="38"/>
      <c r="B188" s="39"/>
      <c r="C188" s="38"/>
      <c r="D188" s="194" t="s">
        <v>167</v>
      </c>
      <c r="E188" s="38"/>
      <c r="F188" s="195" t="s">
        <v>2074</v>
      </c>
      <c r="G188" s="38"/>
      <c r="H188" s="38"/>
      <c r="I188" s="196"/>
      <c r="J188" s="38"/>
      <c r="K188" s="38"/>
      <c r="L188" s="39"/>
      <c r="M188" s="197"/>
      <c r="N188" s="198"/>
      <c r="O188" s="77"/>
      <c r="P188" s="77"/>
      <c r="Q188" s="77"/>
      <c r="R188" s="77"/>
      <c r="S188" s="77"/>
      <c r="T188" s="78"/>
      <c r="U188" s="38"/>
      <c r="V188" s="38"/>
      <c r="W188" s="38"/>
      <c r="X188" s="38"/>
      <c r="Y188" s="38"/>
      <c r="Z188" s="38"/>
      <c r="AA188" s="38"/>
      <c r="AB188" s="38"/>
      <c r="AC188" s="38"/>
      <c r="AD188" s="38"/>
      <c r="AE188" s="38"/>
      <c r="AT188" s="19" t="s">
        <v>167</v>
      </c>
      <c r="AU188" s="19" t="s">
        <v>91</v>
      </c>
    </row>
    <row r="189" s="2" customFormat="1" ht="16.5" customHeight="1">
      <c r="A189" s="38"/>
      <c r="B189" s="180"/>
      <c r="C189" s="181" t="s">
        <v>339</v>
      </c>
      <c r="D189" s="181" t="s">
        <v>160</v>
      </c>
      <c r="E189" s="182" t="s">
        <v>2075</v>
      </c>
      <c r="F189" s="183" t="s">
        <v>2076</v>
      </c>
      <c r="G189" s="184" t="s">
        <v>364</v>
      </c>
      <c r="H189" s="185">
        <v>2</v>
      </c>
      <c r="I189" s="186"/>
      <c r="J189" s="187">
        <f>ROUND(I189*H189,2)</f>
        <v>0</v>
      </c>
      <c r="K189" s="183" t="s">
        <v>1</v>
      </c>
      <c r="L189" s="39"/>
      <c r="M189" s="188" t="s">
        <v>1</v>
      </c>
      <c r="N189" s="189" t="s">
        <v>40</v>
      </c>
      <c r="O189" s="77"/>
      <c r="P189" s="190">
        <f>O189*H189</f>
        <v>0</v>
      </c>
      <c r="Q189" s="190">
        <v>0</v>
      </c>
      <c r="R189" s="190">
        <f>Q189*H189</f>
        <v>0</v>
      </c>
      <c r="S189" s="190">
        <v>0</v>
      </c>
      <c r="T189" s="191">
        <f>S189*H189</f>
        <v>0</v>
      </c>
      <c r="U189" s="38"/>
      <c r="V189" s="38"/>
      <c r="W189" s="38"/>
      <c r="X189" s="38"/>
      <c r="Y189" s="38"/>
      <c r="Z189" s="38"/>
      <c r="AA189" s="38"/>
      <c r="AB189" s="38"/>
      <c r="AC189" s="38"/>
      <c r="AD189" s="38"/>
      <c r="AE189" s="38"/>
      <c r="AR189" s="192" t="s">
        <v>165</v>
      </c>
      <c r="AT189" s="192" t="s">
        <v>160</v>
      </c>
      <c r="AU189" s="192" t="s">
        <v>91</v>
      </c>
      <c r="AY189" s="19" t="s">
        <v>158</v>
      </c>
      <c r="BE189" s="193">
        <f>IF(N189="základní",J189,0)</f>
        <v>0</v>
      </c>
      <c r="BF189" s="193">
        <f>IF(N189="snížená",J189,0)</f>
        <v>0</v>
      </c>
      <c r="BG189" s="193">
        <f>IF(N189="zákl. přenesená",J189,0)</f>
        <v>0</v>
      </c>
      <c r="BH189" s="193">
        <f>IF(N189="sníž. přenesená",J189,0)</f>
        <v>0</v>
      </c>
      <c r="BI189" s="193">
        <f>IF(N189="nulová",J189,0)</f>
        <v>0</v>
      </c>
      <c r="BJ189" s="19" t="s">
        <v>81</v>
      </c>
      <c r="BK189" s="193">
        <f>ROUND(I189*H189,2)</f>
        <v>0</v>
      </c>
      <c r="BL189" s="19" t="s">
        <v>165</v>
      </c>
      <c r="BM189" s="192" t="s">
        <v>494</v>
      </c>
    </row>
    <row r="190" s="2" customFormat="1">
      <c r="A190" s="38"/>
      <c r="B190" s="39"/>
      <c r="C190" s="38"/>
      <c r="D190" s="194" t="s">
        <v>167</v>
      </c>
      <c r="E190" s="38"/>
      <c r="F190" s="195" t="s">
        <v>2076</v>
      </c>
      <c r="G190" s="38"/>
      <c r="H190" s="38"/>
      <c r="I190" s="196"/>
      <c r="J190" s="38"/>
      <c r="K190" s="38"/>
      <c r="L190" s="39"/>
      <c r="M190" s="197"/>
      <c r="N190" s="198"/>
      <c r="O190" s="77"/>
      <c r="P190" s="77"/>
      <c r="Q190" s="77"/>
      <c r="R190" s="77"/>
      <c r="S190" s="77"/>
      <c r="T190" s="78"/>
      <c r="U190" s="38"/>
      <c r="V190" s="38"/>
      <c r="W190" s="38"/>
      <c r="X190" s="38"/>
      <c r="Y190" s="38"/>
      <c r="Z190" s="38"/>
      <c r="AA190" s="38"/>
      <c r="AB190" s="38"/>
      <c r="AC190" s="38"/>
      <c r="AD190" s="38"/>
      <c r="AE190" s="38"/>
      <c r="AT190" s="19" t="s">
        <v>167</v>
      </c>
      <c r="AU190" s="19" t="s">
        <v>91</v>
      </c>
    </row>
    <row r="191" s="2" customFormat="1" ht="16.5" customHeight="1">
      <c r="A191" s="38"/>
      <c r="B191" s="180"/>
      <c r="C191" s="181" t="s">
        <v>347</v>
      </c>
      <c r="D191" s="181" t="s">
        <v>160</v>
      </c>
      <c r="E191" s="182" t="s">
        <v>2077</v>
      </c>
      <c r="F191" s="183" t="s">
        <v>2078</v>
      </c>
      <c r="G191" s="184" t="s">
        <v>364</v>
      </c>
      <c r="H191" s="185">
        <v>2</v>
      </c>
      <c r="I191" s="186"/>
      <c r="J191" s="187">
        <f>ROUND(I191*H191,2)</f>
        <v>0</v>
      </c>
      <c r="K191" s="183" t="s">
        <v>1</v>
      </c>
      <c r="L191" s="39"/>
      <c r="M191" s="188" t="s">
        <v>1</v>
      </c>
      <c r="N191" s="189" t="s">
        <v>40</v>
      </c>
      <c r="O191" s="77"/>
      <c r="P191" s="190">
        <f>O191*H191</f>
        <v>0</v>
      </c>
      <c r="Q191" s="190">
        <v>0</v>
      </c>
      <c r="R191" s="190">
        <f>Q191*H191</f>
        <v>0</v>
      </c>
      <c r="S191" s="190">
        <v>0</v>
      </c>
      <c r="T191" s="191">
        <f>S191*H191</f>
        <v>0</v>
      </c>
      <c r="U191" s="38"/>
      <c r="V191" s="38"/>
      <c r="W191" s="38"/>
      <c r="X191" s="38"/>
      <c r="Y191" s="38"/>
      <c r="Z191" s="38"/>
      <c r="AA191" s="38"/>
      <c r="AB191" s="38"/>
      <c r="AC191" s="38"/>
      <c r="AD191" s="38"/>
      <c r="AE191" s="38"/>
      <c r="AR191" s="192" t="s">
        <v>165</v>
      </c>
      <c r="AT191" s="192" t="s">
        <v>160</v>
      </c>
      <c r="AU191" s="192" t="s">
        <v>91</v>
      </c>
      <c r="AY191" s="19" t="s">
        <v>158</v>
      </c>
      <c r="BE191" s="193">
        <f>IF(N191="základní",J191,0)</f>
        <v>0</v>
      </c>
      <c r="BF191" s="193">
        <f>IF(N191="snížená",J191,0)</f>
        <v>0</v>
      </c>
      <c r="BG191" s="193">
        <f>IF(N191="zákl. přenesená",J191,0)</f>
        <v>0</v>
      </c>
      <c r="BH191" s="193">
        <f>IF(N191="sníž. přenesená",J191,0)</f>
        <v>0</v>
      </c>
      <c r="BI191" s="193">
        <f>IF(N191="nulová",J191,0)</f>
        <v>0</v>
      </c>
      <c r="BJ191" s="19" t="s">
        <v>81</v>
      </c>
      <c r="BK191" s="193">
        <f>ROUND(I191*H191,2)</f>
        <v>0</v>
      </c>
      <c r="BL191" s="19" t="s">
        <v>165</v>
      </c>
      <c r="BM191" s="192" t="s">
        <v>509</v>
      </c>
    </row>
    <row r="192" s="2" customFormat="1">
      <c r="A192" s="38"/>
      <c r="B192" s="39"/>
      <c r="C192" s="38"/>
      <c r="D192" s="194" t="s">
        <v>167</v>
      </c>
      <c r="E192" s="38"/>
      <c r="F192" s="195" t="s">
        <v>2078</v>
      </c>
      <c r="G192" s="38"/>
      <c r="H192" s="38"/>
      <c r="I192" s="196"/>
      <c r="J192" s="38"/>
      <c r="K192" s="38"/>
      <c r="L192" s="39"/>
      <c r="M192" s="197"/>
      <c r="N192" s="198"/>
      <c r="O192" s="77"/>
      <c r="P192" s="77"/>
      <c r="Q192" s="77"/>
      <c r="R192" s="77"/>
      <c r="S192" s="77"/>
      <c r="T192" s="78"/>
      <c r="U192" s="38"/>
      <c r="V192" s="38"/>
      <c r="W192" s="38"/>
      <c r="X192" s="38"/>
      <c r="Y192" s="38"/>
      <c r="Z192" s="38"/>
      <c r="AA192" s="38"/>
      <c r="AB192" s="38"/>
      <c r="AC192" s="38"/>
      <c r="AD192" s="38"/>
      <c r="AE192" s="38"/>
      <c r="AT192" s="19" t="s">
        <v>167</v>
      </c>
      <c r="AU192" s="19" t="s">
        <v>91</v>
      </c>
    </row>
    <row r="193" s="2" customFormat="1" ht="16.5" customHeight="1">
      <c r="A193" s="38"/>
      <c r="B193" s="180"/>
      <c r="C193" s="181" t="s">
        <v>351</v>
      </c>
      <c r="D193" s="181" t="s">
        <v>160</v>
      </c>
      <c r="E193" s="182" t="s">
        <v>2079</v>
      </c>
      <c r="F193" s="183" t="s">
        <v>2080</v>
      </c>
      <c r="G193" s="184" t="s">
        <v>364</v>
      </c>
      <c r="H193" s="185">
        <v>2</v>
      </c>
      <c r="I193" s="186"/>
      <c r="J193" s="187">
        <f>ROUND(I193*H193,2)</f>
        <v>0</v>
      </c>
      <c r="K193" s="183" t="s">
        <v>1</v>
      </c>
      <c r="L193" s="39"/>
      <c r="M193" s="188" t="s">
        <v>1</v>
      </c>
      <c r="N193" s="189" t="s">
        <v>40</v>
      </c>
      <c r="O193" s="77"/>
      <c r="P193" s="190">
        <f>O193*H193</f>
        <v>0</v>
      </c>
      <c r="Q193" s="190">
        <v>0</v>
      </c>
      <c r="R193" s="190">
        <f>Q193*H193</f>
        <v>0</v>
      </c>
      <c r="S193" s="190">
        <v>0</v>
      </c>
      <c r="T193" s="191">
        <f>S193*H193</f>
        <v>0</v>
      </c>
      <c r="U193" s="38"/>
      <c r="V193" s="38"/>
      <c r="W193" s="38"/>
      <c r="X193" s="38"/>
      <c r="Y193" s="38"/>
      <c r="Z193" s="38"/>
      <c r="AA193" s="38"/>
      <c r="AB193" s="38"/>
      <c r="AC193" s="38"/>
      <c r="AD193" s="38"/>
      <c r="AE193" s="38"/>
      <c r="AR193" s="192" t="s">
        <v>165</v>
      </c>
      <c r="AT193" s="192" t="s">
        <v>160</v>
      </c>
      <c r="AU193" s="192" t="s">
        <v>91</v>
      </c>
      <c r="AY193" s="19" t="s">
        <v>158</v>
      </c>
      <c r="BE193" s="193">
        <f>IF(N193="základní",J193,0)</f>
        <v>0</v>
      </c>
      <c r="BF193" s="193">
        <f>IF(N193="snížená",J193,0)</f>
        <v>0</v>
      </c>
      <c r="BG193" s="193">
        <f>IF(N193="zákl. přenesená",J193,0)</f>
        <v>0</v>
      </c>
      <c r="BH193" s="193">
        <f>IF(N193="sníž. přenesená",J193,0)</f>
        <v>0</v>
      </c>
      <c r="BI193" s="193">
        <f>IF(N193="nulová",J193,0)</f>
        <v>0</v>
      </c>
      <c r="BJ193" s="19" t="s">
        <v>81</v>
      </c>
      <c r="BK193" s="193">
        <f>ROUND(I193*H193,2)</f>
        <v>0</v>
      </c>
      <c r="BL193" s="19" t="s">
        <v>165</v>
      </c>
      <c r="BM193" s="192" t="s">
        <v>521</v>
      </c>
    </row>
    <row r="194" s="2" customFormat="1">
      <c r="A194" s="38"/>
      <c r="B194" s="39"/>
      <c r="C194" s="38"/>
      <c r="D194" s="194" t="s">
        <v>167</v>
      </c>
      <c r="E194" s="38"/>
      <c r="F194" s="195" t="s">
        <v>2080</v>
      </c>
      <c r="G194" s="38"/>
      <c r="H194" s="38"/>
      <c r="I194" s="196"/>
      <c r="J194" s="38"/>
      <c r="K194" s="38"/>
      <c r="L194" s="39"/>
      <c r="M194" s="197"/>
      <c r="N194" s="198"/>
      <c r="O194" s="77"/>
      <c r="P194" s="77"/>
      <c r="Q194" s="77"/>
      <c r="R194" s="77"/>
      <c r="S194" s="77"/>
      <c r="T194" s="78"/>
      <c r="U194" s="38"/>
      <c r="V194" s="38"/>
      <c r="W194" s="38"/>
      <c r="X194" s="38"/>
      <c r="Y194" s="38"/>
      <c r="Z194" s="38"/>
      <c r="AA194" s="38"/>
      <c r="AB194" s="38"/>
      <c r="AC194" s="38"/>
      <c r="AD194" s="38"/>
      <c r="AE194" s="38"/>
      <c r="AT194" s="19" t="s">
        <v>167</v>
      </c>
      <c r="AU194" s="19" t="s">
        <v>91</v>
      </c>
    </row>
    <row r="195" s="2" customFormat="1" ht="16.5" customHeight="1">
      <c r="A195" s="38"/>
      <c r="B195" s="180"/>
      <c r="C195" s="181" t="s">
        <v>357</v>
      </c>
      <c r="D195" s="181" t="s">
        <v>160</v>
      </c>
      <c r="E195" s="182" t="s">
        <v>2081</v>
      </c>
      <c r="F195" s="183" t="s">
        <v>2082</v>
      </c>
      <c r="G195" s="184" t="s">
        <v>364</v>
      </c>
      <c r="H195" s="185">
        <v>2</v>
      </c>
      <c r="I195" s="186"/>
      <c r="J195" s="187">
        <f>ROUND(I195*H195,2)</f>
        <v>0</v>
      </c>
      <c r="K195" s="183" t="s">
        <v>1</v>
      </c>
      <c r="L195" s="39"/>
      <c r="M195" s="188" t="s">
        <v>1</v>
      </c>
      <c r="N195" s="189" t="s">
        <v>40</v>
      </c>
      <c r="O195" s="77"/>
      <c r="P195" s="190">
        <f>O195*H195</f>
        <v>0</v>
      </c>
      <c r="Q195" s="190">
        <v>0</v>
      </c>
      <c r="R195" s="190">
        <f>Q195*H195</f>
        <v>0</v>
      </c>
      <c r="S195" s="190">
        <v>0</v>
      </c>
      <c r="T195" s="191">
        <f>S195*H195</f>
        <v>0</v>
      </c>
      <c r="U195" s="38"/>
      <c r="V195" s="38"/>
      <c r="W195" s="38"/>
      <c r="X195" s="38"/>
      <c r="Y195" s="38"/>
      <c r="Z195" s="38"/>
      <c r="AA195" s="38"/>
      <c r="AB195" s="38"/>
      <c r="AC195" s="38"/>
      <c r="AD195" s="38"/>
      <c r="AE195" s="38"/>
      <c r="AR195" s="192" t="s">
        <v>165</v>
      </c>
      <c r="AT195" s="192" t="s">
        <v>160</v>
      </c>
      <c r="AU195" s="192" t="s">
        <v>91</v>
      </c>
      <c r="AY195" s="19" t="s">
        <v>158</v>
      </c>
      <c r="BE195" s="193">
        <f>IF(N195="základní",J195,0)</f>
        <v>0</v>
      </c>
      <c r="BF195" s="193">
        <f>IF(N195="snížená",J195,0)</f>
        <v>0</v>
      </c>
      <c r="BG195" s="193">
        <f>IF(N195="zákl. přenesená",J195,0)</f>
        <v>0</v>
      </c>
      <c r="BH195" s="193">
        <f>IF(N195="sníž. přenesená",J195,0)</f>
        <v>0</v>
      </c>
      <c r="BI195" s="193">
        <f>IF(N195="nulová",J195,0)</f>
        <v>0</v>
      </c>
      <c r="BJ195" s="19" t="s">
        <v>81</v>
      </c>
      <c r="BK195" s="193">
        <f>ROUND(I195*H195,2)</f>
        <v>0</v>
      </c>
      <c r="BL195" s="19" t="s">
        <v>165</v>
      </c>
      <c r="BM195" s="192" t="s">
        <v>533</v>
      </c>
    </row>
    <row r="196" s="2" customFormat="1">
      <c r="A196" s="38"/>
      <c r="B196" s="39"/>
      <c r="C196" s="38"/>
      <c r="D196" s="194" t="s">
        <v>167</v>
      </c>
      <c r="E196" s="38"/>
      <c r="F196" s="195" t="s">
        <v>2082</v>
      </c>
      <c r="G196" s="38"/>
      <c r="H196" s="38"/>
      <c r="I196" s="196"/>
      <c r="J196" s="38"/>
      <c r="K196" s="38"/>
      <c r="L196" s="39"/>
      <c r="M196" s="197"/>
      <c r="N196" s="198"/>
      <c r="O196" s="77"/>
      <c r="P196" s="77"/>
      <c r="Q196" s="77"/>
      <c r="R196" s="77"/>
      <c r="S196" s="77"/>
      <c r="T196" s="78"/>
      <c r="U196" s="38"/>
      <c r="V196" s="38"/>
      <c r="W196" s="38"/>
      <c r="X196" s="38"/>
      <c r="Y196" s="38"/>
      <c r="Z196" s="38"/>
      <c r="AA196" s="38"/>
      <c r="AB196" s="38"/>
      <c r="AC196" s="38"/>
      <c r="AD196" s="38"/>
      <c r="AE196" s="38"/>
      <c r="AT196" s="19" t="s">
        <v>167</v>
      </c>
      <c r="AU196" s="19" t="s">
        <v>91</v>
      </c>
    </row>
    <row r="197" s="2" customFormat="1" ht="16.5" customHeight="1">
      <c r="A197" s="38"/>
      <c r="B197" s="180"/>
      <c r="C197" s="181" t="s">
        <v>361</v>
      </c>
      <c r="D197" s="181" t="s">
        <v>160</v>
      </c>
      <c r="E197" s="182" t="s">
        <v>2083</v>
      </c>
      <c r="F197" s="183" t="s">
        <v>2084</v>
      </c>
      <c r="G197" s="184" t="s">
        <v>364</v>
      </c>
      <c r="H197" s="185">
        <v>1</v>
      </c>
      <c r="I197" s="186"/>
      <c r="J197" s="187">
        <f>ROUND(I197*H197,2)</f>
        <v>0</v>
      </c>
      <c r="K197" s="183" t="s">
        <v>1</v>
      </c>
      <c r="L197" s="39"/>
      <c r="M197" s="188" t="s">
        <v>1</v>
      </c>
      <c r="N197" s="189" t="s">
        <v>40</v>
      </c>
      <c r="O197" s="77"/>
      <c r="P197" s="190">
        <f>O197*H197</f>
        <v>0</v>
      </c>
      <c r="Q197" s="190">
        <v>0</v>
      </c>
      <c r="R197" s="190">
        <f>Q197*H197</f>
        <v>0</v>
      </c>
      <c r="S197" s="190">
        <v>0</v>
      </c>
      <c r="T197" s="191">
        <f>S197*H197</f>
        <v>0</v>
      </c>
      <c r="U197" s="38"/>
      <c r="V197" s="38"/>
      <c r="W197" s="38"/>
      <c r="X197" s="38"/>
      <c r="Y197" s="38"/>
      <c r="Z197" s="38"/>
      <c r="AA197" s="38"/>
      <c r="AB197" s="38"/>
      <c r="AC197" s="38"/>
      <c r="AD197" s="38"/>
      <c r="AE197" s="38"/>
      <c r="AR197" s="192" t="s">
        <v>165</v>
      </c>
      <c r="AT197" s="192" t="s">
        <v>160</v>
      </c>
      <c r="AU197" s="192" t="s">
        <v>91</v>
      </c>
      <c r="AY197" s="19" t="s">
        <v>158</v>
      </c>
      <c r="BE197" s="193">
        <f>IF(N197="základní",J197,0)</f>
        <v>0</v>
      </c>
      <c r="BF197" s="193">
        <f>IF(N197="snížená",J197,0)</f>
        <v>0</v>
      </c>
      <c r="BG197" s="193">
        <f>IF(N197="zákl. přenesená",J197,0)</f>
        <v>0</v>
      </c>
      <c r="BH197" s="193">
        <f>IF(N197="sníž. přenesená",J197,0)</f>
        <v>0</v>
      </c>
      <c r="BI197" s="193">
        <f>IF(N197="nulová",J197,0)</f>
        <v>0</v>
      </c>
      <c r="BJ197" s="19" t="s">
        <v>81</v>
      </c>
      <c r="BK197" s="193">
        <f>ROUND(I197*H197,2)</f>
        <v>0</v>
      </c>
      <c r="BL197" s="19" t="s">
        <v>165</v>
      </c>
      <c r="BM197" s="192" t="s">
        <v>548</v>
      </c>
    </row>
    <row r="198" s="2" customFormat="1">
      <c r="A198" s="38"/>
      <c r="B198" s="39"/>
      <c r="C198" s="38"/>
      <c r="D198" s="194" t="s">
        <v>167</v>
      </c>
      <c r="E198" s="38"/>
      <c r="F198" s="195" t="s">
        <v>2084</v>
      </c>
      <c r="G198" s="38"/>
      <c r="H198" s="38"/>
      <c r="I198" s="196"/>
      <c r="J198" s="38"/>
      <c r="K198" s="38"/>
      <c r="L198" s="39"/>
      <c r="M198" s="197"/>
      <c r="N198" s="198"/>
      <c r="O198" s="77"/>
      <c r="P198" s="77"/>
      <c r="Q198" s="77"/>
      <c r="R198" s="77"/>
      <c r="S198" s="77"/>
      <c r="T198" s="78"/>
      <c r="U198" s="38"/>
      <c r="V198" s="38"/>
      <c r="W198" s="38"/>
      <c r="X198" s="38"/>
      <c r="Y198" s="38"/>
      <c r="Z198" s="38"/>
      <c r="AA198" s="38"/>
      <c r="AB198" s="38"/>
      <c r="AC198" s="38"/>
      <c r="AD198" s="38"/>
      <c r="AE198" s="38"/>
      <c r="AT198" s="19" t="s">
        <v>167</v>
      </c>
      <c r="AU198" s="19" t="s">
        <v>91</v>
      </c>
    </row>
    <row r="199" s="2" customFormat="1" ht="16.5" customHeight="1">
      <c r="A199" s="38"/>
      <c r="B199" s="180"/>
      <c r="C199" s="181" t="s">
        <v>368</v>
      </c>
      <c r="D199" s="181" t="s">
        <v>160</v>
      </c>
      <c r="E199" s="182" t="s">
        <v>2085</v>
      </c>
      <c r="F199" s="183" t="s">
        <v>2078</v>
      </c>
      <c r="G199" s="184" t="s">
        <v>364</v>
      </c>
      <c r="H199" s="185">
        <v>1</v>
      </c>
      <c r="I199" s="186"/>
      <c r="J199" s="187">
        <f>ROUND(I199*H199,2)</f>
        <v>0</v>
      </c>
      <c r="K199" s="183" t="s">
        <v>1</v>
      </c>
      <c r="L199" s="39"/>
      <c r="M199" s="188" t="s">
        <v>1</v>
      </c>
      <c r="N199" s="189" t="s">
        <v>40</v>
      </c>
      <c r="O199" s="77"/>
      <c r="P199" s="190">
        <f>O199*H199</f>
        <v>0</v>
      </c>
      <c r="Q199" s="190">
        <v>0</v>
      </c>
      <c r="R199" s="190">
        <f>Q199*H199</f>
        <v>0</v>
      </c>
      <c r="S199" s="190">
        <v>0</v>
      </c>
      <c r="T199" s="191">
        <f>S199*H199</f>
        <v>0</v>
      </c>
      <c r="U199" s="38"/>
      <c r="V199" s="38"/>
      <c r="W199" s="38"/>
      <c r="X199" s="38"/>
      <c r="Y199" s="38"/>
      <c r="Z199" s="38"/>
      <c r="AA199" s="38"/>
      <c r="AB199" s="38"/>
      <c r="AC199" s="38"/>
      <c r="AD199" s="38"/>
      <c r="AE199" s="38"/>
      <c r="AR199" s="192" t="s">
        <v>165</v>
      </c>
      <c r="AT199" s="192" t="s">
        <v>160</v>
      </c>
      <c r="AU199" s="192" t="s">
        <v>91</v>
      </c>
      <c r="AY199" s="19" t="s">
        <v>158</v>
      </c>
      <c r="BE199" s="193">
        <f>IF(N199="základní",J199,0)</f>
        <v>0</v>
      </c>
      <c r="BF199" s="193">
        <f>IF(N199="snížená",J199,0)</f>
        <v>0</v>
      </c>
      <c r="BG199" s="193">
        <f>IF(N199="zákl. přenesená",J199,0)</f>
        <v>0</v>
      </c>
      <c r="BH199" s="193">
        <f>IF(N199="sníž. přenesená",J199,0)</f>
        <v>0</v>
      </c>
      <c r="BI199" s="193">
        <f>IF(N199="nulová",J199,0)</f>
        <v>0</v>
      </c>
      <c r="BJ199" s="19" t="s">
        <v>81</v>
      </c>
      <c r="BK199" s="193">
        <f>ROUND(I199*H199,2)</f>
        <v>0</v>
      </c>
      <c r="BL199" s="19" t="s">
        <v>165</v>
      </c>
      <c r="BM199" s="192" t="s">
        <v>560</v>
      </c>
    </row>
    <row r="200" s="2" customFormat="1">
      <c r="A200" s="38"/>
      <c r="B200" s="39"/>
      <c r="C200" s="38"/>
      <c r="D200" s="194" t="s">
        <v>167</v>
      </c>
      <c r="E200" s="38"/>
      <c r="F200" s="195" t="s">
        <v>2078</v>
      </c>
      <c r="G200" s="38"/>
      <c r="H200" s="38"/>
      <c r="I200" s="196"/>
      <c r="J200" s="38"/>
      <c r="K200" s="38"/>
      <c r="L200" s="39"/>
      <c r="M200" s="197"/>
      <c r="N200" s="198"/>
      <c r="O200" s="77"/>
      <c r="P200" s="77"/>
      <c r="Q200" s="77"/>
      <c r="R200" s="77"/>
      <c r="S200" s="77"/>
      <c r="T200" s="78"/>
      <c r="U200" s="38"/>
      <c r="V200" s="38"/>
      <c r="W200" s="38"/>
      <c r="X200" s="38"/>
      <c r="Y200" s="38"/>
      <c r="Z200" s="38"/>
      <c r="AA200" s="38"/>
      <c r="AB200" s="38"/>
      <c r="AC200" s="38"/>
      <c r="AD200" s="38"/>
      <c r="AE200" s="38"/>
      <c r="AT200" s="19" t="s">
        <v>167</v>
      </c>
      <c r="AU200" s="19" t="s">
        <v>91</v>
      </c>
    </row>
    <row r="201" s="2" customFormat="1" ht="16.5" customHeight="1">
      <c r="A201" s="38"/>
      <c r="B201" s="180"/>
      <c r="C201" s="181" t="s">
        <v>373</v>
      </c>
      <c r="D201" s="181" t="s">
        <v>160</v>
      </c>
      <c r="E201" s="182" t="s">
        <v>2086</v>
      </c>
      <c r="F201" s="183" t="s">
        <v>2080</v>
      </c>
      <c r="G201" s="184" t="s">
        <v>364</v>
      </c>
      <c r="H201" s="185">
        <v>1</v>
      </c>
      <c r="I201" s="186"/>
      <c r="J201" s="187">
        <f>ROUND(I201*H201,2)</f>
        <v>0</v>
      </c>
      <c r="K201" s="183" t="s">
        <v>1</v>
      </c>
      <c r="L201" s="39"/>
      <c r="M201" s="188" t="s">
        <v>1</v>
      </c>
      <c r="N201" s="189" t="s">
        <v>40</v>
      </c>
      <c r="O201" s="77"/>
      <c r="P201" s="190">
        <f>O201*H201</f>
        <v>0</v>
      </c>
      <c r="Q201" s="190">
        <v>0</v>
      </c>
      <c r="R201" s="190">
        <f>Q201*H201</f>
        <v>0</v>
      </c>
      <c r="S201" s="190">
        <v>0</v>
      </c>
      <c r="T201" s="191">
        <f>S201*H201</f>
        <v>0</v>
      </c>
      <c r="U201" s="38"/>
      <c r="V201" s="38"/>
      <c r="W201" s="38"/>
      <c r="X201" s="38"/>
      <c r="Y201" s="38"/>
      <c r="Z201" s="38"/>
      <c r="AA201" s="38"/>
      <c r="AB201" s="38"/>
      <c r="AC201" s="38"/>
      <c r="AD201" s="38"/>
      <c r="AE201" s="38"/>
      <c r="AR201" s="192" t="s">
        <v>165</v>
      </c>
      <c r="AT201" s="192" t="s">
        <v>160</v>
      </c>
      <c r="AU201" s="192" t="s">
        <v>91</v>
      </c>
      <c r="AY201" s="19" t="s">
        <v>158</v>
      </c>
      <c r="BE201" s="193">
        <f>IF(N201="základní",J201,0)</f>
        <v>0</v>
      </c>
      <c r="BF201" s="193">
        <f>IF(N201="snížená",J201,0)</f>
        <v>0</v>
      </c>
      <c r="BG201" s="193">
        <f>IF(N201="zákl. přenesená",J201,0)</f>
        <v>0</v>
      </c>
      <c r="BH201" s="193">
        <f>IF(N201="sníž. přenesená",J201,0)</f>
        <v>0</v>
      </c>
      <c r="BI201" s="193">
        <f>IF(N201="nulová",J201,0)</f>
        <v>0</v>
      </c>
      <c r="BJ201" s="19" t="s">
        <v>81</v>
      </c>
      <c r="BK201" s="193">
        <f>ROUND(I201*H201,2)</f>
        <v>0</v>
      </c>
      <c r="BL201" s="19" t="s">
        <v>165</v>
      </c>
      <c r="BM201" s="192" t="s">
        <v>570</v>
      </c>
    </row>
    <row r="202" s="2" customFormat="1">
      <c r="A202" s="38"/>
      <c r="B202" s="39"/>
      <c r="C202" s="38"/>
      <c r="D202" s="194" t="s">
        <v>167</v>
      </c>
      <c r="E202" s="38"/>
      <c r="F202" s="195" t="s">
        <v>2080</v>
      </c>
      <c r="G202" s="38"/>
      <c r="H202" s="38"/>
      <c r="I202" s="196"/>
      <c r="J202" s="38"/>
      <c r="K202" s="38"/>
      <c r="L202" s="39"/>
      <c r="M202" s="197"/>
      <c r="N202" s="198"/>
      <c r="O202" s="77"/>
      <c r="P202" s="77"/>
      <c r="Q202" s="77"/>
      <c r="R202" s="77"/>
      <c r="S202" s="77"/>
      <c r="T202" s="78"/>
      <c r="U202" s="38"/>
      <c r="V202" s="38"/>
      <c r="W202" s="38"/>
      <c r="X202" s="38"/>
      <c r="Y202" s="38"/>
      <c r="Z202" s="38"/>
      <c r="AA202" s="38"/>
      <c r="AB202" s="38"/>
      <c r="AC202" s="38"/>
      <c r="AD202" s="38"/>
      <c r="AE202" s="38"/>
      <c r="AT202" s="19" t="s">
        <v>167</v>
      </c>
      <c r="AU202" s="19" t="s">
        <v>91</v>
      </c>
    </row>
    <row r="203" s="2" customFormat="1" ht="16.5" customHeight="1">
      <c r="A203" s="38"/>
      <c r="B203" s="180"/>
      <c r="C203" s="181" t="s">
        <v>379</v>
      </c>
      <c r="D203" s="181" t="s">
        <v>160</v>
      </c>
      <c r="E203" s="182" t="s">
        <v>2087</v>
      </c>
      <c r="F203" s="183" t="s">
        <v>2082</v>
      </c>
      <c r="G203" s="184" t="s">
        <v>364</v>
      </c>
      <c r="H203" s="185">
        <v>1</v>
      </c>
      <c r="I203" s="186"/>
      <c r="J203" s="187">
        <f>ROUND(I203*H203,2)</f>
        <v>0</v>
      </c>
      <c r="K203" s="183" t="s">
        <v>1</v>
      </c>
      <c r="L203" s="39"/>
      <c r="M203" s="188" t="s">
        <v>1</v>
      </c>
      <c r="N203" s="189" t="s">
        <v>40</v>
      </c>
      <c r="O203" s="77"/>
      <c r="P203" s="190">
        <f>O203*H203</f>
        <v>0</v>
      </c>
      <c r="Q203" s="190">
        <v>0</v>
      </c>
      <c r="R203" s="190">
        <f>Q203*H203</f>
        <v>0</v>
      </c>
      <c r="S203" s="190">
        <v>0</v>
      </c>
      <c r="T203" s="191">
        <f>S203*H203</f>
        <v>0</v>
      </c>
      <c r="U203" s="38"/>
      <c r="V203" s="38"/>
      <c r="W203" s="38"/>
      <c r="X203" s="38"/>
      <c r="Y203" s="38"/>
      <c r="Z203" s="38"/>
      <c r="AA203" s="38"/>
      <c r="AB203" s="38"/>
      <c r="AC203" s="38"/>
      <c r="AD203" s="38"/>
      <c r="AE203" s="38"/>
      <c r="AR203" s="192" t="s">
        <v>165</v>
      </c>
      <c r="AT203" s="192" t="s">
        <v>160</v>
      </c>
      <c r="AU203" s="192" t="s">
        <v>91</v>
      </c>
      <c r="AY203" s="19" t="s">
        <v>158</v>
      </c>
      <c r="BE203" s="193">
        <f>IF(N203="základní",J203,0)</f>
        <v>0</v>
      </c>
      <c r="BF203" s="193">
        <f>IF(N203="snížená",J203,0)</f>
        <v>0</v>
      </c>
      <c r="BG203" s="193">
        <f>IF(N203="zákl. přenesená",J203,0)</f>
        <v>0</v>
      </c>
      <c r="BH203" s="193">
        <f>IF(N203="sníž. přenesená",J203,0)</f>
        <v>0</v>
      </c>
      <c r="BI203" s="193">
        <f>IF(N203="nulová",J203,0)</f>
        <v>0</v>
      </c>
      <c r="BJ203" s="19" t="s">
        <v>81</v>
      </c>
      <c r="BK203" s="193">
        <f>ROUND(I203*H203,2)</f>
        <v>0</v>
      </c>
      <c r="BL203" s="19" t="s">
        <v>165</v>
      </c>
      <c r="BM203" s="192" t="s">
        <v>583</v>
      </c>
    </row>
    <row r="204" s="2" customFormat="1">
      <c r="A204" s="38"/>
      <c r="B204" s="39"/>
      <c r="C204" s="38"/>
      <c r="D204" s="194" t="s">
        <v>167</v>
      </c>
      <c r="E204" s="38"/>
      <c r="F204" s="195" t="s">
        <v>2082</v>
      </c>
      <c r="G204" s="38"/>
      <c r="H204" s="38"/>
      <c r="I204" s="196"/>
      <c r="J204" s="38"/>
      <c r="K204" s="38"/>
      <c r="L204" s="39"/>
      <c r="M204" s="197"/>
      <c r="N204" s="198"/>
      <c r="O204" s="77"/>
      <c r="P204" s="77"/>
      <c r="Q204" s="77"/>
      <c r="R204" s="77"/>
      <c r="S204" s="77"/>
      <c r="T204" s="78"/>
      <c r="U204" s="38"/>
      <c r="V204" s="38"/>
      <c r="W204" s="38"/>
      <c r="X204" s="38"/>
      <c r="Y204" s="38"/>
      <c r="Z204" s="38"/>
      <c r="AA204" s="38"/>
      <c r="AB204" s="38"/>
      <c r="AC204" s="38"/>
      <c r="AD204" s="38"/>
      <c r="AE204" s="38"/>
      <c r="AT204" s="19" t="s">
        <v>167</v>
      </c>
      <c r="AU204" s="19" t="s">
        <v>91</v>
      </c>
    </row>
    <row r="205" s="2" customFormat="1" ht="24.15" customHeight="1">
      <c r="A205" s="38"/>
      <c r="B205" s="180"/>
      <c r="C205" s="181" t="s">
        <v>384</v>
      </c>
      <c r="D205" s="181" t="s">
        <v>160</v>
      </c>
      <c r="E205" s="182" t="s">
        <v>2088</v>
      </c>
      <c r="F205" s="183" t="s">
        <v>2089</v>
      </c>
      <c r="G205" s="184" t="s">
        <v>364</v>
      </c>
      <c r="H205" s="185">
        <v>1</v>
      </c>
      <c r="I205" s="186"/>
      <c r="J205" s="187">
        <f>ROUND(I205*H205,2)</f>
        <v>0</v>
      </c>
      <c r="K205" s="183" t="s">
        <v>1</v>
      </c>
      <c r="L205" s="39"/>
      <c r="M205" s="188" t="s">
        <v>1</v>
      </c>
      <c r="N205" s="189" t="s">
        <v>40</v>
      </c>
      <c r="O205" s="77"/>
      <c r="P205" s="190">
        <f>O205*H205</f>
        <v>0</v>
      </c>
      <c r="Q205" s="190">
        <v>0</v>
      </c>
      <c r="R205" s="190">
        <f>Q205*H205</f>
        <v>0</v>
      </c>
      <c r="S205" s="190">
        <v>0</v>
      </c>
      <c r="T205" s="191">
        <f>S205*H205</f>
        <v>0</v>
      </c>
      <c r="U205" s="38"/>
      <c r="V205" s="38"/>
      <c r="W205" s="38"/>
      <c r="X205" s="38"/>
      <c r="Y205" s="38"/>
      <c r="Z205" s="38"/>
      <c r="AA205" s="38"/>
      <c r="AB205" s="38"/>
      <c r="AC205" s="38"/>
      <c r="AD205" s="38"/>
      <c r="AE205" s="38"/>
      <c r="AR205" s="192" t="s">
        <v>165</v>
      </c>
      <c r="AT205" s="192" t="s">
        <v>160</v>
      </c>
      <c r="AU205" s="192" t="s">
        <v>91</v>
      </c>
      <c r="AY205" s="19" t="s">
        <v>158</v>
      </c>
      <c r="BE205" s="193">
        <f>IF(N205="základní",J205,0)</f>
        <v>0</v>
      </c>
      <c r="BF205" s="193">
        <f>IF(N205="snížená",J205,0)</f>
        <v>0</v>
      </c>
      <c r="BG205" s="193">
        <f>IF(N205="zákl. přenesená",J205,0)</f>
        <v>0</v>
      </c>
      <c r="BH205" s="193">
        <f>IF(N205="sníž. přenesená",J205,0)</f>
        <v>0</v>
      </c>
      <c r="BI205" s="193">
        <f>IF(N205="nulová",J205,0)</f>
        <v>0</v>
      </c>
      <c r="BJ205" s="19" t="s">
        <v>81</v>
      </c>
      <c r="BK205" s="193">
        <f>ROUND(I205*H205,2)</f>
        <v>0</v>
      </c>
      <c r="BL205" s="19" t="s">
        <v>165</v>
      </c>
      <c r="BM205" s="192" t="s">
        <v>599</v>
      </c>
    </row>
    <row r="206" s="2" customFormat="1">
      <c r="A206" s="38"/>
      <c r="B206" s="39"/>
      <c r="C206" s="38"/>
      <c r="D206" s="194" t="s">
        <v>167</v>
      </c>
      <c r="E206" s="38"/>
      <c r="F206" s="195" t="s">
        <v>2089</v>
      </c>
      <c r="G206" s="38"/>
      <c r="H206" s="38"/>
      <c r="I206" s="196"/>
      <c r="J206" s="38"/>
      <c r="K206" s="38"/>
      <c r="L206" s="39"/>
      <c r="M206" s="197"/>
      <c r="N206" s="198"/>
      <c r="O206" s="77"/>
      <c r="P206" s="77"/>
      <c r="Q206" s="77"/>
      <c r="R206" s="77"/>
      <c r="S206" s="77"/>
      <c r="T206" s="78"/>
      <c r="U206" s="38"/>
      <c r="V206" s="38"/>
      <c r="W206" s="38"/>
      <c r="X206" s="38"/>
      <c r="Y206" s="38"/>
      <c r="Z206" s="38"/>
      <c r="AA206" s="38"/>
      <c r="AB206" s="38"/>
      <c r="AC206" s="38"/>
      <c r="AD206" s="38"/>
      <c r="AE206" s="38"/>
      <c r="AT206" s="19" t="s">
        <v>167</v>
      </c>
      <c r="AU206" s="19" t="s">
        <v>91</v>
      </c>
    </row>
    <row r="207" s="2" customFormat="1" ht="16.5" customHeight="1">
      <c r="A207" s="38"/>
      <c r="B207" s="180"/>
      <c r="C207" s="181" t="s">
        <v>391</v>
      </c>
      <c r="D207" s="181" t="s">
        <v>160</v>
      </c>
      <c r="E207" s="182" t="s">
        <v>2090</v>
      </c>
      <c r="F207" s="183" t="s">
        <v>2078</v>
      </c>
      <c r="G207" s="184" t="s">
        <v>364</v>
      </c>
      <c r="H207" s="185">
        <v>1</v>
      </c>
      <c r="I207" s="186"/>
      <c r="J207" s="187">
        <f>ROUND(I207*H207,2)</f>
        <v>0</v>
      </c>
      <c r="K207" s="183" t="s">
        <v>1</v>
      </c>
      <c r="L207" s="39"/>
      <c r="M207" s="188" t="s">
        <v>1</v>
      </c>
      <c r="N207" s="189" t="s">
        <v>40</v>
      </c>
      <c r="O207" s="77"/>
      <c r="P207" s="190">
        <f>O207*H207</f>
        <v>0</v>
      </c>
      <c r="Q207" s="190">
        <v>0</v>
      </c>
      <c r="R207" s="190">
        <f>Q207*H207</f>
        <v>0</v>
      </c>
      <c r="S207" s="190">
        <v>0</v>
      </c>
      <c r="T207" s="191">
        <f>S207*H207</f>
        <v>0</v>
      </c>
      <c r="U207" s="38"/>
      <c r="V207" s="38"/>
      <c r="W207" s="38"/>
      <c r="X207" s="38"/>
      <c r="Y207" s="38"/>
      <c r="Z207" s="38"/>
      <c r="AA207" s="38"/>
      <c r="AB207" s="38"/>
      <c r="AC207" s="38"/>
      <c r="AD207" s="38"/>
      <c r="AE207" s="38"/>
      <c r="AR207" s="192" t="s">
        <v>165</v>
      </c>
      <c r="AT207" s="192" t="s">
        <v>160</v>
      </c>
      <c r="AU207" s="192" t="s">
        <v>91</v>
      </c>
      <c r="AY207" s="19" t="s">
        <v>158</v>
      </c>
      <c r="BE207" s="193">
        <f>IF(N207="základní",J207,0)</f>
        <v>0</v>
      </c>
      <c r="BF207" s="193">
        <f>IF(N207="snížená",J207,0)</f>
        <v>0</v>
      </c>
      <c r="BG207" s="193">
        <f>IF(N207="zákl. přenesená",J207,0)</f>
        <v>0</v>
      </c>
      <c r="BH207" s="193">
        <f>IF(N207="sníž. přenesená",J207,0)</f>
        <v>0</v>
      </c>
      <c r="BI207" s="193">
        <f>IF(N207="nulová",J207,0)</f>
        <v>0</v>
      </c>
      <c r="BJ207" s="19" t="s">
        <v>81</v>
      </c>
      <c r="BK207" s="193">
        <f>ROUND(I207*H207,2)</f>
        <v>0</v>
      </c>
      <c r="BL207" s="19" t="s">
        <v>165</v>
      </c>
      <c r="BM207" s="192" t="s">
        <v>611</v>
      </c>
    </row>
    <row r="208" s="2" customFormat="1">
      <c r="A208" s="38"/>
      <c r="B208" s="39"/>
      <c r="C208" s="38"/>
      <c r="D208" s="194" t="s">
        <v>167</v>
      </c>
      <c r="E208" s="38"/>
      <c r="F208" s="195" t="s">
        <v>2078</v>
      </c>
      <c r="G208" s="38"/>
      <c r="H208" s="38"/>
      <c r="I208" s="196"/>
      <c r="J208" s="38"/>
      <c r="K208" s="38"/>
      <c r="L208" s="39"/>
      <c r="M208" s="197"/>
      <c r="N208" s="198"/>
      <c r="O208" s="77"/>
      <c r="P208" s="77"/>
      <c r="Q208" s="77"/>
      <c r="R208" s="77"/>
      <c r="S208" s="77"/>
      <c r="T208" s="78"/>
      <c r="U208" s="38"/>
      <c r="V208" s="38"/>
      <c r="W208" s="38"/>
      <c r="X208" s="38"/>
      <c r="Y208" s="38"/>
      <c r="Z208" s="38"/>
      <c r="AA208" s="38"/>
      <c r="AB208" s="38"/>
      <c r="AC208" s="38"/>
      <c r="AD208" s="38"/>
      <c r="AE208" s="38"/>
      <c r="AT208" s="19" t="s">
        <v>167</v>
      </c>
      <c r="AU208" s="19" t="s">
        <v>91</v>
      </c>
    </row>
    <row r="209" s="2" customFormat="1" ht="16.5" customHeight="1">
      <c r="A209" s="38"/>
      <c r="B209" s="180"/>
      <c r="C209" s="181" t="s">
        <v>327</v>
      </c>
      <c r="D209" s="181" t="s">
        <v>160</v>
      </c>
      <c r="E209" s="182" t="s">
        <v>2091</v>
      </c>
      <c r="F209" s="183" t="s">
        <v>2080</v>
      </c>
      <c r="G209" s="184" t="s">
        <v>364</v>
      </c>
      <c r="H209" s="185">
        <v>1</v>
      </c>
      <c r="I209" s="186"/>
      <c r="J209" s="187">
        <f>ROUND(I209*H209,2)</f>
        <v>0</v>
      </c>
      <c r="K209" s="183" t="s">
        <v>1</v>
      </c>
      <c r="L209" s="39"/>
      <c r="M209" s="188" t="s">
        <v>1</v>
      </c>
      <c r="N209" s="189" t="s">
        <v>40</v>
      </c>
      <c r="O209" s="77"/>
      <c r="P209" s="190">
        <f>O209*H209</f>
        <v>0</v>
      </c>
      <c r="Q209" s="190">
        <v>0</v>
      </c>
      <c r="R209" s="190">
        <f>Q209*H209</f>
        <v>0</v>
      </c>
      <c r="S209" s="190">
        <v>0</v>
      </c>
      <c r="T209" s="191">
        <f>S209*H209</f>
        <v>0</v>
      </c>
      <c r="U209" s="38"/>
      <c r="V209" s="38"/>
      <c r="W209" s="38"/>
      <c r="X209" s="38"/>
      <c r="Y209" s="38"/>
      <c r="Z209" s="38"/>
      <c r="AA209" s="38"/>
      <c r="AB209" s="38"/>
      <c r="AC209" s="38"/>
      <c r="AD209" s="38"/>
      <c r="AE209" s="38"/>
      <c r="AR209" s="192" t="s">
        <v>165</v>
      </c>
      <c r="AT209" s="192" t="s">
        <v>160</v>
      </c>
      <c r="AU209" s="192" t="s">
        <v>91</v>
      </c>
      <c r="AY209" s="19" t="s">
        <v>158</v>
      </c>
      <c r="BE209" s="193">
        <f>IF(N209="základní",J209,0)</f>
        <v>0</v>
      </c>
      <c r="BF209" s="193">
        <f>IF(N209="snížená",J209,0)</f>
        <v>0</v>
      </c>
      <c r="BG209" s="193">
        <f>IF(N209="zákl. přenesená",J209,0)</f>
        <v>0</v>
      </c>
      <c r="BH209" s="193">
        <f>IF(N209="sníž. přenesená",J209,0)</f>
        <v>0</v>
      </c>
      <c r="BI209" s="193">
        <f>IF(N209="nulová",J209,0)</f>
        <v>0</v>
      </c>
      <c r="BJ209" s="19" t="s">
        <v>81</v>
      </c>
      <c r="BK209" s="193">
        <f>ROUND(I209*H209,2)</f>
        <v>0</v>
      </c>
      <c r="BL209" s="19" t="s">
        <v>165</v>
      </c>
      <c r="BM209" s="192" t="s">
        <v>173</v>
      </c>
    </row>
    <row r="210" s="2" customFormat="1">
      <c r="A210" s="38"/>
      <c r="B210" s="39"/>
      <c r="C210" s="38"/>
      <c r="D210" s="194" t="s">
        <v>167</v>
      </c>
      <c r="E210" s="38"/>
      <c r="F210" s="195" t="s">
        <v>2080</v>
      </c>
      <c r="G210" s="38"/>
      <c r="H210" s="38"/>
      <c r="I210" s="196"/>
      <c r="J210" s="38"/>
      <c r="K210" s="38"/>
      <c r="L210" s="39"/>
      <c r="M210" s="197"/>
      <c r="N210" s="198"/>
      <c r="O210" s="77"/>
      <c r="P210" s="77"/>
      <c r="Q210" s="77"/>
      <c r="R210" s="77"/>
      <c r="S210" s="77"/>
      <c r="T210" s="78"/>
      <c r="U210" s="38"/>
      <c r="V210" s="38"/>
      <c r="W210" s="38"/>
      <c r="X210" s="38"/>
      <c r="Y210" s="38"/>
      <c r="Z210" s="38"/>
      <c r="AA210" s="38"/>
      <c r="AB210" s="38"/>
      <c r="AC210" s="38"/>
      <c r="AD210" s="38"/>
      <c r="AE210" s="38"/>
      <c r="AT210" s="19" t="s">
        <v>167</v>
      </c>
      <c r="AU210" s="19" t="s">
        <v>91</v>
      </c>
    </row>
    <row r="211" s="2" customFormat="1" ht="16.5" customHeight="1">
      <c r="A211" s="38"/>
      <c r="B211" s="180"/>
      <c r="C211" s="181" t="s">
        <v>400</v>
      </c>
      <c r="D211" s="181" t="s">
        <v>160</v>
      </c>
      <c r="E211" s="182" t="s">
        <v>2092</v>
      </c>
      <c r="F211" s="183" t="s">
        <v>2082</v>
      </c>
      <c r="G211" s="184" t="s">
        <v>364</v>
      </c>
      <c r="H211" s="185">
        <v>1</v>
      </c>
      <c r="I211" s="186"/>
      <c r="J211" s="187">
        <f>ROUND(I211*H211,2)</f>
        <v>0</v>
      </c>
      <c r="K211" s="183" t="s">
        <v>1</v>
      </c>
      <c r="L211" s="39"/>
      <c r="M211" s="188" t="s">
        <v>1</v>
      </c>
      <c r="N211" s="189" t="s">
        <v>40</v>
      </c>
      <c r="O211" s="77"/>
      <c r="P211" s="190">
        <f>O211*H211</f>
        <v>0</v>
      </c>
      <c r="Q211" s="190">
        <v>0</v>
      </c>
      <c r="R211" s="190">
        <f>Q211*H211</f>
        <v>0</v>
      </c>
      <c r="S211" s="190">
        <v>0</v>
      </c>
      <c r="T211" s="191">
        <f>S211*H211</f>
        <v>0</v>
      </c>
      <c r="U211" s="38"/>
      <c r="V211" s="38"/>
      <c r="W211" s="38"/>
      <c r="X211" s="38"/>
      <c r="Y211" s="38"/>
      <c r="Z211" s="38"/>
      <c r="AA211" s="38"/>
      <c r="AB211" s="38"/>
      <c r="AC211" s="38"/>
      <c r="AD211" s="38"/>
      <c r="AE211" s="38"/>
      <c r="AR211" s="192" t="s">
        <v>165</v>
      </c>
      <c r="AT211" s="192" t="s">
        <v>160</v>
      </c>
      <c r="AU211" s="192" t="s">
        <v>91</v>
      </c>
      <c r="AY211" s="19" t="s">
        <v>158</v>
      </c>
      <c r="BE211" s="193">
        <f>IF(N211="základní",J211,0)</f>
        <v>0</v>
      </c>
      <c r="BF211" s="193">
        <f>IF(N211="snížená",J211,0)</f>
        <v>0</v>
      </c>
      <c r="BG211" s="193">
        <f>IF(N211="zákl. přenesená",J211,0)</f>
        <v>0</v>
      </c>
      <c r="BH211" s="193">
        <f>IF(N211="sníž. přenesená",J211,0)</f>
        <v>0</v>
      </c>
      <c r="BI211" s="193">
        <f>IF(N211="nulová",J211,0)</f>
        <v>0</v>
      </c>
      <c r="BJ211" s="19" t="s">
        <v>81</v>
      </c>
      <c r="BK211" s="193">
        <f>ROUND(I211*H211,2)</f>
        <v>0</v>
      </c>
      <c r="BL211" s="19" t="s">
        <v>165</v>
      </c>
      <c r="BM211" s="192" t="s">
        <v>630</v>
      </c>
    </row>
    <row r="212" s="2" customFormat="1">
      <c r="A212" s="38"/>
      <c r="B212" s="39"/>
      <c r="C212" s="38"/>
      <c r="D212" s="194" t="s">
        <v>167</v>
      </c>
      <c r="E212" s="38"/>
      <c r="F212" s="195" t="s">
        <v>2082</v>
      </c>
      <c r="G212" s="38"/>
      <c r="H212" s="38"/>
      <c r="I212" s="196"/>
      <c r="J212" s="38"/>
      <c r="K212" s="38"/>
      <c r="L212" s="39"/>
      <c r="M212" s="197"/>
      <c r="N212" s="198"/>
      <c r="O212" s="77"/>
      <c r="P212" s="77"/>
      <c r="Q212" s="77"/>
      <c r="R212" s="77"/>
      <c r="S212" s="77"/>
      <c r="T212" s="78"/>
      <c r="U212" s="38"/>
      <c r="V212" s="38"/>
      <c r="W212" s="38"/>
      <c r="X212" s="38"/>
      <c r="Y212" s="38"/>
      <c r="Z212" s="38"/>
      <c r="AA212" s="38"/>
      <c r="AB212" s="38"/>
      <c r="AC212" s="38"/>
      <c r="AD212" s="38"/>
      <c r="AE212" s="38"/>
      <c r="AT212" s="19" t="s">
        <v>167</v>
      </c>
      <c r="AU212" s="19" t="s">
        <v>91</v>
      </c>
    </row>
    <row r="213" s="2" customFormat="1" ht="24.15" customHeight="1">
      <c r="A213" s="38"/>
      <c r="B213" s="180"/>
      <c r="C213" s="181" t="s">
        <v>405</v>
      </c>
      <c r="D213" s="181" t="s">
        <v>160</v>
      </c>
      <c r="E213" s="182" t="s">
        <v>2093</v>
      </c>
      <c r="F213" s="183" t="s">
        <v>2089</v>
      </c>
      <c r="G213" s="184" t="s">
        <v>364</v>
      </c>
      <c r="H213" s="185">
        <v>1</v>
      </c>
      <c r="I213" s="186"/>
      <c r="J213" s="187">
        <f>ROUND(I213*H213,2)</f>
        <v>0</v>
      </c>
      <c r="K213" s="183" t="s">
        <v>1</v>
      </c>
      <c r="L213" s="39"/>
      <c r="M213" s="188" t="s">
        <v>1</v>
      </c>
      <c r="N213" s="189" t="s">
        <v>40</v>
      </c>
      <c r="O213" s="77"/>
      <c r="P213" s="190">
        <f>O213*H213</f>
        <v>0</v>
      </c>
      <c r="Q213" s="190">
        <v>0</v>
      </c>
      <c r="R213" s="190">
        <f>Q213*H213</f>
        <v>0</v>
      </c>
      <c r="S213" s="190">
        <v>0</v>
      </c>
      <c r="T213" s="191">
        <f>S213*H213</f>
        <v>0</v>
      </c>
      <c r="U213" s="38"/>
      <c r="V213" s="38"/>
      <c r="W213" s="38"/>
      <c r="X213" s="38"/>
      <c r="Y213" s="38"/>
      <c r="Z213" s="38"/>
      <c r="AA213" s="38"/>
      <c r="AB213" s="38"/>
      <c r="AC213" s="38"/>
      <c r="AD213" s="38"/>
      <c r="AE213" s="38"/>
      <c r="AR213" s="192" t="s">
        <v>165</v>
      </c>
      <c r="AT213" s="192" t="s">
        <v>160</v>
      </c>
      <c r="AU213" s="192" t="s">
        <v>91</v>
      </c>
      <c r="AY213" s="19" t="s">
        <v>158</v>
      </c>
      <c r="BE213" s="193">
        <f>IF(N213="základní",J213,0)</f>
        <v>0</v>
      </c>
      <c r="BF213" s="193">
        <f>IF(N213="snížená",J213,0)</f>
        <v>0</v>
      </c>
      <c r="BG213" s="193">
        <f>IF(N213="zákl. přenesená",J213,0)</f>
        <v>0</v>
      </c>
      <c r="BH213" s="193">
        <f>IF(N213="sníž. přenesená",J213,0)</f>
        <v>0</v>
      </c>
      <c r="BI213" s="193">
        <f>IF(N213="nulová",J213,0)</f>
        <v>0</v>
      </c>
      <c r="BJ213" s="19" t="s">
        <v>81</v>
      </c>
      <c r="BK213" s="193">
        <f>ROUND(I213*H213,2)</f>
        <v>0</v>
      </c>
      <c r="BL213" s="19" t="s">
        <v>165</v>
      </c>
      <c r="BM213" s="192" t="s">
        <v>642</v>
      </c>
    </row>
    <row r="214" s="2" customFormat="1">
      <c r="A214" s="38"/>
      <c r="B214" s="39"/>
      <c r="C214" s="38"/>
      <c r="D214" s="194" t="s">
        <v>167</v>
      </c>
      <c r="E214" s="38"/>
      <c r="F214" s="195" t="s">
        <v>2089</v>
      </c>
      <c r="G214" s="38"/>
      <c r="H214" s="38"/>
      <c r="I214" s="196"/>
      <c r="J214" s="38"/>
      <c r="K214" s="38"/>
      <c r="L214" s="39"/>
      <c r="M214" s="197"/>
      <c r="N214" s="198"/>
      <c r="O214" s="77"/>
      <c r="P214" s="77"/>
      <c r="Q214" s="77"/>
      <c r="R214" s="77"/>
      <c r="S214" s="77"/>
      <c r="T214" s="78"/>
      <c r="U214" s="38"/>
      <c r="V214" s="38"/>
      <c r="W214" s="38"/>
      <c r="X214" s="38"/>
      <c r="Y214" s="38"/>
      <c r="Z214" s="38"/>
      <c r="AA214" s="38"/>
      <c r="AB214" s="38"/>
      <c r="AC214" s="38"/>
      <c r="AD214" s="38"/>
      <c r="AE214" s="38"/>
      <c r="AT214" s="19" t="s">
        <v>167</v>
      </c>
      <c r="AU214" s="19" t="s">
        <v>91</v>
      </c>
    </row>
    <row r="215" s="2" customFormat="1" ht="16.5" customHeight="1">
      <c r="A215" s="38"/>
      <c r="B215" s="180"/>
      <c r="C215" s="181" t="s">
        <v>411</v>
      </c>
      <c r="D215" s="181" t="s">
        <v>160</v>
      </c>
      <c r="E215" s="182" t="s">
        <v>2094</v>
      </c>
      <c r="F215" s="183" t="s">
        <v>2078</v>
      </c>
      <c r="G215" s="184" t="s">
        <v>364</v>
      </c>
      <c r="H215" s="185">
        <v>1</v>
      </c>
      <c r="I215" s="186"/>
      <c r="J215" s="187">
        <f>ROUND(I215*H215,2)</f>
        <v>0</v>
      </c>
      <c r="K215" s="183" t="s">
        <v>1</v>
      </c>
      <c r="L215" s="39"/>
      <c r="M215" s="188" t="s">
        <v>1</v>
      </c>
      <c r="N215" s="189" t="s">
        <v>40</v>
      </c>
      <c r="O215" s="77"/>
      <c r="P215" s="190">
        <f>O215*H215</f>
        <v>0</v>
      </c>
      <c r="Q215" s="190">
        <v>0</v>
      </c>
      <c r="R215" s="190">
        <f>Q215*H215</f>
        <v>0</v>
      </c>
      <c r="S215" s="190">
        <v>0</v>
      </c>
      <c r="T215" s="191">
        <f>S215*H215</f>
        <v>0</v>
      </c>
      <c r="U215" s="38"/>
      <c r="V215" s="38"/>
      <c r="W215" s="38"/>
      <c r="X215" s="38"/>
      <c r="Y215" s="38"/>
      <c r="Z215" s="38"/>
      <c r="AA215" s="38"/>
      <c r="AB215" s="38"/>
      <c r="AC215" s="38"/>
      <c r="AD215" s="38"/>
      <c r="AE215" s="38"/>
      <c r="AR215" s="192" t="s">
        <v>165</v>
      </c>
      <c r="AT215" s="192" t="s">
        <v>160</v>
      </c>
      <c r="AU215" s="192" t="s">
        <v>91</v>
      </c>
      <c r="AY215" s="19" t="s">
        <v>158</v>
      </c>
      <c r="BE215" s="193">
        <f>IF(N215="základní",J215,0)</f>
        <v>0</v>
      </c>
      <c r="BF215" s="193">
        <f>IF(N215="snížená",J215,0)</f>
        <v>0</v>
      </c>
      <c r="BG215" s="193">
        <f>IF(N215="zákl. přenesená",J215,0)</f>
        <v>0</v>
      </c>
      <c r="BH215" s="193">
        <f>IF(N215="sníž. přenesená",J215,0)</f>
        <v>0</v>
      </c>
      <c r="BI215" s="193">
        <f>IF(N215="nulová",J215,0)</f>
        <v>0</v>
      </c>
      <c r="BJ215" s="19" t="s">
        <v>81</v>
      </c>
      <c r="BK215" s="193">
        <f>ROUND(I215*H215,2)</f>
        <v>0</v>
      </c>
      <c r="BL215" s="19" t="s">
        <v>165</v>
      </c>
      <c r="BM215" s="192" t="s">
        <v>653</v>
      </c>
    </row>
    <row r="216" s="2" customFormat="1">
      <c r="A216" s="38"/>
      <c r="B216" s="39"/>
      <c r="C216" s="38"/>
      <c r="D216" s="194" t="s">
        <v>167</v>
      </c>
      <c r="E216" s="38"/>
      <c r="F216" s="195" t="s">
        <v>2078</v>
      </c>
      <c r="G216" s="38"/>
      <c r="H216" s="38"/>
      <c r="I216" s="196"/>
      <c r="J216" s="38"/>
      <c r="K216" s="38"/>
      <c r="L216" s="39"/>
      <c r="M216" s="197"/>
      <c r="N216" s="198"/>
      <c r="O216" s="77"/>
      <c r="P216" s="77"/>
      <c r="Q216" s="77"/>
      <c r="R216" s="77"/>
      <c r="S216" s="77"/>
      <c r="T216" s="78"/>
      <c r="U216" s="38"/>
      <c r="V216" s="38"/>
      <c r="W216" s="38"/>
      <c r="X216" s="38"/>
      <c r="Y216" s="38"/>
      <c r="Z216" s="38"/>
      <c r="AA216" s="38"/>
      <c r="AB216" s="38"/>
      <c r="AC216" s="38"/>
      <c r="AD216" s="38"/>
      <c r="AE216" s="38"/>
      <c r="AT216" s="19" t="s">
        <v>167</v>
      </c>
      <c r="AU216" s="19" t="s">
        <v>91</v>
      </c>
    </row>
    <row r="217" s="2" customFormat="1" ht="16.5" customHeight="1">
      <c r="A217" s="38"/>
      <c r="B217" s="180"/>
      <c r="C217" s="181" t="s">
        <v>416</v>
      </c>
      <c r="D217" s="181" t="s">
        <v>160</v>
      </c>
      <c r="E217" s="182" t="s">
        <v>2095</v>
      </c>
      <c r="F217" s="183" t="s">
        <v>2080</v>
      </c>
      <c r="G217" s="184" t="s">
        <v>364</v>
      </c>
      <c r="H217" s="185">
        <v>1</v>
      </c>
      <c r="I217" s="186"/>
      <c r="J217" s="187">
        <f>ROUND(I217*H217,2)</f>
        <v>0</v>
      </c>
      <c r="K217" s="183" t="s">
        <v>1</v>
      </c>
      <c r="L217" s="39"/>
      <c r="M217" s="188" t="s">
        <v>1</v>
      </c>
      <c r="N217" s="189" t="s">
        <v>40</v>
      </c>
      <c r="O217" s="77"/>
      <c r="P217" s="190">
        <f>O217*H217</f>
        <v>0</v>
      </c>
      <c r="Q217" s="190">
        <v>0</v>
      </c>
      <c r="R217" s="190">
        <f>Q217*H217</f>
        <v>0</v>
      </c>
      <c r="S217" s="190">
        <v>0</v>
      </c>
      <c r="T217" s="191">
        <f>S217*H217</f>
        <v>0</v>
      </c>
      <c r="U217" s="38"/>
      <c r="V217" s="38"/>
      <c r="W217" s="38"/>
      <c r="X217" s="38"/>
      <c r="Y217" s="38"/>
      <c r="Z217" s="38"/>
      <c r="AA217" s="38"/>
      <c r="AB217" s="38"/>
      <c r="AC217" s="38"/>
      <c r="AD217" s="38"/>
      <c r="AE217" s="38"/>
      <c r="AR217" s="192" t="s">
        <v>165</v>
      </c>
      <c r="AT217" s="192" t="s">
        <v>160</v>
      </c>
      <c r="AU217" s="192" t="s">
        <v>91</v>
      </c>
      <c r="AY217" s="19" t="s">
        <v>158</v>
      </c>
      <c r="BE217" s="193">
        <f>IF(N217="základní",J217,0)</f>
        <v>0</v>
      </c>
      <c r="BF217" s="193">
        <f>IF(N217="snížená",J217,0)</f>
        <v>0</v>
      </c>
      <c r="BG217" s="193">
        <f>IF(N217="zákl. přenesená",J217,0)</f>
        <v>0</v>
      </c>
      <c r="BH217" s="193">
        <f>IF(N217="sníž. přenesená",J217,0)</f>
        <v>0</v>
      </c>
      <c r="BI217" s="193">
        <f>IF(N217="nulová",J217,0)</f>
        <v>0</v>
      </c>
      <c r="BJ217" s="19" t="s">
        <v>81</v>
      </c>
      <c r="BK217" s="193">
        <f>ROUND(I217*H217,2)</f>
        <v>0</v>
      </c>
      <c r="BL217" s="19" t="s">
        <v>165</v>
      </c>
      <c r="BM217" s="192" t="s">
        <v>664</v>
      </c>
    </row>
    <row r="218" s="2" customFormat="1">
      <c r="A218" s="38"/>
      <c r="B218" s="39"/>
      <c r="C218" s="38"/>
      <c r="D218" s="194" t="s">
        <v>167</v>
      </c>
      <c r="E218" s="38"/>
      <c r="F218" s="195" t="s">
        <v>2080</v>
      </c>
      <c r="G218" s="38"/>
      <c r="H218" s="38"/>
      <c r="I218" s="196"/>
      <c r="J218" s="38"/>
      <c r="K218" s="38"/>
      <c r="L218" s="39"/>
      <c r="M218" s="197"/>
      <c r="N218" s="198"/>
      <c r="O218" s="77"/>
      <c r="P218" s="77"/>
      <c r="Q218" s="77"/>
      <c r="R218" s="77"/>
      <c r="S218" s="77"/>
      <c r="T218" s="78"/>
      <c r="U218" s="38"/>
      <c r="V218" s="38"/>
      <c r="W218" s="38"/>
      <c r="X218" s="38"/>
      <c r="Y218" s="38"/>
      <c r="Z218" s="38"/>
      <c r="AA218" s="38"/>
      <c r="AB218" s="38"/>
      <c r="AC218" s="38"/>
      <c r="AD218" s="38"/>
      <c r="AE218" s="38"/>
      <c r="AT218" s="19" t="s">
        <v>167</v>
      </c>
      <c r="AU218" s="19" t="s">
        <v>91</v>
      </c>
    </row>
    <row r="219" s="2" customFormat="1" ht="16.5" customHeight="1">
      <c r="A219" s="38"/>
      <c r="B219" s="180"/>
      <c r="C219" s="181" t="s">
        <v>424</v>
      </c>
      <c r="D219" s="181" t="s">
        <v>160</v>
      </c>
      <c r="E219" s="182" t="s">
        <v>2096</v>
      </c>
      <c r="F219" s="183" t="s">
        <v>2082</v>
      </c>
      <c r="G219" s="184" t="s">
        <v>364</v>
      </c>
      <c r="H219" s="185">
        <v>1</v>
      </c>
      <c r="I219" s="186"/>
      <c r="J219" s="187">
        <f>ROUND(I219*H219,2)</f>
        <v>0</v>
      </c>
      <c r="K219" s="183" t="s">
        <v>1</v>
      </c>
      <c r="L219" s="39"/>
      <c r="M219" s="188" t="s">
        <v>1</v>
      </c>
      <c r="N219" s="189" t="s">
        <v>40</v>
      </c>
      <c r="O219" s="77"/>
      <c r="P219" s="190">
        <f>O219*H219</f>
        <v>0</v>
      </c>
      <c r="Q219" s="190">
        <v>0</v>
      </c>
      <c r="R219" s="190">
        <f>Q219*H219</f>
        <v>0</v>
      </c>
      <c r="S219" s="190">
        <v>0</v>
      </c>
      <c r="T219" s="191">
        <f>S219*H219</f>
        <v>0</v>
      </c>
      <c r="U219" s="38"/>
      <c r="V219" s="38"/>
      <c r="W219" s="38"/>
      <c r="X219" s="38"/>
      <c r="Y219" s="38"/>
      <c r="Z219" s="38"/>
      <c r="AA219" s="38"/>
      <c r="AB219" s="38"/>
      <c r="AC219" s="38"/>
      <c r="AD219" s="38"/>
      <c r="AE219" s="38"/>
      <c r="AR219" s="192" t="s">
        <v>165</v>
      </c>
      <c r="AT219" s="192" t="s">
        <v>160</v>
      </c>
      <c r="AU219" s="192" t="s">
        <v>91</v>
      </c>
      <c r="AY219" s="19" t="s">
        <v>158</v>
      </c>
      <c r="BE219" s="193">
        <f>IF(N219="základní",J219,0)</f>
        <v>0</v>
      </c>
      <c r="BF219" s="193">
        <f>IF(N219="snížená",J219,0)</f>
        <v>0</v>
      </c>
      <c r="BG219" s="193">
        <f>IF(N219="zákl. přenesená",J219,0)</f>
        <v>0</v>
      </c>
      <c r="BH219" s="193">
        <f>IF(N219="sníž. přenesená",J219,0)</f>
        <v>0</v>
      </c>
      <c r="BI219" s="193">
        <f>IF(N219="nulová",J219,0)</f>
        <v>0</v>
      </c>
      <c r="BJ219" s="19" t="s">
        <v>81</v>
      </c>
      <c r="BK219" s="193">
        <f>ROUND(I219*H219,2)</f>
        <v>0</v>
      </c>
      <c r="BL219" s="19" t="s">
        <v>165</v>
      </c>
      <c r="BM219" s="192" t="s">
        <v>673</v>
      </c>
    </row>
    <row r="220" s="2" customFormat="1">
      <c r="A220" s="38"/>
      <c r="B220" s="39"/>
      <c r="C220" s="38"/>
      <c r="D220" s="194" t="s">
        <v>167</v>
      </c>
      <c r="E220" s="38"/>
      <c r="F220" s="195" t="s">
        <v>2082</v>
      </c>
      <c r="G220" s="38"/>
      <c r="H220" s="38"/>
      <c r="I220" s="196"/>
      <c r="J220" s="38"/>
      <c r="K220" s="38"/>
      <c r="L220" s="39"/>
      <c r="M220" s="197"/>
      <c r="N220" s="198"/>
      <c r="O220" s="77"/>
      <c r="P220" s="77"/>
      <c r="Q220" s="77"/>
      <c r="R220" s="77"/>
      <c r="S220" s="77"/>
      <c r="T220" s="78"/>
      <c r="U220" s="38"/>
      <c r="V220" s="38"/>
      <c r="W220" s="38"/>
      <c r="X220" s="38"/>
      <c r="Y220" s="38"/>
      <c r="Z220" s="38"/>
      <c r="AA220" s="38"/>
      <c r="AB220" s="38"/>
      <c r="AC220" s="38"/>
      <c r="AD220" s="38"/>
      <c r="AE220" s="38"/>
      <c r="AT220" s="19" t="s">
        <v>167</v>
      </c>
      <c r="AU220" s="19" t="s">
        <v>91</v>
      </c>
    </row>
    <row r="221" s="2" customFormat="1" ht="16.5" customHeight="1">
      <c r="A221" s="38"/>
      <c r="B221" s="180"/>
      <c r="C221" s="181" t="s">
        <v>435</v>
      </c>
      <c r="D221" s="181" t="s">
        <v>160</v>
      </c>
      <c r="E221" s="182" t="s">
        <v>2097</v>
      </c>
      <c r="F221" s="183" t="s">
        <v>2084</v>
      </c>
      <c r="G221" s="184" t="s">
        <v>364</v>
      </c>
      <c r="H221" s="185">
        <v>1</v>
      </c>
      <c r="I221" s="186"/>
      <c r="J221" s="187">
        <f>ROUND(I221*H221,2)</f>
        <v>0</v>
      </c>
      <c r="K221" s="183" t="s">
        <v>1</v>
      </c>
      <c r="L221" s="39"/>
      <c r="M221" s="188" t="s">
        <v>1</v>
      </c>
      <c r="N221" s="189" t="s">
        <v>40</v>
      </c>
      <c r="O221" s="77"/>
      <c r="P221" s="190">
        <f>O221*H221</f>
        <v>0</v>
      </c>
      <c r="Q221" s="190">
        <v>0</v>
      </c>
      <c r="R221" s="190">
        <f>Q221*H221</f>
        <v>0</v>
      </c>
      <c r="S221" s="190">
        <v>0</v>
      </c>
      <c r="T221" s="191">
        <f>S221*H221</f>
        <v>0</v>
      </c>
      <c r="U221" s="38"/>
      <c r="V221" s="38"/>
      <c r="W221" s="38"/>
      <c r="X221" s="38"/>
      <c r="Y221" s="38"/>
      <c r="Z221" s="38"/>
      <c r="AA221" s="38"/>
      <c r="AB221" s="38"/>
      <c r="AC221" s="38"/>
      <c r="AD221" s="38"/>
      <c r="AE221" s="38"/>
      <c r="AR221" s="192" t="s">
        <v>165</v>
      </c>
      <c r="AT221" s="192" t="s">
        <v>160</v>
      </c>
      <c r="AU221" s="192" t="s">
        <v>91</v>
      </c>
      <c r="AY221" s="19" t="s">
        <v>158</v>
      </c>
      <c r="BE221" s="193">
        <f>IF(N221="základní",J221,0)</f>
        <v>0</v>
      </c>
      <c r="BF221" s="193">
        <f>IF(N221="snížená",J221,0)</f>
        <v>0</v>
      </c>
      <c r="BG221" s="193">
        <f>IF(N221="zákl. přenesená",J221,0)</f>
        <v>0</v>
      </c>
      <c r="BH221" s="193">
        <f>IF(N221="sníž. přenesená",J221,0)</f>
        <v>0</v>
      </c>
      <c r="BI221" s="193">
        <f>IF(N221="nulová",J221,0)</f>
        <v>0</v>
      </c>
      <c r="BJ221" s="19" t="s">
        <v>81</v>
      </c>
      <c r="BK221" s="193">
        <f>ROUND(I221*H221,2)</f>
        <v>0</v>
      </c>
      <c r="BL221" s="19" t="s">
        <v>165</v>
      </c>
      <c r="BM221" s="192" t="s">
        <v>681</v>
      </c>
    </row>
    <row r="222" s="2" customFormat="1">
      <c r="A222" s="38"/>
      <c r="B222" s="39"/>
      <c r="C222" s="38"/>
      <c r="D222" s="194" t="s">
        <v>167</v>
      </c>
      <c r="E222" s="38"/>
      <c r="F222" s="195" t="s">
        <v>2084</v>
      </c>
      <c r="G222" s="38"/>
      <c r="H222" s="38"/>
      <c r="I222" s="196"/>
      <c r="J222" s="38"/>
      <c r="K222" s="38"/>
      <c r="L222" s="39"/>
      <c r="M222" s="197"/>
      <c r="N222" s="198"/>
      <c r="O222" s="77"/>
      <c r="P222" s="77"/>
      <c r="Q222" s="77"/>
      <c r="R222" s="77"/>
      <c r="S222" s="77"/>
      <c r="T222" s="78"/>
      <c r="U222" s="38"/>
      <c r="V222" s="38"/>
      <c r="W222" s="38"/>
      <c r="X222" s="38"/>
      <c r="Y222" s="38"/>
      <c r="Z222" s="38"/>
      <c r="AA222" s="38"/>
      <c r="AB222" s="38"/>
      <c r="AC222" s="38"/>
      <c r="AD222" s="38"/>
      <c r="AE222" s="38"/>
      <c r="AT222" s="19" t="s">
        <v>167</v>
      </c>
      <c r="AU222" s="19" t="s">
        <v>91</v>
      </c>
    </row>
    <row r="223" s="2" customFormat="1" ht="16.5" customHeight="1">
      <c r="A223" s="38"/>
      <c r="B223" s="180"/>
      <c r="C223" s="181" t="s">
        <v>448</v>
      </c>
      <c r="D223" s="181" t="s">
        <v>160</v>
      </c>
      <c r="E223" s="182" t="s">
        <v>2098</v>
      </c>
      <c r="F223" s="183" t="s">
        <v>2078</v>
      </c>
      <c r="G223" s="184" t="s">
        <v>364</v>
      </c>
      <c r="H223" s="185">
        <v>1</v>
      </c>
      <c r="I223" s="186"/>
      <c r="J223" s="187">
        <f>ROUND(I223*H223,2)</f>
        <v>0</v>
      </c>
      <c r="K223" s="183" t="s">
        <v>1</v>
      </c>
      <c r="L223" s="39"/>
      <c r="M223" s="188" t="s">
        <v>1</v>
      </c>
      <c r="N223" s="189" t="s">
        <v>40</v>
      </c>
      <c r="O223" s="77"/>
      <c r="P223" s="190">
        <f>O223*H223</f>
        <v>0</v>
      </c>
      <c r="Q223" s="190">
        <v>0</v>
      </c>
      <c r="R223" s="190">
        <f>Q223*H223</f>
        <v>0</v>
      </c>
      <c r="S223" s="190">
        <v>0</v>
      </c>
      <c r="T223" s="191">
        <f>S223*H223</f>
        <v>0</v>
      </c>
      <c r="U223" s="38"/>
      <c r="V223" s="38"/>
      <c r="W223" s="38"/>
      <c r="X223" s="38"/>
      <c r="Y223" s="38"/>
      <c r="Z223" s="38"/>
      <c r="AA223" s="38"/>
      <c r="AB223" s="38"/>
      <c r="AC223" s="38"/>
      <c r="AD223" s="38"/>
      <c r="AE223" s="38"/>
      <c r="AR223" s="192" t="s">
        <v>165</v>
      </c>
      <c r="AT223" s="192" t="s">
        <v>160</v>
      </c>
      <c r="AU223" s="192" t="s">
        <v>91</v>
      </c>
      <c r="AY223" s="19" t="s">
        <v>158</v>
      </c>
      <c r="BE223" s="193">
        <f>IF(N223="základní",J223,0)</f>
        <v>0</v>
      </c>
      <c r="BF223" s="193">
        <f>IF(N223="snížená",J223,0)</f>
        <v>0</v>
      </c>
      <c r="BG223" s="193">
        <f>IF(N223="zákl. přenesená",J223,0)</f>
        <v>0</v>
      </c>
      <c r="BH223" s="193">
        <f>IF(N223="sníž. přenesená",J223,0)</f>
        <v>0</v>
      </c>
      <c r="BI223" s="193">
        <f>IF(N223="nulová",J223,0)</f>
        <v>0</v>
      </c>
      <c r="BJ223" s="19" t="s">
        <v>81</v>
      </c>
      <c r="BK223" s="193">
        <f>ROUND(I223*H223,2)</f>
        <v>0</v>
      </c>
      <c r="BL223" s="19" t="s">
        <v>165</v>
      </c>
      <c r="BM223" s="192" t="s">
        <v>692</v>
      </c>
    </row>
    <row r="224" s="2" customFormat="1">
      <c r="A224" s="38"/>
      <c r="B224" s="39"/>
      <c r="C224" s="38"/>
      <c r="D224" s="194" t="s">
        <v>167</v>
      </c>
      <c r="E224" s="38"/>
      <c r="F224" s="195" t="s">
        <v>2078</v>
      </c>
      <c r="G224" s="38"/>
      <c r="H224" s="38"/>
      <c r="I224" s="196"/>
      <c r="J224" s="38"/>
      <c r="K224" s="38"/>
      <c r="L224" s="39"/>
      <c r="M224" s="197"/>
      <c r="N224" s="198"/>
      <c r="O224" s="77"/>
      <c r="P224" s="77"/>
      <c r="Q224" s="77"/>
      <c r="R224" s="77"/>
      <c r="S224" s="77"/>
      <c r="T224" s="78"/>
      <c r="U224" s="38"/>
      <c r="V224" s="38"/>
      <c r="W224" s="38"/>
      <c r="X224" s="38"/>
      <c r="Y224" s="38"/>
      <c r="Z224" s="38"/>
      <c r="AA224" s="38"/>
      <c r="AB224" s="38"/>
      <c r="AC224" s="38"/>
      <c r="AD224" s="38"/>
      <c r="AE224" s="38"/>
      <c r="AT224" s="19" t="s">
        <v>167</v>
      </c>
      <c r="AU224" s="19" t="s">
        <v>91</v>
      </c>
    </row>
    <row r="225" s="2" customFormat="1" ht="16.5" customHeight="1">
      <c r="A225" s="38"/>
      <c r="B225" s="180"/>
      <c r="C225" s="181" t="s">
        <v>453</v>
      </c>
      <c r="D225" s="181" t="s">
        <v>160</v>
      </c>
      <c r="E225" s="182" t="s">
        <v>2099</v>
      </c>
      <c r="F225" s="183" t="s">
        <v>2080</v>
      </c>
      <c r="G225" s="184" t="s">
        <v>364</v>
      </c>
      <c r="H225" s="185">
        <v>1</v>
      </c>
      <c r="I225" s="186"/>
      <c r="J225" s="187">
        <f>ROUND(I225*H225,2)</f>
        <v>0</v>
      </c>
      <c r="K225" s="183" t="s">
        <v>1</v>
      </c>
      <c r="L225" s="39"/>
      <c r="M225" s="188" t="s">
        <v>1</v>
      </c>
      <c r="N225" s="189" t="s">
        <v>40</v>
      </c>
      <c r="O225" s="77"/>
      <c r="P225" s="190">
        <f>O225*H225</f>
        <v>0</v>
      </c>
      <c r="Q225" s="190">
        <v>0</v>
      </c>
      <c r="R225" s="190">
        <f>Q225*H225</f>
        <v>0</v>
      </c>
      <c r="S225" s="190">
        <v>0</v>
      </c>
      <c r="T225" s="191">
        <f>S225*H225</f>
        <v>0</v>
      </c>
      <c r="U225" s="38"/>
      <c r="V225" s="38"/>
      <c r="W225" s="38"/>
      <c r="X225" s="38"/>
      <c r="Y225" s="38"/>
      <c r="Z225" s="38"/>
      <c r="AA225" s="38"/>
      <c r="AB225" s="38"/>
      <c r="AC225" s="38"/>
      <c r="AD225" s="38"/>
      <c r="AE225" s="38"/>
      <c r="AR225" s="192" t="s">
        <v>165</v>
      </c>
      <c r="AT225" s="192" t="s">
        <v>160</v>
      </c>
      <c r="AU225" s="192" t="s">
        <v>91</v>
      </c>
      <c r="AY225" s="19" t="s">
        <v>158</v>
      </c>
      <c r="BE225" s="193">
        <f>IF(N225="základní",J225,0)</f>
        <v>0</v>
      </c>
      <c r="BF225" s="193">
        <f>IF(N225="snížená",J225,0)</f>
        <v>0</v>
      </c>
      <c r="BG225" s="193">
        <f>IF(N225="zákl. přenesená",J225,0)</f>
        <v>0</v>
      </c>
      <c r="BH225" s="193">
        <f>IF(N225="sníž. přenesená",J225,0)</f>
        <v>0</v>
      </c>
      <c r="BI225" s="193">
        <f>IF(N225="nulová",J225,0)</f>
        <v>0</v>
      </c>
      <c r="BJ225" s="19" t="s">
        <v>81</v>
      </c>
      <c r="BK225" s="193">
        <f>ROUND(I225*H225,2)</f>
        <v>0</v>
      </c>
      <c r="BL225" s="19" t="s">
        <v>165</v>
      </c>
      <c r="BM225" s="192" t="s">
        <v>701</v>
      </c>
    </row>
    <row r="226" s="2" customFormat="1">
      <c r="A226" s="38"/>
      <c r="B226" s="39"/>
      <c r="C226" s="38"/>
      <c r="D226" s="194" t="s">
        <v>167</v>
      </c>
      <c r="E226" s="38"/>
      <c r="F226" s="195" t="s">
        <v>2080</v>
      </c>
      <c r="G226" s="38"/>
      <c r="H226" s="38"/>
      <c r="I226" s="196"/>
      <c r="J226" s="38"/>
      <c r="K226" s="38"/>
      <c r="L226" s="39"/>
      <c r="M226" s="197"/>
      <c r="N226" s="198"/>
      <c r="O226" s="77"/>
      <c r="P226" s="77"/>
      <c r="Q226" s="77"/>
      <c r="R226" s="77"/>
      <c r="S226" s="77"/>
      <c r="T226" s="78"/>
      <c r="U226" s="38"/>
      <c r="V226" s="38"/>
      <c r="W226" s="38"/>
      <c r="X226" s="38"/>
      <c r="Y226" s="38"/>
      <c r="Z226" s="38"/>
      <c r="AA226" s="38"/>
      <c r="AB226" s="38"/>
      <c r="AC226" s="38"/>
      <c r="AD226" s="38"/>
      <c r="AE226" s="38"/>
      <c r="AT226" s="19" t="s">
        <v>167</v>
      </c>
      <c r="AU226" s="19" t="s">
        <v>91</v>
      </c>
    </row>
    <row r="227" s="2" customFormat="1" ht="16.5" customHeight="1">
      <c r="A227" s="38"/>
      <c r="B227" s="180"/>
      <c r="C227" s="181" t="s">
        <v>460</v>
      </c>
      <c r="D227" s="181" t="s">
        <v>160</v>
      </c>
      <c r="E227" s="182" t="s">
        <v>2100</v>
      </c>
      <c r="F227" s="183" t="s">
        <v>2082</v>
      </c>
      <c r="G227" s="184" t="s">
        <v>364</v>
      </c>
      <c r="H227" s="185">
        <v>1</v>
      </c>
      <c r="I227" s="186"/>
      <c r="J227" s="187">
        <f>ROUND(I227*H227,2)</f>
        <v>0</v>
      </c>
      <c r="K227" s="183" t="s">
        <v>1</v>
      </c>
      <c r="L227" s="39"/>
      <c r="M227" s="188" t="s">
        <v>1</v>
      </c>
      <c r="N227" s="189" t="s">
        <v>40</v>
      </c>
      <c r="O227" s="77"/>
      <c r="P227" s="190">
        <f>O227*H227</f>
        <v>0</v>
      </c>
      <c r="Q227" s="190">
        <v>0</v>
      </c>
      <c r="R227" s="190">
        <f>Q227*H227</f>
        <v>0</v>
      </c>
      <c r="S227" s="190">
        <v>0</v>
      </c>
      <c r="T227" s="191">
        <f>S227*H227</f>
        <v>0</v>
      </c>
      <c r="U227" s="38"/>
      <c r="V227" s="38"/>
      <c r="W227" s="38"/>
      <c r="X227" s="38"/>
      <c r="Y227" s="38"/>
      <c r="Z227" s="38"/>
      <c r="AA227" s="38"/>
      <c r="AB227" s="38"/>
      <c r="AC227" s="38"/>
      <c r="AD227" s="38"/>
      <c r="AE227" s="38"/>
      <c r="AR227" s="192" t="s">
        <v>165</v>
      </c>
      <c r="AT227" s="192" t="s">
        <v>160</v>
      </c>
      <c r="AU227" s="192" t="s">
        <v>91</v>
      </c>
      <c r="AY227" s="19" t="s">
        <v>158</v>
      </c>
      <c r="BE227" s="193">
        <f>IF(N227="základní",J227,0)</f>
        <v>0</v>
      </c>
      <c r="BF227" s="193">
        <f>IF(N227="snížená",J227,0)</f>
        <v>0</v>
      </c>
      <c r="BG227" s="193">
        <f>IF(N227="zákl. přenesená",J227,0)</f>
        <v>0</v>
      </c>
      <c r="BH227" s="193">
        <f>IF(N227="sníž. přenesená",J227,0)</f>
        <v>0</v>
      </c>
      <c r="BI227" s="193">
        <f>IF(N227="nulová",J227,0)</f>
        <v>0</v>
      </c>
      <c r="BJ227" s="19" t="s">
        <v>81</v>
      </c>
      <c r="BK227" s="193">
        <f>ROUND(I227*H227,2)</f>
        <v>0</v>
      </c>
      <c r="BL227" s="19" t="s">
        <v>165</v>
      </c>
      <c r="BM227" s="192" t="s">
        <v>711</v>
      </c>
    </row>
    <row r="228" s="2" customFormat="1">
      <c r="A228" s="38"/>
      <c r="B228" s="39"/>
      <c r="C228" s="38"/>
      <c r="D228" s="194" t="s">
        <v>167</v>
      </c>
      <c r="E228" s="38"/>
      <c r="F228" s="195" t="s">
        <v>2082</v>
      </c>
      <c r="G228" s="38"/>
      <c r="H228" s="38"/>
      <c r="I228" s="196"/>
      <c r="J228" s="38"/>
      <c r="K228" s="38"/>
      <c r="L228" s="39"/>
      <c r="M228" s="197"/>
      <c r="N228" s="198"/>
      <c r="O228" s="77"/>
      <c r="P228" s="77"/>
      <c r="Q228" s="77"/>
      <c r="R228" s="77"/>
      <c r="S228" s="77"/>
      <c r="T228" s="78"/>
      <c r="U228" s="38"/>
      <c r="V228" s="38"/>
      <c r="W228" s="38"/>
      <c r="X228" s="38"/>
      <c r="Y228" s="38"/>
      <c r="Z228" s="38"/>
      <c r="AA228" s="38"/>
      <c r="AB228" s="38"/>
      <c r="AC228" s="38"/>
      <c r="AD228" s="38"/>
      <c r="AE228" s="38"/>
      <c r="AT228" s="19" t="s">
        <v>167</v>
      </c>
      <c r="AU228" s="19" t="s">
        <v>91</v>
      </c>
    </row>
    <row r="229" s="2" customFormat="1" ht="16.5" customHeight="1">
      <c r="A229" s="38"/>
      <c r="B229" s="180"/>
      <c r="C229" s="181" t="s">
        <v>466</v>
      </c>
      <c r="D229" s="181" t="s">
        <v>160</v>
      </c>
      <c r="E229" s="182" t="s">
        <v>2101</v>
      </c>
      <c r="F229" s="183" t="s">
        <v>2102</v>
      </c>
      <c r="G229" s="184" t="s">
        <v>364</v>
      </c>
      <c r="H229" s="185">
        <v>1</v>
      </c>
      <c r="I229" s="186"/>
      <c r="J229" s="187">
        <f>ROUND(I229*H229,2)</f>
        <v>0</v>
      </c>
      <c r="K229" s="183" t="s">
        <v>1</v>
      </c>
      <c r="L229" s="39"/>
      <c r="M229" s="188" t="s">
        <v>1</v>
      </c>
      <c r="N229" s="189" t="s">
        <v>40</v>
      </c>
      <c r="O229" s="77"/>
      <c r="P229" s="190">
        <f>O229*H229</f>
        <v>0</v>
      </c>
      <c r="Q229" s="190">
        <v>0</v>
      </c>
      <c r="R229" s="190">
        <f>Q229*H229</f>
        <v>0</v>
      </c>
      <c r="S229" s="190">
        <v>0</v>
      </c>
      <c r="T229" s="191">
        <f>S229*H229</f>
        <v>0</v>
      </c>
      <c r="U229" s="38"/>
      <c r="V229" s="38"/>
      <c r="W229" s="38"/>
      <c r="X229" s="38"/>
      <c r="Y229" s="38"/>
      <c r="Z229" s="38"/>
      <c r="AA229" s="38"/>
      <c r="AB229" s="38"/>
      <c r="AC229" s="38"/>
      <c r="AD229" s="38"/>
      <c r="AE229" s="38"/>
      <c r="AR229" s="192" t="s">
        <v>165</v>
      </c>
      <c r="AT229" s="192" t="s">
        <v>160</v>
      </c>
      <c r="AU229" s="192" t="s">
        <v>91</v>
      </c>
      <c r="AY229" s="19" t="s">
        <v>158</v>
      </c>
      <c r="BE229" s="193">
        <f>IF(N229="základní",J229,0)</f>
        <v>0</v>
      </c>
      <c r="BF229" s="193">
        <f>IF(N229="snížená",J229,0)</f>
        <v>0</v>
      </c>
      <c r="BG229" s="193">
        <f>IF(N229="zákl. přenesená",J229,0)</f>
        <v>0</v>
      </c>
      <c r="BH229" s="193">
        <f>IF(N229="sníž. přenesená",J229,0)</f>
        <v>0</v>
      </c>
      <c r="BI229" s="193">
        <f>IF(N229="nulová",J229,0)</f>
        <v>0</v>
      </c>
      <c r="BJ229" s="19" t="s">
        <v>81</v>
      </c>
      <c r="BK229" s="193">
        <f>ROUND(I229*H229,2)</f>
        <v>0</v>
      </c>
      <c r="BL229" s="19" t="s">
        <v>165</v>
      </c>
      <c r="BM229" s="192" t="s">
        <v>722</v>
      </c>
    </row>
    <row r="230" s="2" customFormat="1">
      <c r="A230" s="38"/>
      <c r="B230" s="39"/>
      <c r="C230" s="38"/>
      <c r="D230" s="194" t="s">
        <v>167</v>
      </c>
      <c r="E230" s="38"/>
      <c r="F230" s="195" t="s">
        <v>2102</v>
      </c>
      <c r="G230" s="38"/>
      <c r="H230" s="38"/>
      <c r="I230" s="196"/>
      <c r="J230" s="38"/>
      <c r="K230" s="38"/>
      <c r="L230" s="39"/>
      <c r="M230" s="197"/>
      <c r="N230" s="198"/>
      <c r="O230" s="77"/>
      <c r="P230" s="77"/>
      <c r="Q230" s="77"/>
      <c r="R230" s="77"/>
      <c r="S230" s="77"/>
      <c r="T230" s="78"/>
      <c r="U230" s="38"/>
      <c r="V230" s="38"/>
      <c r="W230" s="38"/>
      <c r="X230" s="38"/>
      <c r="Y230" s="38"/>
      <c r="Z230" s="38"/>
      <c r="AA230" s="38"/>
      <c r="AB230" s="38"/>
      <c r="AC230" s="38"/>
      <c r="AD230" s="38"/>
      <c r="AE230" s="38"/>
      <c r="AT230" s="19" t="s">
        <v>167</v>
      </c>
      <c r="AU230" s="19" t="s">
        <v>91</v>
      </c>
    </row>
    <row r="231" s="2" customFormat="1" ht="16.5" customHeight="1">
      <c r="A231" s="38"/>
      <c r="B231" s="180"/>
      <c r="C231" s="181" t="s">
        <v>472</v>
      </c>
      <c r="D231" s="181" t="s">
        <v>160</v>
      </c>
      <c r="E231" s="182" t="s">
        <v>2103</v>
      </c>
      <c r="F231" s="183" t="s">
        <v>2078</v>
      </c>
      <c r="G231" s="184" t="s">
        <v>364</v>
      </c>
      <c r="H231" s="185">
        <v>1</v>
      </c>
      <c r="I231" s="186"/>
      <c r="J231" s="187">
        <f>ROUND(I231*H231,2)</f>
        <v>0</v>
      </c>
      <c r="K231" s="183" t="s">
        <v>1</v>
      </c>
      <c r="L231" s="39"/>
      <c r="M231" s="188" t="s">
        <v>1</v>
      </c>
      <c r="N231" s="189" t="s">
        <v>40</v>
      </c>
      <c r="O231" s="77"/>
      <c r="P231" s="190">
        <f>O231*H231</f>
        <v>0</v>
      </c>
      <c r="Q231" s="190">
        <v>0</v>
      </c>
      <c r="R231" s="190">
        <f>Q231*H231</f>
        <v>0</v>
      </c>
      <c r="S231" s="190">
        <v>0</v>
      </c>
      <c r="T231" s="191">
        <f>S231*H231</f>
        <v>0</v>
      </c>
      <c r="U231" s="38"/>
      <c r="V231" s="38"/>
      <c r="W231" s="38"/>
      <c r="X231" s="38"/>
      <c r="Y231" s="38"/>
      <c r="Z231" s="38"/>
      <c r="AA231" s="38"/>
      <c r="AB231" s="38"/>
      <c r="AC231" s="38"/>
      <c r="AD231" s="38"/>
      <c r="AE231" s="38"/>
      <c r="AR231" s="192" t="s">
        <v>165</v>
      </c>
      <c r="AT231" s="192" t="s">
        <v>160</v>
      </c>
      <c r="AU231" s="192" t="s">
        <v>91</v>
      </c>
      <c r="AY231" s="19" t="s">
        <v>158</v>
      </c>
      <c r="BE231" s="193">
        <f>IF(N231="základní",J231,0)</f>
        <v>0</v>
      </c>
      <c r="BF231" s="193">
        <f>IF(N231="snížená",J231,0)</f>
        <v>0</v>
      </c>
      <c r="BG231" s="193">
        <f>IF(N231="zákl. přenesená",J231,0)</f>
        <v>0</v>
      </c>
      <c r="BH231" s="193">
        <f>IF(N231="sníž. přenesená",J231,0)</f>
        <v>0</v>
      </c>
      <c r="BI231" s="193">
        <f>IF(N231="nulová",J231,0)</f>
        <v>0</v>
      </c>
      <c r="BJ231" s="19" t="s">
        <v>81</v>
      </c>
      <c r="BK231" s="193">
        <f>ROUND(I231*H231,2)</f>
        <v>0</v>
      </c>
      <c r="BL231" s="19" t="s">
        <v>165</v>
      </c>
      <c r="BM231" s="192" t="s">
        <v>733</v>
      </c>
    </row>
    <row r="232" s="2" customFormat="1">
      <c r="A232" s="38"/>
      <c r="B232" s="39"/>
      <c r="C232" s="38"/>
      <c r="D232" s="194" t="s">
        <v>167</v>
      </c>
      <c r="E232" s="38"/>
      <c r="F232" s="195" t="s">
        <v>2078</v>
      </c>
      <c r="G232" s="38"/>
      <c r="H232" s="38"/>
      <c r="I232" s="196"/>
      <c r="J232" s="38"/>
      <c r="K232" s="38"/>
      <c r="L232" s="39"/>
      <c r="M232" s="197"/>
      <c r="N232" s="198"/>
      <c r="O232" s="77"/>
      <c r="P232" s="77"/>
      <c r="Q232" s="77"/>
      <c r="R232" s="77"/>
      <c r="S232" s="77"/>
      <c r="T232" s="78"/>
      <c r="U232" s="38"/>
      <c r="V232" s="38"/>
      <c r="W232" s="38"/>
      <c r="X232" s="38"/>
      <c r="Y232" s="38"/>
      <c r="Z232" s="38"/>
      <c r="AA232" s="38"/>
      <c r="AB232" s="38"/>
      <c r="AC232" s="38"/>
      <c r="AD232" s="38"/>
      <c r="AE232" s="38"/>
      <c r="AT232" s="19" t="s">
        <v>167</v>
      </c>
      <c r="AU232" s="19" t="s">
        <v>91</v>
      </c>
    </row>
    <row r="233" s="2" customFormat="1" ht="16.5" customHeight="1">
      <c r="A233" s="38"/>
      <c r="B233" s="180"/>
      <c r="C233" s="181" t="s">
        <v>477</v>
      </c>
      <c r="D233" s="181" t="s">
        <v>160</v>
      </c>
      <c r="E233" s="182" t="s">
        <v>2104</v>
      </c>
      <c r="F233" s="183" t="s">
        <v>2080</v>
      </c>
      <c r="G233" s="184" t="s">
        <v>364</v>
      </c>
      <c r="H233" s="185">
        <v>1</v>
      </c>
      <c r="I233" s="186"/>
      <c r="J233" s="187">
        <f>ROUND(I233*H233,2)</f>
        <v>0</v>
      </c>
      <c r="K233" s="183" t="s">
        <v>1</v>
      </c>
      <c r="L233" s="39"/>
      <c r="M233" s="188" t="s">
        <v>1</v>
      </c>
      <c r="N233" s="189" t="s">
        <v>40</v>
      </c>
      <c r="O233" s="77"/>
      <c r="P233" s="190">
        <f>O233*H233</f>
        <v>0</v>
      </c>
      <c r="Q233" s="190">
        <v>0</v>
      </c>
      <c r="R233" s="190">
        <f>Q233*H233</f>
        <v>0</v>
      </c>
      <c r="S233" s="190">
        <v>0</v>
      </c>
      <c r="T233" s="191">
        <f>S233*H233</f>
        <v>0</v>
      </c>
      <c r="U233" s="38"/>
      <c r="V233" s="38"/>
      <c r="W233" s="38"/>
      <c r="X233" s="38"/>
      <c r="Y233" s="38"/>
      <c r="Z233" s="38"/>
      <c r="AA233" s="38"/>
      <c r="AB233" s="38"/>
      <c r="AC233" s="38"/>
      <c r="AD233" s="38"/>
      <c r="AE233" s="38"/>
      <c r="AR233" s="192" t="s">
        <v>165</v>
      </c>
      <c r="AT233" s="192" t="s">
        <v>160</v>
      </c>
      <c r="AU233" s="192" t="s">
        <v>91</v>
      </c>
      <c r="AY233" s="19" t="s">
        <v>158</v>
      </c>
      <c r="BE233" s="193">
        <f>IF(N233="základní",J233,0)</f>
        <v>0</v>
      </c>
      <c r="BF233" s="193">
        <f>IF(N233="snížená",J233,0)</f>
        <v>0</v>
      </c>
      <c r="BG233" s="193">
        <f>IF(N233="zákl. přenesená",J233,0)</f>
        <v>0</v>
      </c>
      <c r="BH233" s="193">
        <f>IF(N233="sníž. přenesená",J233,0)</f>
        <v>0</v>
      </c>
      <c r="BI233" s="193">
        <f>IF(N233="nulová",J233,0)</f>
        <v>0</v>
      </c>
      <c r="BJ233" s="19" t="s">
        <v>81</v>
      </c>
      <c r="BK233" s="193">
        <f>ROUND(I233*H233,2)</f>
        <v>0</v>
      </c>
      <c r="BL233" s="19" t="s">
        <v>165</v>
      </c>
      <c r="BM233" s="192" t="s">
        <v>743</v>
      </c>
    </row>
    <row r="234" s="2" customFormat="1">
      <c r="A234" s="38"/>
      <c r="B234" s="39"/>
      <c r="C234" s="38"/>
      <c r="D234" s="194" t="s">
        <v>167</v>
      </c>
      <c r="E234" s="38"/>
      <c r="F234" s="195" t="s">
        <v>2080</v>
      </c>
      <c r="G234" s="38"/>
      <c r="H234" s="38"/>
      <c r="I234" s="196"/>
      <c r="J234" s="38"/>
      <c r="K234" s="38"/>
      <c r="L234" s="39"/>
      <c r="M234" s="197"/>
      <c r="N234" s="198"/>
      <c r="O234" s="77"/>
      <c r="P234" s="77"/>
      <c r="Q234" s="77"/>
      <c r="R234" s="77"/>
      <c r="S234" s="77"/>
      <c r="T234" s="78"/>
      <c r="U234" s="38"/>
      <c r="V234" s="38"/>
      <c r="W234" s="38"/>
      <c r="X234" s="38"/>
      <c r="Y234" s="38"/>
      <c r="Z234" s="38"/>
      <c r="AA234" s="38"/>
      <c r="AB234" s="38"/>
      <c r="AC234" s="38"/>
      <c r="AD234" s="38"/>
      <c r="AE234" s="38"/>
      <c r="AT234" s="19" t="s">
        <v>167</v>
      </c>
      <c r="AU234" s="19" t="s">
        <v>91</v>
      </c>
    </row>
    <row r="235" s="2" customFormat="1" ht="16.5" customHeight="1">
      <c r="A235" s="38"/>
      <c r="B235" s="180"/>
      <c r="C235" s="181" t="s">
        <v>482</v>
      </c>
      <c r="D235" s="181" t="s">
        <v>160</v>
      </c>
      <c r="E235" s="182" t="s">
        <v>2105</v>
      </c>
      <c r="F235" s="183" t="s">
        <v>2082</v>
      </c>
      <c r="G235" s="184" t="s">
        <v>364</v>
      </c>
      <c r="H235" s="185">
        <v>1</v>
      </c>
      <c r="I235" s="186"/>
      <c r="J235" s="187">
        <f>ROUND(I235*H235,2)</f>
        <v>0</v>
      </c>
      <c r="K235" s="183" t="s">
        <v>1</v>
      </c>
      <c r="L235" s="39"/>
      <c r="M235" s="188" t="s">
        <v>1</v>
      </c>
      <c r="N235" s="189" t="s">
        <v>40</v>
      </c>
      <c r="O235" s="77"/>
      <c r="P235" s="190">
        <f>O235*H235</f>
        <v>0</v>
      </c>
      <c r="Q235" s="190">
        <v>0</v>
      </c>
      <c r="R235" s="190">
        <f>Q235*H235</f>
        <v>0</v>
      </c>
      <c r="S235" s="190">
        <v>0</v>
      </c>
      <c r="T235" s="191">
        <f>S235*H235</f>
        <v>0</v>
      </c>
      <c r="U235" s="38"/>
      <c r="V235" s="38"/>
      <c r="W235" s="38"/>
      <c r="X235" s="38"/>
      <c r="Y235" s="38"/>
      <c r="Z235" s="38"/>
      <c r="AA235" s="38"/>
      <c r="AB235" s="38"/>
      <c r="AC235" s="38"/>
      <c r="AD235" s="38"/>
      <c r="AE235" s="38"/>
      <c r="AR235" s="192" t="s">
        <v>165</v>
      </c>
      <c r="AT235" s="192" t="s">
        <v>160</v>
      </c>
      <c r="AU235" s="192" t="s">
        <v>91</v>
      </c>
      <c r="AY235" s="19" t="s">
        <v>158</v>
      </c>
      <c r="BE235" s="193">
        <f>IF(N235="základní",J235,0)</f>
        <v>0</v>
      </c>
      <c r="BF235" s="193">
        <f>IF(N235="snížená",J235,0)</f>
        <v>0</v>
      </c>
      <c r="BG235" s="193">
        <f>IF(N235="zákl. přenesená",J235,0)</f>
        <v>0</v>
      </c>
      <c r="BH235" s="193">
        <f>IF(N235="sníž. přenesená",J235,0)</f>
        <v>0</v>
      </c>
      <c r="BI235" s="193">
        <f>IF(N235="nulová",J235,0)</f>
        <v>0</v>
      </c>
      <c r="BJ235" s="19" t="s">
        <v>81</v>
      </c>
      <c r="BK235" s="193">
        <f>ROUND(I235*H235,2)</f>
        <v>0</v>
      </c>
      <c r="BL235" s="19" t="s">
        <v>165</v>
      </c>
      <c r="BM235" s="192" t="s">
        <v>757</v>
      </c>
    </row>
    <row r="236" s="2" customFormat="1">
      <c r="A236" s="38"/>
      <c r="B236" s="39"/>
      <c r="C236" s="38"/>
      <c r="D236" s="194" t="s">
        <v>167</v>
      </c>
      <c r="E236" s="38"/>
      <c r="F236" s="195" t="s">
        <v>2082</v>
      </c>
      <c r="G236" s="38"/>
      <c r="H236" s="38"/>
      <c r="I236" s="196"/>
      <c r="J236" s="38"/>
      <c r="K236" s="38"/>
      <c r="L236" s="39"/>
      <c r="M236" s="197"/>
      <c r="N236" s="198"/>
      <c r="O236" s="77"/>
      <c r="P236" s="77"/>
      <c r="Q236" s="77"/>
      <c r="R236" s="77"/>
      <c r="S236" s="77"/>
      <c r="T236" s="78"/>
      <c r="U236" s="38"/>
      <c r="V236" s="38"/>
      <c r="W236" s="38"/>
      <c r="X236" s="38"/>
      <c r="Y236" s="38"/>
      <c r="Z236" s="38"/>
      <c r="AA236" s="38"/>
      <c r="AB236" s="38"/>
      <c r="AC236" s="38"/>
      <c r="AD236" s="38"/>
      <c r="AE236" s="38"/>
      <c r="AT236" s="19" t="s">
        <v>167</v>
      </c>
      <c r="AU236" s="19" t="s">
        <v>91</v>
      </c>
    </row>
    <row r="237" s="2" customFormat="1" ht="24.15" customHeight="1">
      <c r="A237" s="38"/>
      <c r="B237" s="180"/>
      <c r="C237" s="181" t="s">
        <v>488</v>
      </c>
      <c r="D237" s="181" t="s">
        <v>160</v>
      </c>
      <c r="E237" s="182" t="s">
        <v>2106</v>
      </c>
      <c r="F237" s="183" t="s">
        <v>2107</v>
      </c>
      <c r="G237" s="184" t="s">
        <v>364</v>
      </c>
      <c r="H237" s="185">
        <v>1</v>
      </c>
      <c r="I237" s="186"/>
      <c r="J237" s="187">
        <f>ROUND(I237*H237,2)</f>
        <v>0</v>
      </c>
      <c r="K237" s="183" t="s">
        <v>1</v>
      </c>
      <c r="L237" s="39"/>
      <c r="M237" s="188" t="s">
        <v>1</v>
      </c>
      <c r="N237" s="189" t="s">
        <v>40</v>
      </c>
      <c r="O237" s="77"/>
      <c r="P237" s="190">
        <f>O237*H237</f>
        <v>0</v>
      </c>
      <c r="Q237" s="190">
        <v>0</v>
      </c>
      <c r="R237" s="190">
        <f>Q237*H237</f>
        <v>0</v>
      </c>
      <c r="S237" s="190">
        <v>0</v>
      </c>
      <c r="T237" s="191">
        <f>S237*H237</f>
        <v>0</v>
      </c>
      <c r="U237" s="38"/>
      <c r="V237" s="38"/>
      <c r="W237" s="38"/>
      <c r="X237" s="38"/>
      <c r="Y237" s="38"/>
      <c r="Z237" s="38"/>
      <c r="AA237" s="38"/>
      <c r="AB237" s="38"/>
      <c r="AC237" s="38"/>
      <c r="AD237" s="38"/>
      <c r="AE237" s="38"/>
      <c r="AR237" s="192" t="s">
        <v>165</v>
      </c>
      <c r="AT237" s="192" t="s">
        <v>160</v>
      </c>
      <c r="AU237" s="192" t="s">
        <v>91</v>
      </c>
      <c r="AY237" s="19" t="s">
        <v>158</v>
      </c>
      <c r="BE237" s="193">
        <f>IF(N237="základní",J237,0)</f>
        <v>0</v>
      </c>
      <c r="BF237" s="193">
        <f>IF(N237="snížená",J237,0)</f>
        <v>0</v>
      </c>
      <c r="BG237" s="193">
        <f>IF(N237="zákl. přenesená",J237,0)</f>
        <v>0</v>
      </c>
      <c r="BH237" s="193">
        <f>IF(N237="sníž. přenesená",J237,0)</f>
        <v>0</v>
      </c>
      <c r="BI237" s="193">
        <f>IF(N237="nulová",J237,0)</f>
        <v>0</v>
      </c>
      <c r="BJ237" s="19" t="s">
        <v>81</v>
      </c>
      <c r="BK237" s="193">
        <f>ROUND(I237*H237,2)</f>
        <v>0</v>
      </c>
      <c r="BL237" s="19" t="s">
        <v>165</v>
      </c>
      <c r="BM237" s="192" t="s">
        <v>771</v>
      </c>
    </row>
    <row r="238" s="2" customFormat="1">
      <c r="A238" s="38"/>
      <c r="B238" s="39"/>
      <c r="C238" s="38"/>
      <c r="D238" s="194" t="s">
        <v>167</v>
      </c>
      <c r="E238" s="38"/>
      <c r="F238" s="195" t="s">
        <v>2107</v>
      </c>
      <c r="G238" s="38"/>
      <c r="H238" s="38"/>
      <c r="I238" s="196"/>
      <c r="J238" s="38"/>
      <c r="K238" s="38"/>
      <c r="L238" s="39"/>
      <c r="M238" s="197"/>
      <c r="N238" s="198"/>
      <c r="O238" s="77"/>
      <c r="P238" s="77"/>
      <c r="Q238" s="77"/>
      <c r="R238" s="77"/>
      <c r="S238" s="77"/>
      <c r="T238" s="78"/>
      <c r="U238" s="38"/>
      <c r="V238" s="38"/>
      <c r="W238" s="38"/>
      <c r="X238" s="38"/>
      <c r="Y238" s="38"/>
      <c r="Z238" s="38"/>
      <c r="AA238" s="38"/>
      <c r="AB238" s="38"/>
      <c r="AC238" s="38"/>
      <c r="AD238" s="38"/>
      <c r="AE238" s="38"/>
      <c r="AT238" s="19" t="s">
        <v>167</v>
      </c>
      <c r="AU238" s="19" t="s">
        <v>91</v>
      </c>
    </row>
    <row r="239" s="2" customFormat="1" ht="16.5" customHeight="1">
      <c r="A239" s="38"/>
      <c r="B239" s="180"/>
      <c r="C239" s="181" t="s">
        <v>494</v>
      </c>
      <c r="D239" s="181" t="s">
        <v>160</v>
      </c>
      <c r="E239" s="182" t="s">
        <v>2108</v>
      </c>
      <c r="F239" s="183" t="s">
        <v>2078</v>
      </c>
      <c r="G239" s="184" t="s">
        <v>364</v>
      </c>
      <c r="H239" s="185">
        <v>1</v>
      </c>
      <c r="I239" s="186"/>
      <c r="J239" s="187">
        <f>ROUND(I239*H239,2)</f>
        <v>0</v>
      </c>
      <c r="K239" s="183" t="s">
        <v>1</v>
      </c>
      <c r="L239" s="39"/>
      <c r="M239" s="188" t="s">
        <v>1</v>
      </c>
      <c r="N239" s="189" t="s">
        <v>40</v>
      </c>
      <c r="O239" s="77"/>
      <c r="P239" s="190">
        <f>O239*H239</f>
        <v>0</v>
      </c>
      <c r="Q239" s="190">
        <v>0</v>
      </c>
      <c r="R239" s="190">
        <f>Q239*H239</f>
        <v>0</v>
      </c>
      <c r="S239" s="190">
        <v>0</v>
      </c>
      <c r="T239" s="191">
        <f>S239*H239</f>
        <v>0</v>
      </c>
      <c r="U239" s="38"/>
      <c r="V239" s="38"/>
      <c r="W239" s="38"/>
      <c r="X239" s="38"/>
      <c r="Y239" s="38"/>
      <c r="Z239" s="38"/>
      <c r="AA239" s="38"/>
      <c r="AB239" s="38"/>
      <c r="AC239" s="38"/>
      <c r="AD239" s="38"/>
      <c r="AE239" s="38"/>
      <c r="AR239" s="192" t="s">
        <v>165</v>
      </c>
      <c r="AT239" s="192" t="s">
        <v>160</v>
      </c>
      <c r="AU239" s="192" t="s">
        <v>91</v>
      </c>
      <c r="AY239" s="19" t="s">
        <v>158</v>
      </c>
      <c r="BE239" s="193">
        <f>IF(N239="základní",J239,0)</f>
        <v>0</v>
      </c>
      <c r="BF239" s="193">
        <f>IF(N239="snížená",J239,0)</f>
        <v>0</v>
      </c>
      <c r="BG239" s="193">
        <f>IF(N239="zákl. přenesená",J239,0)</f>
        <v>0</v>
      </c>
      <c r="BH239" s="193">
        <f>IF(N239="sníž. přenesená",J239,0)</f>
        <v>0</v>
      </c>
      <c r="BI239" s="193">
        <f>IF(N239="nulová",J239,0)</f>
        <v>0</v>
      </c>
      <c r="BJ239" s="19" t="s">
        <v>81</v>
      </c>
      <c r="BK239" s="193">
        <f>ROUND(I239*H239,2)</f>
        <v>0</v>
      </c>
      <c r="BL239" s="19" t="s">
        <v>165</v>
      </c>
      <c r="BM239" s="192" t="s">
        <v>775</v>
      </c>
    </row>
    <row r="240" s="2" customFormat="1">
      <c r="A240" s="38"/>
      <c r="B240" s="39"/>
      <c r="C240" s="38"/>
      <c r="D240" s="194" t="s">
        <v>167</v>
      </c>
      <c r="E240" s="38"/>
      <c r="F240" s="195" t="s">
        <v>2078</v>
      </c>
      <c r="G240" s="38"/>
      <c r="H240" s="38"/>
      <c r="I240" s="196"/>
      <c r="J240" s="38"/>
      <c r="K240" s="38"/>
      <c r="L240" s="39"/>
      <c r="M240" s="197"/>
      <c r="N240" s="198"/>
      <c r="O240" s="77"/>
      <c r="P240" s="77"/>
      <c r="Q240" s="77"/>
      <c r="R240" s="77"/>
      <c r="S240" s="77"/>
      <c r="T240" s="78"/>
      <c r="U240" s="38"/>
      <c r="V240" s="38"/>
      <c r="W240" s="38"/>
      <c r="X240" s="38"/>
      <c r="Y240" s="38"/>
      <c r="Z240" s="38"/>
      <c r="AA240" s="38"/>
      <c r="AB240" s="38"/>
      <c r="AC240" s="38"/>
      <c r="AD240" s="38"/>
      <c r="AE240" s="38"/>
      <c r="AT240" s="19" t="s">
        <v>167</v>
      </c>
      <c r="AU240" s="19" t="s">
        <v>91</v>
      </c>
    </row>
    <row r="241" s="2" customFormat="1" ht="16.5" customHeight="1">
      <c r="A241" s="38"/>
      <c r="B241" s="180"/>
      <c r="C241" s="181" t="s">
        <v>504</v>
      </c>
      <c r="D241" s="181" t="s">
        <v>160</v>
      </c>
      <c r="E241" s="182" t="s">
        <v>2109</v>
      </c>
      <c r="F241" s="183" t="s">
        <v>2080</v>
      </c>
      <c r="G241" s="184" t="s">
        <v>364</v>
      </c>
      <c r="H241" s="185">
        <v>1</v>
      </c>
      <c r="I241" s="186"/>
      <c r="J241" s="187">
        <f>ROUND(I241*H241,2)</f>
        <v>0</v>
      </c>
      <c r="K241" s="183" t="s">
        <v>1</v>
      </c>
      <c r="L241" s="39"/>
      <c r="M241" s="188" t="s">
        <v>1</v>
      </c>
      <c r="N241" s="189" t="s">
        <v>40</v>
      </c>
      <c r="O241" s="77"/>
      <c r="P241" s="190">
        <f>O241*H241</f>
        <v>0</v>
      </c>
      <c r="Q241" s="190">
        <v>0</v>
      </c>
      <c r="R241" s="190">
        <f>Q241*H241</f>
        <v>0</v>
      </c>
      <c r="S241" s="190">
        <v>0</v>
      </c>
      <c r="T241" s="191">
        <f>S241*H241</f>
        <v>0</v>
      </c>
      <c r="U241" s="38"/>
      <c r="V241" s="38"/>
      <c r="W241" s="38"/>
      <c r="X241" s="38"/>
      <c r="Y241" s="38"/>
      <c r="Z241" s="38"/>
      <c r="AA241" s="38"/>
      <c r="AB241" s="38"/>
      <c r="AC241" s="38"/>
      <c r="AD241" s="38"/>
      <c r="AE241" s="38"/>
      <c r="AR241" s="192" t="s">
        <v>165</v>
      </c>
      <c r="AT241" s="192" t="s">
        <v>160</v>
      </c>
      <c r="AU241" s="192" t="s">
        <v>91</v>
      </c>
      <c r="AY241" s="19" t="s">
        <v>158</v>
      </c>
      <c r="BE241" s="193">
        <f>IF(N241="základní",J241,0)</f>
        <v>0</v>
      </c>
      <c r="BF241" s="193">
        <f>IF(N241="snížená",J241,0)</f>
        <v>0</v>
      </c>
      <c r="BG241" s="193">
        <f>IF(N241="zákl. přenesená",J241,0)</f>
        <v>0</v>
      </c>
      <c r="BH241" s="193">
        <f>IF(N241="sníž. přenesená",J241,0)</f>
        <v>0</v>
      </c>
      <c r="BI241" s="193">
        <f>IF(N241="nulová",J241,0)</f>
        <v>0</v>
      </c>
      <c r="BJ241" s="19" t="s">
        <v>81</v>
      </c>
      <c r="BK241" s="193">
        <f>ROUND(I241*H241,2)</f>
        <v>0</v>
      </c>
      <c r="BL241" s="19" t="s">
        <v>165</v>
      </c>
      <c r="BM241" s="192" t="s">
        <v>781</v>
      </c>
    </row>
    <row r="242" s="2" customFormat="1">
      <c r="A242" s="38"/>
      <c r="B242" s="39"/>
      <c r="C242" s="38"/>
      <c r="D242" s="194" t="s">
        <v>167</v>
      </c>
      <c r="E242" s="38"/>
      <c r="F242" s="195" t="s">
        <v>2080</v>
      </c>
      <c r="G242" s="38"/>
      <c r="H242" s="38"/>
      <c r="I242" s="196"/>
      <c r="J242" s="38"/>
      <c r="K242" s="38"/>
      <c r="L242" s="39"/>
      <c r="M242" s="197"/>
      <c r="N242" s="198"/>
      <c r="O242" s="77"/>
      <c r="P242" s="77"/>
      <c r="Q242" s="77"/>
      <c r="R242" s="77"/>
      <c r="S242" s="77"/>
      <c r="T242" s="78"/>
      <c r="U242" s="38"/>
      <c r="V242" s="38"/>
      <c r="W242" s="38"/>
      <c r="X242" s="38"/>
      <c r="Y242" s="38"/>
      <c r="Z242" s="38"/>
      <c r="AA242" s="38"/>
      <c r="AB242" s="38"/>
      <c r="AC242" s="38"/>
      <c r="AD242" s="38"/>
      <c r="AE242" s="38"/>
      <c r="AT242" s="19" t="s">
        <v>167</v>
      </c>
      <c r="AU242" s="19" t="s">
        <v>91</v>
      </c>
    </row>
    <row r="243" s="2" customFormat="1" ht="16.5" customHeight="1">
      <c r="A243" s="38"/>
      <c r="B243" s="180"/>
      <c r="C243" s="181" t="s">
        <v>509</v>
      </c>
      <c r="D243" s="181" t="s">
        <v>160</v>
      </c>
      <c r="E243" s="182" t="s">
        <v>2110</v>
      </c>
      <c r="F243" s="183" t="s">
        <v>2082</v>
      </c>
      <c r="G243" s="184" t="s">
        <v>364</v>
      </c>
      <c r="H243" s="185">
        <v>1</v>
      </c>
      <c r="I243" s="186"/>
      <c r="J243" s="187">
        <f>ROUND(I243*H243,2)</f>
        <v>0</v>
      </c>
      <c r="K243" s="183" t="s">
        <v>1</v>
      </c>
      <c r="L243" s="39"/>
      <c r="M243" s="188" t="s">
        <v>1</v>
      </c>
      <c r="N243" s="189" t="s">
        <v>40</v>
      </c>
      <c r="O243" s="77"/>
      <c r="P243" s="190">
        <f>O243*H243</f>
        <v>0</v>
      </c>
      <c r="Q243" s="190">
        <v>0</v>
      </c>
      <c r="R243" s="190">
        <f>Q243*H243</f>
        <v>0</v>
      </c>
      <c r="S243" s="190">
        <v>0</v>
      </c>
      <c r="T243" s="191">
        <f>S243*H243</f>
        <v>0</v>
      </c>
      <c r="U243" s="38"/>
      <c r="V243" s="38"/>
      <c r="W243" s="38"/>
      <c r="X243" s="38"/>
      <c r="Y243" s="38"/>
      <c r="Z243" s="38"/>
      <c r="AA243" s="38"/>
      <c r="AB243" s="38"/>
      <c r="AC243" s="38"/>
      <c r="AD243" s="38"/>
      <c r="AE243" s="38"/>
      <c r="AR243" s="192" t="s">
        <v>165</v>
      </c>
      <c r="AT243" s="192" t="s">
        <v>160</v>
      </c>
      <c r="AU243" s="192" t="s">
        <v>91</v>
      </c>
      <c r="AY243" s="19" t="s">
        <v>158</v>
      </c>
      <c r="BE243" s="193">
        <f>IF(N243="základní",J243,0)</f>
        <v>0</v>
      </c>
      <c r="BF243" s="193">
        <f>IF(N243="snížená",J243,0)</f>
        <v>0</v>
      </c>
      <c r="BG243" s="193">
        <f>IF(N243="zákl. přenesená",J243,0)</f>
        <v>0</v>
      </c>
      <c r="BH243" s="193">
        <f>IF(N243="sníž. přenesená",J243,0)</f>
        <v>0</v>
      </c>
      <c r="BI243" s="193">
        <f>IF(N243="nulová",J243,0)</f>
        <v>0</v>
      </c>
      <c r="BJ243" s="19" t="s">
        <v>81</v>
      </c>
      <c r="BK243" s="193">
        <f>ROUND(I243*H243,2)</f>
        <v>0</v>
      </c>
      <c r="BL243" s="19" t="s">
        <v>165</v>
      </c>
      <c r="BM243" s="192" t="s">
        <v>786</v>
      </c>
    </row>
    <row r="244" s="2" customFormat="1">
      <c r="A244" s="38"/>
      <c r="B244" s="39"/>
      <c r="C244" s="38"/>
      <c r="D244" s="194" t="s">
        <v>167</v>
      </c>
      <c r="E244" s="38"/>
      <c r="F244" s="195" t="s">
        <v>2082</v>
      </c>
      <c r="G244" s="38"/>
      <c r="H244" s="38"/>
      <c r="I244" s="196"/>
      <c r="J244" s="38"/>
      <c r="K244" s="38"/>
      <c r="L244" s="39"/>
      <c r="M244" s="197"/>
      <c r="N244" s="198"/>
      <c r="O244" s="77"/>
      <c r="P244" s="77"/>
      <c r="Q244" s="77"/>
      <c r="R244" s="77"/>
      <c r="S244" s="77"/>
      <c r="T244" s="78"/>
      <c r="U244" s="38"/>
      <c r="V244" s="38"/>
      <c r="W244" s="38"/>
      <c r="X244" s="38"/>
      <c r="Y244" s="38"/>
      <c r="Z244" s="38"/>
      <c r="AA244" s="38"/>
      <c r="AB244" s="38"/>
      <c r="AC244" s="38"/>
      <c r="AD244" s="38"/>
      <c r="AE244" s="38"/>
      <c r="AT244" s="19" t="s">
        <v>167</v>
      </c>
      <c r="AU244" s="19" t="s">
        <v>91</v>
      </c>
    </row>
    <row r="245" s="2" customFormat="1" ht="24.15" customHeight="1">
      <c r="A245" s="38"/>
      <c r="B245" s="180"/>
      <c r="C245" s="181" t="s">
        <v>515</v>
      </c>
      <c r="D245" s="181" t="s">
        <v>160</v>
      </c>
      <c r="E245" s="182" t="s">
        <v>2111</v>
      </c>
      <c r="F245" s="183" t="s">
        <v>2107</v>
      </c>
      <c r="G245" s="184" t="s">
        <v>364</v>
      </c>
      <c r="H245" s="185">
        <v>1</v>
      </c>
      <c r="I245" s="186"/>
      <c r="J245" s="187">
        <f>ROUND(I245*H245,2)</f>
        <v>0</v>
      </c>
      <c r="K245" s="183" t="s">
        <v>1</v>
      </c>
      <c r="L245" s="39"/>
      <c r="M245" s="188" t="s">
        <v>1</v>
      </c>
      <c r="N245" s="189" t="s">
        <v>40</v>
      </c>
      <c r="O245" s="77"/>
      <c r="P245" s="190">
        <f>O245*H245</f>
        <v>0</v>
      </c>
      <c r="Q245" s="190">
        <v>0</v>
      </c>
      <c r="R245" s="190">
        <f>Q245*H245</f>
        <v>0</v>
      </c>
      <c r="S245" s="190">
        <v>0</v>
      </c>
      <c r="T245" s="191">
        <f>S245*H245</f>
        <v>0</v>
      </c>
      <c r="U245" s="38"/>
      <c r="V245" s="38"/>
      <c r="W245" s="38"/>
      <c r="X245" s="38"/>
      <c r="Y245" s="38"/>
      <c r="Z245" s="38"/>
      <c r="AA245" s="38"/>
      <c r="AB245" s="38"/>
      <c r="AC245" s="38"/>
      <c r="AD245" s="38"/>
      <c r="AE245" s="38"/>
      <c r="AR245" s="192" t="s">
        <v>165</v>
      </c>
      <c r="AT245" s="192" t="s">
        <v>160</v>
      </c>
      <c r="AU245" s="192" t="s">
        <v>91</v>
      </c>
      <c r="AY245" s="19" t="s">
        <v>158</v>
      </c>
      <c r="BE245" s="193">
        <f>IF(N245="základní",J245,0)</f>
        <v>0</v>
      </c>
      <c r="BF245" s="193">
        <f>IF(N245="snížená",J245,0)</f>
        <v>0</v>
      </c>
      <c r="BG245" s="193">
        <f>IF(N245="zákl. přenesená",J245,0)</f>
        <v>0</v>
      </c>
      <c r="BH245" s="193">
        <f>IF(N245="sníž. přenesená",J245,0)</f>
        <v>0</v>
      </c>
      <c r="BI245" s="193">
        <f>IF(N245="nulová",J245,0)</f>
        <v>0</v>
      </c>
      <c r="BJ245" s="19" t="s">
        <v>81</v>
      </c>
      <c r="BK245" s="193">
        <f>ROUND(I245*H245,2)</f>
        <v>0</v>
      </c>
      <c r="BL245" s="19" t="s">
        <v>165</v>
      </c>
      <c r="BM245" s="192" t="s">
        <v>790</v>
      </c>
    </row>
    <row r="246" s="2" customFormat="1">
      <c r="A246" s="38"/>
      <c r="B246" s="39"/>
      <c r="C246" s="38"/>
      <c r="D246" s="194" t="s">
        <v>167</v>
      </c>
      <c r="E246" s="38"/>
      <c r="F246" s="195" t="s">
        <v>2107</v>
      </c>
      <c r="G246" s="38"/>
      <c r="H246" s="38"/>
      <c r="I246" s="196"/>
      <c r="J246" s="38"/>
      <c r="K246" s="38"/>
      <c r="L246" s="39"/>
      <c r="M246" s="197"/>
      <c r="N246" s="198"/>
      <c r="O246" s="77"/>
      <c r="P246" s="77"/>
      <c r="Q246" s="77"/>
      <c r="R246" s="77"/>
      <c r="S246" s="77"/>
      <c r="T246" s="78"/>
      <c r="U246" s="38"/>
      <c r="V246" s="38"/>
      <c r="W246" s="38"/>
      <c r="X246" s="38"/>
      <c r="Y246" s="38"/>
      <c r="Z246" s="38"/>
      <c r="AA246" s="38"/>
      <c r="AB246" s="38"/>
      <c r="AC246" s="38"/>
      <c r="AD246" s="38"/>
      <c r="AE246" s="38"/>
      <c r="AT246" s="19" t="s">
        <v>167</v>
      </c>
      <c r="AU246" s="19" t="s">
        <v>91</v>
      </c>
    </row>
    <row r="247" s="2" customFormat="1" ht="16.5" customHeight="1">
      <c r="A247" s="38"/>
      <c r="B247" s="180"/>
      <c r="C247" s="181" t="s">
        <v>521</v>
      </c>
      <c r="D247" s="181" t="s">
        <v>160</v>
      </c>
      <c r="E247" s="182" t="s">
        <v>2112</v>
      </c>
      <c r="F247" s="183" t="s">
        <v>2078</v>
      </c>
      <c r="G247" s="184" t="s">
        <v>364</v>
      </c>
      <c r="H247" s="185">
        <v>1</v>
      </c>
      <c r="I247" s="186"/>
      <c r="J247" s="187">
        <f>ROUND(I247*H247,2)</f>
        <v>0</v>
      </c>
      <c r="K247" s="183" t="s">
        <v>1</v>
      </c>
      <c r="L247" s="39"/>
      <c r="M247" s="188" t="s">
        <v>1</v>
      </c>
      <c r="N247" s="189" t="s">
        <v>40</v>
      </c>
      <c r="O247" s="77"/>
      <c r="P247" s="190">
        <f>O247*H247</f>
        <v>0</v>
      </c>
      <c r="Q247" s="190">
        <v>0</v>
      </c>
      <c r="R247" s="190">
        <f>Q247*H247</f>
        <v>0</v>
      </c>
      <c r="S247" s="190">
        <v>0</v>
      </c>
      <c r="T247" s="191">
        <f>S247*H247</f>
        <v>0</v>
      </c>
      <c r="U247" s="38"/>
      <c r="V247" s="38"/>
      <c r="W247" s="38"/>
      <c r="X247" s="38"/>
      <c r="Y247" s="38"/>
      <c r="Z247" s="38"/>
      <c r="AA247" s="38"/>
      <c r="AB247" s="38"/>
      <c r="AC247" s="38"/>
      <c r="AD247" s="38"/>
      <c r="AE247" s="38"/>
      <c r="AR247" s="192" t="s">
        <v>165</v>
      </c>
      <c r="AT247" s="192" t="s">
        <v>160</v>
      </c>
      <c r="AU247" s="192" t="s">
        <v>91</v>
      </c>
      <c r="AY247" s="19" t="s">
        <v>158</v>
      </c>
      <c r="BE247" s="193">
        <f>IF(N247="základní",J247,0)</f>
        <v>0</v>
      </c>
      <c r="BF247" s="193">
        <f>IF(N247="snížená",J247,0)</f>
        <v>0</v>
      </c>
      <c r="BG247" s="193">
        <f>IF(N247="zákl. přenesená",J247,0)</f>
        <v>0</v>
      </c>
      <c r="BH247" s="193">
        <f>IF(N247="sníž. přenesená",J247,0)</f>
        <v>0</v>
      </c>
      <c r="BI247" s="193">
        <f>IF(N247="nulová",J247,0)</f>
        <v>0</v>
      </c>
      <c r="BJ247" s="19" t="s">
        <v>81</v>
      </c>
      <c r="BK247" s="193">
        <f>ROUND(I247*H247,2)</f>
        <v>0</v>
      </c>
      <c r="BL247" s="19" t="s">
        <v>165</v>
      </c>
      <c r="BM247" s="192" t="s">
        <v>796</v>
      </c>
    </row>
    <row r="248" s="2" customFormat="1">
      <c r="A248" s="38"/>
      <c r="B248" s="39"/>
      <c r="C248" s="38"/>
      <c r="D248" s="194" t="s">
        <v>167</v>
      </c>
      <c r="E248" s="38"/>
      <c r="F248" s="195" t="s">
        <v>2078</v>
      </c>
      <c r="G248" s="38"/>
      <c r="H248" s="38"/>
      <c r="I248" s="196"/>
      <c r="J248" s="38"/>
      <c r="K248" s="38"/>
      <c r="L248" s="39"/>
      <c r="M248" s="197"/>
      <c r="N248" s="198"/>
      <c r="O248" s="77"/>
      <c r="P248" s="77"/>
      <c r="Q248" s="77"/>
      <c r="R248" s="77"/>
      <c r="S248" s="77"/>
      <c r="T248" s="78"/>
      <c r="U248" s="38"/>
      <c r="V248" s="38"/>
      <c r="W248" s="38"/>
      <c r="X248" s="38"/>
      <c r="Y248" s="38"/>
      <c r="Z248" s="38"/>
      <c r="AA248" s="38"/>
      <c r="AB248" s="38"/>
      <c r="AC248" s="38"/>
      <c r="AD248" s="38"/>
      <c r="AE248" s="38"/>
      <c r="AT248" s="19" t="s">
        <v>167</v>
      </c>
      <c r="AU248" s="19" t="s">
        <v>91</v>
      </c>
    </row>
    <row r="249" s="2" customFormat="1" ht="16.5" customHeight="1">
      <c r="A249" s="38"/>
      <c r="B249" s="180"/>
      <c r="C249" s="181" t="s">
        <v>528</v>
      </c>
      <c r="D249" s="181" t="s">
        <v>160</v>
      </c>
      <c r="E249" s="182" t="s">
        <v>2113</v>
      </c>
      <c r="F249" s="183" t="s">
        <v>2080</v>
      </c>
      <c r="G249" s="184" t="s">
        <v>364</v>
      </c>
      <c r="H249" s="185">
        <v>1</v>
      </c>
      <c r="I249" s="186"/>
      <c r="J249" s="187">
        <f>ROUND(I249*H249,2)</f>
        <v>0</v>
      </c>
      <c r="K249" s="183" t="s">
        <v>1</v>
      </c>
      <c r="L249" s="39"/>
      <c r="M249" s="188" t="s">
        <v>1</v>
      </c>
      <c r="N249" s="189" t="s">
        <v>40</v>
      </c>
      <c r="O249" s="77"/>
      <c r="P249" s="190">
        <f>O249*H249</f>
        <v>0</v>
      </c>
      <c r="Q249" s="190">
        <v>0</v>
      </c>
      <c r="R249" s="190">
        <f>Q249*H249</f>
        <v>0</v>
      </c>
      <c r="S249" s="190">
        <v>0</v>
      </c>
      <c r="T249" s="191">
        <f>S249*H249</f>
        <v>0</v>
      </c>
      <c r="U249" s="38"/>
      <c r="V249" s="38"/>
      <c r="W249" s="38"/>
      <c r="X249" s="38"/>
      <c r="Y249" s="38"/>
      <c r="Z249" s="38"/>
      <c r="AA249" s="38"/>
      <c r="AB249" s="38"/>
      <c r="AC249" s="38"/>
      <c r="AD249" s="38"/>
      <c r="AE249" s="38"/>
      <c r="AR249" s="192" t="s">
        <v>165</v>
      </c>
      <c r="AT249" s="192" t="s">
        <v>160</v>
      </c>
      <c r="AU249" s="192" t="s">
        <v>91</v>
      </c>
      <c r="AY249" s="19" t="s">
        <v>158</v>
      </c>
      <c r="BE249" s="193">
        <f>IF(N249="základní",J249,0)</f>
        <v>0</v>
      </c>
      <c r="BF249" s="193">
        <f>IF(N249="snížená",J249,0)</f>
        <v>0</v>
      </c>
      <c r="BG249" s="193">
        <f>IF(N249="zákl. přenesená",J249,0)</f>
        <v>0</v>
      </c>
      <c r="BH249" s="193">
        <f>IF(N249="sníž. přenesená",J249,0)</f>
        <v>0</v>
      </c>
      <c r="BI249" s="193">
        <f>IF(N249="nulová",J249,0)</f>
        <v>0</v>
      </c>
      <c r="BJ249" s="19" t="s">
        <v>81</v>
      </c>
      <c r="BK249" s="193">
        <f>ROUND(I249*H249,2)</f>
        <v>0</v>
      </c>
      <c r="BL249" s="19" t="s">
        <v>165</v>
      </c>
      <c r="BM249" s="192" t="s">
        <v>805</v>
      </c>
    </row>
    <row r="250" s="2" customFormat="1">
      <c r="A250" s="38"/>
      <c r="B250" s="39"/>
      <c r="C250" s="38"/>
      <c r="D250" s="194" t="s">
        <v>167</v>
      </c>
      <c r="E250" s="38"/>
      <c r="F250" s="195" t="s">
        <v>2080</v>
      </c>
      <c r="G250" s="38"/>
      <c r="H250" s="38"/>
      <c r="I250" s="196"/>
      <c r="J250" s="38"/>
      <c r="K250" s="38"/>
      <c r="L250" s="39"/>
      <c r="M250" s="197"/>
      <c r="N250" s="198"/>
      <c r="O250" s="77"/>
      <c r="P250" s="77"/>
      <c r="Q250" s="77"/>
      <c r="R250" s="77"/>
      <c r="S250" s="77"/>
      <c r="T250" s="78"/>
      <c r="U250" s="38"/>
      <c r="V250" s="38"/>
      <c r="W250" s="38"/>
      <c r="X250" s="38"/>
      <c r="Y250" s="38"/>
      <c r="Z250" s="38"/>
      <c r="AA250" s="38"/>
      <c r="AB250" s="38"/>
      <c r="AC250" s="38"/>
      <c r="AD250" s="38"/>
      <c r="AE250" s="38"/>
      <c r="AT250" s="19" t="s">
        <v>167</v>
      </c>
      <c r="AU250" s="19" t="s">
        <v>91</v>
      </c>
    </row>
    <row r="251" s="2" customFormat="1" ht="16.5" customHeight="1">
      <c r="A251" s="38"/>
      <c r="B251" s="180"/>
      <c r="C251" s="181" t="s">
        <v>533</v>
      </c>
      <c r="D251" s="181" t="s">
        <v>160</v>
      </c>
      <c r="E251" s="182" t="s">
        <v>2114</v>
      </c>
      <c r="F251" s="183" t="s">
        <v>2082</v>
      </c>
      <c r="G251" s="184" t="s">
        <v>364</v>
      </c>
      <c r="H251" s="185">
        <v>1</v>
      </c>
      <c r="I251" s="186"/>
      <c r="J251" s="187">
        <f>ROUND(I251*H251,2)</f>
        <v>0</v>
      </c>
      <c r="K251" s="183" t="s">
        <v>1</v>
      </c>
      <c r="L251" s="39"/>
      <c r="M251" s="188" t="s">
        <v>1</v>
      </c>
      <c r="N251" s="189" t="s">
        <v>40</v>
      </c>
      <c r="O251" s="77"/>
      <c r="P251" s="190">
        <f>O251*H251</f>
        <v>0</v>
      </c>
      <c r="Q251" s="190">
        <v>0</v>
      </c>
      <c r="R251" s="190">
        <f>Q251*H251</f>
        <v>0</v>
      </c>
      <c r="S251" s="190">
        <v>0</v>
      </c>
      <c r="T251" s="191">
        <f>S251*H251</f>
        <v>0</v>
      </c>
      <c r="U251" s="38"/>
      <c r="V251" s="38"/>
      <c r="W251" s="38"/>
      <c r="X251" s="38"/>
      <c r="Y251" s="38"/>
      <c r="Z251" s="38"/>
      <c r="AA251" s="38"/>
      <c r="AB251" s="38"/>
      <c r="AC251" s="38"/>
      <c r="AD251" s="38"/>
      <c r="AE251" s="38"/>
      <c r="AR251" s="192" t="s">
        <v>165</v>
      </c>
      <c r="AT251" s="192" t="s">
        <v>160</v>
      </c>
      <c r="AU251" s="192" t="s">
        <v>91</v>
      </c>
      <c r="AY251" s="19" t="s">
        <v>158</v>
      </c>
      <c r="BE251" s="193">
        <f>IF(N251="základní",J251,0)</f>
        <v>0</v>
      </c>
      <c r="BF251" s="193">
        <f>IF(N251="snížená",J251,0)</f>
        <v>0</v>
      </c>
      <c r="BG251" s="193">
        <f>IF(N251="zákl. přenesená",J251,0)</f>
        <v>0</v>
      </c>
      <c r="BH251" s="193">
        <f>IF(N251="sníž. přenesená",J251,0)</f>
        <v>0</v>
      </c>
      <c r="BI251" s="193">
        <f>IF(N251="nulová",J251,0)</f>
        <v>0</v>
      </c>
      <c r="BJ251" s="19" t="s">
        <v>81</v>
      </c>
      <c r="BK251" s="193">
        <f>ROUND(I251*H251,2)</f>
        <v>0</v>
      </c>
      <c r="BL251" s="19" t="s">
        <v>165</v>
      </c>
      <c r="BM251" s="192" t="s">
        <v>811</v>
      </c>
    </row>
    <row r="252" s="2" customFormat="1">
      <c r="A252" s="38"/>
      <c r="B252" s="39"/>
      <c r="C252" s="38"/>
      <c r="D252" s="194" t="s">
        <v>167</v>
      </c>
      <c r="E252" s="38"/>
      <c r="F252" s="195" t="s">
        <v>2082</v>
      </c>
      <c r="G252" s="38"/>
      <c r="H252" s="38"/>
      <c r="I252" s="196"/>
      <c r="J252" s="38"/>
      <c r="K252" s="38"/>
      <c r="L252" s="39"/>
      <c r="M252" s="197"/>
      <c r="N252" s="198"/>
      <c r="O252" s="77"/>
      <c r="P252" s="77"/>
      <c r="Q252" s="77"/>
      <c r="R252" s="77"/>
      <c r="S252" s="77"/>
      <c r="T252" s="78"/>
      <c r="U252" s="38"/>
      <c r="V252" s="38"/>
      <c r="W252" s="38"/>
      <c r="X252" s="38"/>
      <c r="Y252" s="38"/>
      <c r="Z252" s="38"/>
      <c r="AA252" s="38"/>
      <c r="AB252" s="38"/>
      <c r="AC252" s="38"/>
      <c r="AD252" s="38"/>
      <c r="AE252" s="38"/>
      <c r="AT252" s="19" t="s">
        <v>167</v>
      </c>
      <c r="AU252" s="19" t="s">
        <v>91</v>
      </c>
    </row>
    <row r="253" s="2" customFormat="1" ht="16.5" customHeight="1">
      <c r="A253" s="38"/>
      <c r="B253" s="180"/>
      <c r="C253" s="181" t="s">
        <v>538</v>
      </c>
      <c r="D253" s="181" t="s">
        <v>160</v>
      </c>
      <c r="E253" s="182" t="s">
        <v>2115</v>
      </c>
      <c r="F253" s="183" t="s">
        <v>2116</v>
      </c>
      <c r="G253" s="184" t="s">
        <v>364</v>
      </c>
      <c r="H253" s="185">
        <v>1</v>
      </c>
      <c r="I253" s="186"/>
      <c r="J253" s="187">
        <f>ROUND(I253*H253,2)</f>
        <v>0</v>
      </c>
      <c r="K253" s="183" t="s">
        <v>1</v>
      </c>
      <c r="L253" s="39"/>
      <c r="M253" s="188" t="s">
        <v>1</v>
      </c>
      <c r="N253" s="189" t="s">
        <v>40</v>
      </c>
      <c r="O253" s="77"/>
      <c r="P253" s="190">
        <f>O253*H253</f>
        <v>0</v>
      </c>
      <c r="Q253" s="190">
        <v>0</v>
      </c>
      <c r="R253" s="190">
        <f>Q253*H253</f>
        <v>0</v>
      </c>
      <c r="S253" s="190">
        <v>0</v>
      </c>
      <c r="T253" s="191">
        <f>S253*H253</f>
        <v>0</v>
      </c>
      <c r="U253" s="38"/>
      <c r="V253" s="38"/>
      <c r="W253" s="38"/>
      <c r="X253" s="38"/>
      <c r="Y253" s="38"/>
      <c r="Z253" s="38"/>
      <c r="AA253" s="38"/>
      <c r="AB253" s="38"/>
      <c r="AC253" s="38"/>
      <c r="AD253" s="38"/>
      <c r="AE253" s="38"/>
      <c r="AR253" s="192" t="s">
        <v>165</v>
      </c>
      <c r="AT253" s="192" t="s">
        <v>160</v>
      </c>
      <c r="AU253" s="192" t="s">
        <v>91</v>
      </c>
      <c r="AY253" s="19" t="s">
        <v>158</v>
      </c>
      <c r="BE253" s="193">
        <f>IF(N253="základní",J253,0)</f>
        <v>0</v>
      </c>
      <c r="BF253" s="193">
        <f>IF(N253="snížená",J253,0)</f>
        <v>0</v>
      </c>
      <c r="BG253" s="193">
        <f>IF(N253="zákl. přenesená",J253,0)</f>
        <v>0</v>
      </c>
      <c r="BH253" s="193">
        <f>IF(N253="sníž. přenesená",J253,0)</f>
        <v>0</v>
      </c>
      <c r="BI253" s="193">
        <f>IF(N253="nulová",J253,0)</f>
        <v>0</v>
      </c>
      <c r="BJ253" s="19" t="s">
        <v>81</v>
      </c>
      <c r="BK253" s="193">
        <f>ROUND(I253*H253,2)</f>
        <v>0</v>
      </c>
      <c r="BL253" s="19" t="s">
        <v>165</v>
      </c>
      <c r="BM253" s="192" t="s">
        <v>821</v>
      </c>
    </row>
    <row r="254" s="2" customFormat="1">
      <c r="A254" s="38"/>
      <c r="B254" s="39"/>
      <c r="C254" s="38"/>
      <c r="D254" s="194" t="s">
        <v>167</v>
      </c>
      <c r="E254" s="38"/>
      <c r="F254" s="195" t="s">
        <v>2116</v>
      </c>
      <c r="G254" s="38"/>
      <c r="H254" s="38"/>
      <c r="I254" s="196"/>
      <c r="J254" s="38"/>
      <c r="K254" s="38"/>
      <c r="L254" s="39"/>
      <c r="M254" s="197"/>
      <c r="N254" s="198"/>
      <c r="O254" s="77"/>
      <c r="P254" s="77"/>
      <c r="Q254" s="77"/>
      <c r="R254" s="77"/>
      <c r="S254" s="77"/>
      <c r="T254" s="78"/>
      <c r="U254" s="38"/>
      <c r="V254" s="38"/>
      <c r="W254" s="38"/>
      <c r="X254" s="38"/>
      <c r="Y254" s="38"/>
      <c r="Z254" s="38"/>
      <c r="AA254" s="38"/>
      <c r="AB254" s="38"/>
      <c r="AC254" s="38"/>
      <c r="AD254" s="38"/>
      <c r="AE254" s="38"/>
      <c r="AT254" s="19" t="s">
        <v>167</v>
      </c>
      <c r="AU254" s="19" t="s">
        <v>91</v>
      </c>
    </row>
    <row r="255" s="2" customFormat="1" ht="16.5" customHeight="1">
      <c r="A255" s="38"/>
      <c r="B255" s="180"/>
      <c r="C255" s="181" t="s">
        <v>548</v>
      </c>
      <c r="D255" s="181" t="s">
        <v>160</v>
      </c>
      <c r="E255" s="182" t="s">
        <v>2117</v>
      </c>
      <c r="F255" s="183" t="s">
        <v>2084</v>
      </c>
      <c r="G255" s="184" t="s">
        <v>364</v>
      </c>
      <c r="H255" s="185">
        <v>1</v>
      </c>
      <c r="I255" s="186"/>
      <c r="J255" s="187">
        <f>ROUND(I255*H255,2)</f>
        <v>0</v>
      </c>
      <c r="K255" s="183" t="s">
        <v>1</v>
      </c>
      <c r="L255" s="39"/>
      <c r="M255" s="188" t="s">
        <v>1</v>
      </c>
      <c r="N255" s="189" t="s">
        <v>40</v>
      </c>
      <c r="O255" s="77"/>
      <c r="P255" s="190">
        <f>O255*H255</f>
        <v>0</v>
      </c>
      <c r="Q255" s="190">
        <v>0</v>
      </c>
      <c r="R255" s="190">
        <f>Q255*H255</f>
        <v>0</v>
      </c>
      <c r="S255" s="190">
        <v>0</v>
      </c>
      <c r="T255" s="191">
        <f>S255*H255</f>
        <v>0</v>
      </c>
      <c r="U255" s="38"/>
      <c r="V255" s="38"/>
      <c r="W255" s="38"/>
      <c r="X255" s="38"/>
      <c r="Y255" s="38"/>
      <c r="Z255" s="38"/>
      <c r="AA255" s="38"/>
      <c r="AB255" s="38"/>
      <c r="AC255" s="38"/>
      <c r="AD255" s="38"/>
      <c r="AE255" s="38"/>
      <c r="AR255" s="192" t="s">
        <v>165</v>
      </c>
      <c r="AT255" s="192" t="s">
        <v>160</v>
      </c>
      <c r="AU255" s="192" t="s">
        <v>91</v>
      </c>
      <c r="AY255" s="19" t="s">
        <v>158</v>
      </c>
      <c r="BE255" s="193">
        <f>IF(N255="základní",J255,0)</f>
        <v>0</v>
      </c>
      <c r="BF255" s="193">
        <f>IF(N255="snížená",J255,0)</f>
        <v>0</v>
      </c>
      <c r="BG255" s="193">
        <f>IF(N255="zákl. přenesená",J255,0)</f>
        <v>0</v>
      </c>
      <c r="BH255" s="193">
        <f>IF(N255="sníž. přenesená",J255,0)</f>
        <v>0</v>
      </c>
      <c r="BI255" s="193">
        <f>IF(N255="nulová",J255,0)</f>
        <v>0</v>
      </c>
      <c r="BJ255" s="19" t="s">
        <v>81</v>
      </c>
      <c r="BK255" s="193">
        <f>ROUND(I255*H255,2)</f>
        <v>0</v>
      </c>
      <c r="BL255" s="19" t="s">
        <v>165</v>
      </c>
      <c r="BM255" s="192" t="s">
        <v>832</v>
      </c>
    </row>
    <row r="256" s="2" customFormat="1">
      <c r="A256" s="38"/>
      <c r="B256" s="39"/>
      <c r="C256" s="38"/>
      <c r="D256" s="194" t="s">
        <v>167</v>
      </c>
      <c r="E256" s="38"/>
      <c r="F256" s="195" t="s">
        <v>2084</v>
      </c>
      <c r="G256" s="38"/>
      <c r="H256" s="38"/>
      <c r="I256" s="196"/>
      <c r="J256" s="38"/>
      <c r="K256" s="38"/>
      <c r="L256" s="39"/>
      <c r="M256" s="197"/>
      <c r="N256" s="198"/>
      <c r="O256" s="77"/>
      <c r="P256" s="77"/>
      <c r="Q256" s="77"/>
      <c r="R256" s="77"/>
      <c r="S256" s="77"/>
      <c r="T256" s="78"/>
      <c r="U256" s="38"/>
      <c r="V256" s="38"/>
      <c r="W256" s="38"/>
      <c r="X256" s="38"/>
      <c r="Y256" s="38"/>
      <c r="Z256" s="38"/>
      <c r="AA256" s="38"/>
      <c r="AB256" s="38"/>
      <c r="AC256" s="38"/>
      <c r="AD256" s="38"/>
      <c r="AE256" s="38"/>
      <c r="AT256" s="19" t="s">
        <v>167</v>
      </c>
      <c r="AU256" s="19" t="s">
        <v>91</v>
      </c>
    </row>
    <row r="257" s="2" customFormat="1" ht="16.5" customHeight="1">
      <c r="A257" s="38"/>
      <c r="B257" s="180"/>
      <c r="C257" s="181" t="s">
        <v>553</v>
      </c>
      <c r="D257" s="181" t="s">
        <v>160</v>
      </c>
      <c r="E257" s="182" t="s">
        <v>2118</v>
      </c>
      <c r="F257" s="183" t="s">
        <v>2078</v>
      </c>
      <c r="G257" s="184" t="s">
        <v>364</v>
      </c>
      <c r="H257" s="185">
        <v>1</v>
      </c>
      <c r="I257" s="186"/>
      <c r="J257" s="187">
        <f>ROUND(I257*H257,2)</f>
        <v>0</v>
      </c>
      <c r="K257" s="183" t="s">
        <v>1</v>
      </c>
      <c r="L257" s="39"/>
      <c r="M257" s="188" t="s">
        <v>1</v>
      </c>
      <c r="N257" s="189" t="s">
        <v>40</v>
      </c>
      <c r="O257" s="77"/>
      <c r="P257" s="190">
        <f>O257*H257</f>
        <v>0</v>
      </c>
      <c r="Q257" s="190">
        <v>0</v>
      </c>
      <c r="R257" s="190">
        <f>Q257*H257</f>
        <v>0</v>
      </c>
      <c r="S257" s="190">
        <v>0</v>
      </c>
      <c r="T257" s="191">
        <f>S257*H257</f>
        <v>0</v>
      </c>
      <c r="U257" s="38"/>
      <c r="V257" s="38"/>
      <c r="W257" s="38"/>
      <c r="X257" s="38"/>
      <c r="Y257" s="38"/>
      <c r="Z257" s="38"/>
      <c r="AA257" s="38"/>
      <c r="AB257" s="38"/>
      <c r="AC257" s="38"/>
      <c r="AD257" s="38"/>
      <c r="AE257" s="38"/>
      <c r="AR257" s="192" t="s">
        <v>165</v>
      </c>
      <c r="AT257" s="192" t="s">
        <v>160</v>
      </c>
      <c r="AU257" s="192" t="s">
        <v>91</v>
      </c>
      <c r="AY257" s="19" t="s">
        <v>158</v>
      </c>
      <c r="BE257" s="193">
        <f>IF(N257="základní",J257,0)</f>
        <v>0</v>
      </c>
      <c r="BF257" s="193">
        <f>IF(N257="snížená",J257,0)</f>
        <v>0</v>
      </c>
      <c r="BG257" s="193">
        <f>IF(N257="zákl. přenesená",J257,0)</f>
        <v>0</v>
      </c>
      <c r="BH257" s="193">
        <f>IF(N257="sníž. přenesená",J257,0)</f>
        <v>0</v>
      </c>
      <c r="BI257" s="193">
        <f>IF(N257="nulová",J257,0)</f>
        <v>0</v>
      </c>
      <c r="BJ257" s="19" t="s">
        <v>81</v>
      </c>
      <c r="BK257" s="193">
        <f>ROUND(I257*H257,2)</f>
        <v>0</v>
      </c>
      <c r="BL257" s="19" t="s">
        <v>165</v>
      </c>
      <c r="BM257" s="192" t="s">
        <v>840</v>
      </c>
    </row>
    <row r="258" s="2" customFormat="1">
      <c r="A258" s="38"/>
      <c r="B258" s="39"/>
      <c r="C258" s="38"/>
      <c r="D258" s="194" t="s">
        <v>167</v>
      </c>
      <c r="E258" s="38"/>
      <c r="F258" s="195" t="s">
        <v>2078</v>
      </c>
      <c r="G258" s="38"/>
      <c r="H258" s="38"/>
      <c r="I258" s="196"/>
      <c r="J258" s="38"/>
      <c r="K258" s="38"/>
      <c r="L258" s="39"/>
      <c r="M258" s="197"/>
      <c r="N258" s="198"/>
      <c r="O258" s="77"/>
      <c r="P258" s="77"/>
      <c r="Q258" s="77"/>
      <c r="R258" s="77"/>
      <c r="S258" s="77"/>
      <c r="T258" s="78"/>
      <c r="U258" s="38"/>
      <c r="V258" s="38"/>
      <c r="W258" s="38"/>
      <c r="X258" s="38"/>
      <c r="Y258" s="38"/>
      <c r="Z258" s="38"/>
      <c r="AA258" s="38"/>
      <c r="AB258" s="38"/>
      <c r="AC258" s="38"/>
      <c r="AD258" s="38"/>
      <c r="AE258" s="38"/>
      <c r="AT258" s="19" t="s">
        <v>167</v>
      </c>
      <c r="AU258" s="19" t="s">
        <v>91</v>
      </c>
    </row>
    <row r="259" s="2" customFormat="1" ht="16.5" customHeight="1">
      <c r="A259" s="38"/>
      <c r="B259" s="180"/>
      <c r="C259" s="181" t="s">
        <v>560</v>
      </c>
      <c r="D259" s="181" t="s">
        <v>160</v>
      </c>
      <c r="E259" s="182" t="s">
        <v>2119</v>
      </c>
      <c r="F259" s="183" t="s">
        <v>2080</v>
      </c>
      <c r="G259" s="184" t="s">
        <v>364</v>
      </c>
      <c r="H259" s="185">
        <v>1</v>
      </c>
      <c r="I259" s="186"/>
      <c r="J259" s="187">
        <f>ROUND(I259*H259,2)</f>
        <v>0</v>
      </c>
      <c r="K259" s="183" t="s">
        <v>1</v>
      </c>
      <c r="L259" s="39"/>
      <c r="M259" s="188" t="s">
        <v>1</v>
      </c>
      <c r="N259" s="189" t="s">
        <v>40</v>
      </c>
      <c r="O259" s="77"/>
      <c r="P259" s="190">
        <f>O259*H259</f>
        <v>0</v>
      </c>
      <c r="Q259" s="190">
        <v>0</v>
      </c>
      <c r="R259" s="190">
        <f>Q259*H259</f>
        <v>0</v>
      </c>
      <c r="S259" s="190">
        <v>0</v>
      </c>
      <c r="T259" s="191">
        <f>S259*H259</f>
        <v>0</v>
      </c>
      <c r="U259" s="38"/>
      <c r="V259" s="38"/>
      <c r="W259" s="38"/>
      <c r="X259" s="38"/>
      <c r="Y259" s="38"/>
      <c r="Z259" s="38"/>
      <c r="AA259" s="38"/>
      <c r="AB259" s="38"/>
      <c r="AC259" s="38"/>
      <c r="AD259" s="38"/>
      <c r="AE259" s="38"/>
      <c r="AR259" s="192" t="s">
        <v>165</v>
      </c>
      <c r="AT259" s="192" t="s">
        <v>160</v>
      </c>
      <c r="AU259" s="192" t="s">
        <v>91</v>
      </c>
      <c r="AY259" s="19" t="s">
        <v>158</v>
      </c>
      <c r="BE259" s="193">
        <f>IF(N259="základní",J259,0)</f>
        <v>0</v>
      </c>
      <c r="BF259" s="193">
        <f>IF(N259="snížená",J259,0)</f>
        <v>0</v>
      </c>
      <c r="BG259" s="193">
        <f>IF(N259="zákl. přenesená",J259,0)</f>
        <v>0</v>
      </c>
      <c r="BH259" s="193">
        <f>IF(N259="sníž. přenesená",J259,0)</f>
        <v>0</v>
      </c>
      <c r="BI259" s="193">
        <f>IF(N259="nulová",J259,0)</f>
        <v>0</v>
      </c>
      <c r="BJ259" s="19" t="s">
        <v>81</v>
      </c>
      <c r="BK259" s="193">
        <f>ROUND(I259*H259,2)</f>
        <v>0</v>
      </c>
      <c r="BL259" s="19" t="s">
        <v>165</v>
      </c>
      <c r="BM259" s="192" t="s">
        <v>848</v>
      </c>
    </row>
    <row r="260" s="2" customFormat="1">
      <c r="A260" s="38"/>
      <c r="B260" s="39"/>
      <c r="C260" s="38"/>
      <c r="D260" s="194" t="s">
        <v>167</v>
      </c>
      <c r="E260" s="38"/>
      <c r="F260" s="195" t="s">
        <v>2080</v>
      </c>
      <c r="G260" s="38"/>
      <c r="H260" s="38"/>
      <c r="I260" s="196"/>
      <c r="J260" s="38"/>
      <c r="K260" s="38"/>
      <c r="L260" s="39"/>
      <c r="M260" s="197"/>
      <c r="N260" s="198"/>
      <c r="O260" s="77"/>
      <c r="P260" s="77"/>
      <c r="Q260" s="77"/>
      <c r="R260" s="77"/>
      <c r="S260" s="77"/>
      <c r="T260" s="78"/>
      <c r="U260" s="38"/>
      <c r="V260" s="38"/>
      <c r="W260" s="38"/>
      <c r="X260" s="38"/>
      <c r="Y260" s="38"/>
      <c r="Z260" s="38"/>
      <c r="AA260" s="38"/>
      <c r="AB260" s="38"/>
      <c r="AC260" s="38"/>
      <c r="AD260" s="38"/>
      <c r="AE260" s="38"/>
      <c r="AT260" s="19" t="s">
        <v>167</v>
      </c>
      <c r="AU260" s="19" t="s">
        <v>91</v>
      </c>
    </row>
    <row r="261" s="2" customFormat="1" ht="16.5" customHeight="1">
      <c r="A261" s="38"/>
      <c r="B261" s="180"/>
      <c r="C261" s="181" t="s">
        <v>565</v>
      </c>
      <c r="D261" s="181" t="s">
        <v>160</v>
      </c>
      <c r="E261" s="182" t="s">
        <v>2120</v>
      </c>
      <c r="F261" s="183" t="s">
        <v>2082</v>
      </c>
      <c r="G261" s="184" t="s">
        <v>364</v>
      </c>
      <c r="H261" s="185">
        <v>1</v>
      </c>
      <c r="I261" s="186"/>
      <c r="J261" s="187">
        <f>ROUND(I261*H261,2)</f>
        <v>0</v>
      </c>
      <c r="K261" s="183" t="s">
        <v>1</v>
      </c>
      <c r="L261" s="39"/>
      <c r="M261" s="188" t="s">
        <v>1</v>
      </c>
      <c r="N261" s="189" t="s">
        <v>40</v>
      </c>
      <c r="O261" s="77"/>
      <c r="P261" s="190">
        <f>O261*H261</f>
        <v>0</v>
      </c>
      <c r="Q261" s="190">
        <v>0</v>
      </c>
      <c r="R261" s="190">
        <f>Q261*H261</f>
        <v>0</v>
      </c>
      <c r="S261" s="190">
        <v>0</v>
      </c>
      <c r="T261" s="191">
        <f>S261*H261</f>
        <v>0</v>
      </c>
      <c r="U261" s="38"/>
      <c r="V261" s="38"/>
      <c r="W261" s="38"/>
      <c r="X261" s="38"/>
      <c r="Y261" s="38"/>
      <c r="Z261" s="38"/>
      <c r="AA261" s="38"/>
      <c r="AB261" s="38"/>
      <c r="AC261" s="38"/>
      <c r="AD261" s="38"/>
      <c r="AE261" s="38"/>
      <c r="AR261" s="192" t="s">
        <v>165</v>
      </c>
      <c r="AT261" s="192" t="s">
        <v>160</v>
      </c>
      <c r="AU261" s="192" t="s">
        <v>91</v>
      </c>
      <c r="AY261" s="19" t="s">
        <v>158</v>
      </c>
      <c r="BE261" s="193">
        <f>IF(N261="základní",J261,0)</f>
        <v>0</v>
      </c>
      <c r="BF261" s="193">
        <f>IF(N261="snížená",J261,0)</f>
        <v>0</v>
      </c>
      <c r="BG261" s="193">
        <f>IF(N261="zákl. přenesená",J261,0)</f>
        <v>0</v>
      </c>
      <c r="BH261" s="193">
        <f>IF(N261="sníž. přenesená",J261,0)</f>
        <v>0</v>
      </c>
      <c r="BI261" s="193">
        <f>IF(N261="nulová",J261,0)</f>
        <v>0</v>
      </c>
      <c r="BJ261" s="19" t="s">
        <v>81</v>
      </c>
      <c r="BK261" s="193">
        <f>ROUND(I261*H261,2)</f>
        <v>0</v>
      </c>
      <c r="BL261" s="19" t="s">
        <v>165</v>
      </c>
      <c r="BM261" s="192" t="s">
        <v>856</v>
      </c>
    </row>
    <row r="262" s="2" customFormat="1">
      <c r="A262" s="38"/>
      <c r="B262" s="39"/>
      <c r="C262" s="38"/>
      <c r="D262" s="194" t="s">
        <v>167</v>
      </c>
      <c r="E262" s="38"/>
      <c r="F262" s="195" t="s">
        <v>2082</v>
      </c>
      <c r="G262" s="38"/>
      <c r="H262" s="38"/>
      <c r="I262" s="196"/>
      <c r="J262" s="38"/>
      <c r="K262" s="38"/>
      <c r="L262" s="39"/>
      <c r="M262" s="197"/>
      <c r="N262" s="198"/>
      <c r="O262" s="77"/>
      <c r="P262" s="77"/>
      <c r="Q262" s="77"/>
      <c r="R262" s="77"/>
      <c r="S262" s="77"/>
      <c r="T262" s="78"/>
      <c r="U262" s="38"/>
      <c r="V262" s="38"/>
      <c r="W262" s="38"/>
      <c r="X262" s="38"/>
      <c r="Y262" s="38"/>
      <c r="Z262" s="38"/>
      <c r="AA262" s="38"/>
      <c r="AB262" s="38"/>
      <c r="AC262" s="38"/>
      <c r="AD262" s="38"/>
      <c r="AE262" s="38"/>
      <c r="AT262" s="19" t="s">
        <v>167</v>
      </c>
      <c r="AU262" s="19" t="s">
        <v>91</v>
      </c>
    </row>
    <row r="263" s="2" customFormat="1" ht="16.5" customHeight="1">
      <c r="A263" s="38"/>
      <c r="B263" s="180"/>
      <c r="C263" s="181" t="s">
        <v>570</v>
      </c>
      <c r="D263" s="181" t="s">
        <v>160</v>
      </c>
      <c r="E263" s="182" t="s">
        <v>2121</v>
      </c>
      <c r="F263" s="183" t="s">
        <v>2084</v>
      </c>
      <c r="G263" s="184" t="s">
        <v>364</v>
      </c>
      <c r="H263" s="185">
        <v>1</v>
      </c>
      <c r="I263" s="186"/>
      <c r="J263" s="187">
        <f>ROUND(I263*H263,2)</f>
        <v>0</v>
      </c>
      <c r="K263" s="183" t="s">
        <v>1</v>
      </c>
      <c r="L263" s="39"/>
      <c r="M263" s="188" t="s">
        <v>1</v>
      </c>
      <c r="N263" s="189" t="s">
        <v>40</v>
      </c>
      <c r="O263" s="77"/>
      <c r="P263" s="190">
        <f>O263*H263</f>
        <v>0</v>
      </c>
      <c r="Q263" s="190">
        <v>0</v>
      </c>
      <c r="R263" s="190">
        <f>Q263*H263</f>
        <v>0</v>
      </c>
      <c r="S263" s="190">
        <v>0</v>
      </c>
      <c r="T263" s="191">
        <f>S263*H263</f>
        <v>0</v>
      </c>
      <c r="U263" s="38"/>
      <c r="V263" s="38"/>
      <c r="W263" s="38"/>
      <c r="X263" s="38"/>
      <c r="Y263" s="38"/>
      <c r="Z263" s="38"/>
      <c r="AA263" s="38"/>
      <c r="AB263" s="38"/>
      <c r="AC263" s="38"/>
      <c r="AD263" s="38"/>
      <c r="AE263" s="38"/>
      <c r="AR263" s="192" t="s">
        <v>165</v>
      </c>
      <c r="AT263" s="192" t="s">
        <v>160</v>
      </c>
      <c r="AU263" s="192" t="s">
        <v>91</v>
      </c>
      <c r="AY263" s="19" t="s">
        <v>158</v>
      </c>
      <c r="BE263" s="193">
        <f>IF(N263="základní",J263,0)</f>
        <v>0</v>
      </c>
      <c r="BF263" s="193">
        <f>IF(N263="snížená",J263,0)</f>
        <v>0</v>
      </c>
      <c r="BG263" s="193">
        <f>IF(N263="zákl. přenesená",J263,0)</f>
        <v>0</v>
      </c>
      <c r="BH263" s="193">
        <f>IF(N263="sníž. přenesená",J263,0)</f>
        <v>0</v>
      </c>
      <c r="BI263" s="193">
        <f>IF(N263="nulová",J263,0)</f>
        <v>0</v>
      </c>
      <c r="BJ263" s="19" t="s">
        <v>81</v>
      </c>
      <c r="BK263" s="193">
        <f>ROUND(I263*H263,2)</f>
        <v>0</v>
      </c>
      <c r="BL263" s="19" t="s">
        <v>165</v>
      </c>
      <c r="BM263" s="192" t="s">
        <v>864</v>
      </c>
    </row>
    <row r="264" s="2" customFormat="1">
      <c r="A264" s="38"/>
      <c r="B264" s="39"/>
      <c r="C264" s="38"/>
      <c r="D264" s="194" t="s">
        <v>167</v>
      </c>
      <c r="E264" s="38"/>
      <c r="F264" s="195" t="s">
        <v>2084</v>
      </c>
      <c r="G264" s="38"/>
      <c r="H264" s="38"/>
      <c r="I264" s="196"/>
      <c r="J264" s="38"/>
      <c r="K264" s="38"/>
      <c r="L264" s="39"/>
      <c r="M264" s="197"/>
      <c r="N264" s="198"/>
      <c r="O264" s="77"/>
      <c r="P264" s="77"/>
      <c r="Q264" s="77"/>
      <c r="R264" s="77"/>
      <c r="S264" s="77"/>
      <c r="T264" s="78"/>
      <c r="U264" s="38"/>
      <c r="V264" s="38"/>
      <c r="W264" s="38"/>
      <c r="X264" s="38"/>
      <c r="Y264" s="38"/>
      <c r="Z264" s="38"/>
      <c r="AA264" s="38"/>
      <c r="AB264" s="38"/>
      <c r="AC264" s="38"/>
      <c r="AD264" s="38"/>
      <c r="AE264" s="38"/>
      <c r="AT264" s="19" t="s">
        <v>167</v>
      </c>
      <c r="AU264" s="19" t="s">
        <v>91</v>
      </c>
    </row>
    <row r="265" s="2" customFormat="1" ht="16.5" customHeight="1">
      <c r="A265" s="38"/>
      <c r="B265" s="180"/>
      <c r="C265" s="181" t="s">
        <v>578</v>
      </c>
      <c r="D265" s="181" t="s">
        <v>160</v>
      </c>
      <c r="E265" s="182" t="s">
        <v>2122</v>
      </c>
      <c r="F265" s="183" t="s">
        <v>2078</v>
      </c>
      <c r="G265" s="184" t="s">
        <v>364</v>
      </c>
      <c r="H265" s="185">
        <v>1</v>
      </c>
      <c r="I265" s="186"/>
      <c r="J265" s="187">
        <f>ROUND(I265*H265,2)</f>
        <v>0</v>
      </c>
      <c r="K265" s="183" t="s">
        <v>1</v>
      </c>
      <c r="L265" s="39"/>
      <c r="M265" s="188" t="s">
        <v>1</v>
      </c>
      <c r="N265" s="189" t="s">
        <v>40</v>
      </c>
      <c r="O265" s="77"/>
      <c r="P265" s="190">
        <f>O265*H265</f>
        <v>0</v>
      </c>
      <c r="Q265" s="190">
        <v>0</v>
      </c>
      <c r="R265" s="190">
        <f>Q265*H265</f>
        <v>0</v>
      </c>
      <c r="S265" s="190">
        <v>0</v>
      </c>
      <c r="T265" s="191">
        <f>S265*H265</f>
        <v>0</v>
      </c>
      <c r="U265" s="38"/>
      <c r="V265" s="38"/>
      <c r="W265" s="38"/>
      <c r="X265" s="38"/>
      <c r="Y265" s="38"/>
      <c r="Z265" s="38"/>
      <c r="AA265" s="38"/>
      <c r="AB265" s="38"/>
      <c r="AC265" s="38"/>
      <c r="AD265" s="38"/>
      <c r="AE265" s="38"/>
      <c r="AR265" s="192" t="s">
        <v>165</v>
      </c>
      <c r="AT265" s="192" t="s">
        <v>160</v>
      </c>
      <c r="AU265" s="192" t="s">
        <v>91</v>
      </c>
      <c r="AY265" s="19" t="s">
        <v>158</v>
      </c>
      <c r="BE265" s="193">
        <f>IF(N265="základní",J265,0)</f>
        <v>0</v>
      </c>
      <c r="BF265" s="193">
        <f>IF(N265="snížená",J265,0)</f>
        <v>0</v>
      </c>
      <c r="BG265" s="193">
        <f>IF(N265="zákl. přenesená",J265,0)</f>
        <v>0</v>
      </c>
      <c r="BH265" s="193">
        <f>IF(N265="sníž. přenesená",J265,0)</f>
        <v>0</v>
      </c>
      <c r="BI265" s="193">
        <f>IF(N265="nulová",J265,0)</f>
        <v>0</v>
      </c>
      <c r="BJ265" s="19" t="s">
        <v>81</v>
      </c>
      <c r="BK265" s="193">
        <f>ROUND(I265*H265,2)</f>
        <v>0</v>
      </c>
      <c r="BL265" s="19" t="s">
        <v>165</v>
      </c>
      <c r="BM265" s="192" t="s">
        <v>872</v>
      </c>
    </row>
    <row r="266" s="2" customFormat="1">
      <c r="A266" s="38"/>
      <c r="B266" s="39"/>
      <c r="C266" s="38"/>
      <c r="D266" s="194" t="s">
        <v>167</v>
      </c>
      <c r="E266" s="38"/>
      <c r="F266" s="195" t="s">
        <v>2078</v>
      </c>
      <c r="G266" s="38"/>
      <c r="H266" s="38"/>
      <c r="I266" s="196"/>
      <c r="J266" s="38"/>
      <c r="K266" s="38"/>
      <c r="L266" s="39"/>
      <c r="M266" s="197"/>
      <c r="N266" s="198"/>
      <c r="O266" s="77"/>
      <c r="P266" s="77"/>
      <c r="Q266" s="77"/>
      <c r="R266" s="77"/>
      <c r="S266" s="77"/>
      <c r="T266" s="78"/>
      <c r="U266" s="38"/>
      <c r="V266" s="38"/>
      <c r="W266" s="38"/>
      <c r="X266" s="38"/>
      <c r="Y266" s="38"/>
      <c r="Z266" s="38"/>
      <c r="AA266" s="38"/>
      <c r="AB266" s="38"/>
      <c r="AC266" s="38"/>
      <c r="AD266" s="38"/>
      <c r="AE266" s="38"/>
      <c r="AT266" s="19" t="s">
        <v>167</v>
      </c>
      <c r="AU266" s="19" t="s">
        <v>91</v>
      </c>
    </row>
    <row r="267" s="2" customFormat="1" ht="16.5" customHeight="1">
      <c r="A267" s="38"/>
      <c r="B267" s="180"/>
      <c r="C267" s="181" t="s">
        <v>583</v>
      </c>
      <c r="D267" s="181" t="s">
        <v>160</v>
      </c>
      <c r="E267" s="182" t="s">
        <v>2123</v>
      </c>
      <c r="F267" s="183" t="s">
        <v>2080</v>
      </c>
      <c r="G267" s="184" t="s">
        <v>364</v>
      </c>
      <c r="H267" s="185">
        <v>1</v>
      </c>
      <c r="I267" s="186"/>
      <c r="J267" s="187">
        <f>ROUND(I267*H267,2)</f>
        <v>0</v>
      </c>
      <c r="K267" s="183" t="s">
        <v>1</v>
      </c>
      <c r="L267" s="39"/>
      <c r="M267" s="188" t="s">
        <v>1</v>
      </c>
      <c r="N267" s="189" t="s">
        <v>40</v>
      </c>
      <c r="O267" s="77"/>
      <c r="P267" s="190">
        <f>O267*H267</f>
        <v>0</v>
      </c>
      <c r="Q267" s="190">
        <v>0</v>
      </c>
      <c r="R267" s="190">
        <f>Q267*H267</f>
        <v>0</v>
      </c>
      <c r="S267" s="190">
        <v>0</v>
      </c>
      <c r="T267" s="191">
        <f>S267*H267</f>
        <v>0</v>
      </c>
      <c r="U267" s="38"/>
      <c r="V267" s="38"/>
      <c r="W267" s="38"/>
      <c r="X267" s="38"/>
      <c r="Y267" s="38"/>
      <c r="Z267" s="38"/>
      <c r="AA267" s="38"/>
      <c r="AB267" s="38"/>
      <c r="AC267" s="38"/>
      <c r="AD267" s="38"/>
      <c r="AE267" s="38"/>
      <c r="AR267" s="192" t="s">
        <v>165</v>
      </c>
      <c r="AT267" s="192" t="s">
        <v>160</v>
      </c>
      <c r="AU267" s="192" t="s">
        <v>91</v>
      </c>
      <c r="AY267" s="19" t="s">
        <v>158</v>
      </c>
      <c r="BE267" s="193">
        <f>IF(N267="základní",J267,0)</f>
        <v>0</v>
      </c>
      <c r="BF267" s="193">
        <f>IF(N267="snížená",J267,0)</f>
        <v>0</v>
      </c>
      <c r="BG267" s="193">
        <f>IF(N267="zákl. přenesená",J267,0)</f>
        <v>0</v>
      </c>
      <c r="BH267" s="193">
        <f>IF(N267="sníž. přenesená",J267,0)</f>
        <v>0</v>
      </c>
      <c r="BI267" s="193">
        <f>IF(N267="nulová",J267,0)</f>
        <v>0</v>
      </c>
      <c r="BJ267" s="19" t="s">
        <v>81</v>
      </c>
      <c r="BK267" s="193">
        <f>ROUND(I267*H267,2)</f>
        <v>0</v>
      </c>
      <c r="BL267" s="19" t="s">
        <v>165</v>
      </c>
      <c r="BM267" s="192" t="s">
        <v>880</v>
      </c>
    </row>
    <row r="268" s="2" customFormat="1">
      <c r="A268" s="38"/>
      <c r="B268" s="39"/>
      <c r="C268" s="38"/>
      <c r="D268" s="194" t="s">
        <v>167</v>
      </c>
      <c r="E268" s="38"/>
      <c r="F268" s="195" t="s">
        <v>2080</v>
      </c>
      <c r="G268" s="38"/>
      <c r="H268" s="38"/>
      <c r="I268" s="196"/>
      <c r="J268" s="38"/>
      <c r="K268" s="38"/>
      <c r="L268" s="39"/>
      <c r="M268" s="197"/>
      <c r="N268" s="198"/>
      <c r="O268" s="77"/>
      <c r="P268" s="77"/>
      <c r="Q268" s="77"/>
      <c r="R268" s="77"/>
      <c r="S268" s="77"/>
      <c r="T268" s="78"/>
      <c r="U268" s="38"/>
      <c r="V268" s="38"/>
      <c r="W268" s="38"/>
      <c r="X268" s="38"/>
      <c r="Y268" s="38"/>
      <c r="Z268" s="38"/>
      <c r="AA268" s="38"/>
      <c r="AB268" s="38"/>
      <c r="AC268" s="38"/>
      <c r="AD268" s="38"/>
      <c r="AE268" s="38"/>
      <c r="AT268" s="19" t="s">
        <v>167</v>
      </c>
      <c r="AU268" s="19" t="s">
        <v>91</v>
      </c>
    </row>
    <row r="269" s="2" customFormat="1" ht="16.5" customHeight="1">
      <c r="A269" s="38"/>
      <c r="B269" s="180"/>
      <c r="C269" s="181" t="s">
        <v>593</v>
      </c>
      <c r="D269" s="181" t="s">
        <v>160</v>
      </c>
      <c r="E269" s="182" t="s">
        <v>2124</v>
      </c>
      <c r="F269" s="183" t="s">
        <v>2082</v>
      </c>
      <c r="G269" s="184" t="s">
        <v>364</v>
      </c>
      <c r="H269" s="185">
        <v>1</v>
      </c>
      <c r="I269" s="186"/>
      <c r="J269" s="187">
        <f>ROUND(I269*H269,2)</f>
        <v>0</v>
      </c>
      <c r="K269" s="183" t="s">
        <v>1</v>
      </c>
      <c r="L269" s="39"/>
      <c r="M269" s="188" t="s">
        <v>1</v>
      </c>
      <c r="N269" s="189" t="s">
        <v>40</v>
      </c>
      <c r="O269" s="77"/>
      <c r="P269" s="190">
        <f>O269*H269</f>
        <v>0</v>
      </c>
      <c r="Q269" s="190">
        <v>0</v>
      </c>
      <c r="R269" s="190">
        <f>Q269*H269</f>
        <v>0</v>
      </c>
      <c r="S269" s="190">
        <v>0</v>
      </c>
      <c r="T269" s="191">
        <f>S269*H269</f>
        <v>0</v>
      </c>
      <c r="U269" s="38"/>
      <c r="V269" s="38"/>
      <c r="W269" s="38"/>
      <c r="X269" s="38"/>
      <c r="Y269" s="38"/>
      <c r="Z269" s="38"/>
      <c r="AA269" s="38"/>
      <c r="AB269" s="38"/>
      <c r="AC269" s="38"/>
      <c r="AD269" s="38"/>
      <c r="AE269" s="38"/>
      <c r="AR269" s="192" t="s">
        <v>165</v>
      </c>
      <c r="AT269" s="192" t="s">
        <v>160</v>
      </c>
      <c r="AU269" s="192" t="s">
        <v>91</v>
      </c>
      <c r="AY269" s="19" t="s">
        <v>158</v>
      </c>
      <c r="BE269" s="193">
        <f>IF(N269="základní",J269,0)</f>
        <v>0</v>
      </c>
      <c r="BF269" s="193">
        <f>IF(N269="snížená",J269,0)</f>
        <v>0</v>
      </c>
      <c r="BG269" s="193">
        <f>IF(N269="zákl. přenesená",J269,0)</f>
        <v>0</v>
      </c>
      <c r="BH269" s="193">
        <f>IF(N269="sníž. přenesená",J269,0)</f>
        <v>0</v>
      </c>
      <c r="BI269" s="193">
        <f>IF(N269="nulová",J269,0)</f>
        <v>0</v>
      </c>
      <c r="BJ269" s="19" t="s">
        <v>81</v>
      </c>
      <c r="BK269" s="193">
        <f>ROUND(I269*H269,2)</f>
        <v>0</v>
      </c>
      <c r="BL269" s="19" t="s">
        <v>165</v>
      </c>
      <c r="BM269" s="192" t="s">
        <v>891</v>
      </c>
    </row>
    <row r="270" s="2" customFormat="1">
      <c r="A270" s="38"/>
      <c r="B270" s="39"/>
      <c r="C270" s="38"/>
      <c r="D270" s="194" t="s">
        <v>167</v>
      </c>
      <c r="E270" s="38"/>
      <c r="F270" s="195" t="s">
        <v>2082</v>
      </c>
      <c r="G270" s="38"/>
      <c r="H270" s="38"/>
      <c r="I270" s="196"/>
      <c r="J270" s="38"/>
      <c r="K270" s="38"/>
      <c r="L270" s="39"/>
      <c r="M270" s="197"/>
      <c r="N270" s="198"/>
      <c r="O270" s="77"/>
      <c r="P270" s="77"/>
      <c r="Q270" s="77"/>
      <c r="R270" s="77"/>
      <c r="S270" s="77"/>
      <c r="T270" s="78"/>
      <c r="U270" s="38"/>
      <c r="V270" s="38"/>
      <c r="W270" s="38"/>
      <c r="X270" s="38"/>
      <c r="Y270" s="38"/>
      <c r="Z270" s="38"/>
      <c r="AA270" s="38"/>
      <c r="AB270" s="38"/>
      <c r="AC270" s="38"/>
      <c r="AD270" s="38"/>
      <c r="AE270" s="38"/>
      <c r="AT270" s="19" t="s">
        <v>167</v>
      </c>
      <c r="AU270" s="19" t="s">
        <v>91</v>
      </c>
    </row>
    <row r="271" s="2" customFormat="1" ht="16.5" customHeight="1">
      <c r="A271" s="38"/>
      <c r="B271" s="180"/>
      <c r="C271" s="181" t="s">
        <v>599</v>
      </c>
      <c r="D271" s="181" t="s">
        <v>160</v>
      </c>
      <c r="E271" s="182" t="s">
        <v>2125</v>
      </c>
      <c r="F271" s="183" t="s">
        <v>2076</v>
      </c>
      <c r="G271" s="184" t="s">
        <v>364</v>
      </c>
      <c r="H271" s="185">
        <v>1</v>
      </c>
      <c r="I271" s="186"/>
      <c r="J271" s="187">
        <f>ROUND(I271*H271,2)</f>
        <v>0</v>
      </c>
      <c r="K271" s="183" t="s">
        <v>1</v>
      </c>
      <c r="L271" s="39"/>
      <c r="M271" s="188" t="s">
        <v>1</v>
      </c>
      <c r="N271" s="189" t="s">
        <v>40</v>
      </c>
      <c r="O271" s="77"/>
      <c r="P271" s="190">
        <f>O271*H271</f>
        <v>0</v>
      </c>
      <c r="Q271" s="190">
        <v>0</v>
      </c>
      <c r="R271" s="190">
        <f>Q271*H271</f>
        <v>0</v>
      </c>
      <c r="S271" s="190">
        <v>0</v>
      </c>
      <c r="T271" s="191">
        <f>S271*H271</f>
        <v>0</v>
      </c>
      <c r="U271" s="38"/>
      <c r="V271" s="38"/>
      <c r="W271" s="38"/>
      <c r="X271" s="38"/>
      <c r="Y271" s="38"/>
      <c r="Z271" s="38"/>
      <c r="AA271" s="38"/>
      <c r="AB271" s="38"/>
      <c r="AC271" s="38"/>
      <c r="AD271" s="38"/>
      <c r="AE271" s="38"/>
      <c r="AR271" s="192" t="s">
        <v>165</v>
      </c>
      <c r="AT271" s="192" t="s">
        <v>160</v>
      </c>
      <c r="AU271" s="192" t="s">
        <v>91</v>
      </c>
      <c r="AY271" s="19" t="s">
        <v>158</v>
      </c>
      <c r="BE271" s="193">
        <f>IF(N271="základní",J271,0)</f>
        <v>0</v>
      </c>
      <c r="BF271" s="193">
        <f>IF(N271="snížená",J271,0)</f>
        <v>0</v>
      </c>
      <c r="BG271" s="193">
        <f>IF(N271="zákl. přenesená",J271,0)</f>
        <v>0</v>
      </c>
      <c r="BH271" s="193">
        <f>IF(N271="sníž. přenesená",J271,0)</f>
        <v>0</v>
      </c>
      <c r="BI271" s="193">
        <f>IF(N271="nulová",J271,0)</f>
        <v>0</v>
      </c>
      <c r="BJ271" s="19" t="s">
        <v>81</v>
      </c>
      <c r="BK271" s="193">
        <f>ROUND(I271*H271,2)</f>
        <v>0</v>
      </c>
      <c r="BL271" s="19" t="s">
        <v>165</v>
      </c>
      <c r="BM271" s="192" t="s">
        <v>903</v>
      </c>
    </row>
    <row r="272" s="2" customFormat="1">
      <c r="A272" s="38"/>
      <c r="B272" s="39"/>
      <c r="C272" s="38"/>
      <c r="D272" s="194" t="s">
        <v>167</v>
      </c>
      <c r="E272" s="38"/>
      <c r="F272" s="195" t="s">
        <v>2076</v>
      </c>
      <c r="G272" s="38"/>
      <c r="H272" s="38"/>
      <c r="I272" s="196"/>
      <c r="J272" s="38"/>
      <c r="K272" s="38"/>
      <c r="L272" s="39"/>
      <c r="M272" s="197"/>
      <c r="N272" s="198"/>
      <c r="O272" s="77"/>
      <c r="P272" s="77"/>
      <c r="Q272" s="77"/>
      <c r="R272" s="77"/>
      <c r="S272" s="77"/>
      <c r="T272" s="78"/>
      <c r="U272" s="38"/>
      <c r="V272" s="38"/>
      <c r="W272" s="38"/>
      <c r="X272" s="38"/>
      <c r="Y272" s="38"/>
      <c r="Z272" s="38"/>
      <c r="AA272" s="38"/>
      <c r="AB272" s="38"/>
      <c r="AC272" s="38"/>
      <c r="AD272" s="38"/>
      <c r="AE272" s="38"/>
      <c r="AT272" s="19" t="s">
        <v>167</v>
      </c>
      <c r="AU272" s="19" t="s">
        <v>91</v>
      </c>
    </row>
    <row r="273" s="2" customFormat="1" ht="16.5" customHeight="1">
      <c r="A273" s="38"/>
      <c r="B273" s="180"/>
      <c r="C273" s="181" t="s">
        <v>605</v>
      </c>
      <c r="D273" s="181" t="s">
        <v>160</v>
      </c>
      <c r="E273" s="182" t="s">
        <v>2126</v>
      </c>
      <c r="F273" s="183" t="s">
        <v>2078</v>
      </c>
      <c r="G273" s="184" t="s">
        <v>364</v>
      </c>
      <c r="H273" s="185">
        <v>1</v>
      </c>
      <c r="I273" s="186"/>
      <c r="J273" s="187">
        <f>ROUND(I273*H273,2)</f>
        <v>0</v>
      </c>
      <c r="K273" s="183" t="s">
        <v>1</v>
      </c>
      <c r="L273" s="39"/>
      <c r="M273" s="188" t="s">
        <v>1</v>
      </c>
      <c r="N273" s="189" t="s">
        <v>40</v>
      </c>
      <c r="O273" s="77"/>
      <c r="P273" s="190">
        <f>O273*H273</f>
        <v>0</v>
      </c>
      <c r="Q273" s="190">
        <v>0</v>
      </c>
      <c r="R273" s="190">
        <f>Q273*H273</f>
        <v>0</v>
      </c>
      <c r="S273" s="190">
        <v>0</v>
      </c>
      <c r="T273" s="191">
        <f>S273*H273</f>
        <v>0</v>
      </c>
      <c r="U273" s="38"/>
      <c r="V273" s="38"/>
      <c r="W273" s="38"/>
      <c r="X273" s="38"/>
      <c r="Y273" s="38"/>
      <c r="Z273" s="38"/>
      <c r="AA273" s="38"/>
      <c r="AB273" s="38"/>
      <c r="AC273" s="38"/>
      <c r="AD273" s="38"/>
      <c r="AE273" s="38"/>
      <c r="AR273" s="192" t="s">
        <v>165</v>
      </c>
      <c r="AT273" s="192" t="s">
        <v>160</v>
      </c>
      <c r="AU273" s="192" t="s">
        <v>91</v>
      </c>
      <c r="AY273" s="19" t="s">
        <v>158</v>
      </c>
      <c r="BE273" s="193">
        <f>IF(N273="základní",J273,0)</f>
        <v>0</v>
      </c>
      <c r="BF273" s="193">
        <f>IF(N273="snížená",J273,0)</f>
        <v>0</v>
      </c>
      <c r="BG273" s="193">
        <f>IF(N273="zákl. přenesená",J273,0)</f>
        <v>0</v>
      </c>
      <c r="BH273" s="193">
        <f>IF(N273="sníž. přenesená",J273,0)</f>
        <v>0</v>
      </c>
      <c r="BI273" s="193">
        <f>IF(N273="nulová",J273,0)</f>
        <v>0</v>
      </c>
      <c r="BJ273" s="19" t="s">
        <v>81</v>
      </c>
      <c r="BK273" s="193">
        <f>ROUND(I273*H273,2)</f>
        <v>0</v>
      </c>
      <c r="BL273" s="19" t="s">
        <v>165</v>
      </c>
      <c r="BM273" s="192" t="s">
        <v>913</v>
      </c>
    </row>
    <row r="274" s="2" customFormat="1">
      <c r="A274" s="38"/>
      <c r="B274" s="39"/>
      <c r="C274" s="38"/>
      <c r="D274" s="194" t="s">
        <v>167</v>
      </c>
      <c r="E274" s="38"/>
      <c r="F274" s="195" t="s">
        <v>2078</v>
      </c>
      <c r="G274" s="38"/>
      <c r="H274" s="38"/>
      <c r="I274" s="196"/>
      <c r="J274" s="38"/>
      <c r="K274" s="38"/>
      <c r="L274" s="39"/>
      <c r="M274" s="197"/>
      <c r="N274" s="198"/>
      <c r="O274" s="77"/>
      <c r="P274" s="77"/>
      <c r="Q274" s="77"/>
      <c r="R274" s="77"/>
      <c r="S274" s="77"/>
      <c r="T274" s="78"/>
      <c r="U274" s="38"/>
      <c r="V274" s="38"/>
      <c r="W274" s="38"/>
      <c r="X274" s="38"/>
      <c r="Y274" s="38"/>
      <c r="Z274" s="38"/>
      <c r="AA274" s="38"/>
      <c r="AB274" s="38"/>
      <c r="AC274" s="38"/>
      <c r="AD274" s="38"/>
      <c r="AE274" s="38"/>
      <c r="AT274" s="19" t="s">
        <v>167</v>
      </c>
      <c r="AU274" s="19" t="s">
        <v>91</v>
      </c>
    </row>
    <row r="275" s="2" customFormat="1" ht="16.5" customHeight="1">
      <c r="A275" s="38"/>
      <c r="B275" s="180"/>
      <c r="C275" s="181" t="s">
        <v>611</v>
      </c>
      <c r="D275" s="181" t="s">
        <v>160</v>
      </c>
      <c r="E275" s="182" t="s">
        <v>2127</v>
      </c>
      <c r="F275" s="183" t="s">
        <v>2080</v>
      </c>
      <c r="G275" s="184" t="s">
        <v>364</v>
      </c>
      <c r="H275" s="185">
        <v>1</v>
      </c>
      <c r="I275" s="186"/>
      <c r="J275" s="187">
        <f>ROUND(I275*H275,2)</f>
        <v>0</v>
      </c>
      <c r="K275" s="183" t="s">
        <v>1</v>
      </c>
      <c r="L275" s="39"/>
      <c r="M275" s="188" t="s">
        <v>1</v>
      </c>
      <c r="N275" s="189" t="s">
        <v>40</v>
      </c>
      <c r="O275" s="77"/>
      <c r="P275" s="190">
        <f>O275*H275</f>
        <v>0</v>
      </c>
      <c r="Q275" s="190">
        <v>0</v>
      </c>
      <c r="R275" s="190">
        <f>Q275*H275</f>
        <v>0</v>
      </c>
      <c r="S275" s="190">
        <v>0</v>
      </c>
      <c r="T275" s="191">
        <f>S275*H275</f>
        <v>0</v>
      </c>
      <c r="U275" s="38"/>
      <c r="V275" s="38"/>
      <c r="W275" s="38"/>
      <c r="X275" s="38"/>
      <c r="Y275" s="38"/>
      <c r="Z275" s="38"/>
      <c r="AA275" s="38"/>
      <c r="AB275" s="38"/>
      <c r="AC275" s="38"/>
      <c r="AD275" s="38"/>
      <c r="AE275" s="38"/>
      <c r="AR275" s="192" t="s">
        <v>165</v>
      </c>
      <c r="AT275" s="192" t="s">
        <v>160</v>
      </c>
      <c r="AU275" s="192" t="s">
        <v>91</v>
      </c>
      <c r="AY275" s="19" t="s">
        <v>158</v>
      </c>
      <c r="BE275" s="193">
        <f>IF(N275="základní",J275,0)</f>
        <v>0</v>
      </c>
      <c r="BF275" s="193">
        <f>IF(N275="snížená",J275,0)</f>
        <v>0</v>
      </c>
      <c r="BG275" s="193">
        <f>IF(N275="zákl. přenesená",J275,0)</f>
        <v>0</v>
      </c>
      <c r="BH275" s="193">
        <f>IF(N275="sníž. přenesená",J275,0)</f>
        <v>0</v>
      </c>
      <c r="BI275" s="193">
        <f>IF(N275="nulová",J275,0)</f>
        <v>0</v>
      </c>
      <c r="BJ275" s="19" t="s">
        <v>81</v>
      </c>
      <c r="BK275" s="193">
        <f>ROUND(I275*H275,2)</f>
        <v>0</v>
      </c>
      <c r="BL275" s="19" t="s">
        <v>165</v>
      </c>
      <c r="BM275" s="192" t="s">
        <v>922</v>
      </c>
    </row>
    <row r="276" s="2" customFormat="1">
      <c r="A276" s="38"/>
      <c r="B276" s="39"/>
      <c r="C276" s="38"/>
      <c r="D276" s="194" t="s">
        <v>167</v>
      </c>
      <c r="E276" s="38"/>
      <c r="F276" s="195" t="s">
        <v>2080</v>
      </c>
      <c r="G276" s="38"/>
      <c r="H276" s="38"/>
      <c r="I276" s="196"/>
      <c r="J276" s="38"/>
      <c r="K276" s="38"/>
      <c r="L276" s="39"/>
      <c r="M276" s="197"/>
      <c r="N276" s="198"/>
      <c r="O276" s="77"/>
      <c r="P276" s="77"/>
      <c r="Q276" s="77"/>
      <c r="R276" s="77"/>
      <c r="S276" s="77"/>
      <c r="T276" s="78"/>
      <c r="U276" s="38"/>
      <c r="V276" s="38"/>
      <c r="W276" s="38"/>
      <c r="X276" s="38"/>
      <c r="Y276" s="38"/>
      <c r="Z276" s="38"/>
      <c r="AA276" s="38"/>
      <c r="AB276" s="38"/>
      <c r="AC276" s="38"/>
      <c r="AD276" s="38"/>
      <c r="AE276" s="38"/>
      <c r="AT276" s="19" t="s">
        <v>167</v>
      </c>
      <c r="AU276" s="19" t="s">
        <v>91</v>
      </c>
    </row>
    <row r="277" s="2" customFormat="1" ht="16.5" customHeight="1">
      <c r="A277" s="38"/>
      <c r="B277" s="180"/>
      <c r="C277" s="181" t="s">
        <v>617</v>
      </c>
      <c r="D277" s="181" t="s">
        <v>160</v>
      </c>
      <c r="E277" s="182" t="s">
        <v>2128</v>
      </c>
      <c r="F277" s="183" t="s">
        <v>2082</v>
      </c>
      <c r="G277" s="184" t="s">
        <v>364</v>
      </c>
      <c r="H277" s="185">
        <v>1</v>
      </c>
      <c r="I277" s="186"/>
      <c r="J277" s="187">
        <f>ROUND(I277*H277,2)</f>
        <v>0</v>
      </c>
      <c r="K277" s="183" t="s">
        <v>1</v>
      </c>
      <c r="L277" s="39"/>
      <c r="M277" s="188" t="s">
        <v>1</v>
      </c>
      <c r="N277" s="189" t="s">
        <v>40</v>
      </c>
      <c r="O277" s="77"/>
      <c r="P277" s="190">
        <f>O277*H277</f>
        <v>0</v>
      </c>
      <c r="Q277" s="190">
        <v>0</v>
      </c>
      <c r="R277" s="190">
        <f>Q277*H277</f>
        <v>0</v>
      </c>
      <c r="S277" s="190">
        <v>0</v>
      </c>
      <c r="T277" s="191">
        <f>S277*H277</f>
        <v>0</v>
      </c>
      <c r="U277" s="38"/>
      <c r="V277" s="38"/>
      <c r="W277" s="38"/>
      <c r="X277" s="38"/>
      <c r="Y277" s="38"/>
      <c r="Z277" s="38"/>
      <c r="AA277" s="38"/>
      <c r="AB277" s="38"/>
      <c r="AC277" s="38"/>
      <c r="AD277" s="38"/>
      <c r="AE277" s="38"/>
      <c r="AR277" s="192" t="s">
        <v>165</v>
      </c>
      <c r="AT277" s="192" t="s">
        <v>160</v>
      </c>
      <c r="AU277" s="192" t="s">
        <v>91</v>
      </c>
      <c r="AY277" s="19" t="s">
        <v>158</v>
      </c>
      <c r="BE277" s="193">
        <f>IF(N277="základní",J277,0)</f>
        <v>0</v>
      </c>
      <c r="BF277" s="193">
        <f>IF(N277="snížená",J277,0)</f>
        <v>0</v>
      </c>
      <c r="BG277" s="193">
        <f>IF(N277="zákl. přenesená",J277,0)</f>
        <v>0</v>
      </c>
      <c r="BH277" s="193">
        <f>IF(N277="sníž. přenesená",J277,0)</f>
        <v>0</v>
      </c>
      <c r="BI277" s="193">
        <f>IF(N277="nulová",J277,0)</f>
        <v>0</v>
      </c>
      <c r="BJ277" s="19" t="s">
        <v>81</v>
      </c>
      <c r="BK277" s="193">
        <f>ROUND(I277*H277,2)</f>
        <v>0</v>
      </c>
      <c r="BL277" s="19" t="s">
        <v>165</v>
      </c>
      <c r="BM277" s="192" t="s">
        <v>932</v>
      </c>
    </row>
    <row r="278" s="2" customFormat="1">
      <c r="A278" s="38"/>
      <c r="B278" s="39"/>
      <c r="C278" s="38"/>
      <c r="D278" s="194" t="s">
        <v>167</v>
      </c>
      <c r="E278" s="38"/>
      <c r="F278" s="195" t="s">
        <v>2082</v>
      </c>
      <c r="G278" s="38"/>
      <c r="H278" s="38"/>
      <c r="I278" s="196"/>
      <c r="J278" s="38"/>
      <c r="K278" s="38"/>
      <c r="L278" s="39"/>
      <c r="M278" s="197"/>
      <c r="N278" s="198"/>
      <c r="O278" s="77"/>
      <c r="P278" s="77"/>
      <c r="Q278" s="77"/>
      <c r="R278" s="77"/>
      <c r="S278" s="77"/>
      <c r="T278" s="78"/>
      <c r="U278" s="38"/>
      <c r="V278" s="38"/>
      <c r="W278" s="38"/>
      <c r="X278" s="38"/>
      <c r="Y278" s="38"/>
      <c r="Z278" s="38"/>
      <c r="AA278" s="38"/>
      <c r="AB278" s="38"/>
      <c r="AC278" s="38"/>
      <c r="AD278" s="38"/>
      <c r="AE278" s="38"/>
      <c r="AT278" s="19" t="s">
        <v>167</v>
      </c>
      <c r="AU278" s="19" t="s">
        <v>91</v>
      </c>
    </row>
    <row r="279" s="2" customFormat="1" ht="16.5" customHeight="1">
      <c r="A279" s="38"/>
      <c r="B279" s="180"/>
      <c r="C279" s="181" t="s">
        <v>173</v>
      </c>
      <c r="D279" s="181" t="s">
        <v>160</v>
      </c>
      <c r="E279" s="182" t="s">
        <v>2129</v>
      </c>
      <c r="F279" s="183" t="s">
        <v>2076</v>
      </c>
      <c r="G279" s="184" t="s">
        <v>364</v>
      </c>
      <c r="H279" s="185">
        <v>1</v>
      </c>
      <c r="I279" s="186"/>
      <c r="J279" s="187">
        <f>ROUND(I279*H279,2)</f>
        <v>0</v>
      </c>
      <c r="K279" s="183" t="s">
        <v>1</v>
      </c>
      <c r="L279" s="39"/>
      <c r="M279" s="188" t="s">
        <v>1</v>
      </c>
      <c r="N279" s="189" t="s">
        <v>40</v>
      </c>
      <c r="O279" s="77"/>
      <c r="P279" s="190">
        <f>O279*H279</f>
        <v>0</v>
      </c>
      <c r="Q279" s="190">
        <v>0</v>
      </c>
      <c r="R279" s="190">
        <f>Q279*H279</f>
        <v>0</v>
      </c>
      <c r="S279" s="190">
        <v>0</v>
      </c>
      <c r="T279" s="191">
        <f>S279*H279</f>
        <v>0</v>
      </c>
      <c r="U279" s="38"/>
      <c r="V279" s="38"/>
      <c r="W279" s="38"/>
      <c r="X279" s="38"/>
      <c r="Y279" s="38"/>
      <c r="Z279" s="38"/>
      <c r="AA279" s="38"/>
      <c r="AB279" s="38"/>
      <c r="AC279" s="38"/>
      <c r="AD279" s="38"/>
      <c r="AE279" s="38"/>
      <c r="AR279" s="192" t="s">
        <v>165</v>
      </c>
      <c r="AT279" s="192" t="s">
        <v>160</v>
      </c>
      <c r="AU279" s="192" t="s">
        <v>91</v>
      </c>
      <c r="AY279" s="19" t="s">
        <v>158</v>
      </c>
      <c r="BE279" s="193">
        <f>IF(N279="základní",J279,0)</f>
        <v>0</v>
      </c>
      <c r="BF279" s="193">
        <f>IF(N279="snížená",J279,0)</f>
        <v>0</v>
      </c>
      <c r="BG279" s="193">
        <f>IF(N279="zákl. přenesená",J279,0)</f>
        <v>0</v>
      </c>
      <c r="BH279" s="193">
        <f>IF(N279="sníž. přenesená",J279,0)</f>
        <v>0</v>
      </c>
      <c r="BI279" s="193">
        <f>IF(N279="nulová",J279,0)</f>
        <v>0</v>
      </c>
      <c r="BJ279" s="19" t="s">
        <v>81</v>
      </c>
      <c r="BK279" s="193">
        <f>ROUND(I279*H279,2)</f>
        <v>0</v>
      </c>
      <c r="BL279" s="19" t="s">
        <v>165</v>
      </c>
      <c r="BM279" s="192" t="s">
        <v>942</v>
      </c>
    </row>
    <row r="280" s="2" customFormat="1">
      <c r="A280" s="38"/>
      <c r="B280" s="39"/>
      <c r="C280" s="38"/>
      <c r="D280" s="194" t="s">
        <v>167</v>
      </c>
      <c r="E280" s="38"/>
      <c r="F280" s="195" t="s">
        <v>2076</v>
      </c>
      <c r="G280" s="38"/>
      <c r="H280" s="38"/>
      <c r="I280" s="196"/>
      <c r="J280" s="38"/>
      <c r="K280" s="38"/>
      <c r="L280" s="39"/>
      <c r="M280" s="197"/>
      <c r="N280" s="198"/>
      <c r="O280" s="77"/>
      <c r="P280" s="77"/>
      <c r="Q280" s="77"/>
      <c r="R280" s="77"/>
      <c r="S280" s="77"/>
      <c r="T280" s="78"/>
      <c r="U280" s="38"/>
      <c r="V280" s="38"/>
      <c r="W280" s="38"/>
      <c r="X280" s="38"/>
      <c r="Y280" s="38"/>
      <c r="Z280" s="38"/>
      <c r="AA280" s="38"/>
      <c r="AB280" s="38"/>
      <c r="AC280" s="38"/>
      <c r="AD280" s="38"/>
      <c r="AE280" s="38"/>
      <c r="AT280" s="19" t="s">
        <v>167</v>
      </c>
      <c r="AU280" s="19" t="s">
        <v>91</v>
      </c>
    </row>
    <row r="281" s="2" customFormat="1" ht="16.5" customHeight="1">
      <c r="A281" s="38"/>
      <c r="B281" s="180"/>
      <c r="C281" s="181" t="s">
        <v>624</v>
      </c>
      <c r="D281" s="181" t="s">
        <v>160</v>
      </c>
      <c r="E281" s="182" t="s">
        <v>2130</v>
      </c>
      <c r="F281" s="183" t="s">
        <v>2078</v>
      </c>
      <c r="G281" s="184" t="s">
        <v>364</v>
      </c>
      <c r="H281" s="185">
        <v>1</v>
      </c>
      <c r="I281" s="186"/>
      <c r="J281" s="187">
        <f>ROUND(I281*H281,2)</f>
        <v>0</v>
      </c>
      <c r="K281" s="183" t="s">
        <v>1</v>
      </c>
      <c r="L281" s="39"/>
      <c r="M281" s="188" t="s">
        <v>1</v>
      </c>
      <c r="N281" s="189" t="s">
        <v>40</v>
      </c>
      <c r="O281" s="77"/>
      <c r="P281" s="190">
        <f>O281*H281</f>
        <v>0</v>
      </c>
      <c r="Q281" s="190">
        <v>0</v>
      </c>
      <c r="R281" s="190">
        <f>Q281*H281</f>
        <v>0</v>
      </c>
      <c r="S281" s="190">
        <v>0</v>
      </c>
      <c r="T281" s="191">
        <f>S281*H281</f>
        <v>0</v>
      </c>
      <c r="U281" s="38"/>
      <c r="V281" s="38"/>
      <c r="W281" s="38"/>
      <c r="X281" s="38"/>
      <c r="Y281" s="38"/>
      <c r="Z281" s="38"/>
      <c r="AA281" s="38"/>
      <c r="AB281" s="38"/>
      <c r="AC281" s="38"/>
      <c r="AD281" s="38"/>
      <c r="AE281" s="38"/>
      <c r="AR281" s="192" t="s">
        <v>165</v>
      </c>
      <c r="AT281" s="192" t="s">
        <v>160</v>
      </c>
      <c r="AU281" s="192" t="s">
        <v>91</v>
      </c>
      <c r="AY281" s="19" t="s">
        <v>158</v>
      </c>
      <c r="BE281" s="193">
        <f>IF(N281="základní",J281,0)</f>
        <v>0</v>
      </c>
      <c r="BF281" s="193">
        <f>IF(N281="snížená",J281,0)</f>
        <v>0</v>
      </c>
      <c r="BG281" s="193">
        <f>IF(N281="zákl. přenesená",J281,0)</f>
        <v>0</v>
      </c>
      <c r="BH281" s="193">
        <f>IF(N281="sníž. přenesená",J281,0)</f>
        <v>0</v>
      </c>
      <c r="BI281" s="193">
        <f>IF(N281="nulová",J281,0)</f>
        <v>0</v>
      </c>
      <c r="BJ281" s="19" t="s">
        <v>81</v>
      </c>
      <c r="BK281" s="193">
        <f>ROUND(I281*H281,2)</f>
        <v>0</v>
      </c>
      <c r="BL281" s="19" t="s">
        <v>165</v>
      </c>
      <c r="BM281" s="192" t="s">
        <v>954</v>
      </c>
    </row>
    <row r="282" s="2" customFormat="1">
      <c r="A282" s="38"/>
      <c r="B282" s="39"/>
      <c r="C282" s="38"/>
      <c r="D282" s="194" t="s">
        <v>167</v>
      </c>
      <c r="E282" s="38"/>
      <c r="F282" s="195" t="s">
        <v>2078</v>
      </c>
      <c r="G282" s="38"/>
      <c r="H282" s="38"/>
      <c r="I282" s="196"/>
      <c r="J282" s="38"/>
      <c r="K282" s="38"/>
      <c r="L282" s="39"/>
      <c r="M282" s="197"/>
      <c r="N282" s="198"/>
      <c r="O282" s="77"/>
      <c r="P282" s="77"/>
      <c r="Q282" s="77"/>
      <c r="R282" s="77"/>
      <c r="S282" s="77"/>
      <c r="T282" s="78"/>
      <c r="U282" s="38"/>
      <c r="V282" s="38"/>
      <c r="W282" s="38"/>
      <c r="X282" s="38"/>
      <c r="Y282" s="38"/>
      <c r="Z282" s="38"/>
      <c r="AA282" s="38"/>
      <c r="AB282" s="38"/>
      <c r="AC282" s="38"/>
      <c r="AD282" s="38"/>
      <c r="AE282" s="38"/>
      <c r="AT282" s="19" t="s">
        <v>167</v>
      </c>
      <c r="AU282" s="19" t="s">
        <v>91</v>
      </c>
    </row>
    <row r="283" s="2" customFormat="1" ht="16.5" customHeight="1">
      <c r="A283" s="38"/>
      <c r="B283" s="180"/>
      <c r="C283" s="181" t="s">
        <v>630</v>
      </c>
      <c r="D283" s="181" t="s">
        <v>160</v>
      </c>
      <c r="E283" s="182" t="s">
        <v>2131</v>
      </c>
      <c r="F283" s="183" t="s">
        <v>2080</v>
      </c>
      <c r="G283" s="184" t="s">
        <v>364</v>
      </c>
      <c r="H283" s="185">
        <v>1</v>
      </c>
      <c r="I283" s="186"/>
      <c r="J283" s="187">
        <f>ROUND(I283*H283,2)</f>
        <v>0</v>
      </c>
      <c r="K283" s="183" t="s">
        <v>1</v>
      </c>
      <c r="L283" s="39"/>
      <c r="M283" s="188" t="s">
        <v>1</v>
      </c>
      <c r="N283" s="189" t="s">
        <v>40</v>
      </c>
      <c r="O283" s="77"/>
      <c r="P283" s="190">
        <f>O283*H283</f>
        <v>0</v>
      </c>
      <c r="Q283" s="190">
        <v>0</v>
      </c>
      <c r="R283" s="190">
        <f>Q283*H283</f>
        <v>0</v>
      </c>
      <c r="S283" s="190">
        <v>0</v>
      </c>
      <c r="T283" s="191">
        <f>S283*H283</f>
        <v>0</v>
      </c>
      <c r="U283" s="38"/>
      <c r="V283" s="38"/>
      <c r="W283" s="38"/>
      <c r="X283" s="38"/>
      <c r="Y283" s="38"/>
      <c r="Z283" s="38"/>
      <c r="AA283" s="38"/>
      <c r="AB283" s="38"/>
      <c r="AC283" s="38"/>
      <c r="AD283" s="38"/>
      <c r="AE283" s="38"/>
      <c r="AR283" s="192" t="s">
        <v>165</v>
      </c>
      <c r="AT283" s="192" t="s">
        <v>160</v>
      </c>
      <c r="AU283" s="192" t="s">
        <v>91</v>
      </c>
      <c r="AY283" s="19" t="s">
        <v>158</v>
      </c>
      <c r="BE283" s="193">
        <f>IF(N283="základní",J283,0)</f>
        <v>0</v>
      </c>
      <c r="BF283" s="193">
        <f>IF(N283="snížená",J283,0)</f>
        <v>0</v>
      </c>
      <c r="BG283" s="193">
        <f>IF(N283="zákl. přenesená",J283,0)</f>
        <v>0</v>
      </c>
      <c r="BH283" s="193">
        <f>IF(N283="sníž. přenesená",J283,0)</f>
        <v>0</v>
      </c>
      <c r="BI283" s="193">
        <f>IF(N283="nulová",J283,0)</f>
        <v>0</v>
      </c>
      <c r="BJ283" s="19" t="s">
        <v>81</v>
      </c>
      <c r="BK283" s="193">
        <f>ROUND(I283*H283,2)</f>
        <v>0</v>
      </c>
      <c r="BL283" s="19" t="s">
        <v>165</v>
      </c>
      <c r="BM283" s="192" t="s">
        <v>966</v>
      </c>
    </row>
    <row r="284" s="2" customFormat="1">
      <c r="A284" s="38"/>
      <c r="B284" s="39"/>
      <c r="C284" s="38"/>
      <c r="D284" s="194" t="s">
        <v>167</v>
      </c>
      <c r="E284" s="38"/>
      <c r="F284" s="195" t="s">
        <v>2080</v>
      </c>
      <c r="G284" s="38"/>
      <c r="H284" s="38"/>
      <c r="I284" s="196"/>
      <c r="J284" s="38"/>
      <c r="K284" s="38"/>
      <c r="L284" s="39"/>
      <c r="M284" s="197"/>
      <c r="N284" s="198"/>
      <c r="O284" s="77"/>
      <c r="P284" s="77"/>
      <c r="Q284" s="77"/>
      <c r="R284" s="77"/>
      <c r="S284" s="77"/>
      <c r="T284" s="78"/>
      <c r="U284" s="38"/>
      <c r="V284" s="38"/>
      <c r="W284" s="38"/>
      <c r="X284" s="38"/>
      <c r="Y284" s="38"/>
      <c r="Z284" s="38"/>
      <c r="AA284" s="38"/>
      <c r="AB284" s="38"/>
      <c r="AC284" s="38"/>
      <c r="AD284" s="38"/>
      <c r="AE284" s="38"/>
      <c r="AT284" s="19" t="s">
        <v>167</v>
      </c>
      <c r="AU284" s="19" t="s">
        <v>91</v>
      </c>
    </row>
    <row r="285" s="2" customFormat="1" ht="16.5" customHeight="1">
      <c r="A285" s="38"/>
      <c r="B285" s="180"/>
      <c r="C285" s="181" t="s">
        <v>635</v>
      </c>
      <c r="D285" s="181" t="s">
        <v>160</v>
      </c>
      <c r="E285" s="182" t="s">
        <v>2132</v>
      </c>
      <c r="F285" s="183" t="s">
        <v>2082</v>
      </c>
      <c r="G285" s="184" t="s">
        <v>364</v>
      </c>
      <c r="H285" s="185">
        <v>1</v>
      </c>
      <c r="I285" s="186"/>
      <c r="J285" s="187">
        <f>ROUND(I285*H285,2)</f>
        <v>0</v>
      </c>
      <c r="K285" s="183" t="s">
        <v>1</v>
      </c>
      <c r="L285" s="39"/>
      <c r="M285" s="188" t="s">
        <v>1</v>
      </c>
      <c r="N285" s="189" t="s">
        <v>40</v>
      </c>
      <c r="O285" s="77"/>
      <c r="P285" s="190">
        <f>O285*H285</f>
        <v>0</v>
      </c>
      <c r="Q285" s="190">
        <v>0</v>
      </c>
      <c r="R285" s="190">
        <f>Q285*H285</f>
        <v>0</v>
      </c>
      <c r="S285" s="190">
        <v>0</v>
      </c>
      <c r="T285" s="191">
        <f>S285*H285</f>
        <v>0</v>
      </c>
      <c r="U285" s="38"/>
      <c r="V285" s="38"/>
      <c r="W285" s="38"/>
      <c r="X285" s="38"/>
      <c r="Y285" s="38"/>
      <c r="Z285" s="38"/>
      <c r="AA285" s="38"/>
      <c r="AB285" s="38"/>
      <c r="AC285" s="38"/>
      <c r="AD285" s="38"/>
      <c r="AE285" s="38"/>
      <c r="AR285" s="192" t="s">
        <v>165</v>
      </c>
      <c r="AT285" s="192" t="s">
        <v>160</v>
      </c>
      <c r="AU285" s="192" t="s">
        <v>91</v>
      </c>
      <c r="AY285" s="19" t="s">
        <v>158</v>
      </c>
      <c r="BE285" s="193">
        <f>IF(N285="základní",J285,0)</f>
        <v>0</v>
      </c>
      <c r="BF285" s="193">
        <f>IF(N285="snížená",J285,0)</f>
        <v>0</v>
      </c>
      <c r="BG285" s="193">
        <f>IF(N285="zákl. přenesená",J285,0)</f>
        <v>0</v>
      </c>
      <c r="BH285" s="193">
        <f>IF(N285="sníž. přenesená",J285,0)</f>
        <v>0</v>
      </c>
      <c r="BI285" s="193">
        <f>IF(N285="nulová",J285,0)</f>
        <v>0</v>
      </c>
      <c r="BJ285" s="19" t="s">
        <v>81</v>
      </c>
      <c r="BK285" s="193">
        <f>ROUND(I285*H285,2)</f>
        <v>0</v>
      </c>
      <c r="BL285" s="19" t="s">
        <v>165</v>
      </c>
      <c r="BM285" s="192" t="s">
        <v>977</v>
      </c>
    </row>
    <row r="286" s="2" customFormat="1">
      <c r="A286" s="38"/>
      <c r="B286" s="39"/>
      <c r="C286" s="38"/>
      <c r="D286" s="194" t="s">
        <v>167</v>
      </c>
      <c r="E286" s="38"/>
      <c r="F286" s="195" t="s">
        <v>2082</v>
      </c>
      <c r="G286" s="38"/>
      <c r="H286" s="38"/>
      <c r="I286" s="196"/>
      <c r="J286" s="38"/>
      <c r="K286" s="38"/>
      <c r="L286" s="39"/>
      <c r="M286" s="197"/>
      <c r="N286" s="198"/>
      <c r="O286" s="77"/>
      <c r="P286" s="77"/>
      <c r="Q286" s="77"/>
      <c r="R286" s="77"/>
      <c r="S286" s="77"/>
      <c r="T286" s="78"/>
      <c r="U286" s="38"/>
      <c r="V286" s="38"/>
      <c r="W286" s="38"/>
      <c r="X286" s="38"/>
      <c r="Y286" s="38"/>
      <c r="Z286" s="38"/>
      <c r="AA286" s="38"/>
      <c r="AB286" s="38"/>
      <c r="AC286" s="38"/>
      <c r="AD286" s="38"/>
      <c r="AE286" s="38"/>
      <c r="AT286" s="19" t="s">
        <v>167</v>
      </c>
      <c r="AU286" s="19" t="s">
        <v>91</v>
      </c>
    </row>
    <row r="287" s="2" customFormat="1" ht="16.5" customHeight="1">
      <c r="A287" s="38"/>
      <c r="B287" s="180"/>
      <c r="C287" s="181" t="s">
        <v>642</v>
      </c>
      <c r="D287" s="181" t="s">
        <v>160</v>
      </c>
      <c r="E287" s="182" t="s">
        <v>2133</v>
      </c>
      <c r="F287" s="183" t="s">
        <v>2134</v>
      </c>
      <c r="G287" s="184" t="s">
        <v>364</v>
      </c>
      <c r="H287" s="185">
        <v>1</v>
      </c>
      <c r="I287" s="186"/>
      <c r="J287" s="187">
        <f>ROUND(I287*H287,2)</f>
        <v>0</v>
      </c>
      <c r="K287" s="183" t="s">
        <v>1</v>
      </c>
      <c r="L287" s="39"/>
      <c r="M287" s="188" t="s">
        <v>1</v>
      </c>
      <c r="N287" s="189" t="s">
        <v>40</v>
      </c>
      <c r="O287" s="77"/>
      <c r="P287" s="190">
        <f>O287*H287</f>
        <v>0</v>
      </c>
      <c r="Q287" s="190">
        <v>0</v>
      </c>
      <c r="R287" s="190">
        <f>Q287*H287</f>
        <v>0</v>
      </c>
      <c r="S287" s="190">
        <v>0</v>
      </c>
      <c r="T287" s="191">
        <f>S287*H287</f>
        <v>0</v>
      </c>
      <c r="U287" s="38"/>
      <c r="V287" s="38"/>
      <c r="W287" s="38"/>
      <c r="X287" s="38"/>
      <c r="Y287" s="38"/>
      <c r="Z287" s="38"/>
      <c r="AA287" s="38"/>
      <c r="AB287" s="38"/>
      <c r="AC287" s="38"/>
      <c r="AD287" s="38"/>
      <c r="AE287" s="38"/>
      <c r="AR287" s="192" t="s">
        <v>165</v>
      </c>
      <c r="AT287" s="192" t="s">
        <v>160</v>
      </c>
      <c r="AU287" s="192" t="s">
        <v>91</v>
      </c>
      <c r="AY287" s="19" t="s">
        <v>158</v>
      </c>
      <c r="BE287" s="193">
        <f>IF(N287="základní",J287,0)</f>
        <v>0</v>
      </c>
      <c r="BF287" s="193">
        <f>IF(N287="snížená",J287,0)</f>
        <v>0</v>
      </c>
      <c r="BG287" s="193">
        <f>IF(N287="zákl. přenesená",J287,0)</f>
        <v>0</v>
      </c>
      <c r="BH287" s="193">
        <f>IF(N287="sníž. přenesená",J287,0)</f>
        <v>0</v>
      </c>
      <c r="BI287" s="193">
        <f>IF(N287="nulová",J287,0)</f>
        <v>0</v>
      </c>
      <c r="BJ287" s="19" t="s">
        <v>81</v>
      </c>
      <c r="BK287" s="193">
        <f>ROUND(I287*H287,2)</f>
        <v>0</v>
      </c>
      <c r="BL287" s="19" t="s">
        <v>165</v>
      </c>
      <c r="BM287" s="192" t="s">
        <v>993</v>
      </c>
    </row>
    <row r="288" s="2" customFormat="1">
      <c r="A288" s="38"/>
      <c r="B288" s="39"/>
      <c r="C288" s="38"/>
      <c r="D288" s="194" t="s">
        <v>167</v>
      </c>
      <c r="E288" s="38"/>
      <c r="F288" s="195" t="s">
        <v>2134</v>
      </c>
      <c r="G288" s="38"/>
      <c r="H288" s="38"/>
      <c r="I288" s="196"/>
      <c r="J288" s="38"/>
      <c r="K288" s="38"/>
      <c r="L288" s="39"/>
      <c r="M288" s="197"/>
      <c r="N288" s="198"/>
      <c r="O288" s="77"/>
      <c r="P288" s="77"/>
      <c r="Q288" s="77"/>
      <c r="R288" s="77"/>
      <c r="S288" s="77"/>
      <c r="T288" s="78"/>
      <c r="U288" s="38"/>
      <c r="V288" s="38"/>
      <c r="W288" s="38"/>
      <c r="X288" s="38"/>
      <c r="Y288" s="38"/>
      <c r="Z288" s="38"/>
      <c r="AA288" s="38"/>
      <c r="AB288" s="38"/>
      <c r="AC288" s="38"/>
      <c r="AD288" s="38"/>
      <c r="AE288" s="38"/>
      <c r="AT288" s="19" t="s">
        <v>167</v>
      </c>
      <c r="AU288" s="19" t="s">
        <v>91</v>
      </c>
    </row>
    <row r="289" s="2" customFormat="1" ht="16.5" customHeight="1">
      <c r="A289" s="38"/>
      <c r="B289" s="180"/>
      <c r="C289" s="181" t="s">
        <v>647</v>
      </c>
      <c r="D289" s="181" t="s">
        <v>160</v>
      </c>
      <c r="E289" s="182" t="s">
        <v>2135</v>
      </c>
      <c r="F289" s="183" t="s">
        <v>2078</v>
      </c>
      <c r="G289" s="184" t="s">
        <v>364</v>
      </c>
      <c r="H289" s="185">
        <v>1</v>
      </c>
      <c r="I289" s="186"/>
      <c r="J289" s="187">
        <f>ROUND(I289*H289,2)</f>
        <v>0</v>
      </c>
      <c r="K289" s="183" t="s">
        <v>1</v>
      </c>
      <c r="L289" s="39"/>
      <c r="M289" s="188" t="s">
        <v>1</v>
      </c>
      <c r="N289" s="189" t="s">
        <v>40</v>
      </c>
      <c r="O289" s="77"/>
      <c r="P289" s="190">
        <f>O289*H289</f>
        <v>0</v>
      </c>
      <c r="Q289" s="190">
        <v>0</v>
      </c>
      <c r="R289" s="190">
        <f>Q289*H289</f>
        <v>0</v>
      </c>
      <c r="S289" s="190">
        <v>0</v>
      </c>
      <c r="T289" s="191">
        <f>S289*H289</f>
        <v>0</v>
      </c>
      <c r="U289" s="38"/>
      <c r="V289" s="38"/>
      <c r="W289" s="38"/>
      <c r="X289" s="38"/>
      <c r="Y289" s="38"/>
      <c r="Z289" s="38"/>
      <c r="AA289" s="38"/>
      <c r="AB289" s="38"/>
      <c r="AC289" s="38"/>
      <c r="AD289" s="38"/>
      <c r="AE289" s="38"/>
      <c r="AR289" s="192" t="s">
        <v>165</v>
      </c>
      <c r="AT289" s="192" t="s">
        <v>160</v>
      </c>
      <c r="AU289" s="192" t="s">
        <v>91</v>
      </c>
      <c r="AY289" s="19" t="s">
        <v>158</v>
      </c>
      <c r="BE289" s="193">
        <f>IF(N289="základní",J289,0)</f>
        <v>0</v>
      </c>
      <c r="BF289" s="193">
        <f>IF(N289="snížená",J289,0)</f>
        <v>0</v>
      </c>
      <c r="BG289" s="193">
        <f>IF(N289="zákl. přenesená",J289,0)</f>
        <v>0</v>
      </c>
      <c r="BH289" s="193">
        <f>IF(N289="sníž. přenesená",J289,0)</f>
        <v>0</v>
      </c>
      <c r="BI289" s="193">
        <f>IF(N289="nulová",J289,0)</f>
        <v>0</v>
      </c>
      <c r="BJ289" s="19" t="s">
        <v>81</v>
      </c>
      <c r="BK289" s="193">
        <f>ROUND(I289*H289,2)</f>
        <v>0</v>
      </c>
      <c r="BL289" s="19" t="s">
        <v>165</v>
      </c>
      <c r="BM289" s="192" t="s">
        <v>1007</v>
      </c>
    </row>
    <row r="290" s="2" customFormat="1">
      <c r="A290" s="38"/>
      <c r="B290" s="39"/>
      <c r="C290" s="38"/>
      <c r="D290" s="194" t="s">
        <v>167</v>
      </c>
      <c r="E290" s="38"/>
      <c r="F290" s="195" t="s">
        <v>2078</v>
      </c>
      <c r="G290" s="38"/>
      <c r="H290" s="38"/>
      <c r="I290" s="196"/>
      <c r="J290" s="38"/>
      <c r="K290" s="38"/>
      <c r="L290" s="39"/>
      <c r="M290" s="197"/>
      <c r="N290" s="198"/>
      <c r="O290" s="77"/>
      <c r="P290" s="77"/>
      <c r="Q290" s="77"/>
      <c r="R290" s="77"/>
      <c r="S290" s="77"/>
      <c r="T290" s="78"/>
      <c r="U290" s="38"/>
      <c r="V290" s="38"/>
      <c r="W290" s="38"/>
      <c r="X290" s="38"/>
      <c r="Y290" s="38"/>
      <c r="Z290" s="38"/>
      <c r="AA290" s="38"/>
      <c r="AB290" s="38"/>
      <c r="AC290" s="38"/>
      <c r="AD290" s="38"/>
      <c r="AE290" s="38"/>
      <c r="AT290" s="19" t="s">
        <v>167</v>
      </c>
      <c r="AU290" s="19" t="s">
        <v>91</v>
      </c>
    </row>
    <row r="291" s="2" customFormat="1" ht="16.5" customHeight="1">
      <c r="A291" s="38"/>
      <c r="B291" s="180"/>
      <c r="C291" s="181" t="s">
        <v>653</v>
      </c>
      <c r="D291" s="181" t="s">
        <v>160</v>
      </c>
      <c r="E291" s="182" t="s">
        <v>2136</v>
      </c>
      <c r="F291" s="183" t="s">
        <v>2080</v>
      </c>
      <c r="G291" s="184" t="s">
        <v>364</v>
      </c>
      <c r="H291" s="185">
        <v>1</v>
      </c>
      <c r="I291" s="186"/>
      <c r="J291" s="187">
        <f>ROUND(I291*H291,2)</f>
        <v>0</v>
      </c>
      <c r="K291" s="183" t="s">
        <v>1</v>
      </c>
      <c r="L291" s="39"/>
      <c r="M291" s="188" t="s">
        <v>1</v>
      </c>
      <c r="N291" s="189" t="s">
        <v>40</v>
      </c>
      <c r="O291" s="77"/>
      <c r="P291" s="190">
        <f>O291*H291</f>
        <v>0</v>
      </c>
      <c r="Q291" s="190">
        <v>0</v>
      </c>
      <c r="R291" s="190">
        <f>Q291*H291</f>
        <v>0</v>
      </c>
      <c r="S291" s="190">
        <v>0</v>
      </c>
      <c r="T291" s="191">
        <f>S291*H291</f>
        <v>0</v>
      </c>
      <c r="U291" s="38"/>
      <c r="V291" s="38"/>
      <c r="W291" s="38"/>
      <c r="X291" s="38"/>
      <c r="Y291" s="38"/>
      <c r="Z291" s="38"/>
      <c r="AA291" s="38"/>
      <c r="AB291" s="38"/>
      <c r="AC291" s="38"/>
      <c r="AD291" s="38"/>
      <c r="AE291" s="38"/>
      <c r="AR291" s="192" t="s">
        <v>165</v>
      </c>
      <c r="AT291" s="192" t="s">
        <v>160</v>
      </c>
      <c r="AU291" s="192" t="s">
        <v>91</v>
      </c>
      <c r="AY291" s="19" t="s">
        <v>158</v>
      </c>
      <c r="BE291" s="193">
        <f>IF(N291="základní",J291,0)</f>
        <v>0</v>
      </c>
      <c r="BF291" s="193">
        <f>IF(N291="snížená",J291,0)</f>
        <v>0</v>
      </c>
      <c r="BG291" s="193">
        <f>IF(N291="zákl. přenesená",J291,0)</f>
        <v>0</v>
      </c>
      <c r="BH291" s="193">
        <f>IF(N291="sníž. přenesená",J291,0)</f>
        <v>0</v>
      </c>
      <c r="BI291" s="193">
        <f>IF(N291="nulová",J291,0)</f>
        <v>0</v>
      </c>
      <c r="BJ291" s="19" t="s">
        <v>81</v>
      </c>
      <c r="BK291" s="193">
        <f>ROUND(I291*H291,2)</f>
        <v>0</v>
      </c>
      <c r="BL291" s="19" t="s">
        <v>165</v>
      </c>
      <c r="BM291" s="192" t="s">
        <v>1021</v>
      </c>
    </row>
    <row r="292" s="2" customFormat="1">
      <c r="A292" s="38"/>
      <c r="B292" s="39"/>
      <c r="C292" s="38"/>
      <c r="D292" s="194" t="s">
        <v>167</v>
      </c>
      <c r="E292" s="38"/>
      <c r="F292" s="195" t="s">
        <v>2080</v>
      </c>
      <c r="G292" s="38"/>
      <c r="H292" s="38"/>
      <c r="I292" s="196"/>
      <c r="J292" s="38"/>
      <c r="K292" s="38"/>
      <c r="L292" s="39"/>
      <c r="M292" s="197"/>
      <c r="N292" s="198"/>
      <c r="O292" s="77"/>
      <c r="P292" s="77"/>
      <c r="Q292" s="77"/>
      <c r="R292" s="77"/>
      <c r="S292" s="77"/>
      <c r="T292" s="78"/>
      <c r="U292" s="38"/>
      <c r="V292" s="38"/>
      <c r="W292" s="38"/>
      <c r="X292" s="38"/>
      <c r="Y292" s="38"/>
      <c r="Z292" s="38"/>
      <c r="AA292" s="38"/>
      <c r="AB292" s="38"/>
      <c r="AC292" s="38"/>
      <c r="AD292" s="38"/>
      <c r="AE292" s="38"/>
      <c r="AT292" s="19" t="s">
        <v>167</v>
      </c>
      <c r="AU292" s="19" t="s">
        <v>91</v>
      </c>
    </row>
    <row r="293" s="2" customFormat="1" ht="16.5" customHeight="1">
      <c r="A293" s="38"/>
      <c r="B293" s="180"/>
      <c r="C293" s="181" t="s">
        <v>658</v>
      </c>
      <c r="D293" s="181" t="s">
        <v>160</v>
      </c>
      <c r="E293" s="182" t="s">
        <v>2137</v>
      </c>
      <c r="F293" s="183" t="s">
        <v>2082</v>
      </c>
      <c r="G293" s="184" t="s">
        <v>364</v>
      </c>
      <c r="H293" s="185">
        <v>1</v>
      </c>
      <c r="I293" s="186"/>
      <c r="J293" s="187">
        <f>ROUND(I293*H293,2)</f>
        <v>0</v>
      </c>
      <c r="K293" s="183" t="s">
        <v>1</v>
      </c>
      <c r="L293" s="39"/>
      <c r="M293" s="188" t="s">
        <v>1</v>
      </c>
      <c r="N293" s="189" t="s">
        <v>40</v>
      </c>
      <c r="O293" s="77"/>
      <c r="P293" s="190">
        <f>O293*H293</f>
        <v>0</v>
      </c>
      <c r="Q293" s="190">
        <v>0</v>
      </c>
      <c r="R293" s="190">
        <f>Q293*H293</f>
        <v>0</v>
      </c>
      <c r="S293" s="190">
        <v>0</v>
      </c>
      <c r="T293" s="191">
        <f>S293*H293</f>
        <v>0</v>
      </c>
      <c r="U293" s="38"/>
      <c r="V293" s="38"/>
      <c r="W293" s="38"/>
      <c r="X293" s="38"/>
      <c r="Y293" s="38"/>
      <c r="Z293" s="38"/>
      <c r="AA293" s="38"/>
      <c r="AB293" s="38"/>
      <c r="AC293" s="38"/>
      <c r="AD293" s="38"/>
      <c r="AE293" s="38"/>
      <c r="AR293" s="192" t="s">
        <v>165</v>
      </c>
      <c r="AT293" s="192" t="s">
        <v>160</v>
      </c>
      <c r="AU293" s="192" t="s">
        <v>91</v>
      </c>
      <c r="AY293" s="19" t="s">
        <v>158</v>
      </c>
      <c r="BE293" s="193">
        <f>IF(N293="základní",J293,0)</f>
        <v>0</v>
      </c>
      <c r="BF293" s="193">
        <f>IF(N293="snížená",J293,0)</f>
        <v>0</v>
      </c>
      <c r="BG293" s="193">
        <f>IF(N293="zákl. přenesená",J293,0)</f>
        <v>0</v>
      </c>
      <c r="BH293" s="193">
        <f>IF(N293="sníž. přenesená",J293,0)</f>
        <v>0</v>
      </c>
      <c r="BI293" s="193">
        <f>IF(N293="nulová",J293,0)</f>
        <v>0</v>
      </c>
      <c r="BJ293" s="19" t="s">
        <v>81</v>
      </c>
      <c r="BK293" s="193">
        <f>ROUND(I293*H293,2)</f>
        <v>0</v>
      </c>
      <c r="BL293" s="19" t="s">
        <v>165</v>
      </c>
      <c r="BM293" s="192" t="s">
        <v>1033</v>
      </c>
    </row>
    <row r="294" s="2" customFormat="1">
      <c r="A294" s="38"/>
      <c r="B294" s="39"/>
      <c r="C294" s="38"/>
      <c r="D294" s="194" t="s">
        <v>167</v>
      </c>
      <c r="E294" s="38"/>
      <c r="F294" s="195" t="s">
        <v>2082</v>
      </c>
      <c r="G294" s="38"/>
      <c r="H294" s="38"/>
      <c r="I294" s="196"/>
      <c r="J294" s="38"/>
      <c r="K294" s="38"/>
      <c r="L294" s="39"/>
      <c r="M294" s="197"/>
      <c r="N294" s="198"/>
      <c r="O294" s="77"/>
      <c r="P294" s="77"/>
      <c r="Q294" s="77"/>
      <c r="R294" s="77"/>
      <c r="S294" s="77"/>
      <c r="T294" s="78"/>
      <c r="U294" s="38"/>
      <c r="V294" s="38"/>
      <c r="W294" s="38"/>
      <c r="X294" s="38"/>
      <c r="Y294" s="38"/>
      <c r="Z294" s="38"/>
      <c r="AA294" s="38"/>
      <c r="AB294" s="38"/>
      <c r="AC294" s="38"/>
      <c r="AD294" s="38"/>
      <c r="AE294" s="38"/>
      <c r="AT294" s="19" t="s">
        <v>167</v>
      </c>
      <c r="AU294" s="19" t="s">
        <v>91</v>
      </c>
    </row>
    <row r="295" s="2" customFormat="1" ht="16.5" customHeight="1">
      <c r="A295" s="38"/>
      <c r="B295" s="180"/>
      <c r="C295" s="181" t="s">
        <v>664</v>
      </c>
      <c r="D295" s="181" t="s">
        <v>160</v>
      </c>
      <c r="E295" s="182" t="s">
        <v>2138</v>
      </c>
      <c r="F295" s="183" t="s">
        <v>2139</v>
      </c>
      <c r="G295" s="184" t="s">
        <v>364</v>
      </c>
      <c r="H295" s="185">
        <v>1</v>
      </c>
      <c r="I295" s="186"/>
      <c r="J295" s="187">
        <f>ROUND(I295*H295,2)</f>
        <v>0</v>
      </c>
      <c r="K295" s="183" t="s">
        <v>1</v>
      </c>
      <c r="L295" s="39"/>
      <c r="M295" s="188" t="s">
        <v>1</v>
      </c>
      <c r="N295" s="189" t="s">
        <v>40</v>
      </c>
      <c r="O295" s="77"/>
      <c r="P295" s="190">
        <f>O295*H295</f>
        <v>0</v>
      </c>
      <c r="Q295" s="190">
        <v>0</v>
      </c>
      <c r="R295" s="190">
        <f>Q295*H295</f>
        <v>0</v>
      </c>
      <c r="S295" s="190">
        <v>0</v>
      </c>
      <c r="T295" s="191">
        <f>S295*H295</f>
        <v>0</v>
      </c>
      <c r="U295" s="38"/>
      <c r="V295" s="38"/>
      <c r="W295" s="38"/>
      <c r="X295" s="38"/>
      <c r="Y295" s="38"/>
      <c r="Z295" s="38"/>
      <c r="AA295" s="38"/>
      <c r="AB295" s="38"/>
      <c r="AC295" s="38"/>
      <c r="AD295" s="38"/>
      <c r="AE295" s="38"/>
      <c r="AR295" s="192" t="s">
        <v>165</v>
      </c>
      <c r="AT295" s="192" t="s">
        <v>160</v>
      </c>
      <c r="AU295" s="192" t="s">
        <v>91</v>
      </c>
      <c r="AY295" s="19" t="s">
        <v>158</v>
      </c>
      <c r="BE295" s="193">
        <f>IF(N295="základní",J295,0)</f>
        <v>0</v>
      </c>
      <c r="BF295" s="193">
        <f>IF(N295="snížená",J295,0)</f>
        <v>0</v>
      </c>
      <c r="BG295" s="193">
        <f>IF(N295="zákl. přenesená",J295,0)</f>
        <v>0</v>
      </c>
      <c r="BH295" s="193">
        <f>IF(N295="sníž. přenesená",J295,0)</f>
        <v>0</v>
      </c>
      <c r="BI295" s="193">
        <f>IF(N295="nulová",J295,0)</f>
        <v>0</v>
      </c>
      <c r="BJ295" s="19" t="s">
        <v>81</v>
      </c>
      <c r="BK295" s="193">
        <f>ROUND(I295*H295,2)</f>
        <v>0</v>
      </c>
      <c r="BL295" s="19" t="s">
        <v>165</v>
      </c>
      <c r="BM295" s="192" t="s">
        <v>1045</v>
      </c>
    </row>
    <row r="296" s="2" customFormat="1">
      <c r="A296" s="38"/>
      <c r="B296" s="39"/>
      <c r="C296" s="38"/>
      <c r="D296" s="194" t="s">
        <v>167</v>
      </c>
      <c r="E296" s="38"/>
      <c r="F296" s="195" t="s">
        <v>2139</v>
      </c>
      <c r="G296" s="38"/>
      <c r="H296" s="38"/>
      <c r="I296" s="196"/>
      <c r="J296" s="38"/>
      <c r="K296" s="38"/>
      <c r="L296" s="39"/>
      <c r="M296" s="197"/>
      <c r="N296" s="198"/>
      <c r="O296" s="77"/>
      <c r="P296" s="77"/>
      <c r="Q296" s="77"/>
      <c r="R296" s="77"/>
      <c r="S296" s="77"/>
      <c r="T296" s="78"/>
      <c r="U296" s="38"/>
      <c r="V296" s="38"/>
      <c r="W296" s="38"/>
      <c r="X296" s="38"/>
      <c r="Y296" s="38"/>
      <c r="Z296" s="38"/>
      <c r="AA296" s="38"/>
      <c r="AB296" s="38"/>
      <c r="AC296" s="38"/>
      <c r="AD296" s="38"/>
      <c r="AE296" s="38"/>
      <c r="AT296" s="19" t="s">
        <v>167</v>
      </c>
      <c r="AU296" s="19" t="s">
        <v>91</v>
      </c>
    </row>
    <row r="297" s="2" customFormat="1" ht="16.5" customHeight="1">
      <c r="A297" s="38"/>
      <c r="B297" s="180"/>
      <c r="C297" s="181" t="s">
        <v>668</v>
      </c>
      <c r="D297" s="181" t="s">
        <v>160</v>
      </c>
      <c r="E297" s="182" t="s">
        <v>2140</v>
      </c>
      <c r="F297" s="183" t="s">
        <v>2078</v>
      </c>
      <c r="G297" s="184" t="s">
        <v>364</v>
      </c>
      <c r="H297" s="185">
        <v>3</v>
      </c>
      <c r="I297" s="186"/>
      <c r="J297" s="187">
        <f>ROUND(I297*H297,2)</f>
        <v>0</v>
      </c>
      <c r="K297" s="183" t="s">
        <v>1</v>
      </c>
      <c r="L297" s="39"/>
      <c r="M297" s="188" t="s">
        <v>1</v>
      </c>
      <c r="N297" s="189" t="s">
        <v>40</v>
      </c>
      <c r="O297" s="77"/>
      <c r="P297" s="190">
        <f>O297*H297</f>
        <v>0</v>
      </c>
      <c r="Q297" s="190">
        <v>0</v>
      </c>
      <c r="R297" s="190">
        <f>Q297*H297</f>
        <v>0</v>
      </c>
      <c r="S297" s="190">
        <v>0</v>
      </c>
      <c r="T297" s="191">
        <f>S297*H297</f>
        <v>0</v>
      </c>
      <c r="U297" s="38"/>
      <c r="V297" s="38"/>
      <c r="W297" s="38"/>
      <c r="X297" s="38"/>
      <c r="Y297" s="38"/>
      <c r="Z297" s="38"/>
      <c r="AA297" s="38"/>
      <c r="AB297" s="38"/>
      <c r="AC297" s="38"/>
      <c r="AD297" s="38"/>
      <c r="AE297" s="38"/>
      <c r="AR297" s="192" t="s">
        <v>165</v>
      </c>
      <c r="AT297" s="192" t="s">
        <v>160</v>
      </c>
      <c r="AU297" s="192" t="s">
        <v>91</v>
      </c>
      <c r="AY297" s="19" t="s">
        <v>158</v>
      </c>
      <c r="BE297" s="193">
        <f>IF(N297="základní",J297,0)</f>
        <v>0</v>
      </c>
      <c r="BF297" s="193">
        <f>IF(N297="snížená",J297,0)</f>
        <v>0</v>
      </c>
      <c r="BG297" s="193">
        <f>IF(N297="zákl. přenesená",J297,0)</f>
        <v>0</v>
      </c>
      <c r="BH297" s="193">
        <f>IF(N297="sníž. přenesená",J297,0)</f>
        <v>0</v>
      </c>
      <c r="BI297" s="193">
        <f>IF(N297="nulová",J297,0)</f>
        <v>0</v>
      </c>
      <c r="BJ297" s="19" t="s">
        <v>81</v>
      </c>
      <c r="BK297" s="193">
        <f>ROUND(I297*H297,2)</f>
        <v>0</v>
      </c>
      <c r="BL297" s="19" t="s">
        <v>165</v>
      </c>
      <c r="BM297" s="192" t="s">
        <v>1057</v>
      </c>
    </row>
    <row r="298" s="2" customFormat="1">
      <c r="A298" s="38"/>
      <c r="B298" s="39"/>
      <c r="C298" s="38"/>
      <c r="D298" s="194" t="s">
        <v>167</v>
      </c>
      <c r="E298" s="38"/>
      <c r="F298" s="195" t="s">
        <v>2078</v>
      </c>
      <c r="G298" s="38"/>
      <c r="H298" s="38"/>
      <c r="I298" s="196"/>
      <c r="J298" s="38"/>
      <c r="K298" s="38"/>
      <c r="L298" s="39"/>
      <c r="M298" s="197"/>
      <c r="N298" s="198"/>
      <c r="O298" s="77"/>
      <c r="P298" s="77"/>
      <c r="Q298" s="77"/>
      <c r="R298" s="77"/>
      <c r="S298" s="77"/>
      <c r="T298" s="78"/>
      <c r="U298" s="38"/>
      <c r="V298" s="38"/>
      <c r="W298" s="38"/>
      <c r="X298" s="38"/>
      <c r="Y298" s="38"/>
      <c r="Z298" s="38"/>
      <c r="AA298" s="38"/>
      <c r="AB298" s="38"/>
      <c r="AC298" s="38"/>
      <c r="AD298" s="38"/>
      <c r="AE298" s="38"/>
      <c r="AT298" s="19" t="s">
        <v>167</v>
      </c>
      <c r="AU298" s="19" t="s">
        <v>91</v>
      </c>
    </row>
    <row r="299" s="2" customFormat="1" ht="16.5" customHeight="1">
      <c r="A299" s="38"/>
      <c r="B299" s="180"/>
      <c r="C299" s="181" t="s">
        <v>673</v>
      </c>
      <c r="D299" s="181" t="s">
        <v>160</v>
      </c>
      <c r="E299" s="182" t="s">
        <v>2141</v>
      </c>
      <c r="F299" s="183" t="s">
        <v>2080</v>
      </c>
      <c r="G299" s="184" t="s">
        <v>364</v>
      </c>
      <c r="H299" s="185">
        <v>1</v>
      </c>
      <c r="I299" s="186"/>
      <c r="J299" s="187">
        <f>ROUND(I299*H299,2)</f>
        <v>0</v>
      </c>
      <c r="K299" s="183" t="s">
        <v>1</v>
      </c>
      <c r="L299" s="39"/>
      <c r="M299" s="188" t="s">
        <v>1</v>
      </c>
      <c r="N299" s="189" t="s">
        <v>40</v>
      </c>
      <c r="O299" s="77"/>
      <c r="P299" s="190">
        <f>O299*H299</f>
        <v>0</v>
      </c>
      <c r="Q299" s="190">
        <v>0</v>
      </c>
      <c r="R299" s="190">
        <f>Q299*H299</f>
        <v>0</v>
      </c>
      <c r="S299" s="190">
        <v>0</v>
      </c>
      <c r="T299" s="191">
        <f>S299*H299</f>
        <v>0</v>
      </c>
      <c r="U299" s="38"/>
      <c r="V299" s="38"/>
      <c r="W299" s="38"/>
      <c r="X299" s="38"/>
      <c r="Y299" s="38"/>
      <c r="Z299" s="38"/>
      <c r="AA299" s="38"/>
      <c r="AB299" s="38"/>
      <c r="AC299" s="38"/>
      <c r="AD299" s="38"/>
      <c r="AE299" s="38"/>
      <c r="AR299" s="192" t="s">
        <v>165</v>
      </c>
      <c r="AT299" s="192" t="s">
        <v>160</v>
      </c>
      <c r="AU299" s="192" t="s">
        <v>91</v>
      </c>
      <c r="AY299" s="19" t="s">
        <v>158</v>
      </c>
      <c r="BE299" s="193">
        <f>IF(N299="základní",J299,0)</f>
        <v>0</v>
      </c>
      <c r="BF299" s="193">
        <f>IF(N299="snížená",J299,0)</f>
        <v>0</v>
      </c>
      <c r="BG299" s="193">
        <f>IF(N299="zákl. přenesená",J299,0)</f>
        <v>0</v>
      </c>
      <c r="BH299" s="193">
        <f>IF(N299="sníž. přenesená",J299,0)</f>
        <v>0</v>
      </c>
      <c r="BI299" s="193">
        <f>IF(N299="nulová",J299,0)</f>
        <v>0</v>
      </c>
      <c r="BJ299" s="19" t="s">
        <v>81</v>
      </c>
      <c r="BK299" s="193">
        <f>ROUND(I299*H299,2)</f>
        <v>0</v>
      </c>
      <c r="BL299" s="19" t="s">
        <v>165</v>
      </c>
      <c r="BM299" s="192" t="s">
        <v>1078</v>
      </c>
    </row>
    <row r="300" s="2" customFormat="1">
      <c r="A300" s="38"/>
      <c r="B300" s="39"/>
      <c r="C300" s="38"/>
      <c r="D300" s="194" t="s">
        <v>167</v>
      </c>
      <c r="E300" s="38"/>
      <c r="F300" s="195" t="s">
        <v>2080</v>
      </c>
      <c r="G300" s="38"/>
      <c r="H300" s="38"/>
      <c r="I300" s="196"/>
      <c r="J300" s="38"/>
      <c r="K300" s="38"/>
      <c r="L300" s="39"/>
      <c r="M300" s="197"/>
      <c r="N300" s="198"/>
      <c r="O300" s="77"/>
      <c r="P300" s="77"/>
      <c r="Q300" s="77"/>
      <c r="R300" s="77"/>
      <c r="S300" s="77"/>
      <c r="T300" s="78"/>
      <c r="U300" s="38"/>
      <c r="V300" s="38"/>
      <c r="W300" s="38"/>
      <c r="X300" s="38"/>
      <c r="Y300" s="38"/>
      <c r="Z300" s="38"/>
      <c r="AA300" s="38"/>
      <c r="AB300" s="38"/>
      <c r="AC300" s="38"/>
      <c r="AD300" s="38"/>
      <c r="AE300" s="38"/>
      <c r="AT300" s="19" t="s">
        <v>167</v>
      </c>
      <c r="AU300" s="19" t="s">
        <v>91</v>
      </c>
    </row>
    <row r="301" s="2" customFormat="1" ht="16.5" customHeight="1">
      <c r="A301" s="38"/>
      <c r="B301" s="180"/>
      <c r="C301" s="181" t="s">
        <v>677</v>
      </c>
      <c r="D301" s="181" t="s">
        <v>160</v>
      </c>
      <c r="E301" s="182" t="s">
        <v>2142</v>
      </c>
      <c r="F301" s="183" t="s">
        <v>2082</v>
      </c>
      <c r="G301" s="184" t="s">
        <v>364</v>
      </c>
      <c r="H301" s="185">
        <v>1</v>
      </c>
      <c r="I301" s="186"/>
      <c r="J301" s="187">
        <f>ROUND(I301*H301,2)</f>
        <v>0</v>
      </c>
      <c r="K301" s="183" t="s">
        <v>1</v>
      </c>
      <c r="L301" s="39"/>
      <c r="M301" s="188" t="s">
        <v>1</v>
      </c>
      <c r="N301" s="189" t="s">
        <v>40</v>
      </c>
      <c r="O301" s="77"/>
      <c r="P301" s="190">
        <f>O301*H301</f>
        <v>0</v>
      </c>
      <c r="Q301" s="190">
        <v>0</v>
      </c>
      <c r="R301" s="190">
        <f>Q301*H301</f>
        <v>0</v>
      </c>
      <c r="S301" s="190">
        <v>0</v>
      </c>
      <c r="T301" s="191">
        <f>S301*H301</f>
        <v>0</v>
      </c>
      <c r="U301" s="38"/>
      <c r="V301" s="38"/>
      <c r="W301" s="38"/>
      <c r="X301" s="38"/>
      <c r="Y301" s="38"/>
      <c r="Z301" s="38"/>
      <c r="AA301" s="38"/>
      <c r="AB301" s="38"/>
      <c r="AC301" s="38"/>
      <c r="AD301" s="38"/>
      <c r="AE301" s="38"/>
      <c r="AR301" s="192" t="s">
        <v>165</v>
      </c>
      <c r="AT301" s="192" t="s">
        <v>160</v>
      </c>
      <c r="AU301" s="192" t="s">
        <v>91</v>
      </c>
      <c r="AY301" s="19" t="s">
        <v>158</v>
      </c>
      <c r="BE301" s="193">
        <f>IF(N301="základní",J301,0)</f>
        <v>0</v>
      </c>
      <c r="BF301" s="193">
        <f>IF(N301="snížená",J301,0)</f>
        <v>0</v>
      </c>
      <c r="BG301" s="193">
        <f>IF(N301="zákl. přenesená",J301,0)</f>
        <v>0</v>
      </c>
      <c r="BH301" s="193">
        <f>IF(N301="sníž. přenesená",J301,0)</f>
        <v>0</v>
      </c>
      <c r="BI301" s="193">
        <f>IF(N301="nulová",J301,0)</f>
        <v>0</v>
      </c>
      <c r="BJ301" s="19" t="s">
        <v>81</v>
      </c>
      <c r="BK301" s="193">
        <f>ROUND(I301*H301,2)</f>
        <v>0</v>
      </c>
      <c r="BL301" s="19" t="s">
        <v>165</v>
      </c>
      <c r="BM301" s="192" t="s">
        <v>1090</v>
      </c>
    </row>
    <row r="302" s="2" customFormat="1">
      <c r="A302" s="38"/>
      <c r="B302" s="39"/>
      <c r="C302" s="38"/>
      <c r="D302" s="194" t="s">
        <v>167</v>
      </c>
      <c r="E302" s="38"/>
      <c r="F302" s="195" t="s">
        <v>2082</v>
      </c>
      <c r="G302" s="38"/>
      <c r="H302" s="38"/>
      <c r="I302" s="196"/>
      <c r="J302" s="38"/>
      <c r="K302" s="38"/>
      <c r="L302" s="39"/>
      <c r="M302" s="197"/>
      <c r="N302" s="198"/>
      <c r="O302" s="77"/>
      <c r="P302" s="77"/>
      <c r="Q302" s="77"/>
      <c r="R302" s="77"/>
      <c r="S302" s="77"/>
      <c r="T302" s="78"/>
      <c r="U302" s="38"/>
      <c r="V302" s="38"/>
      <c r="W302" s="38"/>
      <c r="X302" s="38"/>
      <c r="Y302" s="38"/>
      <c r="Z302" s="38"/>
      <c r="AA302" s="38"/>
      <c r="AB302" s="38"/>
      <c r="AC302" s="38"/>
      <c r="AD302" s="38"/>
      <c r="AE302" s="38"/>
      <c r="AT302" s="19" t="s">
        <v>167</v>
      </c>
      <c r="AU302" s="19" t="s">
        <v>91</v>
      </c>
    </row>
    <row r="303" s="2" customFormat="1" ht="16.5" customHeight="1">
      <c r="A303" s="38"/>
      <c r="B303" s="180"/>
      <c r="C303" s="181" t="s">
        <v>681</v>
      </c>
      <c r="D303" s="181" t="s">
        <v>160</v>
      </c>
      <c r="E303" s="182" t="s">
        <v>2143</v>
      </c>
      <c r="F303" s="183" t="s">
        <v>2144</v>
      </c>
      <c r="G303" s="184" t="s">
        <v>364</v>
      </c>
      <c r="H303" s="185">
        <v>1</v>
      </c>
      <c r="I303" s="186"/>
      <c r="J303" s="187">
        <f>ROUND(I303*H303,2)</f>
        <v>0</v>
      </c>
      <c r="K303" s="183" t="s">
        <v>1</v>
      </c>
      <c r="L303" s="39"/>
      <c r="M303" s="188" t="s">
        <v>1</v>
      </c>
      <c r="N303" s="189" t="s">
        <v>40</v>
      </c>
      <c r="O303" s="77"/>
      <c r="P303" s="190">
        <f>O303*H303</f>
        <v>0</v>
      </c>
      <c r="Q303" s="190">
        <v>0</v>
      </c>
      <c r="R303" s="190">
        <f>Q303*H303</f>
        <v>0</v>
      </c>
      <c r="S303" s="190">
        <v>0</v>
      </c>
      <c r="T303" s="191">
        <f>S303*H303</f>
        <v>0</v>
      </c>
      <c r="U303" s="38"/>
      <c r="V303" s="38"/>
      <c r="W303" s="38"/>
      <c r="X303" s="38"/>
      <c r="Y303" s="38"/>
      <c r="Z303" s="38"/>
      <c r="AA303" s="38"/>
      <c r="AB303" s="38"/>
      <c r="AC303" s="38"/>
      <c r="AD303" s="38"/>
      <c r="AE303" s="38"/>
      <c r="AR303" s="192" t="s">
        <v>165</v>
      </c>
      <c r="AT303" s="192" t="s">
        <v>160</v>
      </c>
      <c r="AU303" s="192" t="s">
        <v>91</v>
      </c>
      <c r="AY303" s="19" t="s">
        <v>158</v>
      </c>
      <c r="BE303" s="193">
        <f>IF(N303="základní",J303,0)</f>
        <v>0</v>
      </c>
      <c r="BF303" s="193">
        <f>IF(N303="snížená",J303,0)</f>
        <v>0</v>
      </c>
      <c r="BG303" s="193">
        <f>IF(N303="zákl. přenesená",J303,0)</f>
        <v>0</v>
      </c>
      <c r="BH303" s="193">
        <f>IF(N303="sníž. přenesená",J303,0)</f>
        <v>0</v>
      </c>
      <c r="BI303" s="193">
        <f>IF(N303="nulová",J303,0)</f>
        <v>0</v>
      </c>
      <c r="BJ303" s="19" t="s">
        <v>81</v>
      </c>
      <c r="BK303" s="193">
        <f>ROUND(I303*H303,2)</f>
        <v>0</v>
      </c>
      <c r="BL303" s="19" t="s">
        <v>165</v>
      </c>
      <c r="BM303" s="192" t="s">
        <v>1101</v>
      </c>
    </row>
    <row r="304" s="2" customFormat="1">
      <c r="A304" s="38"/>
      <c r="B304" s="39"/>
      <c r="C304" s="38"/>
      <c r="D304" s="194" t="s">
        <v>167</v>
      </c>
      <c r="E304" s="38"/>
      <c r="F304" s="195" t="s">
        <v>2144</v>
      </c>
      <c r="G304" s="38"/>
      <c r="H304" s="38"/>
      <c r="I304" s="196"/>
      <c r="J304" s="38"/>
      <c r="K304" s="38"/>
      <c r="L304" s="39"/>
      <c r="M304" s="197"/>
      <c r="N304" s="198"/>
      <c r="O304" s="77"/>
      <c r="P304" s="77"/>
      <c r="Q304" s="77"/>
      <c r="R304" s="77"/>
      <c r="S304" s="77"/>
      <c r="T304" s="78"/>
      <c r="U304" s="38"/>
      <c r="V304" s="38"/>
      <c r="W304" s="38"/>
      <c r="X304" s="38"/>
      <c r="Y304" s="38"/>
      <c r="Z304" s="38"/>
      <c r="AA304" s="38"/>
      <c r="AB304" s="38"/>
      <c r="AC304" s="38"/>
      <c r="AD304" s="38"/>
      <c r="AE304" s="38"/>
      <c r="AT304" s="19" t="s">
        <v>167</v>
      </c>
      <c r="AU304" s="19" t="s">
        <v>91</v>
      </c>
    </row>
    <row r="305" s="2" customFormat="1" ht="16.5" customHeight="1">
      <c r="A305" s="38"/>
      <c r="B305" s="180"/>
      <c r="C305" s="181" t="s">
        <v>688</v>
      </c>
      <c r="D305" s="181" t="s">
        <v>160</v>
      </c>
      <c r="E305" s="182" t="s">
        <v>2145</v>
      </c>
      <c r="F305" s="183" t="s">
        <v>2146</v>
      </c>
      <c r="G305" s="184" t="s">
        <v>364</v>
      </c>
      <c r="H305" s="185">
        <v>1</v>
      </c>
      <c r="I305" s="186"/>
      <c r="J305" s="187">
        <f>ROUND(I305*H305,2)</f>
        <v>0</v>
      </c>
      <c r="K305" s="183" t="s">
        <v>1</v>
      </c>
      <c r="L305" s="39"/>
      <c r="M305" s="188" t="s">
        <v>1</v>
      </c>
      <c r="N305" s="189" t="s">
        <v>40</v>
      </c>
      <c r="O305" s="77"/>
      <c r="P305" s="190">
        <f>O305*H305</f>
        <v>0</v>
      </c>
      <c r="Q305" s="190">
        <v>0</v>
      </c>
      <c r="R305" s="190">
        <f>Q305*H305</f>
        <v>0</v>
      </c>
      <c r="S305" s="190">
        <v>0</v>
      </c>
      <c r="T305" s="191">
        <f>S305*H305</f>
        <v>0</v>
      </c>
      <c r="U305" s="38"/>
      <c r="V305" s="38"/>
      <c r="W305" s="38"/>
      <c r="X305" s="38"/>
      <c r="Y305" s="38"/>
      <c r="Z305" s="38"/>
      <c r="AA305" s="38"/>
      <c r="AB305" s="38"/>
      <c r="AC305" s="38"/>
      <c r="AD305" s="38"/>
      <c r="AE305" s="38"/>
      <c r="AR305" s="192" t="s">
        <v>165</v>
      </c>
      <c r="AT305" s="192" t="s">
        <v>160</v>
      </c>
      <c r="AU305" s="192" t="s">
        <v>91</v>
      </c>
      <c r="AY305" s="19" t="s">
        <v>158</v>
      </c>
      <c r="BE305" s="193">
        <f>IF(N305="základní",J305,0)</f>
        <v>0</v>
      </c>
      <c r="BF305" s="193">
        <f>IF(N305="snížená",J305,0)</f>
        <v>0</v>
      </c>
      <c r="BG305" s="193">
        <f>IF(N305="zákl. přenesená",J305,0)</f>
        <v>0</v>
      </c>
      <c r="BH305" s="193">
        <f>IF(N305="sníž. přenesená",J305,0)</f>
        <v>0</v>
      </c>
      <c r="BI305" s="193">
        <f>IF(N305="nulová",J305,0)</f>
        <v>0</v>
      </c>
      <c r="BJ305" s="19" t="s">
        <v>81</v>
      </c>
      <c r="BK305" s="193">
        <f>ROUND(I305*H305,2)</f>
        <v>0</v>
      </c>
      <c r="BL305" s="19" t="s">
        <v>165</v>
      </c>
      <c r="BM305" s="192" t="s">
        <v>1112</v>
      </c>
    </row>
    <row r="306" s="2" customFormat="1">
      <c r="A306" s="38"/>
      <c r="B306" s="39"/>
      <c r="C306" s="38"/>
      <c r="D306" s="194" t="s">
        <v>167</v>
      </c>
      <c r="E306" s="38"/>
      <c r="F306" s="195" t="s">
        <v>2146</v>
      </c>
      <c r="G306" s="38"/>
      <c r="H306" s="38"/>
      <c r="I306" s="196"/>
      <c r="J306" s="38"/>
      <c r="K306" s="38"/>
      <c r="L306" s="39"/>
      <c r="M306" s="197"/>
      <c r="N306" s="198"/>
      <c r="O306" s="77"/>
      <c r="P306" s="77"/>
      <c r="Q306" s="77"/>
      <c r="R306" s="77"/>
      <c r="S306" s="77"/>
      <c r="T306" s="78"/>
      <c r="U306" s="38"/>
      <c r="V306" s="38"/>
      <c r="W306" s="38"/>
      <c r="X306" s="38"/>
      <c r="Y306" s="38"/>
      <c r="Z306" s="38"/>
      <c r="AA306" s="38"/>
      <c r="AB306" s="38"/>
      <c r="AC306" s="38"/>
      <c r="AD306" s="38"/>
      <c r="AE306" s="38"/>
      <c r="AT306" s="19" t="s">
        <v>167</v>
      </c>
      <c r="AU306" s="19" t="s">
        <v>91</v>
      </c>
    </row>
    <row r="307" s="2" customFormat="1" ht="16.5" customHeight="1">
      <c r="A307" s="38"/>
      <c r="B307" s="180"/>
      <c r="C307" s="181" t="s">
        <v>692</v>
      </c>
      <c r="D307" s="181" t="s">
        <v>160</v>
      </c>
      <c r="E307" s="182" t="s">
        <v>2147</v>
      </c>
      <c r="F307" s="183" t="s">
        <v>2148</v>
      </c>
      <c r="G307" s="184" t="s">
        <v>364</v>
      </c>
      <c r="H307" s="185">
        <v>1</v>
      </c>
      <c r="I307" s="186"/>
      <c r="J307" s="187">
        <f>ROUND(I307*H307,2)</f>
        <v>0</v>
      </c>
      <c r="K307" s="183" t="s">
        <v>1</v>
      </c>
      <c r="L307" s="39"/>
      <c r="M307" s="188" t="s">
        <v>1</v>
      </c>
      <c r="N307" s="189" t="s">
        <v>40</v>
      </c>
      <c r="O307" s="77"/>
      <c r="P307" s="190">
        <f>O307*H307</f>
        <v>0</v>
      </c>
      <c r="Q307" s="190">
        <v>0</v>
      </c>
      <c r="R307" s="190">
        <f>Q307*H307</f>
        <v>0</v>
      </c>
      <c r="S307" s="190">
        <v>0</v>
      </c>
      <c r="T307" s="191">
        <f>S307*H307</f>
        <v>0</v>
      </c>
      <c r="U307" s="38"/>
      <c r="V307" s="38"/>
      <c r="W307" s="38"/>
      <c r="X307" s="38"/>
      <c r="Y307" s="38"/>
      <c r="Z307" s="38"/>
      <c r="AA307" s="38"/>
      <c r="AB307" s="38"/>
      <c r="AC307" s="38"/>
      <c r="AD307" s="38"/>
      <c r="AE307" s="38"/>
      <c r="AR307" s="192" t="s">
        <v>165</v>
      </c>
      <c r="AT307" s="192" t="s">
        <v>160</v>
      </c>
      <c r="AU307" s="192" t="s">
        <v>91</v>
      </c>
      <c r="AY307" s="19" t="s">
        <v>158</v>
      </c>
      <c r="BE307" s="193">
        <f>IF(N307="základní",J307,0)</f>
        <v>0</v>
      </c>
      <c r="BF307" s="193">
        <f>IF(N307="snížená",J307,0)</f>
        <v>0</v>
      </c>
      <c r="BG307" s="193">
        <f>IF(N307="zákl. přenesená",J307,0)</f>
        <v>0</v>
      </c>
      <c r="BH307" s="193">
        <f>IF(N307="sníž. přenesená",J307,0)</f>
        <v>0</v>
      </c>
      <c r="BI307" s="193">
        <f>IF(N307="nulová",J307,0)</f>
        <v>0</v>
      </c>
      <c r="BJ307" s="19" t="s">
        <v>81</v>
      </c>
      <c r="BK307" s="193">
        <f>ROUND(I307*H307,2)</f>
        <v>0</v>
      </c>
      <c r="BL307" s="19" t="s">
        <v>165</v>
      </c>
      <c r="BM307" s="192" t="s">
        <v>1123</v>
      </c>
    </row>
    <row r="308" s="2" customFormat="1">
      <c r="A308" s="38"/>
      <c r="B308" s="39"/>
      <c r="C308" s="38"/>
      <c r="D308" s="194" t="s">
        <v>167</v>
      </c>
      <c r="E308" s="38"/>
      <c r="F308" s="195" t="s">
        <v>2148</v>
      </c>
      <c r="G308" s="38"/>
      <c r="H308" s="38"/>
      <c r="I308" s="196"/>
      <c r="J308" s="38"/>
      <c r="K308" s="38"/>
      <c r="L308" s="39"/>
      <c r="M308" s="197"/>
      <c r="N308" s="198"/>
      <c r="O308" s="77"/>
      <c r="P308" s="77"/>
      <c r="Q308" s="77"/>
      <c r="R308" s="77"/>
      <c r="S308" s="77"/>
      <c r="T308" s="78"/>
      <c r="U308" s="38"/>
      <c r="V308" s="38"/>
      <c r="W308" s="38"/>
      <c r="X308" s="38"/>
      <c r="Y308" s="38"/>
      <c r="Z308" s="38"/>
      <c r="AA308" s="38"/>
      <c r="AB308" s="38"/>
      <c r="AC308" s="38"/>
      <c r="AD308" s="38"/>
      <c r="AE308" s="38"/>
      <c r="AT308" s="19" t="s">
        <v>167</v>
      </c>
      <c r="AU308" s="19" t="s">
        <v>91</v>
      </c>
    </row>
    <row r="309" s="2" customFormat="1" ht="16.5" customHeight="1">
      <c r="A309" s="38"/>
      <c r="B309" s="180"/>
      <c r="C309" s="181" t="s">
        <v>697</v>
      </c>
      <c r="D309" s="181" t="s">
        <v>160</v>
      </c>
      <c r="E309" s="182" t="s">
        <v>2149</v>
      </c>
      <c r="F309" s="183" t="s">
        <v>2150</v>
      </c>
      <c r="G309" s="184" t="s">
        <v>364</v>
      </c>
      <c r="H309" s="185">
        <v>1</v>
      </c>
      <c r="I309" s="186"/>
      <c r="J309" s="187">
        <f>ROUND(I309*H309,2)</f>
        <v>0</v>
      </c>
      <c r="K309" s="183" t="s">
        <v>1</v>
      </c>
      <c r="L309" s="39"/>
      <c r="M309" s="188" t="s">
        <v>1</v>
      </c>
      <c r="N309" s="189" t="s">
        <v>40</v>
      </c>
      <c r="O309" s="77"/>
      <c r="P309" s="190">
        <f>O309*H309</f>
        <v>0</v>
      </c>
      <c r="Q309" s="190">
        <v>0</v>
      </c>
      <c r="R309" s="190">
        <f>Q309*H309</f>
        <v>0</v>
      </c>
      <c r="S309" s="190">
        <v>0</v>
      </c>
      <c r="T309" s="191">
        <f>S309*H309</f>
        <v>0</v>
      </c>
      <c r="U309" s="38"/>
      <c r="V309" s="38"/>
      <c r="W309" s="38"/>
      <c r="X309" s="38"/>
      <c r="Y309" s="38"/>
      <c r="Z309" s="38"/>
      <c r="AA309" s="38"/>
      <c r="AB309" s="38"/>
      <c r="AC309" s="38"/>
      <c r="AD309" s="38"/>
      <c r="AE309" s="38"/>
      <c r="AR309" s="192" t="s">
        <v>165</v>
      </c>
      <c r="AT309" s="192" t="s">
        <v>160</v>
      </c>
      <c r="AU309" s="192" t="s">
        <v>91</v>
      </c>
      <c r="AY309" s="19" t="s">
        <v>158</v>
      </c>
      <c r="BE309" s="193">
        <f>IF(N309="základní",J309,0)</f>
        <v>0</v>
      </c>
      <c r="BF309" s="193">
        <f>IF(N309="snížená",J309,0)</f>
        <v>0</v>
      </c>
      <c r="BG309" s="193">
        <f>IF(N309="zákl. přenesená",J309,0)</f>
        <v>0</v>
      </c>
      <c r="BH309" s="193">
        <f>IF(N309="sníž. přenesená",J309,0)</f>
        <v>0</v>
      </c>
      <c r="BI309" s="193">
        <f>IF(N309="nulová",J309,0)</f>
        <v>0</v>
      </c>
      <c r="BJ309" s="19" t="s">
        <v>81</v>
      </c>
      <c r="BK309" s="193">
        <f>ROUND(I309*H309,2)</f>
        <v>0</v>
      </c>
      <c r="BL309" s="19" t="s">
        <v>165</v>
      </c>
      <c r="BM309" s="192" t="s">
        <v>1149</v>
      </c>
    </row>
    <row r="310" s="2" customFormat="1">
      <c r="A310" s="38"/>
      <c r="B310" s="39"/>
      <c r="C310" s="38"/>
      <c r="D310" s="194" t="s">
        <v>167</v>
      </c>
      <c r="E310" s="38"/>
      <c r="F310" s="195" t="s">
        <v>2150</v>
      </c>
      <c r="G310" s="38"/>
      <c r="H310" s="38"/>
      <c r="I310" s="196"/>
      <c r="J310" s="38"/>
      <c r="K310" s="38"/>
      <c r="L310" s="39"/>
      <c r="M310" s="197"/>
      <c r="N310" s="198"/>
      <c r="O310" s="77"/>
      <c r="P310" s="77"/>
      <c r="Q310" s="77"/>
      <c r="R310" s="77"/>
      <c r="S310" s="77"/>
      <c r="T310" s="78"/>
      <c r="U310" s="38"/>
      <c r="V310" s="38"/>
      <c r="W310" s="38"/>
      <c r="X310" s="38"/>
      <c r="Y310" s="38"/>
      <c r="Z310" s="38"/>
      <c r="AA310" s="38"/>
      <c r="AB310" s="38"/>
      <c r="AC310" s="38"/>
      <c r="AD310" s="38"/>
      <c r="AE310" s="38"/>
      <c r="AT310" s="19" t="s">
        <v>167</v>
      </c>
      <c r="AU310" s="19" t="s">
        <v>91</v>
      </c>
    </row>
    <row r="311" s="2" customFormat="1" ht="16.5" customHeight="1">
      <c r="A311" s="38"/>
      <c r="B311" s="180"/>
      <c r="C311" s="181" t="s">
        <v>701</v>
      </c>
      <c r="D311" s="181" t="s">
        <v>160</v>
      </c>
      <c r="E311" s="182" t="s">
        <v>2151</v>
      </c>
      <c r="F311" s="183" t="s">
        <v>2152</v>
      </c>
      <c r="G311" s="184" t="s">
        <v>364</v>
      </c>
      <c r="H311" s="185">
        <v>1</v>
      </c>
      <c r="I311" s="186"/>
      <c r="J311" s="187">
        <f>ROUND(I311*H311,2)</f>
        <v>0</v>
      </c>
      <c r="K311" s="183" t="s">
        <v>1</v>
      </c>
      <c r="L311" s="39"/>
      <c r="M311" s="188" t="s">
        <v>1</v>
      </c>
      <c r="N311" s="189" t="s">
        <v>40</v>
      </c>
      <c r="O311" s="77"/>
      <c r="P311" s="190">
        <f>O311*H311</f>
        <v>0</v>
      </c>
      <c r="Q311" s="190">
        <v>0</v>
      </c>
      <c r="R311" s="190">
        <f>Q311*H311</f>
        <v>0</v>
      </c>
      <c r="S311" s="190">
        <v>0</v>
      </c>
      <c r="T311" s="191">
        <f>S311*H311</f>
        <v>0</v>
      </c>
      <c r="U311" s="38"/>
      <c r="V311" s="38"/>
      <c r="W311" s="38"/>
      <c r="X311" s="38"/>
      <c r="Y311" s="38"/>
      <c r="Z311" s="38"/>
      <c r="AA311" s="38"/>
      <c r="AB311" s="38"/>
      <c r="AC311" s="38"/>
      <c r="AD311" s="38"/>
      <c r="AE311" s="38"/>
      <c r="AR311" s="192" t="s">
        <v>165</v>
      </c>
      <c r="AT311" s="192" t="s">
        <v>160</v>
      </c>
      <c r="AU311" s="192" t="s">
        <v>91</v>
      </c>
      <c r="AY311" s="19" t="s">
        <v>158</v>
      </c>
      <c r="BE311" s="193">
        <f>IF(N311="základní",J311,0)</f>
        <v>0</v>
      </c>
      <c r="BF311" s="193">
        <f>IF(N311="snížená",J311,0)</f>
        <v>0</v>
      </c>
      <c r="BG311" s="193">
        <f>IF(N311="zákl. přenesená",J311,0)</f>
        <v>0</v>
      </c>
      <c r="BH311" s="193">
        <f>IF(N311="sníž. přenesená",J311,0)</f>
        <v>0</v>
      </c>
      <c r="BI311" s="193">
        <f>IF(N311="nulová",J311,0)</f>
        <v>0</v>
      </c>
      <c r="BJ311" s="19" t="s">
        <v>81</v>
      </c>
      <c r="BK311" s="193">
        <f>ROUND(I311*H311,2)</f>
        <v>0</v>
      </c>
      <c r="BL311" s="19" t="s">
        <v>165</v>
      </c>
      <c r="BM311" s="192" t="s">
        <v>1160</v>
      </c>
    </row>
    <row r="312" s="2" customFormat="1">
      <c r="A312" s="38"/>
      <c r="B312" s="39"/>
      <c r="C312" s="38"/>
      <c r="D312" s="194" t="s">
        <v>167</v>
      </c>
      <c r="E312" s="38"/>
      <c r="F312" s="195" t="s">
        <v>2152</v>
      </c>
      <c r="G312" s="38"/>
      <c r="H312" s="38"/>
      <c r="I312" s="196"/>
      <c r="J312" s="38"/>
      <c r="K312" s="38"/>
      <c r="L312" s="39"/>
      <c r="M312" s="197"/>
      <c r="N312" s="198"/>
      <c r="O312" s="77"/>
      <c r="P312" s="77"/>
      <c r="Q312" s="77"/>
      <c r="R312" s="77"/>
      <c r="S312" s="77"/>
      <c r="T312" s="78"/>
      <c r="U312" s="38"/>
      <c r="V312" s="38"/>
      <c r="W312" s="38"/>
      <c r="X312" s="38"/>
      <c r="Y312" s="38"/>
      <c r="Z312" s="38"/>
      <c r="AA312" s="38"/>
      <c r="AB312" s="38"/>
      <c r="AC312" s="38"/>
      <c r="AD312" s="38"/>
      <c r="AE312" s="38"/>
      <c r="AT312" s="19" t="s">
        <v>167</v>
      </c>
      <c r="AU312" s="19" t="s">
        <v>91</v>
      </c>
    </row>
    <row r="313" s="2" customFormat="1" ht="16.5" customHeight="1">
      <c r="A313" s="38"/>
      <c r="B313" s="180"/>
      <c r="C313" s="181" t="s">
        <v>705</v>
      </c>
      <c r="D313" s="181" t="s">
        <v>160</v>
      </c>
      <c r="E313" s="182" t="s">
        <v>2153</v>
      </c>
      <c r="F313" s="183" t="s">
        <v>2154</v>
      </c>
      <c r="G313" s="184" t="s">
        <v>364</v>
      </c>
      <c r="H313" s="185">
        <v>1</v>
      </c>
      <c r="I313" s="186"/>
      <c r="J313" s="187">
        <f>ROUND(I313*H313,2)</f>
        <v>0</v>
      </c>
      <c r="K313" s="183" t="s">
        <v>1</v>
      </c>
      <c r="L313" s="39"/>
      <c r="M313" s="188" t="s">
        <v>1</v>
      </c>
      <c r="N313" s="189" t="s">
        <v>40</v>
      </c>
      <c r="O313" s="77"/>
      <c r="P313" s="190">
        <f>O313*H313</f>
        <v>0</v>
      </c>
      <c r="Q313" s="190">
        <v>0</v>
      </c>
      <c r="R313" s="190">
        <f>Q313*H313</f>
        <v>0</v>
      </c>
      <c r="S313" s="190">
        <v>0</v>
      </c>
      <c r="T313" s="191">
        <f>S313*H313</f>
        <v>0</v>
      </c>
      <c r="U313" s="38"/>
      <c r="V313" s="38"/>
      <c r="W313" s="38"/>
      <c r="X313" s="38"/>
      <c r="Y313" s="38"/>
      <c r="Z313" s="38"/>
      <c r="AA313" s="38"/>
      <c r="AB313" s="38"/>
      <c r="AC313" s="38"/>
      <c r="AD313" s="38"/>
      <c r="AE313" s="38"/>
      <c r="AR313" s="192" t="s">
        <v>165</v>
      </c>
      <c r="AT313" s="192" t="s">
        <v>160</v>
      </c>
      <c r="AU313" s="192" t="s">
        <v>91</v>
      </c>
      <c r="AY313" s="19" t="s">
        <v>158</v>
      </c>
      <c r="BE313" s="193">
        <f>IF(N313="základní",J313,0)</f>
        <v>0</v>
      </c>
      <c r="BF313" s="193">
        <f>IF(N313="snížená",J313,0)</f>
        <v>0</v>
      </c>
      <c r="BG313" s="193">
        <f>IF(N313="zákl. přenesená",J313,0)</f>
        <v>0</v>
      </c>
      <c r="BH313" s="193">
        <f>IF(N313="sníž. přenesená",J313,0)</f>
        <v>0</v>
      </c>
      <c r="BI313" s="193">
        <f>IF(N313="nulová",J313,0)</f>
        <v>0</v>
      </c>
      <c r="BJ313" s="19" t="s">
        <v>81</v>
      </c>
      <c r="BK313" s="193">
        <f>ROUND(I313*H313,2)</f>
        <v>0</v>
      </c>
      <c r="BL313" s="19" t="s">
        <v>165</v>
      </c>
      <c r="BM313" s="192" t="s">
        <v>1170</v>
      </c>
    </row>
    <row r="314" s="2" customFormat="1">
      <c r="A314" s="38"/>
      <c r="B314" s="39"/>
      <c r="C314" s="38"/>
      <c r="D314" s="194" t="s">
        <v>167</v>
      </c>
      <c r="E314" s="38"/>
      <c r="F314" s="195" t="s">
        <v>2154</v>
      </c>
      <c r="G314" s="38"/>
      <c r="H314" s="38"/>
      <c r="I314" s="196"/>
      <c r="J314" s="38"/>
      <c r="K314" s="38"/>
      <c r="L314" s="39"/>
      <c r="M314" s="197"/>
      <c r="N314" s="198"/>
      <c r="O314" s="77"/>
      <c r="P314" s="77"/>
      <c r="Q314" s="77"/>
      <c r="R314" s="77"/>
      <c r="S314" s="77"/>
      <c r="T314" s="78"/>
      <c r="U314" s="38"/>
      <c r="V314" s="38"/>
      <c r="W314" s="38"/>
      <c r="X314" s="38"/>
      <c r="Y314" s="38"/>
      <c r="Z314" s="38"/>
      <c r="AA314" s="38"/>
      <c r="AB314" s="38"/>
      <c r="AC314" s="38"/>
      <c r="AD314" s="38"/>
      <c r="AE314" s="38"/>
      <c r="AT314" s="19" t="s">
        <v>167</v>
      </c>
      <c r="AU314" s="19" t="s">
        <v>91</v>
      </c>
    </row>
    <row r="315" s="2" customFormat="1" ht="24.15" customHeight="1">
      <c r="A315" s="38"/>
      <c r="B315" s="180"/>
      <c r="C315" s="181" t="s">
        <v>711</v>
      </c>
      <c r="D315" s="181" t="s">
        <v>160</v>
      </c>
      <c r="E315" s="182" t="s">
        <v>2155</v>
      </c>
      <c r="F315" s="183" t="s">
        <v>2156</v>
      </c>
      <c r="G315" s="184" t="s">
        <v>364</v>
      </c>
      <c r="H315" s="185">
        <v>1</v>
      </c>
      <c r="I315" s="186"/>
      <c r="J315" s="187">
        <f>ROUND(I315*H315,2)</f>
        <v>0</v>
      </c>
      <c r="K315" s="183" t="s">
        <v>1</v>
      </c>
      <c r="L315" s="39"/>
      <c r="M315" s="188" t="s">
        <v>1</v>
      </c>
      <c r="N315" s="189" t="s">
        <v>40</v>
      </c>
      <c r="O315" s="77"/>
      <c r="P315" s="190">
        <f>O315*H315</f>
        <v>0</v>
      </c>
      <c r="Q315" s="190">
        <v>0</v>
      </c>
      <c r="R315" s="190">
        <f>Q315*H315</f>
        <v>0</v>
      </c>
      <c r="S315" s="190">
        <v>0</v>
      </c>
      <c r="T315" s="191">
        <f>S315*H315</f>
        <v>0</v>
      </c>
      <c r="U315" s="38"/>
      <c r="V315" s="38"/>
      <c r="W315" s="38"/>
      <c r="X315" s="38"/>
      <c r="Y315" s="38"/>
      <c r="Z315" s="38"/>
      <c r="AA315" s="38"/>
      <c r="AB315" s="38"/>
      <c r="AC315" s="38"/>
      <c r="AD315" s="38"/>
      <c r="AE315" s="38"/>
      <c r="AR315" s="192" t="s">
        <v>165</v>
      </c>
      <c r="AT315" s="192" t="s">
        <v>160</v>
      </c>
      <c r="AU315" s="192" t="s">
        <v>91</v>
      </c>
      <c r="AY315" s="19" t="s">
        <v>158</v>
      </c>
      <c r="BE315" s="193">
        <f>IF(N315="základní",J315,0)</f>
        <v>0</v>
      </c>
      <c r="BF315" s="193">
        <f>IF(N315="snížená",J315,0)</f>
        <v>0</v>
      </c>
      <c r="BG315" s="193">
        <f>IF(N315="zákl. přenesená",J315,0)</f>
        <v>0</v>
      </c>
      <c r="BH315" s="193">
        <f>IF(N315="sníž. přenesená",J315,0)</f>
        <v>0</v>
      </c>
      <c r="BI315" s="193">
        <f>IF(N315="nulová",J315,0)</f>
        <v>0</v>
      </c>
      <c r="BJ315" s="19" t="s">
        <v>81</v>
      </c>
      <c r="BK315" s="193">
        <f>ROUND(I315*H315,2)</f>
        <v>0</v>
      </c>
      <c r="BL315" s="19" t="s">
        <v>165</v>
      </c>
      <c r="BM315" s="192" t="s">
        <v>1186</v>
      </c>
    </row>
    <row r="316" s="2" customFormat="1">
      <c r="A316" s="38"/>
      <c r="B316" s="39"/>
      <c r="C316" s="38"/>
      <c r="D316" s="194" t="s">
        <v>167</v>
      </c>
      <c r="E316" s="38"/>
      <c r="F316" s="195" t="s">
        <v>2156</v>
      </c>
      <c r="G316" s="38"/>
      <c r="H316" s="38"/>
      <c r="I316" s="196"/>
      <c r="J316" s="38"/>
      <c r="K316" s="38"/>
      <c r="L316" s="39"/>
      <c r="M316" s="197"/>
      <c r="N316" s="198"/>
      <c r="O316" s="77"/>
      <c r="P316" s="77"/>
      <c r="Q316" s="77"/>
      <c r="R316" s="77"/>
      <c r="S316" s="77"/>
      <c r="T316" s="78"/>
      <c r="U316" s="38"/>
      <c r="V316" s="38"/>
      <c r="W316" s="38"/>
      <c r="X316" s="38"/>
      <c r="Y316" s="38"/>
      <c r="Z316" s="38"/>
      <c r="AA316" s="38"/>
      <c r="AB316" s="38"/>
      <c r="AC316" s="38"/>
      <c r="AD316" s="38"/>
      <c r="AE316" s="38"/>
      <c r="AT316" s="19" t="s">
        <v>167</v>
      </c>
      <c r="AU316" s="19" t="s">
        <v>91</v>
      </c>
    </row>
    <row r="317" s="2" customFormat="1" ht="16.5" customHeight="1">
      <c r="A317" s="38"/>
      <c r="B317" s="180"/>
      <c r="C317" s="181" t="s">
        <v>716</v>
      </c>
      <c r="D317" s="181" t="s">
        <v>160</v>
      </c>
      <c r="E317" s="182" t="s">
        <v>2157</v>
      </c>
      <c r="F317" s="183" t="s">
        <v>2078</v>
      </c>
      <c r="G317" s="184" t="s">
        <v>364</v>
      </c>
      <c r="H317" s="185">
        <v>3</v>
      </c>
      <c r="I317" s="186"/>
      <c r="J317" s="187">
        <f>ROUND(I317*H317,2)</f>
        <v>0</v>
      </c>
      <c r="K317" s="183" t="s">
        <v>1</v>
      </c>
      <c r="L317" s="39"/>
      <c r="M317" s="188" t="s">
        <v>1</v>
      </c>
      <c r="N317" s="189" t="s">
        <v>40</v>
      </c>
      <c r="O317" s="77"/>
      <c r="P317" s="190">
        <f>O317*H317</f>
        <v>0</v>
      </c>
      <c r="Q317" s="190">
        <v>0</v>
      </c>
      <c r="R317" s="190">
        <f>Q317*H317</f>
        <v>0</v>
      </c>
      <c r="S317" s="190">
        <v>0</v>
      </c>
      <c r="T317" s="191">
        <f>S317*H317</f>
        <v>0</v>
      </c>
      <c r="U317" s="38"/>
      <c r="V317" s="38"/>
      <c r="W317" s="38"/>
      <c r="X317" s="38"/>
      <c r="Y317" s="38"/>
      <c r="Z317" s="38"/>
      <c r="AA317" s="38"/>
      <c r="AB317" s="38"/>
      <c r="AC317" s="38"/>
      <c r="AD317" s="38"/>
      <c r="AE317" s="38"/>
      <c r="AR317" s="192" t="s">
        <v>165</v>
      </c>
      <c r="AT317" s="192" t="s">
        <v>160</v>
      </c>
      <c r="AU317" s="192" t="s">
        <v>91</v>
      </c>
      <c r="AY317" s="19" t="s">
        <v>158</v>
      </c>
      <c r="BE317" s="193">
        <f>IF(N317="základní",J317,0)</f>
        <v>0</v>
      </c>
      <c r="BF317" s="193">
        <f>IF(N317="snížená",J317,0)</f>
        <v>0</v>
      </c>
      <c r="BG317" s="193">
        <f>IF(N317="zákl. přenesená",J317,0)</f>
        <v>0</v>
      </c>
      <c r="BH317" s="193">
        <f>IF(N317="sníž. přenesená",J317,0)</f>
        <v>0</v>
      </c>
      <c r="BI317" s="193">
        <f>IF(N317="nulová",J317,0)</f>
        <v>0</v>
      </c>
      <c r="BJ317" s="19" t="s">
        <v>81</v>
      </c>
      <c r="BK317" s="193">
        <f>ROUND(I317*H317,2)</f>
        <v>0</v>
      </c>
      <c r="BL317" s="19" t="s">
        <v>165</v>
      </c>
      <c r="BM317" s="192" t="s">
        <v>1198</v>
      </c>
    </row>
    <row r="318" s="2" customFormat="1">
      <c r="A318" s="38"/>
      <c r="B318" s="39"/>
      <c r="C318" s="38"/>
      <c r="D318" s="194" t="s">
        <v>167</v>
      </c>
      <c r="E318" s="38"/>
      <c r="F318" s="195" t="s">
        <v>2078</v>
      </c>
      <c r="G318" s="38"/>
      <c r="H318" s="38"/>
      <c r="I318" s="196"/>
      <c r="J318" s="38"/>
      <c r="K318" s="38"/>
      <c r="L318" s="39"/>
      <c r="M318" s="197"/>
      <c r="N318" s="198"/>
      <c r="O318" s="77"/>
      <c r="P318" s="77"/>
      <c r="Q318" s="77"/>
      <c r="R318" s="77"/>
      <c r="S318" s="77"/>
      <c r="T318" s="78"/>
      <c r="U318" s="38"/>
      <c r="V318" s="38"/>
      <c r="W318" s="38"/>
      <c r="X318" s="38"/>
      <c r="Y318" s="38"/>
      <c r="Z318" s="38"/>
      <c r="AA318" s="38"/>
      <c r="AB318" s="38"/>
      <c r="AC318" s="38"/>
      <c r="AD318" s="38"/>
      <c r="AE318" s="38"/>
      <c r="AT318" s="19" t="s">
        <v>167</v>
      </c>
      <c r="AU318" s="19" t="s">
        <v>91</v>
      </c>
    </row>
    <row r="319" s="2" customFormat="1" ht="16.5" customHeight="1">
      <c r="A319" s="38"/>
      <c r="B319" s="180"/>
      <c r="C319" s="181" t="s">
        <v>722</v>
      </c>
      <c r="D319" s="181" t="s">
        <v>160</v>
      </c>
      <c r="E319" s="182" t="s">
        <v>2158</v>
      </c>
      <c r="F319" s="183" t="s">
        <v>2082</v>
      </c>
      <c r="G319" s="184" t="s">
        <v>364</v>
      </c>
      <c r="H319" s="185">
        <v>1</v>
      </c>
      <c r="I319" s="186"/>
      <c r="J319" s="187">
        <f>ROUND(I319*H319,2)</f>
        <v>0</v>
      </c>
      <c r="K319" s="183" t="s">
        <v>1</v>
      </c>
      <c r="L319" s="39"/>
      <c r="M319" s="188" t="s">
        <v>1</v>
      </c>
      <c r="N319" s="189" t="s">
        <v>40</v>
      </c>
      <c r="O319" s="77"/>
      <c r="P319" s="190">
        <f>O319*H319</f>
        <v>0</v>
      </c>
      <c r="Q319" s="190">
        <v>0</v>
      </c>
      <c r="R319" s="190">
        <f>Q319*H319</f>
        <v>0</v>
      </c>
      <c r="S319" s="190">
        <v>0</v>
      </c>
      <c r="T319" s="191">
        <f>S319*H319</f>
        <v>0</v>
      </c>
      <c r="U319" s="38"/>
      <c r="V319" s="38"/>
      <c r="W319" s="38"/>
      <c r="X319" s="38"/>
      <c r="Y319" s="38"/>
      <c r="Z319" s="38"/>
      <c r="AA319" s="38"/>
      <c r="AB319" s="38"/>
      <c r="AC319" s="38"/>
      <c r="AD319" s="38"/>
      <c r="AE319" s="38"/>
      <c r="AR319" s="192" t="s">
        <v>165</v>
      </c>
      <c r="AT319" s="192" t="s">
        <v>160</v>
      </c>
      <c r="AU319" s="192" t="s">
        <v>91</v>
      </c>
      <c r="AY319" s="19" t="s">
        <v>158</v>
      </c>
      <c r="BE319" s="193">
        <f>IF(N319="základní",J319,0)</f>
        <v>0</v>
      </c>
      <c r="BF319" s="193">
        <f>IF(N319="snížená",J319,0)</f>
        <v>0</v>
      </c>
      <c r="BG319" s="193">
        <f>IF(N319="zákl. přenesená",J319,0)</f>
        <v>0</v>
      </c>
      <c r="BH319" s="193">
        <f>IF(N319="sníž. přenesená",J319,0)</f>
        <v>0</v>
      </c>
      <c r="BI319" s="193">
        <f>IF(N319="nulová",J319,0)</f>
        <v>0</v>
      </c>
      <c r="BJ319" s="19" t="s">
        <v>81</v>
      </c>
      <c r="BK319" s="193">
        <f>ROUND(I319*H319,2)</f>
        <v>0</v>
      </c>
      <c r="BL319" s="19" t="s">
        <v>165</v>
      </c>
      <c r="BM319" s="192" t="s">
        <v>1207</v>
      </c>
    </row>
    <row r="320" s="2" customFormat="1">
      <c r="A320" s="38"/>
      <c r="B320" s="39"/>
      <c r="C320" s="38"/>
      <c r="D320" s="194" t="s">
        <v>167</v>
      </c>
      <c r="E320" s="38"/>
      <c r="F320" s="195" t="s">
        <v>2082</v>
      </c>
      <c r="G320" s="38"/>
      <c r="H320" s="38"/>
      <c r="I320" s="196"/>
      <c r="J320" s="38"/>
      <c r="K320" s="38"/>
      <c r="L320" s="39"/>
      <c r="M320" s="197"/>
      <c r="N320" s="198"/>
      <c r="O320" s="77"/>
      <c r="P320" s="77"/>
      <c r="Q320" s="77"/>
      <c r="R320" s="77"/>
      <c r="S320" s="77"/>
      <c r="T320" s="78"/>
      <c r="U320" s="38"/>
      <c r="V320" s="38"/>
      <c r="W320" s="38"/>
      <c r="X320" s="38"/>
      <c r="Y320" s="38"/>
      <c r="Z320" s="38"/>
      <c r="AA320" s="38"/>
      <c r="AB320" s="38"/>
      <c r="AC320" s="38"/>
      <c r="AD320" s="38"/>
      <c r="AE320" s="38"/>
      <c r="AT320" s="19" t="s">
        <v>167</v>
      </c>
      <c r="AU320" s="19" t="s">
        <v>91</v>
      </c>
    </row>
    <row r="321" s="2" customFormat="1" ht="21.75" customHeight="1">
      <c r="A321" s="38"/>
      <c r="B321" s="180"/>
      <c r="C321" s="181" t="s">
        <v>727</v>
      </c>
      <c r="D321" s="181" t="s">
        <v>160</v>
      </c>
      <c r="E321" s="182" t="s">
        <v>2159</v>
      </c>
      <c r="F321" s="183" t="s">
        <v>2055</v>
      </c>
      <c r="G321" s="184" t="s">
        <v>364</v>
      </c>
      <c r="H321" s="185">
        <v>3</v>
      </c>
      <c r="I321" s="186"/>
      <c r="J321" s="187">
        <f>ROUND(I321*H321,2)</f>
        <v>0</v>
      </c>
      <c r="K321" s="183" t="s">
        <v>1</v>
      </c>
      <c r="L321" s="39"/>
      <c r="M321" s="188" t="s">
        <v>1</v>
      </c>
      <c r="N321" s="189" t="s">
        <v>40</v>
      </c>
      <c r="O321" s="77"/>
      <c r="P321" s="190">
        <f>O321*H321</f>
        <v>0</v>
      </c>
      <c r="Q321" s="190">
        <v>0</v>
      </c>
      <c r="R321" s="190">
        <f>Q321*H321</f>
        <v>0</v>
      </c>
      <c r="S321" s="190">
        <v>0</v>
      </c>
      <c r="T321" s="191">
        <f>S321*H321</f>
        <v>0</v>
      </c>
      <c r="U321" s="38"/>
      <c r="V321" s="38"/>
      <c r="W321" s="38"/>
      <c r="X321" s="38"/>
      <c r="Y321" s="38"/>
      <c r="Z321" s="38"/>
      <c r="AA321" s="38"/>
      <c r="AB321" s="38"/>
      <c r="AC321" s="38"/>
      <c r="AD321" s="38"/>
      <c r="AE321" s="38"/>
      <c r="AR321" s="192" t="s">
        <v>165</v>
      </c>
      <c r="AT321" s="192" t="s">
        <v>160</v>
      </c>
      <c r="AU321" s="192" t="s">
        <v>91</v>
      </c>
      <c r="AY321" s="19" t="s">
        <v>158</v>
      </c>
      <c r="BE321" s="193">
        <f>IF(N321="základní",J321,0)</f>
        <v>0</v>
      </c>
      <c r="BF321" s="193">
        <f>IF(N321="snížená",J321,0)</f>
        <v>0</v>
      </c>
      <c r="BG321" s="193">
        <f>IF(N321="zákl. přenesená",J321,0)</f>
        <v>0</v>
      </c>
      <c r="BH321" s="193">
        <f>IF(N321="sníž. přenesená",J321,0)</f>
        <v>0</v>
      </c>
      <c r="BI321" s="193">
        <f>IF(N321="nulová",J321,0)</f>
        <v>0</v>
      </c>
      <c r="BJ321" s="19" t="s">
        <v>81</v>
      </c>
      <c r="BK321" s="193">
        <f>ROUND(I321*H321,2)</f>
        <v>0</v>
      </c>
      <c r="BL321" s="19" t="s">
        <v>165</v>
      </c>
      <c r="BM321" s="192" t="s">
        <v>1220</v>
      </c>
    </row>
    <row r="322" s="2" customFormat="1">
      <c r="A322" s="38"/>
      <c r="B322" s="39"/>
      <c r="C322" s="38"/>
      <c r="D322" s="194" t="s">
        <v>167</v>
      </c>
      <c r="E322" s="38"/>
      <c r="F322" s="195" t="s">
        <v>2055</v>
      </c>
      <c r="G322" s="38"/>
      <c r="H322" s="38"/>
      <c r="I322" s="196"/>
      <c r="J322" s="38"/>
      <c r="K322" s="38"/>
      <c r="L322" s="39"/>
      <c r="M322" s="197"/>
      <c r="N322" s="198"/>
      <c r="O322" s="77"/>
      <c r="P322" s="77"/>
      <c r="Q322" s="77"/>
      <c r="R322" s="77"/>
      <c r="S322" s="77"/>
      <c r="T322" s="78"/>
      <c r="U322" s="38"/>
      <c r="V322" s="38"/>
      <c r="W322" s="38"/>
      <c r="X322" s="38"/>
      <c r="Y322" s="38"/>
      <c r="Z322" s="38"/>
      <c r="AA322" s="38"/>
      <c r="AB322" s="38"/>
      <c r="AC322" s="38"/>
      <c r="AD322" s="38"/>
      <c r="AE322" s="38"/>
      <c r="AT322" s="19" t="s">
        <v>167</v>
      </c>
      <c r="AU322" s="19" t="s">
        <v>91</v>
      </c>
    </row>
    <row r="323" s="2" customFormat="1" ht="16.5" customHeight="1">
      <c r="A323" s="38"/>
      <c r="B323" s="180"/>
      <c r="C323" s="181" t="s">
        <v>733</v>
      </c>
      <c r="D323" s="181" t="s">
        <v>160</v>
      </c>
      <c r="E323" s="182" t="s">
        <v>2160</v>
      </c>
      <c r="F323" s="183" t="s">
        <v>2060</v>
      </c>
      <c r="G323" s="184" t="s">
        <v>364</v>
      </c>
      <c r="H323" s="185">
        <v>1</v>
      </c>
      <c r="I323" s="186"/>
      <c r="J323" s="187">
        <f>ROUND(I323*H323,2)</f>
        <v>0</v>
      </c>
      <c r="K323" s="183" t="s">
        <v>1</v>
      </c>
      <c r="L323" s="39"/>
      <c r="M323" s="188" t="s">
        <v>1</v>
      </c>
      <c r="N323" s="189" t="s">
        <v>40</v>
      </c>
      <c r="O323" s="77"/>
      <c r="P323" s="190">
        <f>O323*H323</f>
        <v>0</v>
      </c>
      <c r="Q323" s="190">
        <v>0</v>
      </c>
      <c r="R323" s="190">
        <f>Q323*H323</f>
        <v>0</v>
      </c>
      <c r="S323" s="190">
        <v>0</v>
      </c>
      <c r="T323" s="191">
        <f>S323*H323</f>
        <v>0</v>
      </c>
      <c r="U323" s="38"/>
      <c r="V323" s="38"/>
      <c r="W323" s="38"/>
      <c r="X323" s="38"/>
      <c r="Y323" s="38"/>
      <c r="Z323" s="38"/>
      <c r="AA323" s="38"/>
      <c r="AB323" s="38"/>
      <c r="AC323" s="38"/>
      <c r="AD323" s="38"/>
      <c r="AE323" s="38"/>
      <c r="AR323" s="192" t="s">
        <v>165</v>
      </c>
      <c r="AT323" s="192" t="s">
        <v>160</v>
      </c>
      <c r="AU323" s="192" t="s">
        <v>91</v>
      </c>
      <c r="AY323" s="19" t="s">
        <v>158</v>
      </c>
      <c r="BE323" s="193">
        <f>IF(N323="základní",J323,0)</f>
        <v>0</v>
      </c>
      <c r="BF323" s="193">
        <f>IF(N323="snížená",J323,0)</f>
        <v>0</v>
      </c>
      <c r="BG323" s="193">
        <f>IF(N323="zákl. přenesená",J323,0)</f>
        <v>0</v>
      </c>
      <c r="BH323" s="193">
        <f>IF(N323="sníž. přenesená",J323,0)</f>
        <v>0</v>
      </c>
      <c r="BI323" s="193">
        <f>IF(N323="nulová",J323,0)</f>
        <v>0</v>
      </c>
      <c r="BJ323" s="19" t="s">
        <v>81</v>
      </c>
      <c r="BK323" s="193">
        <f>ROUND(I323*H323,2)</f>
        <v>0</v>
      </c>
      <c r="BL323" s="19" t="s">
        <v>165</v>
      </c>
      <c r="BM323" s="192" t="s">
        <v>1230</v>
      </c>
    </row>
    <row r="324" s="2" customFormat="1">
      <c r="A324" s="38"/>
      <c r="B324" s="39"/>
      <c r="C324" s="38"/>
      <c r="D324" s="194" t="s">
        <v>167</v>
      </c>
      <c r="E324" s="38"/>
      <c r="F324" s="195" t="s">
        <v>2060</v>
      </c>
      <c r="G324" s="38"/>
      <c r="H324" s="38"/>
      <c r="I324" s="196"/>
      <c r="J324" s="38"/>
      <c r="K324" s="38"/>
      <c r="L324" s="39"/>
      <c r="M324" s="197"/>
      <c r="N324" s="198"/>
      <c r="O324" s="77"/>
      <c r="P324" s="77"/>
      <c r="Q324" s="77"/>
      <c r="R324" s="77"/>
      <c r="S324" s="77"/>
      <c r="T324" s="78"/>
      <c r="U324" s="38"/>
      <c r="V324" s="38"/>
      <c r="W324" s="38"/>
      <c r="X324" s="38"/>
      <c r="Y324" s="38"/>
      <c r="Z324" s="38"/>
      <c r="AA324" s="38"/>
      <c r="AB324" s="38"/>
      <c r="AC324" s="38"/>
      <c r="AD324" s="38"/>
      <c r="AE324" s="38"/>
      <c r="AT324" s="19" t="s">
        <v>167</v>
      </c>
      <c r="AU324" s="19" t="s">
        <v>91</v>
      </c>
    </row>
    <row r="325" s="2" customFormat="1" ht="16.5" customHeight="1">
      <c r="A325" s="38"/>
      <c r="B325" s="180"/>
      <c r="C325" s="181" t="s">
        <v>737</v>
      </c>
      <c r="D325" s="181" t="s">
        <v>160</v>
      </c>
      <c r="E325" s="182" t="s">
        <v>2161</v>
      </c>
      <c r="F325" s="183" t="s">
        <v>2162</v>
      </c>
      <c r="G325" s="184" t="s">
        <v>364</v>
      </c>
      <c r="H325" s="185">
        <v>1</v>
      </c>
      <c r="I325" s="186"/>
      <c r="J325" s="187">
        <f>ROUND(I325*H325,2)</f>
        <v>0</v>
      </c>
      <c r="K325" s="183" t="s">
        <v>1</v>
      </c>
      <c r="L325" s="39"/>
      <c r="M325" s="188" t="s">
        <v>1</v>
      </c>
      <c r="N325" s="189" t="s">
        <v>40</v>
      </c>
      <c r="O325" s="77"/>
      <c r="P325" s="190">
        <f>O325*H325</f>
        <v>0</v>
      </c>
      <c r="Q325" s="190">
        <v>0</v>
      </c>
      <c r="R325" s="190">
        <f>Q325*H325</f>
        <v>0</v>
      </c>
      <c r="S325" s="190">
        <v>0</v>
      </c>
      <c r="T325" s="191">
        <f>S325*H325</f>
        <v>0</v>
      </c>
      <c r="U325" s="38"/>
      <c r="V325" s="38"/>
      <c r="W325" s="38"/>
      <c r="X325" s="38"/>
      <c r="Y325" s="38"/>
      <c r="Z325" s="38"/>
      <c r="AA325" s="38"/>
      <c r="AB325" s="38"/>
      <c r="AC325" s="38"/>
      <c r="AD325" s="38"/>
      <c r="AE325" s="38"/>
      <c r="AR325" s="192" t="s">
        <v>165</v>
      </c>
      <c r="AT325" s="192" t="s">
        <v>160</v>
      </c>
      <c r="AU325" s="192" t="s">
        <v>91</v>
      </c>
      <c r="AY325" s="19" t="s">
        <v>158</v>
      </c>
      <c r="BE325" s="193">
        <f>IF(N325="základní",J325,0)</f>
        <v>0</v>
      </c>
      <c r="BF325" s="193">
        <f>IF(N325="snížená",J325,0)</f>
        <v>0</v>
      </c>
      <c r="BG325" s="193">
        <f>IF(N325="zákl. přenesená",J325,0)</f>
        <v>0</v>
      </c>
      <c r="BH325" s="193">
        <f>IF(N325="sníž. přenesená",J325,0)</f>
        <v>0</v>
      </c>
      <c r="BI325" s="193">
        <f>IF(N325="nulová",J325,0)</f>
        <v>0</v>
      </c>
      <c r="BJ325" s="19" t="s">
        <v>81</v>
      </c>
      <c r="BK325" s="193">
        <f>ROUND(I325*H325,2)</f>
        <v>0</v>
      </c>
      <c r="BL325" s="19" t="s">
        <v>165</v>
      </c>
      <c r="BM325" s="192" t="s">
        <v>1243</v>
      </c>
    </row>
    <row r="326" s="2" customFormat="1">
      <c r="A326" s="38"/>
      <c r="B326" s="39"/>
      <c r="C326" s="38"/>
      <c r="D326" s="194" t="s">
        <v>167</v>
      </c>
      <c r="E326" s="38"/>
      <c r="F326" s="195" t="s">
        <v>2162</v>
      </c>
      <c r="G326" s="38"/>
      <c r="H326" s="38"/>
      <c r="I326" s="196"/>
      <c r="J326" s="38"/>
      <c r="K326" s="38"/>
      <c r="L326" s="39"/>
      <c r="M326" s="197"/>
      <c r="N326" s="198"/>
      <c r="O326" s="77"/>
      <c r="P326" s="77"/>
      <c r="Q326" s="77"/>
      <c r="R326" s="77"/>
      <c r="S326" s="77"/>
      <c r="T326" s="78"/>
      <c r="U326" s="38"/>
      <c r="V326" s="38"/>
      <c r="W326" s="38"/>
      <c r="X326" s="38"/>
      <c r="Y326" s="38"/>
      <c r="Z326" s="38"/>
      <c r="AA326" s="38"/>
      <c r="AB326" s="38"/>
      <c r="AC326" s="38"/>
      <c r="AD326" s="38"/>
      <c r="AE326" s="38"/>
      <c r="AT326" s="19" t="s">
        <v>167</v>
      </c>
      <c r="AU326" s="19" t="s">
        <v>91</v>
      </c>
    </row>
    <row r="327" s="2" customFormat="1" ht="16.5" customHeight="1">
      <c r="A327" s="38"/>
      <c r="B327" s="180"/>
      <c r="C327" s="181" t="s">
        <v>743</v>
      </c>
      <c r="D327" s="181" t="s">
        <v>160</v>
      </c>
      <c r="E327" s="182" t="s">
        <v>2163</v>
      </c>
      <c r="F327" s="183" t="s">
        <v>2078</v>
      </c>
      <c r="G327" s="184" t="s">
        <v>364</v>
      </c>
      <c r="H327" s="185">
        <v>3</v>
      </c>
      <c r="I327" s="186"/>
      <c r="J327" s="187">
        <f>ROUND(I327*H327,2)</f>
        <v>0</v>
      </c>
      <c r="K327" s="183" t="s">
        <v>1</v>
      </c>
      <c r="L327" s="39"/>
      <c r="M327" s="188" t="s">
        <v>1</v>
      </c>
      <c r="N327" s="189" t="s">
        <v>40</v>
      </c>
      <c r="O327" s="77"/>
      <c r="P327" s="190">
        <f>O327*H327</f>
        <v>0</v>
      </c>
      <c r="Q327" s="190">
        <v>0</v>
      </c>
      <c r="R327" s="190">
        <f>Q327*H327</f>
        <v>0</v>
      </c>
      <c r="S327" s="190">
        <v>0</v>
      </c>
      <c r="T327" s="191">
        <f>S327*H327</f>
        <v>0</v>
      </c>
      <c r="U327" s="38"/>
      <c r="V327" s="38"/>
      <c r="W327" s="38"/>
      <c r="X327" s="38"/>
      <c r="Y327" s="38"/>
      <c r="Z327" s="38"/>
      <c r="AA327" s="38"/>
      <c r="AB327" s="38"/>
      <c r="AC327" s="38"/>
      <c r="AD327" s="38"/>
      <c r="AE327" s="38"/>
      <c r="AR327" s="192" t="s">
        <v>165</v>
      </c>
      <c r="AT327" s="192" t="s">
        <v>160</v>
      </c>
      <c r="AU327" s="192" t="s">
        <v>91</v>
      </c>
      <c r="AY327" s="19" t="s">
        <v>158</v>
      </c>
      <c r="BE327" s="193">
        <f>IF(N327="základní",J327,0)</f>
        <v>0</v>
      </c>
      <c r="BF327" s="193">
        <f>IF(N327="snížená",J327,0)</f>
        <v>0</v>
      </c>
      <c r="BG327" s="193">
        <f>IF(N327="zákl. přenesená",J327,0)</f>
        <v>0</v>
      </c>
      <c r="BH327" s="193">
        <f>IF(N327="sníž. přenesená",J327,0)</f>
        <v>0</v>
      </c>
      <c r="BI327" s="193">
        <f>IF(N327="nulová",J327,0)</f>
        <v>0</v>
      </c>
      <c r="BJ327" s="19" t="s">
        <v>81</v>
      </c>
      <c r="BK327" s="193">
        <f>ROUND(I327*H327,2)</f>
        <v>0</v>
      </c>
      <c r="BL327" s="19" t="s">
        <v>165</v>
      </c>
      <c r="BM327" s="192" t="s">
        <v>1255</v>
      </c>
    </row>
    <row r="328" s="2" customFormat="1">
      <c r="A328" s="38"/>
      <c r="B328" s="39"/>
      <c r="C328" s="38"/>
      <c r="D328" s="194" t="s">
        <v>167</v>
      </c>
      <c r="E328" s="38"/>
      <c r="F328" s="195" t="s">
        <v>2078</v>
      </c>
      <c r="G328" s="38"/>
      <c r="H328" s="38"/>
      <c r="I328" s="196"/>
      <c r="J328" s="38"/>
      <c r="K328" s="38"/>
      <c r="L328" s="39"/>
      <c r="M328" s="197"/>
      <c r="N328" s="198"/>
      <c r="O328" s="77"/>
      <c r="P328" s="77"/>
      <c r="Q328" s="77"/>
      <c r="R328" s="77"/>
      <c r="S328" s="77"/>
      <c r="T328" s="78"/>
      <c r="U328" s="38"/>
      <c r="V328" s="38"/>
      <c r="W328" s="38"/>
      <c r="X328" s="38"/>
      <c r="Y328" s="38"/>
      <c r="Z328" s="38"/>
      <c r="AA328" s="38"/>
      <c r="AB328" s="38"/>
      <c r="AC328" s="38"/>
      <c r="AD328" s="38"/>
      <c r="AE328" s="38"/>
      <c r="AT328" s="19" t="s">
        <v>167</v>
      </c>
      <c r="AU328" s="19" t="s">
        <v>91</v>
      </c>
    </row>
    <row r="329" s="2" customFormat="1" ht="16.5" customHeight="1">
      <c r="A329" s="38"/>
      <c r="B329" s="180"/>
      <c r="C329" s="181" t="s">
        <v>749</v>
      </c>
      <c r="D329" s="181" t="s">
        <v>160</v>
      </c>
      <c r="E329" s="182" t="s">
        <v>2164</v>
      </c>
      <c r="F329" s="183" t="s">
        <v>2082</v>
      </c>
      <c r="G329" s="184" t="s">
        <v>364</v>
      </c>
      <c r="H329" s="185">
        <v>1</v>
      </c>
      <c r="I329" s="186"/>
      <c r="J329" s="187">
        <f>ROUND(I329*H329,2)</f>
        <v>0</v>
      </c>
      <c r="K329" s="183" t="s">
        <v>1</v>
      </c>
      <c r="L329" s="39"/>
      <c r="M329" s="188" t="s">
        <v>1</v>
      </c>
      <c r="N329" s="189" t="s">
        <v>40</v>
      </c>
      <c r="O329" s="77"/>
      <c r="P329" s="190">
        <f>O329*H329</f>
        <v>0</v>
      </c>
      <c r="Q329" s="190">
        <v>0</v>
      </c>
      <c r="R329" s="190">
        <f>Q329*H329</f>
        <v>0</v>
      </c>
      <c r="S329" s="190">
        <v>0</v>
      </c>
      <c r="T329" s="191">
        <f>S329*H329</f>
        <v>0</v>
      </c>
      <c r="U329" s="38"/>
      <c r="V329" s="38"/>
      <c r="W329" s="38"/>
      <c r="X329" s="38"/>
      <c r="Y329" s="38"/>
      <c r="Z329" s="38"/>
      <c r="AA329" s="38"/>
      <c r="AB329" s="38"/>
      <c r="AC329" s="38"/>
      <c r="AD329" s="38"/>
      <c r="AE329" s="38"/>
      <c r="AR329" s="192" t="s">
        <v>165</v>
      </c>
      <c r="AT329" s="192" t="s">
        <v>160</v>
      </c>
      <c r="AU329" s="192" t="s">
        <v>91</v>
      </c>
      <c r="AY329" s="19" t="s">
        <v>158</v>
      </c>
      <c r="BE329" s="193">
        <f>IF(N329="základní",J329,0)</f>
        <v>0</v>
      </c>
      <c r="BF329" s="193">
        <f>IF(N329="snížená",J329,0)</f>
        <v>0</v>
      </c>
      <c r="BG329" s="193">
        <f>IF(N329="zákl. přenesená",J329,0)</f>
        <v>0</v>
      </c>
      <c r="BH329" s="193">
        <f>IF(N329="sníž. přenesená",J329,0)</f>
        <v>0</v>
      </c>
      <c r="BI329" s="193">
        <f>IF(N329="nulová",J329,0)</f>
        <v>0</v>
      </c>
      <c r="BJ329" s="19" t="s">
        <v>81</v>
      </c>
      <c r="BK329" s="193">
        <f>ROUND(I329*H329,2)</f>
        <v>0</v>
      </c>
      <c r="BL329" s="19" t="s">
        <v>165</v>
      </c>
      <c r="BM329" s="192" t="s">
        <v>1269</v>
      </c>
    </row>
    <row r="330" s="2" customFormat="1">
      <c r="A330" s="38"/>
      <c r="B330" s="39"/>
      <c r="C330" s="38"/>
      <c r="D330" s="194" t="s">
        <v>167</v>
      </c>
      <c r="E330" s="38"/>
      <c r="F330" s="195" t="s">
        <v>2082</v>
      </c>
      <c r="G330" s="38"/>
      <c r="H330" s="38"/>
      <c r="I330" s="196"/>
      <c r="J330" s="38"/>
      <c r="K330" s="38"/>
      <c r="L330" s="39"/>
      <c r="M330" s="197"/>
      <c r="N330" s="198"/>
      <c r="O330" s="77"/>
      <c r="P330" s="77"/>
      <c r="Q330" s="77"/>
      <c r="R330" s="77"/>
      <c r="S330" s="77"/>
      <c r="T330" s="78"/>
      <c r="U330" s="38"/>
      <c r="V330" s="38"/>
      <c r="W330" s="38"/>
      <c r="X330" s="38"/>
      <c r="Y330" s="38"/>
      <c r="Z330" s="38"/>
      <c r="AA330" s="38"/>
      <c r="AB330" s="38"/>
      <c r="AC330" s="38"/>
      <c r="AD330" s="38"/>
      <c r="AE330" s="38"/>
      <c r="AT330" s="19" t="s">
        <v>167</v>
      </c>
      <c r="AU330" s="19" t="s">
        <v>91</v>
      </c>
    </row>
    <row r="331" s="2" customFormat="1" ht="24.15" customHeight="1">
      <c r="A331" s="38"/>
      <c r="B331" s="180"/>
      <c r="C331" s="181" t="s">
        <v>757</v>
      </c>
      <c r="D331" s="181" t="s">
        <v>160</v>
      </c>
      <c r="E331" s="182" t="s">
        <v>2165</v>
      </c>
      <c r="F331" s="183" t="s">
        <v>2166</v>
      </c>
      <c r="G331" s="184" t="s">
        <v>364</v>
      </c>
      <c r="H331" s="185">
        <v>1</v>
      </c>
      <c r="I331" s="186"/>
      <c r="J331" s="187">
        <f>ROUND(I331*H331,2)</f>
        <v>0</v>
      </c>
      <c r="K331" s="183" t="s">
        <v>1</v>
      </c>
      <c r="L331" s="39"/>
      <c r="M331" s="188" t="s">
        <v>1</v>
      </c>
      <c r="N331" s="189" t="s">
        <v>40</v>
      </c>
      <c r="O331" s="77"/>
      <c r="P331" s="190">
        <f>O331*H331</f>
        <v>0</v>
      </c>
      <c r="Q331" s="190">
        <v>0</v>
      </c>
      <c r="R331" s="190">
        <f>Q331*H331</f>
        <v>0</v>
      </c>
      <c r="S331" s="190">
        <v>0</v>
      </c>
      <c r="T331" s="191">
        <f>S331*H331</f>
        <v>0</v>
      </c>
      <c r="U331" s="38"/>
      <c r="V331" s="38"/>
      <c r="W331" s="38"/>
      <c r="X331" s="38"/>
      <c r="Y331" s="38"/>
      <c r="Z331" s="38"/>
      <c r="AA331" s="38"/>
      <c r="AB331" s="38"/>
      <c r="AC331" s="38"/>
      <c r="AD331" s="38"/>
      <c r="AE331" s="38"/>
      <c r="AR331" s="192" t="s">
        <v>165</v>
      </c>
      <c r="AT331" s="192" t="s">
        <v>160</v>
      </c>
      <c r="AU331" s="192" t="s">
        <v>91</v>
      </c>
      <c r="AY331" s="19" t="s">
        <v>158</v>
      </c>
      <c r="BE331" s="193">
        <f>IF(N331="základní",J331,0)</f>
        <v>0</v>
      </c>
      <c r="BF331" s="193">
        <f>IF(N331="snížená",J331,0)</f>
        <v>0</v>
      </c>
      <c r="BG331" s="193">
        <f>IF(N331="zákl. přenesená",J331,0)</f>
        <v>0</v>
      </c>
      <c r="BH331" s="193">
        <f>IF(N331="sníž. přenesená",J331,0)</f>
        <v>0</v>
      </c>
      <c r="BI331" s="193">
        <f>IF(N331="nulová",J331,0)</f>
        <v>0</v>
      </c>
      <c r="BJ331" s="19" t="s">
        <v>81</v>
      </c>
      <c r="BK331" s="193">
        <f>ROUND(I331*H331,2)</f>
        <v>0</v>
      </c>
      <c r="BL331" s="19" t="s">
        <v>165</v>
      </c>
      <c r="BM331" s="192" t="s">
        <v>1281</v>
      </c>
    </row>
    <row r="332" s="2" customFormat="1">
      <c r="A332" s="38"/>
      <c r="B332" s="39"/>
      <c r="C332" s="38"/>
      <c r="D332" s="194" t="s">
        <v>167</v>
      </c>
      <c r="E332" s="38"/>
      <c r="F332" s="195" t="s">
        <v>2166</v>
      </c>
      <c r="G332" s="38"/>
      <c r="H332" s="38"/>
      <c r="I332" s="196"/>
      <c r="J332" s="38"/>
      <c r="K332" s="38"/>
      <c r="L332" s="39"/>
      <c r="M332" s="197"/>
      <c r="N332" s="198"/>
      <c r="O332" s="77"/>
      <c r="P332" s="77"/>
      <c r="Q332" s="77"/>
      <c r="R332" s="77"/>
      <c r="S332" s="77"/>
      <c r="T332" s="78"/>
      <c r="U332" s="38"/>
      <c r="V332" s="38"/>
      <c r="W332" s="38"/>
      <c r="X332" s="38"/>
      <c r="Y332" s="38"/>
      <c r="Z332" s="38"/>
      <c r="AA332" s="38"/>
      <c r="AB332" s="38"/>
      <c r="AC332" s="38"/>
      <c r="AD332" s="38"/>
      <c r="AE332" s="38"/>
      <c r="AT332" s="19" t="s">
        <v>167</v>
      </c>
      <c r="AU332" s="19" t="s">
        <v>91</v>
      </c>
    </row>
    <row r="333" s="2" customFormat="1" ht="55.5" customHeight="1">
      <c r="A333" s="38"/>
      <c r="B333" s="180"/>
      <c r="C333" s="181" t="s">
        <v>767</v>
      </c>
      <c r="D333" s="181" t="s">
        <v>160</v>
      </c>
      <c r="E333" s="182" t="s">
        <v>2167</v>
      </c>
      <c r="F333" s="183" t="s">
        <v>2168</v>
      </c>
      <c r="G333" s="184" t="s">
        <v>364</v>
      </c>
      <c r="H333" s="185">
        <v>1</v>
      </c>
      <c r="I333" s="186"/>
      <c r="J333" s="187">
        <f>ROUND(I333*H333,2)</f>
        <v>0</v>
      </c>
      <c r="K333" s="183" t="s">
        <v>1</v>
      </c>
      <c r="L333" s="39"/>
      <c r="M333" s="188" t="s">
        <v>1</v>
      </c>
      <c r="N333" s="189" t="s">
        <v>40</v>
      </c>
      <c r="O333" s="77"/>
      <c r="P333" s="190">
        <f>O333*H333</f>
        <v>0</v>
      </c>
      <c r="Q333" s="190">
        <v>0</v>
      </c>
      <c r="R333" s="190">
        <f>Q333*H333</f>
        <v>0</v>
      </c>
      <c r="S333" s="190">
        <v>0</v>
      </c>
      <c r="T333" s="191">
        <f>S333*H333</f>
        <v>0</v>
      </c>
      <c r="U333" s="38"/>
      <c r="V333" s="38"/>
      <c r="W333" s="38"/>
      <c r="X333" s="38"/>
      <c r="Y333" s="38"/>
      <c r="Z333" s="38"/>
      <c r="AA333" s="38"/>
      <c r="AB333" s="38"/>
      <c r="AC333" s="38"/>
      <c r="AD333" s="38"/>
      <c r="AE333" s="38"/>
      <c r="AR333" s="192" t="s">
        <v>165</v>
      </c>
      <c r="AT333" s="192" t="s">
        <v>160</v>
      </c>
      <c r="AU333" s="192" t="s">
        <v>91</v>
      </c>
      <c r="AY333" s="19" t="s">
        <v>158</v>
      </c>
      <c r="BE333" s="193">
        <f>IF(N333="základní",J333,0)</f>
        <v>0</v>
      </c>
      <c r="BF333" s="193">
        <f>IF(N333="snížená",J333,0)</f>
        <v>0</v>
      </c>
      <c r="BG333" s="193">
        <f>IF(N333="zákl. přenesená",J333,0)</f>
        <v>0</v>
      </c>
      <c r="BH333" s="193">
        <f>IF(N333="sníž. přenesená",J333,0)</f>
        <v>0</v>
      </c>
      <c r="BI333" s="193">
        <f>IF(N333="nulová",J333,0)</f>
        <v>0</v>
      </c>
      <c r="BJ333" s="19" t="s">
        <v>81</v>
      </c>
      <c r="BK333" s="193">
        <f>ROUND(I333*H333,2)</f>
        <v>0</v>
      </c>
      <c r="BL333" s="19" t="s">
        <v>165</v>
      </c>
      <c r="BM333" s="192" t="s">
        <v>1290</v>
      </c>
    </row>
    <row r="334" s="2" customFormat="1">
      <c r="A334" s="38"/>
      <c r="B334" s="39"/>
      <c r="C334" s="38"/>
      <c r="D334" s="194" t="s">
        <v>167</v>
      </c>
      <c r="E334" s="38"/>
      <c r="F334" s="195" t="s">
        <v>2168</v>
      </c>
      <c r="G334" s="38"/>
      <c r="H334" s="38"/>
      <c r="I334" s="196"/>
      <c r="J334" s="38"/>
      <c r="K334" s="38"/>
      <c r="L334" s="39"/>
      <c r="M334" s="197"/>
      <c r="N334" s="198"/>
      <c r="O334" s="77"/>
      <c r="P334" s="77"/>
      <c r="Q334" s="77"/>
      <c r="R334" s="77"/>
      <c r="S334" s="77"/>
      <c r="T334" s="78"/>
      <c r="U334" s="38"/>
      <c r="V334" s="38"/>
      <c r="W334" s="38"/>
      <c r="X334" s="38"/>
      <c r="Y334" s="38"/>
      <c r="Z334" s="38"/>
      <c r="AA334" s="38"/>
      <c r="AB334" s="38"/>
      <c r="AC334" s="38"/>
      <c r="AD334" s="38"/>
      <c r="AE334" s="38"/>
      <c r="AT334" s="19" t="s">
        <v>167</v>
      </c>
      <c r="AU334" s="19" t="s">
        <v>91</v>
      </c>
    </row>
    <row r="335" s="2" customFormat="1" ht="16.5" customHeight="1">
      <c r="A335" s="38"/>
      <c r="B335" s="180"/>
      <c r="C335" s="181" t="s">
        <v>771</v>
      </c>
      <c r="D335" s="181" t="s">
        <v>160</v>
      </c>
      <c r="E335" s="182" t="s">
        <v>2169</v>
      </c>
      <c r="F335" s="183" t="s">
        <v>2144</v>
      </c>
      <c r="G335" s="184" t="s">
        <v>364</v>
      </c>
      <c r="H335" s="185">
        <v>1</v>
      </c>
      <c r="I335" s="186"/>
      <c r="J335" s="187">
        <f>ROUND(I335*H335,2)</f>
        <v>0</v>
      </c>
      <c r="K335" s="183" t="s">
        <v>1</v>
      </c>
      <c r="L335" s="39"/>
      <c r="M335" s="188" t="s">
        <v>1</v>
      </c>
      <c r="N335" s="189" t="s">
        <v>40</v>
      </c>
      <c r="O335" s="77"/>
      <c r="P335" s="190">
        <f>O335*H335</f>
        <v>0</v>
      </c>
      <c r="Q335" s="190">
        <v>0</v>
      </c>
      <c r="R335" s="190">
        <f>Q335*H335</f>
        <v>0</v>
      </c>
      <c r="S335" s="190">
        <v>0</v>
      </c>
      <c r="T335" s="191">
        <f>S335*H335</f>
        <v>0</v>
      </c>
      <c r="U335" s="38"/>
      <c r="V335" s="38"/>
      <c r="W335" s="38"/>
      <c r="X335" s="38"/>
      <c r="Y335" s="38"/>
      <c r="Z335" s="38"/>
      <c r="AA335" s="38"/>
      <c r="AB335" s="38"/>
      <c r="AC335" s="38"/>
      <c r="AD335" s="38"/>
      <c r="AE335" s="38"/>
      <c r="AR335" s="192" t="s">
        <v>165</v>
      </c>
      <c r="AT335" s="192" t="s">
        <v>160</v>
      </c>
      <c r="AU335" s="192" t="s">
        <v>91</v>
      </c>
      <c r="AY335" s="19" t="s">
        <v>158</v>
      </c>
      <c r="BE335" s="193">
        <f>IF(N335="základní",J335,0)</f>
        <v>0</v>
      </c>
      <c r="BF335" s="193">
        <f>IF(N335="snížená",J335,0)</f>
        <v>0</v>
      </c>
      <c r="BG335" s="193">
        <f>IF(N335="zákl. přenesená",J335,0)</f>
        <v>0</v>
      </c>
      <c r="BH335" s="193">
        <f>IF(N335="sníž. přenesená",J335,0)</f>
        <v>0</v>
      </c>
      <c r="BI335" s="193">
        <f>IF(N335="nulová",J335,0)</f>
        <v>0</v>
      </c>
      <c r="BJ335" s="19" t="s">
        <v>81</v>
      </c>
      <c r="BK335" s="193">
        <f>ROUND(I335*H335,2)</f>
        <v>0</v>
      </c>
      <c r="BL335" s="19" t="s">
        <v>165</v>
      </c>
      <c r="BM335" s="192" t="s">
        <v>1302</v>
      </c>
    </row>
    <row r="336" s="2" customFormat="1">
      <c r="A336" s="38"/>
      <c r="B336" s="39"/>
      <c r="C336" s="38"/>
      <c r="D336" s="194" t="s">
        <v>167</v>
      </c>
      <c r="E336" s="38"/>
      <c r="F336" s="195" t="s">
        <v>2144</v>
      </c>
      <c r="G336" s="38"/>
      <c r="H336" s="38"/>
      <c r="I336" s="196"/>
      <c r="J336" s="38"/>
      <c r="K336" s="38"/>
      <c r="L336" s="39"/>
      <c r="M336" s="197"/>
      <c r="N336" s="198"/>
      <c r="O336" s="77"/>
      <c r="P336" s="77"/>
      <c r="Q336" s="77"/>
      <c r="R336" s="77"/>
      <c r="S336" s="77"/>
      <c r="T336" s="78"/>
      <c r="U336" s="38"/>
      <c r="V336" s="38"/>
      <c r="W336" s="38"/>
      <c r="X336" s="38"/>
      <c r="Y336" s="38"/>
      <c r="Z336" s="38"/>
      <c r="AA336" s="38"/>
      <c r="AB336" s="38"/>
      <c r="AC336" s="38"/>
      <c r="AD336" s="38"/>
      <c r="AE336" s="38"/>
      <c r="AT336" s="19" t="s">
        <v>167</v>
      </c>
      <c r="AU336" s="19" t="s">
        <v>91</v>
      </c>
    </row>
    <row r="337" s="2" customFormat="1" ht="16.5" customHeight="1">
      <c r="A337" s="38"/>
      <c r="B337" s="180"/>
      <c r="C337" s="181" t="s">
        <v>773</v>
      </c>
      <c r="D337" s="181" t="s">
        <v>160</v>
      </c>
      <c r="E337" s="182" t="s">
        <v>2170</v>
      </c>
      <c r="F337" s="183" t="s">
        <v>2171</v>
      </c>
      <c r="G337" s="184" t="s">
        <v>364</v>
      </c>
      <c r="H337" s="185">
        <v>1</v>
      </c>
      <c r="I337" s="186"/>
      <c r="J337" s="187">
        <f>ROUND(I337*H337,2)</f>
        <v>0</v>
      </c>
      <c r="K337" s="183" t="s">
        <v>1</v>
      </c>
      <c r="L337" s="39"/>
      <c r="M337" s="188" t="s">
        <v>1</v>
      </c>
      <c r="N337" s="189" t="s">
        <v>40</v>
      </c>
      <c r="O337" s="77"/>
      <c r="P337" s="190">
        <f>O337*H337</f>
        <v>0</v>
      </c>
      <c r="Q337" s="190">
        <v>0</v>
      </c>
      <c r="R337" s="190">
        <f>Q337*H337</f>
        <v>0</v>
      </c>
      <c r="S337" s="190">
        <v>0</v>
      </c>
      <c r="T337" s="191">
        <f>S337*H337</f>
        <v>0</v>
      </c>
      <c r="U337" s="38"/>
      <c r="V337" s="38"/>
      <c r="W337" s="38"/>
      <c r="X337" s="38"/>
      <c r="Y337" s="38"/>
      <c r="Z337" s="38"/>
      <c r="AA337" s="38"/>
      <c r="AB337" s="38"/>
      <c r="AC337" s="38"/>
      <c r="AD337" s="38"/>
      <c r="AE337" s="38"/>
      <c r="AR337" s="192" t="s">
        <v>165</v>
      </c>
      <c r="AT337" s="192" t="s">
        <v>160</v>
      </c>
      <c r="AU337" s="192" t="s">
        <v>91</v>
      </c>
      <c r="AY337" s="19" t="s">
        <v>158</v>
      </c>
      <c r="BE337" s="193">
        <f>IF(N337="základní",J337,0)</f>
        <v>0</v>
      </c>
      <c r="BF337" s="193">
        <f>IF(N337="snížená",J337,0)</f>
        <v>0</v>
      </c>
      <c r="BG337" s="193">
        <f>IF(N337="zákl. přenesená",J337,0)</f>
        <v>0</v>
      </c>
      <c r="BH337" s="193">
        <f>IF(N337="sníž. přenesená",J337,0)</f>
        <v>0</v>
      </c>
      <c r="BI337" s="193">
        <f>IF(N337="nulová",J337,0)</f>
        <v>0</v>
      </c>
      <c r="BJ337" s="19" t="s">
        <v>81</v>
      </c>
      <c r="BK337" s="193">
        <f>ROUND(I337*H337,2)</f>
        <v>0</v>
      </c>
      <c r="BL337" s="19" t="s">
        <v>165</v>
      </c>
      <c r="BM337" s="192" t="s">
        <v>1314</v>
      </c>
    </row>
    <row r="338" s="2" customFormat="1">
      <c r="A338" s="38"/>
      <c r="B338" s="39"/>
      <c r="C338" s="38"/>
      <c r="D338" s="194" t="s">
        <v>167</v>
      </c>
      <c r="E338" s="38"/>
      <c r="F338" s="195" t="s">
        <v>2171</v>
      </c>
      <c r="G338" s="38"/>
      <c r="H338" s="38"/>
      <c r="I338" s="196"/>
      <c r="J338" s="38"/>
      <c r="K338" s="38"/>
      <c r="L338" s="39"/>
      <c r="M338" s="197"/>
      <c r="N338" s="198"/>
      <c r="O338" s="77"/>
      <c r="P338" s="77"/>
      <c r="Q338" s="77"/>
      <c r="R338" s="77"/>
      <c r="S338" s="77"/>
      <c r="T338" s="78"/>
      <c r="U338" s="38"/>
      <c r="V338" s="38"/>
      <c r="W338" s="38"/>
      <c r="X338" s="38"/>
      <c r="Y338" s="38"/>
      <c r="Z338" s="38"/>
      <c r="AA338" s="38"/>
      <c r="AB338" s="38"/>
      <c r="AC338" s="38"/>
      <c r="AD338" s="38"/>
      <c r="AE338" s="38"/>
      <c r="AT338" s="19" t="s">
        <v>167</v>
      </c>
      <c r="AU338" s="19" t="s">
        <v>91</v>
      </c>
    </row>
    <row r="339" s="2" customFormat="1" ht="24.15" customHeight="1">
      <c r="A339" s="38"/>
      <c r="B339" s="180"/>
      <c r="C339" s="181" t="s">
        <v>775</v>
      </c>
      <c r="D339" s="181" t="s">
        <v>160</v>
      </c>
      <c r="E339" s="182" t="s">
        <v>2172</v>
      </c>
      <c r="F339" s="183" t="s">
        <v>2173</v>
      </c>
      <c r="G339" s="184" t="s">
        <v>364</v>
      </c>
      <c r="H339" s="185">
        <v>1</v>
      </c>
      <c r="I339" s="186"/>
      <c r="J339" s="187">
        <f>ROUND(I339*H339,2)</f>
        <v>0</v>
      </c>
      <c r="K339" s="183" t="s">
        <v>1</v>
      </c>
      <c r="L339" s="39"/>
      <c r="M339" s="188" t="s">
        <v>1</v>
      </c>
      <c r="N339" s="189" t="s">
        <v>40</v>
      </c>
      <c r="O339" s="77"/>
      <c r="P339" s="190">
        <f>O339*H339</f>
        <v>0</v>
      </c>
      <c r="Q339" s="190">
        <v>0</v>
      </c>
      <c r="R339" s="190">
        <f>Q339*H339</f>
        <v>0</v>
      </c>
      <c r="S339" s="190">
        <v>0</v>
      </c>
      <c r="T339" s="191">
        <f>S339*H339</f>
        <v>0</v>
      </c>
      <c r="U339" s="38"/>
      <c r="V339" s="38"/>
      <c r="W339" s="38"/>
      <c r="X339" s="38"/>
      <c r="Y339" s="38"/>
      <c r="Z339" s="38"/>
      <c r="AA339" s="38"/>
      <c r="AB339" s="38"/>
      <c r="AC339" s="38"/>
      <c r="AD339" s="38"/>
      <c r="AE339" s="38"/>
      <c r="AR339" s="192" t="s">
        <v>165</v>
      </c>
      <c r="AT339" s="192" t="s">
        <v>160</v>
      </c>
      <c r="AU339" s="192" t="s">
        <v>91</v>
      </c>
      <c r="AY339" s="19" t="s">
        <v>158</v>
      </c>
      <c r="BE339" s="193">
        <f>IF(N339="základní",J339,0)</f>
        <v>0</v>
      </c>
      <c r="BF339" s="193">
        <f>IF(N339="snížená",J339,0)</f>
        <v>0</v>
      </c>
      <c r="BG339" s="193">
        <f>IF(N339="zákl. přenesená",J339,0)</f>
        <v>0</v>
      </c>
      <c r="BH339" s="193">
        <f>IF(N339="sníž. přenesená",J339,0)</f>
        <v>0</v>
      </c>
      <c r="BI339" s="193">
        <f>IF(N339="nulová",J339,0)</f>
        <v>0</v>
      </c>
      <c r="BJ339" s="19" t="s">
        <v>81</v>
      </c>
      <c r="BK339" s="193">
        <f>ROUND(I339*H339,2)</f>
        <v>0</v>
      </c>
      <c r="BL339" s="19" t="s">
        <v>165</v>
      </c>
      <c r="BM339" s="192" t="s">
        <v>1326</v>
      </c>
    </row>
    <row r="340" s="2" customFormat="1">
      <c r="A340" s="38"/>
      <c r="B340" s="39"/>
      <c r="C340" s="38"/>
      <c r="D340" s="194" t="s">
        <v>167</v>
      </c>
      <c r="E340" s="38"/>
      <c r="F340" s="195" t="s">
        <v>2173</v>
      </c>
      <c r="G340" s="38"/>
      <c r="H340" s="38"/>
      <c r="I340" s="196"/>
      <c r="J340" s="38"/>
      <c r="K340" s="38"/>
      <c r="L340" s="39"/>
      <c r="M340" s="197"/>
      <c r="N340" s="198"/>
      <c r="O340" s="77"/>
      <c r="P340" s="77"/>
      <c r="Q340" s="77"/>
      <c r="R340" s="77"/>
      <c r="S340" s="77"/>
      <c r="T340" s="78"/>
      <c r="U340" s="38"/>
      <c r="V340" s="38"/>
      <c r="W340" s="38"/>
      <c r="X340" s="38"/>
      <c r="Y340" s="38"/>
      <c r="Z340" s="38"/>
      <c r="AA340" s="38"/>
      <c r="AB340" s="38"/>
      <c r="AC340" s="38"/>
      <c r="AD340" s="38"/>
      <c r="AE340" s="38"/>
      <c r="AT340" s="19" t="s">
        <v>167</v>
      </c>
      <c r="AU340" s="19" t="s">
        <v>91</v>
      </c>
    </row>
    <row r="341" s="2" customFormat="1" ht="16.5" customHeight="1">
      <c r="A341" s="38"/>
      <c r="B341" s="180"/>
      <c r="C341" s="181" t="s">
        <v>778</v>
      </c>
      <c r="D341" s="181" t="s">
        <v>160</v>
      </c>
      <c r="E341" s="182" t="s">
        <v>2174</v>
      </c>
      <c r="F341" s="183" t="s">
        <v>2162</v>
      </c>
      <c r="G341" s="184" t="s">
        <v>364</v>
      </c>
      <c r="H341" s="185">
        <v>1</v>
      </c>
      <c r="I341" s="186"/>
      <c r="J341" s="187">
        <f>ROUND(I341*H341,2)</f>
        <v>0</v>
      </c>
      <c r="K341" s="183" t="s">
        <v>1</v>
      </c>
      <c r="L341" s="39"/>
      <c r="M341" s="188" t="s">
        <v>1</v>
      </c>
      <c r="N341" s="189" t="s">
        <v>40</v>
      </c>
      <c r="O341" s="77"/>
      <c r="P341" s="190">
        <f>O341*H341</f>
        <v>0</v>
      </c>
      <c r="Q341" s="190">
        <v>0</v>
      </c>
      <c r="R341" s="190">
        <f>Q341*H341</f>
        <v>0</v>
      </c>
      <c r="S341" s="190">
        <v>0</v>
      </c>
      <c r="T341" s="191">
        <f>S341*H341</f>
        <v>0</v>
      </c>
      <c r="U341" s="38"/>
      <c r="V341" s="38"/>
      <c r="W341" s="38"/>
      <c r="X341" s="38"/>
      <c r="Y341" s="38"/>
      <c r="Z341" s="38"/>
      <c r="AA341" s="38"/>
      <c r="AB341" s="38"/>
      <c r="AC341" s="38"/>
      <c r="AD341" s="38"/>
      <c r="AE341" s="38"/>
      <c r="AR341" s="192" t="s">
        <v>165</v>
      </c>
      <c r="AT341" s="192" t="s">
        <v>160</v>
      </c>
      <c r="AU341" s="192" t="s">
        <v>91</v>
      </c>
      <c r="AY341" s="19" t="s">
        <v>158</v>
      </c>
      <c r="BE341" s="193">
        <f>IF(N341="základní",J341,0)</f>
        <v>0</v>
      </c>
      <c r="BF341" s="193">
        <f>IF(N341="snížená",J341,0)</f>
        <v>0</v>
      </c>
      <c r="BG341" s="193">
        <f>IF(N341="zákl. přenesená",J341,0)</f>
        <v>0</v>
      </c>
      <c r="BH341" s="193">
        <f>IF(N341="sníž. přenesená",J341,0)</f>
        <v>0</v>
      </c>
      <c r="BI341" s="193">
        <f>IF(N341="nulová",J341,0)</f>
        <v>0</v>
      </c>
      <c r="BJ341" s="19" t="s">
        <v>81</v>
      </c>
      <c r="BK341" s="193">
        <f>ROUND(I341*H341,2)</f>
        <v>0</v>
      </c>
      <c r="BL341" s="19" t="s">
        <v>165</v>
      </c>
      <c r="BM341" s="192" t="s">
        <v>1335</v>
      </c>
    </row>
    <row r="342" s="2" customFormat="1">
      <c r="A342" s="38"/>
      <c r="B342" s="39"/>
      <c r="C342" s="38"/>
      <c r="D342" s="194" t="s">
        <v>167</v>
      </c>
      <c r="E342" s="38"/>
      <c r="F342" s="195" t="s">
        <v>2162</v>
      </c>
      <c r="G342" s="38"/>
      <c r="H342" s="38"/>
      <c r="I342" s="196"/>
      <c r="J342" s="38"/>
      <c r="K342" s="38"/>
      <c r="L342" s="39"/>
      <c r="M342" s="197"/>
      <c r="N342" s="198"/>
      <c r="O342" s="77"/>
      <c r="P342" s="77"/>
      <c r="Q342" s="77"/>
      <c r="R342" s="77"/>
      <c r="S342" s="77"/>
      <c r="T342" s="78"/>
      <c r="U342" s="38"/>
      <c r="V342" s="38"/>
      <c r="W342" s="38"/>
      <c r="X342" s="38"/>
      <c r="Y342" s="38"/>
      <c r="Z342" s="38"/>
      <c r="AA342" s="38"/>
      <c r="AB342" s="38"/>
      <c r="AC342" s="38"/>
      <c r="AD342" s="38"/>
      <c r="AE342" s="38"/>
      <c r="AT342" s="19" t="s">
        <v>167</v>
      </c>
      <c r="AU342" s="19" t="s">
        <v>91</v>
      </c>
    </row>
    <row r="343" s="2" customFormat="1" ht="16.5" customHeight="1">
      <c r="A343" s="38"/>
      <c r="B343" s="180"/>
      <c r="C343" s="181" t="s">
        <v>781</v>
      </c>
      <c r="D343" s="181" t="s">
        <v>160</v>
      </c>
      <c r="E343" s="182" t="s">
        <v>2175</v>
      </c>
      <c r="F343" s="183" t="s">
        <v>2078</v>
      </c>
      <c r="G343" s="184" t="s">
        <v>364</v>
      </c>
      <c r="H343" s="185">
        <v>3</v>
      </c>
      <c r="I343" s="186"/>
      <c r="J343" s="187">
        <f>ROUND(I343*H343,2)</f>
        <v>0</v>
      </c>
      <c r="K343" s="183" t="s">
        <v>1</v>
      </c>
      <c r="L343" s="39"/>
      <c r="M343" s="188" t="s">
        <v>1</v>
      </c>
      <c r="N343" s="189" t="s">
        <v>40</v>
      </c>
      <c r="O343" s="77"/>
      <c r="P343" s="190">
        <f>O343*H343</f>
        <v>0</v>
      </c>
      <c r="Q343" s="190">
        <v>0</v>
      </c>
      <c r="R343" s="190">
        <f>Q343*H343</f>
        <v>0</v>
      </c>
      <c r="S343" s="190">
        <v>0</v>
      </c>
      <c r="T343" s="191">
        <f>S343*H343</f>
        <v>0</v>
      </c>
      <c r="U343" s="38"/>
      <c r="V343" s="38"/>
      <c r="W343" s="38"/>
      <c r="X343" s="38"/>
      <c r="Y343" s="38"/>
      <c r="Z343" s="38"/>
      <c r="AA343" s="38"/>
      <c r="AB343" s="38"/>
      <c r="AC343" s="38"/>
      <c r="AD343" s="38"/>
      <c r="AE343" s="38"/>
      <c r="AR343" s="192" t="s">
        <v>165</v>
      </c>
      <c r="AT343" s="192" t="s">
        <v>160</v>
      </c>
      <c r="AU343" s="192" t="s">
        <v>91</v>
      </c>
      <c r="AY343" s="19" t="s">
        <v>158</v>
      </c>
      <c r="BE343" s="193">
        <f>IF(N343="základní",J343,0)</f>
        <v>0</v>
      </c>
      <c r="BF343" s="193">
        <f>IF(N343="snížená",J343,0)</f>
        <v>0</v>
      </c>
      <c r="BG343" s="193">
        <f>IF(N343="zákl. přenesená",J343,0)</f>
        <v>0</v>
      </c>
      <c r="BH343" s="193">
        <f>IF(N343="sníž. přenesená",J343,0)</f>
        <v>0</v>
      </c>
      <c r="BI343" s="193">
        <f>IF(N343="nulová",J343,0)</f>
        <v>0</v>
      </c>
      <c r="BJ343" s="19" t="s">
        <v>81</v>
      </c>
      <c r="BK343" s="193">
        <f>ROUND(I343*H343,2)</f>
        <v>0</v>
      </c>
      <c r="BL343" s="19" t="s">
        <v>165</v>
      </c>
      <c r="BM343" s="192" t="s">
        <v>1348</v>
      </c>
    </row>
    <row r="344" s="2" customFormat="1">
      <c r="A344" s="38"/>
      <c r="B344" s="39"/>
      <c r="C344" s="38"/>
      <c r="D344" s="194" t="s">
        <v>167</v>
      </c>
      <c r="E344" s="38"/>
      <c r="F344" s="195" t="s">
        <v>2078</v>
      </c>
      <c r="G344" s="38"/>
      <c r="H344" s="38"/>
      <c r="I344" s="196"/>
      <c r="J344" s="38"/>
      <c r="K344" s="38"/>
      <c r="L344" s="39"/>
      <c r="M344" s="197"/>
      <c r="N344" s="198"/>
      <c r="O344" s="77"/>
      <c r="P344" s="77"/>
      <c r="Q344" s="77"/>
      <c r="R344" s="77"/>
      <c r="S344" s="77"/>
      <c r="T344" s="78"/>
      <c r="U344" s="38"/>
      <c r="V344" s="38"/>
      <c r="W344" s="38"/>
      <c r="X344" s="38"/>
      <c r="Y344" s="38"/>
      <c r="Z344" s="38"/>
      <c r="AA344" s="38"/>
      <c r="AB344" s="38"/>
      <c r="AC344" s="38"/>
      <c r="AD344" s="38"/>
      <c r="AE344" s="38"/>
      <c r="AT344" s="19" t="s">
        <v>167</v>
      </c>
      <c r="AU344" s="19" t="s">
        <v>91</v>
      </c>
    </row>
    <row r="345" s="2" customFormat="1" ht="16.5" customHeight="1">
      <c r="A345" s="38"/>
      <c r="B345" s="180"/>
      <c r="C345" s="181" t="s">
        <v>783</v>
      </c>
      <c r="D345" s="181" t="s">
        <v>160</v>
      </c>
      <c r="E345" s="182" t="s">
        <v>2176</v>
      </c>
      <c r="F345" s="183" t="s">
        <v>2082</v>
      </c>
      <c r="G345" s="184" t="s">
        <v>364</v>
      </c>
      <c r="H345" s="185">
        <v>1</v>
      </c>
      <c r="I345" s="186"/>
      <c r="J345" s="187">
        <f>ROUND(I345*H345,2)</f>
        <v>0</v>
      </c>
      <c r="K345" s="183" t="s">
        <v>1</v>
      </c>
      <c r="L345" s="39"/>
      <c r="M345" s="188" t="s">
        <v>1</v>
      </c>
      <c r="N345" s="189" t="s">
        <v>40</v>
      </c>
      <c r="O345" s="77"/>
      <c r="P345" s="190">
        <f>O345*H345</f>
        <v>0</v>
      </c>
      <c r="Q345" s="190">
        <v>0</v>
      </c>
      <c r="R345" s="190">
        <f>Q345*H345</f>
        <v>0</v>
      </c>
      <c r="S345" s="190">
        <v>0</v>
      </c>
      <c r="T345" s="191">
        <f>S345*H345</f>
        <v>0</v>
      </c>
      <c r="U345" s="38"/>
      <c r="V345" s="38"/>
      <c r="W345" s="38"/>
      <c r="X345" s="38"/>
      <c r="Y345" s="38"/>
      <c r="Z345" s="38"/>
      <c r="AA345" s="38"/>
      <c r="AB345" s="38"/>
      <c r="AC345" s="38"/>
      <c r="AD345" s="38"/>
      <c r="AE345" s="38"/>
      <c r="AR345" s="192" t="s">
        <v>165</v>
      </c>
      <c r="AT345" s="192" t="s">
        <v>160</v>
      </c>
      <c r="AU345" s="192" t="s">
        <v>91</v>
      </c>
      <c r="AY345" s="19" t="s">
        <v>158</v>
      </c>
      <c r="BE345" s="193">
        <f>IF(N345="základní",J345,0)</f>
        <v>0</v>
      </c>
      <c r="BF345" s="193">
        <f>IF(N345="snížená",J345,0)</f>
        <v>0</v>
      </c>
      <c r="BG345" s="193">
        <f>IF(N345="zákl. přenesená",J345,0)</f>
        <v>0</v>
      </c>
      <c r="BH345" s="193">
        <f>IF(N345="sníž. přenesená",J345,0)</f>
        <v>0</v>
      </c>
      <c r="BI345" s="193">
        <f>IF(N345="nulová",J345,0)</f>
        <v>0</v>
      </c>
      <c r="BJ345" s="19" t="s">
        <v>81</v>
      </c>
      <c r="BK345" s="193">
        <f>ROUND(I345*H345,2)</f>
        <v>0</v>
      </c>
      <c r="BL345" s="19" t="s">
        <v>165</v>
      </c>
      <c r="BM345" s="192" t="s">
        <v>1362</v>
      </c>
    </row>
    <row r="346" s="2" customFormat="1">
      <c r="A346" s="38"/>
      <c r="B346" s="39"/>
      <c r="C346" s="38"/>
      <c r="D346" s="194" t="s">
        <v>167</v>
      </c>
      <c r="E346" s="38"/>
      <c r="F346" s="195" t="s">
        <v>2082</v>
      </c>
      <c r="G346" s="38"/>
      <c r="H346" s="38"/>
      <c r="I346" s="196"/>
      <c r="J346" s="38"/>
      <c r="K346" s="38"/>
      <c r="L346" s="39"/>
      <c r="M346" s="197"/>
      <c r="N346" s="198"/>
      <c r="O346" s="77"/>
      <c r="P346" s="77"/>
      <c r="Q346" s="77"/>
      <c r="R346" s="77"/>
      <c r="S346" s="77"/>
      <c r="T346" s="78"/>
      <c r="U346" s="38"/>
      <c r="V346" s="38"/>
      <c r="W346" s="38"/>
      <c r="X346" s="38"/>
      <c r="Y346" s="38"/>
      <c r="Z346" s="38"/>
      <c r="AA346" s="38"/>
      <c r="AB346" s="38"/>
      <c r="AC346" s="38"/>
      <c r="AD346" s="38"/>
      <c r="AE346" s="38"/>
      <c r="AT346" s="19" t="s">
        <v>167</v>
      </c>
      <c r="AU346" s="19" t="s">
        <v>91</v>
      </c>
    </row>
    <row r="347" s="2" customFormat="1" ht="21.75" customHeight="1">
      <c r="A347" s="38"/>
      <c r="B347" s="180"/>
      <c r="C347" s="181" t="s">
        <v>786</v>
      </c>
      <c r="D347" s="181" t="s">
        <v>160</v>
      </c>
      <c r="E347" s="182" t="s">
        <v>2177</v>
      </c>
      <c r="F347" s="183" t="s">
        <v>2055</v>
      </c>
      <c r="G347" s="184" t="s">
        <v>364</v>
      </c>
      <c r="H347" s="185">
        <v>3</v>
      </c>
      <c r="I347" s="186"/>
      <c r="J347" s="187">
        <f>ROUND(I347*H347,2)</f>
        <v>0</v>
      </c>
      <c r="K347" s="183" t="s">
        <v>1</v>
      </c>
      <c r="L347" s="39"/>
      <c r="M347" s="188" t="s">
        <v>1</v>
      </c>
      <c r="N347" s="189" t="s">
        <v>40</v>
      </c>
      <c r="O347" s="77"/>
      <c r="P347" s="190">
        <f>O347*H347</f>
        <v>0</v>
      </c>
      <c r="Q347" s="190">
        <v>0</v>
      </c>
      <c r="R347" s="190">
        <f>Q347*H347</f>
        <v>0</v>
      </c>
      <c r="S347" s="190">
        <v>0</v>
      </c>
      <c r="T347" s="191">
        <f>S347*H347</f>
        <v>0</v>
      </c>
      <c r="U347" s="38"/>
      <c r="V347" s="38"/>
      <c r="W347" s="38"/>
      <c r="X347" s="38"/>
      <c r="Y347" s="38"/>
      <c r="Z347" s="38"/>
      <c r="AA347" s="38"/>
      <c r="AB347" s="38"/>
      <c r="AC347" s="38"/>
      <c r="AD347" s="38"/>
      <c r="AE347" s="38"/>
      <c r="AR347" s="192" t="s">
        <v>165</v>
      </c>
      <c r="AT347" s="192" t="s">
        <v>160</v>
      </c>
      <c r="AU347" s="192" t="s">
        <v>91</v>
      </c>
      <c r="AY347" s="19" t="s">
        <v>158</v>
      </c>
      <c r="BE347" s="193">
        <f>IF(N347="základní",J347,0)</f>
        <v>0</v>
      </c>
      <c r="BF347" s="193">
        <f>IF(N347="snížená",J347,0)</f>
        <v>0</v>
      </c>
      <c r="BG347" s="193">
        <f>IF(N347="zákl. přenesená",J347,0)</f>
        <v>0</v>
      </c>
      <c r="BH347" s="193">
        <f>IF(N347="sníž. přenesená",J347,0)</f>
        <v>0</v>
      </c>
      <c r="BI347" s="193">
        <f>IF(N347="nulová",J347,0)</f>
        <v>0</v>
      </c>
      <c r="BJ347" s="19" t="s">
        <v>81</v>
      </c>
      <c r="BK347" s="193">
        <f>ROUND(I347*H347,2)</f>
        <v>0</v>
      </c>
      <c r="BL347" s="19" t="s">
        <v>165</v>
      </c>
      <c r="BM347" s="192" t="s">
        <v>1375</v>
      </c>
    </row>
    <row r="348" s="2" customFormat="1">
      <c r="A348" s="38"/>
      <c r="B348" s="39"/>
      <c r="C348" s="38"/>
      <c r="D348" s="194" t="s">
        <v>167</v>
      </c>
      <c r="E348" s="38"/>
      <c r="F348" s="195" t="s">
        <v>2055</v>
      </c>
      <c r="G348" s="38"/>
      <c r="H348" s="38"/>
      <c r="I348" s="196"/>
      <c r="J348" s="38"/>
      <c r="K348" s="38"/>
      <c r="L348" s="39"/>
      <c r="M348" s="197"/>
      <c r="N348" s="198"/>
      <c r="O348" s="77"/>
      <c r="P348" s="77"/>
      <c r="Q348" s="77"/>
      <c r="R348" s="77"/>
      <c r="S348" s="77"/>
      <c r="T348" s="78"/>
      <c r="U348" s="38"/>
      <c r="V348" s="38"/>
      <c r="W348" s="38"/>
      <c r="X348" s="38"/>
      <c r="Y348" s="38"/>
      <c r="Z348" s="38"/>
      <c r="AA348" s="38"/>
      <c r="AB348" s="38"/>
      <c r="AC348" s="38"/>
      <c r="AD348" s="38"/>
      <c r="AE348" s="38"/>
      <c r="AT348" s="19" t="s">
        <v>167</v>
      </c>
      <c r="AU348" s="19" t="s">
        <v>91</v>
      </c>
    </row>
    <row r="349" s="2" customFormat="1" ht="16.5" customHeight="1">
      <c r="A349" s="38"/>
      <c r="B349" s="180"/>
      <c r="C349" s="181" t="s">
        <v>788</v>
      </c>
      <c r="D349" s="181" t="s">
        <v>160</v>
      </c>
      <c r="E349" s="182" t="s">
        <v>2178</v>
      </c>
      <c r="F349" s="183" t="s">
        <v>2060</v>
      </c>
      <c r="G349" s="184" t="s">
        <v>364</v>
      </c>
      <c r="H349" s="185">
        <v>1</v>
      </c>
      <c r="I349" s="186"/>
      <c r="J349" s="187">
        <f>ROUND(I349*H349,2)</f>
        <v>0</v>
      </c>
      <c r="K349" s="183" t="s">
        <v>1</v>
      </c>
      <c r="L349" s="39"/>
      <c r="M349" s="188" t="s">
        <v>1</v>
      </c>
      <c r="N349" s="189" t="s">
        <v>40</v>
      </c>
      <c r="O349" s="77"/>
      <c r="P349" s="190">
        <f>O349*H349</f>
        <v>0</v>
      </c>
      <c r="Q349" s="190">
        <v>0</v>
      </c>
      <c r="R349" s="190">
        <f>Q349*H349</f>
        <v>0</v>
      </c>
      <c r="S349" s="190">
        <v>0</v>
      </c>
      <c r="T349" s="191">
        <f>S349*H349</f>
        <v>0</v>
      </c>
      <c r="U349" s="38"/>
      <c r="V349" s="38"/>
      <c r="W349" s="38"/>
      <c r="X349" s="38"/>
      <c r="Y349" s="38"/>
      <c r="Z349" s="38"/>
      <c r="AA349" s="38"/>
      <c r="AB349" s="38"/>
      <c r="AC349" s="38"/>
      <c r="AD349" s="38"/>
      <c r="AE349" s="38"/>
      <c r="AR349" s="192" t="s">
        <v>165</v>
      </c>
      <c r="AT349" s="192" t="s">
        <v>160</v>
      </c>
      <c r="AU349" s="192" t="s">
        <v>91</v>
      </c>
      <c r="AY349" s="19" t="s">
        <v>158</v>
      </c>
      <c r="BE349" s="193">
        <f>IF(N349="základní",J349,0)</f>
        <v>0</v>
      </c>
      <c r="BF349" s="193">
        <f>IF(N349="snížená",J349,0)</f>
        <v>0</v>
      </c>
      <c r="BG349" s="193">
        <f>IF(N349="zákl. přenesená",J349,0)</f>
        <v>0</v>
      </c>
      <c r="BH349" s="193">
        <f>IF(N349="sníž. přenesená",J349,0)</f>
        <v>0</v>
      </c>
      <c r="BI349" s="193">
        <f>IF(N349="nulová",J349,0)</f>
        <v>0</v>
      </c>
      <c r="BJ349" s="19" t="s">
        <v>81</v>
      </c>
      <c r="BK349" s="193">
        <f>ROUND(I349*H349,2)</f>
        <v>0</v>
      </c>
      <c r="BL349" s="19" t="s">
        <v>165</v>
      </c>
      <c r="BM349" s="192" t="s">
        <v>1387</v>
      </c>
    </row>
    <row r="350" s="2" customFormat="1">
      <c r="A350" s="38"/>
      <c r="B350" s="39"/>
      <c r="C350" s="38"/>
      <c r="D350" s="194" t="s">
        <v>167</v>
      </c>
      <c r="E350" s="38"/>
      <c r="F350" s="195" t="s">
        <v>2060</v>
      </c>
      <c r="G350" s="38"/>
      <c r="H350" s="38"/>
      <c r="I350" s="196"/>
      <c r="J350" s="38"/>
      <c r="K350" s="38"/>
      <c r="L350" s="39"/>
      <c r="M350" s="197"/>
      <c r="N350" s="198"/>
      <c r="O350" s="77"/>
      <c r="P350" s="77"/>
      <c r="Q350" s="77"/>
      <c r="R350" s="77"/>
      <c r="S350" s="77"/>
      <c r="T350" s="78"/>
      <c r="U350" s="38"/>
      <c r="V350" s="38"/>
      <c r="W350" s="38"/>
      <c r="X350" s="38"/>
      <c r="Y350" s="38"/>
      <c r="Z350" s="38"/>
      <c r="AA350" s="38"/>
      <c r="AB350" s="38"/>
      <c r="AC350" s="38"/>
      <c r="AD350" s="38"/>
      <c r="AE350" s="38"/>
      <c r="AT350" s="19" t="s">
        <v>167</v>
      </c>
      <c r="AU350" s="19" t="s">
        <v>91</v>
      </c>
    </row>
    <row r="351" s="2" customFormat="1" ht="16.5" customHeight="1">
      <c r="A351" s="38"/>
      <c r="B351" s="180"/>
      <c r="C351" s="181" t="s">
        <v>790</v>
      </c>
      <c r="D351" s="181" t="s">
        <v>160</v>
      </c>
      <c r="E351" s="182" t="s">
        <v>2179</v>
      </c>
      <c r="F351" s="183" t="s">
        <v>2162</v>
      </c>
      <c r="G351" s="184" t="s">
        <v>364</v>
      </c>
      <c r="H351" s="185">
        <v>1</v>
      </c>
      <c r="I351" s="186"/>
      <c r="J351" s="187">
        <f>ROUND(I351*H351,2)</f>
        <v>0</v>
      </c>
      <c r="K351" s="183" t="s">
        <v>1</v>
      </c>
      <c r="L351" s="39"/>
      <c r="M351" s="188" t="s">
        <v>1</v>
      </c>
      <c r="N351" s="189" t="s">
        <v>40</v>
      </c>
      <c r="O351" s="77"/>
      <c r="P351" s="190">
        <f>O351*H351</f>
        <v>0</v>
      </c>
      <c r="Q351" s="190">
        <v>0</v>
      </c>
      <c r="R351" s="190">
        <f>Q351*H351</f>
        <v>0</v>
      </c>
      <c r="S351" s="190">
        <v>0</v>
      </c>
      <c r="T351" s="191">
        <f>S351*H351</f>
        <v>0</v>
      </c>
      <c r="U351" s="38"/>
      <c r="V351" s="38"/>
      <c r="W351" s="38"/>
      <c r="X351" s="38"/>
      <c r="Y351" s="38"/>
      <c r="Z351" s="38"/>
      <c r="AA351" s="38"/>
      <c r="AB351" s="38"/>
      <c r="AC351" s="38"/>
      <c r="AD351" s="38"/>
      <c r="AE351" s="38"/>
      <c r="AR351" s="192" t="s">
        <v>165</v>
      </c>
      <c r="AT351" s="192" t="s">
        <v>160</v>
      </c>
      <c r="AU351" s="192" t="s">
        <v>91</v>
      </c>
      <c r="AY351" s="19" t="s">
        <v>158</v>
      </c>
      <c r="BE351" s="193">
        <f>IF(N351="základní",J351,0)</f>
        <v>0</v>
      </c>
      <c r="BF351" s="193">
        <f>IF(N351="snížená",J351,0)</f>
        <v>0</v>
      </c>
      <c r="BG351" s="193">
        <f>IF(N351="zákl. přenesená",J351,0)</f>
        <v>0</v>
      </c>
      <c r="BH351" s="193">
        <f>IF(N351="sníž. přenesená",J351,0)</f>
        <v>0</v>
      </c>
      <c r="BI351" s="193">
        <f>IF(N351="nulová",J351,0)</f>
        <v>0</v>
      </c>
      <c r="BJ351" s="19" t="s">
        <v>81</v>
      </c>
      <c r="BK351" s="193">
        <f>ROUND(I351*H351,2)</f>
        <v>0</v>
      </c>
      <c r="BL351" s="19" t="s">
        <v>165</v>
      </c>
      <c r="BM351" s="192" t="s">
        <v>1399</v>
      </c>
    </row>
    <row r="352" s="2" customFormat="1">
      <c r="A352" s="38"/>
      <c r="B352" s="39"/>
      <c r="C352" s="38"/>
      <c r="D352" s="194" t="s">
        <v>167</v>
      </c>
      <c r="E352" s="38"/>
      <c r="F352" s="195" t="s">
        <v>2162</v>
      </c>
      <c r="G352" s="38"/>
      <c r="H352" s="38"/>
      <c r="I352" s="196"/>
      <c r="J352" s="38"/>
      <c r="K352" s="38"/>
      <c r="L352" s="39"/>
      <c r="M352" s="197"/>
      <c r="N352" s="198"/>
      <c r="O352" s="77"/>
      <c r="P352" s="77"/>
      <c r="Q352" s="77"/>
      <c r="R352" s="77"/>
      <c r="S352" s="77"/>
      <c r="T352" s="78"/>
      <c r="U352" s="38"/>
      <c r="V352" s="38"/>
      <c r="W352" s="38"/>
      <c r="X352" s="38"/>
      <c r="Y352" s="38"/>
      <c r="Z352" s="38"/>
      <c r="AA352" s="38"/>
      <c r="AB352" s="38"/>
      <c r="AC352" s="38"/>
      <c r="AD352" s="38"/>
      <c r="AE352" s="38"/>
      <c r="AT352" s="19" t="s">
        <v>167</v>
      </c>
      <c r="AU352" s="19" t="s">
        <v>91</v>
      </c>
    </row>
    <row r="353" s="2" customFormat="1" ht="16.5" customHeight="1">
      <c r="A353" s="38"/>
      <c r="B353" s="180"/>
      <c r="C353" s="181" t="s">
        <v>792</v>
      </c>
      <c r="D353" s="181" t="s">
        <v>160</v>
      </c>
      <c r="E353" s="182" t="s">
        <v>2180</v>
      </c>
      <c r="F353" s="183" t="s">
        <v>2181</v>
      </c>
      <c r="G353" s="184" t="s">
        <v>364</v>
      </c>
      <c r="H353" s="185">
        <v>3</v>
      </c>
      <c r="I353" s="186"/>
      <c r="J353" s="187">
        <f>ROUND(I353*H353,2)</f>
        <v>0</v>
      </c>
      <c r="K353" s="183" t="s">
        <v>1</v>
      </c>
      <c r="L353" s="39"/>
      <c r="M353" s="188" t="s">
        <v>1</v>
      </c>
      <c r="N353" s="189" t="s">
        <v>40</v>
      </c>
      <c r="O353" s="77"/>
      <c r="P353" s="190">
        <f>O353*H353</f>
        <v>0</v>
      </c>
      <c r="Q353" s="190">
        <v>0</v>
      </c>
      <c r="R353" s="190">
        <f>Q353*H353</f>
        <v>0</v>
      </c>
      <c r="S353" s="190">
        <v>0</v>
      </c>
      <c r="T353" s="191">
        <f>S353*H353</f>
        <v>0</v>
      </c>
      <c r="U353" s="38"/>
      <c r="V353" s="38"/>
      <c r="W353" s="38"/>
      <c r="X353" s="38"/>
      <c r="Y353" s="38"/>
      <c r="Z353" s="38"/>
      <c r="AA353" s="38"/>
      <c r="AB353" s="38"/>
      <c r="AC353" s="38"/>
      <c r="AD353" s="38"/>
      <c r="AE353" s="38"/>
      <c r="AR353" s="192" t="s">
        <v>165</v>
      </c>
      <c r="AT353" s="192" t="s">
        <v>160</v>
      </c>
      <c r="AU353" s="192" t="s">
        <v>91</v>
      </c>
      <c r="AY353" s="19" t="s">
        <v>158</v>
      </c>
      <c r="BE353" s="193">
        <f>IF(N353="základní",J353,0)</f>
        <v>0</v>
      </c>
      <c r="BF353" s="193">
        <f>IF(N353="snížená",J353,0)</f>
        <v>0</v>
      </c>
      <c r="BG353" s="193">
        <f>IF(N353="zákl. přenesená",J353,0)</f>
        <v>0</v>
      </c>
      <c r="BH353" s="193">
        <f>IF(N353="sníž. přenesená",J353,0)</f>
        <v>0</v>
      </c>
      <c r="BI353" s="193">
        <f>IF(N353="nulová",J353,0)</f>
        <v>0</v>
      </c>
      <c r="BJ353" s="19" t="s">
        <v>81</v>
      </c>
      <c r="BK353" s="193">
        <f>ROUND(I353*H353,2)</f>
        <v>0</v>
      </c>
      <c r="BL353" s="19" t="s">
        <v>165</v>
      </c>
      <c r="BM353" s="192" t="s">
        <v>1411</v>
      </c>
    </row>
    <row r="354" s="2" customFormat="1">
      <c r="A354" s="38"/>
      <c r="B354" s="39"/>
      <c r="C354" s="38"/>
      <c r="D354" s="194" t="s">
        <v>167</v>
      </c>
      <c r="E354" s="38"/>
      <c r="F354" s="195" t="s">
        <v>2181</v>
      </c>
      <c r="G354" s="38"/>
      <c r="H354" s="38"/>
      <c r="I354" s="196"/>
      <c r="J354" s="38"/>
      <c r="K354" s="38"/>
      <c r="L354" s="39"/>
      <c r="M354" s="197"/>
      <c r="N354" s="198"/>
      <c r="O354" s="77"/>
      <c r="P354" s="77"/>
      <c r="Q354" s="77"/>
      <c r="R354" s="77"/>
      <c r="S354" s="77"/>
      <c r="T354" s="78"/>
      <c r="U354" s="38"/>
      <c r="V354" s="38"/>
      <c r="W354" s="38"/>
      <c r="X354" s="38"/>
      <c r="Y354" s="38"/>
      <c r="Z354" s="38"/>
      <c r="AA354" s="38"/>
      <c r="AB354" s="38"/>
      <c r="AC354" s="38"/>
      <c r="AD354" s="38"/>
      <c r="AE354" s="38"/>
      <c r="AT354" s="19" t="s">
        <v>167</v>
      </c>
      <c r="AU354" s="19" t="s">
        <v>91</v>
      </c>
    </row>
    <row r="355" s="2" customFormat="1" ht="16.5" customHeight="1">
      <c r="A355" s="38"/>
      <c r="B355" s="180"/>
      <c r="C355" s="181" t="s">
        <v>796</v>
      </c>
      <c r="D355" s="181" t="s">
        <v>160</v>
      </c>
      <c r="E355" s="182" t="s">
        <v>2182</v>
      </c>
      <c r="F355" s="183" t="s">
        <v>2183</v>
      </c>
      <c r="G355" s="184" t="s">
        <v>364</v>
      </c>
      <c r="H355" s="185">
        <v>1</v>
      </c>
      <c r="I355" s="186"/>
      <c r="J355" s="187">
        <f>ROUND(I355*H355,2)</f>
        <v>0</v>
      </c>
      <c r="K355" s="183" t="s">
        <v>1</v>
      </c>
      <c r="L355" s="39"/>
      <c r="M355" s="188" t="s">
        <v>1</v>
      </c>
      <c r="N355" s="189" t="s">
        <v>40</v>
      </c>
      <c r="O355" s="77"/>
      <c r="P355" s="190">
        <f>O355*H355</f>
        <v>0</v>
      </c>
      <c r="Q355" s="190">
        <v>0</v>
      </c>
      <c r="R355" s="190">
        <f>Q355*H355</f>
        <v>0</v>
      </c>
      <c r="S355" s="190">
        <v>0</v>
      </c>
      <c r="T355" s="191">
        <f>S355*H355</f>
        <v>0</v>
      </c>
      <c r="U355" s="38"/>
      <c r="V355" s="38"/>
      <c r="W355" s="38"/>
      <c r="X355" s="38"/>
      <c r="Y355" s="38"/>
      <c r="Z355" s="38"/>
      <c r="AA355" s="38"/>
      <c r="AB355" s="38"/>
      <c r="AC355" s="38"/>
      <c r="AD355" s="38"/>
      <c r="AE355" s="38"/>
      <c r="AR355" s="192" t="s">
        <v>165</v>
      </c>
      <c r="AT355" s="192" t="s">
        <v>160</v>
      </c>
      <c r="AU355" s="192" t="s">
        <v>91</v>
      </c>
      <c r="AY355" s="19" t="s">
        <v>158</v>
      </c>
      <c r="BE355" s="193">
        <f>IF(N355="základní",J355,0)</f>
        <v>0</v>
      </c>
      <c r="BF355" s="193">
        <f>IF(N355="snížená",J355,0)</f>
        <v>0</v>
      </c>
      <c r="BG355" s="193">
        <f>IF(N355="zákl. přenesená",J355,0)</f>
        <v>0</v>
      </c>
      <c r="BH355" s="193">
        <f>IF(N355="sníž. přenesená",J355,0)</f>
        <v>0</v>
      </c>
      <c r="BI355" s="193">
        <f>IF(N355="nulová",J355,0)</f>
        <v>0</v>
      </c>
      <c r="BJ355" s="19" t="s">
        <v>81</v>
      </c>
      <c r="BK355" s="193">
        <f>ROUND(I355*H355,2)</f>
        <v>0</v>
      </c>
      <c r="BL355" s="19" t="s">
        <v>165</v>
      </c>
      <c r="BM355" s="192" t="s">
        <v>1424</v>
      </c>
    </row>
    <row r="356" s="2" customFormat="1">
      <c r="A356" s="38"/>
      <c r="B356" s="39"/>
      <c r="C356" s="38"/>
      <c r="D356" s="194" t="s">
        <v>167</v>
      </c>
      <c r="E356" s="38"/>
      <c r="F356" s="195" t="s">
        <v>2183</v>
      </c>
      <c r="G356" s="38"/>
      <c r="H356" s="38"/>
      <c r="I356" s="196"/>
      <c r="J356" s="38"/>
      <c r="K356" s="38"/>
      <c r="L356" s="39"/>
      <c r="M356" s="197"/>
      <c r="N356" s="198"/>
      <c r="O356" s="77"/>
      <c r="P356" s="77"/>
      <c r="Q356" s="77"/>
      <c r="R356" s="77"/>
      <c r="S356" s="77"/>
      <c r="T356" s="78"/>
      <c r="U356" s="38"/>
      <c r="V356" s="38"/>
      <c r="W356" s="38"/>
      <c r="X356" s="38"/>
      <c r="Y356" s="38"/>
      <c r="Z356" s="38"/>
      <c r="AA356" s="38"/>
      <c r="AB356" s="38"/>
      <c r="AC356" s="38"/>
      <c r="AD356" s="38"/>
      <c r="AE356" s="38"/>
      <c r="AT356" s="19" t="s">
        <v>167</v>
      </c>
      <c r="AU356" s="19" t="s">
        <v>91</v>
      </c>
    </row>
    <row r="357" s="2" customFormat="1" ht="24.15" customHeight="1">
      <c r="A357" s="38"/>
      <c r="B357" s="180"/>
      <c r="C357" s="181" t="s">
        <v>801</v>
      </c>
      <c r="D357" s="181" t="s">
        <v>160</v>
      </c>
      <c r="E357" s="182" t="s">
        <v>2184</v>
      </c>
      <c r="F357" s="183" t="s">
        <v>2166</v>
      </c>
      <c r="G357" s="184" t="s">
        <v>364</v>
      </c>
      <c r="H357" s="185">
        <v>1</v>
      </c>
      <c r="I357" s="186"/>
      <c r="J357" s="187">
        <f>ROUND(I357*H357,2)</f>
        <v>0</v>
      </c>
      <c r="K357" s="183" t="s">
        <v>1</v>
      </c>
      <c r="L357" s="39"/>
      <c r="M357" s="188" t="s">
        <v>1</v>
      </c>
      <c r="N357" s="189" t="s">
        <v>40</v>
      </c>
      <c r="O357" s="77"/>
      <c r="P357" s="190">
        <f>O357*H357</f>
        <v>0</v>
      </c>
      <c r="Q357" s="190">
        <v>0</v>
      </c>
      <c r="R357" s="190">
        <f>Q357*H357</f>
        <v>0</v>
      </c>
      <c r="S357" s="190">
        <v>0</v>
      </c>
      <c r="T357" s="191">
        <f>S357*H357</f>
        <v>0</v>
      </c>
      <c r="U357" s="38"/>
      <c r="V357" s="38"/>
      <c r="W357" s="38"/>
      <c r="X357" s="38"/>
      <c r="Y357" s="38"/>
      <c r="Z357" s="38"/>
      <c r="AA357" s="38"/>
      <c r="AB357" s="38"/>
      <c r="AC357" s="38"/>
      <c r="AD357" s="38"/>
      <c r="AE357" s="38"/>
      <c r="AR357" s="192" t="s">
        <v>165</v>
      </c>
      <c r="AT357" s="192" t="s">
        <v>160</v>
      </c>
      <c r="AU357" s="192" t="s">
        <v>91</v>
      </c>
      <c r="AY357" s="19" t="s">
        <v>158</v>
      </c>
      <c r="BE357" s="193">
        <f>IF(N357="základní",J357,0)</f>
        <v>0</v>
      </c>
      <c r="BF357" s="193">
        <f>IF(N357="snížená",J357,0)</f>
        <v>0</v>
      </c>
      <c r="BG357" s="193">
        <f>IF(N357="zákl. přenesená",J357,0)</f>
        <v>0</v>
      </c>
      <c r="BH357" s="193">
        <f>IF(N357="sníž. přenesená",J357,0)</f>
        <v>0</v>
      </c>
      <c r="BI357" s="193">
        <f>IF(N357="nulová",J357,0)</f>
        <v>0</v>
      </c>
      <c r="BJ357" s="19" t="s">
        <v>81</v>
      </c>
      <c r="BK357" s="193">
        <f>ROUND(I357*H357,2)</f>
        <v>0</v>
      </c>
      <c r="BL357" s="19" t="s">
        <v>165</v>
      </c>
      <c r="BM357" s="192" t="s">
        <v>1434</v>
      </c>
    </row>
    <row r="358" s="2" customFormat="1">
      <c r="A358" s="38"/>
      <c r="B358" s="39"/>
      <c r="C358" s="38"/>
      <c r="D358" s="194" t="s">
        <v>167</v>
      </c>
      <c r="E358" s="38"/>
      <c r="F358" s="195" t="s">
        <v>2166</v>
      </c>
      <c r="G358" s="38"/>
      <c r="H358" s="38"/>
      <c r="I358" s="196"/>
      <c r="J358" s="38"/>
      <c r="K358" s="38"/>
      <c r="L358" s="39"/>
      <c r="M358" s="197"/>
      <c r="N358" s="198"/>
      <c r="O358" s="77"/>
      <c r="P358" s="77"/>
      <c r="Q358" s="77"/>
      <c r="R358" s="77"/>
      <c r="S358" s="77"/>
      <c r="T358" s="78"/>
      <c r="U358" s="38"/>
      <c r="V358" s="38"/>
      <c r="W358" s="38"/>
      <c r="X358" s="38"/>
      <c r="Y358" s="38"/>
      <c r="Z358" s="38"/>
      <c r="AA358" s="38"/>
      <c r="AB358" s="38"/>
      <c r="AC358" s="38"/>
      <c r="AD358" s="38"/>
      <c r="AE358" s="38"/>
      <c r="AT358" s="19" t="s">
        <v>167</v>
      </c>
      <c r="AU358" s="19" t="s">
        <v>91</v>
      </c>
    </row>
    <row r="359" s="2" customFormat="1" ht="55.5" customHeight="1">
      <c r="A359" s="38"/>
      <c r="B359" s="180"/>
      <c r="C359" s="181" t="s">
        <v>805</v>
      </c>
      <c r="D359" s="181" t="s">
        <v>160</v>
      </c>
      <c r="E359" s="182" t="s">
        <v>2185</v>
      </c>
      <c r="F359" s="183" t="s">
        <v>2168</v>
      </c>
      <c r="G359" s="184" t="s">
        <v>364</v>
      </c>
      <c r="H359" s="185">
        <v>1</v>
      </c>
      <c r="I359" s="186"/>
      <c r="J359" s="187">
        <f>ROUND(I359*H359,2)</f>
        <v>0</v>
      </c>
      <c r="K359" s="183" t="s">
        <v>1</v>
      </c>
      <c r="L359" s="39"/>
      <c r="M359" s="188" t="s">
        <v>1</v>
      </c>
      <c r="N359" s="189" t="s">
        <v>40</v>
      </c>
      <c r="O359" s="77"/>
      <c r="P359" s="190">
        <f>O359*H359</f>
        <v>0</v>
      </c>
      <c r="Q359" s="190">
        <v>0</v>
      </c>
      <c r="R359" s="190">
        <f>Q359*H359</f>
        <v>0</v>
      </c>
      <c r="S359" s="190">
        <v>0</v>
      </c>
      <c r="T359" s="191">
        <f>S359*H359</f>
        <v>0</v>
      </c>
      <c r="U359" s="38"/>
      <c r="V359" s="38"/>
      <c r="W359" s="38"/>
      <c r="X359" s="38"/>
      <c r="Y359" s="38"/>
      <c r="Z359" s="38"/>
      <c r="AA359" s="38"/>
      <c r="AB359" s="38"/>
      <c r="AC359" s="38"/>
      <c r="AD359" s="38"/>
      <c r="AE359" s="38"/>
      <c r="AR359" s="192" t="s">
        <v>165</v>
      </c>
      <c r="AT359" s="192" t="s">
        <v>160</v>
      </c>
      <c r="AU359" s="192" t="s">
        <v>91</v>
      </c>
      <c r="AY359" s="19" t="s">
        <v>158</v>
      </c>
      <c r="BE359" s="193">
        <f>IF(N359="základní",J359,0)</f>
        <v>0</v>
      </c>
      <c r="BF359" s="193">
        <f>IF(N359="snížená",J359,0)</f>
        <v>0</v>
      </c>
      <c r="BG359" s="193">
        <f>IF(N359="zákl. přenesená",J359,0)</f>
        <v>0</v>
      </c>
      <c r="BH359" s="193">
        <f>IF(N359="sníž. přenesená",J359,0)</f>
        <v>0</v>
      </c>
      <c r="BI359" s="193">
        <f>IF(N359="nulová",J359,0)</f>
        <v>0</v>
      </c>
      <c r="BJ359" s="19" t="s">
        <v>81</v>
      </c>
      <c r="BK359" s="193">
        <f>ROUND(I359*H359,2)</f>
        <v>0</v>
      </c>
      <c r="BL359" s="19" t="s">
        <v>165</v>
      </c>
      <c r="BM359" s="192" t="s">
        <v>1444</v>
      </c>
    </row>
    <row r="360" s="2" customFormat="1">
      <c r="A360" s="38"/>
      <c r="B360" s="39"/>
      <c r="C360" s="38"/>
      <c r="D360" s="194" t="s">
        <v>167</v>
      </c>
      <c r="E360" s="38"/>
      <c r="F360" s="195" t="s">
        <v>2168</v>
      </c>
      <c r="G360" s="38"/>
      <c r="H360" s="38"/>
      <c r="I360" s="196"/>
      <c r="J360" s="38"/>
      <c r="K360" s="38"/>
      <c r="L360" s="39"/>
      <c r="M360" s="197"/>
      <c r="N360" s="198"/>
      <c r="O360" s="77"/>
      <c r="P360" s="77"/>
      <c r="Q360" s="77"/>
      <c r="R360" s="77"/>
      <c r="S360" s="77"/>
      <c r="T360" s="78"/>
      <c r="U360" s="38"/>
      <c r="V360" s="38"/>
      <c r="W360" s="38"/>
      <c r="X360" s="38"/>
      <c r="Y360" s="38"/>
      <c r="Z360" s="38"/>
      <c r="AA360" s="38"/>
      <c r="AB360" s="38"/>
      <c r="AC360" s="38"/>
      <c r="AD360" s="38"/>
      <c r="AE360" s="38"/>
      <c r="AT360" s="19" t="s">
        <v>167</v>
      </c>
      <c r="AU360" s="19" t="s">
        <v>91</v>
      </c>
    </row>
    <row r="361" s="2" customFormat="1" ht="16.5" customHeight="1">
      <c r="A361" s="38"/>
      <c r="B361" s="180"/>
      <c r="C361" s="181" t="s">
        <v>807</v>
      </c>
      <c r="D361" s="181" t="s">
        <v>160</v>
      </c>
      <c r="E361" s="182" t="s">
        <v>2186</v>
      </c>
      <c r="F361" s="183" t="s">
        <v>2144</v>
      </c>
      <c r="G361" s="184" t="s">
        <v>364</v>
      </c>
      <c r="H361" s="185">
        <v>1</v>
      </c>
      <c r="I361" s="186"/>
      <c r="J361" s="187">
        <f>ROUND(I361*H361,2)</f>
        <v>0</v>
      </c>
      <c r="K361" s="183" t="s">
        <v>1</v>
      </c>
      <c r="L361" s="39"/>
      <c r="M361" s="188" t="s">
        <v>1</v>
      </c>
      <c r="N361" s="189" t="s">
        <v>40</v>
      </c>
      <c r="O361" s="77"/>
      <c r="P361" s="190">
        <f>O361*H361</f>
        <v>0</v>
      </c>
      <c r="Q361" s="190">
        <v>0</v>
      </c>
      <c r="R361" s="190">
        <f>Q361*H361</f>
        <v>0</v>
      </c>
      <c r="S361" s="190">
        <v>0</v>
      </c>
      <c r="T361" s="191">
        <f>S361*H361</f>
        <v>0</v>
      </c>
      <c r="U361" s="38"/>
      <c r="V361" s="38"/>
      <c r="W361" s="38"/>
      <c r="X361" s="38"/>
      <c r="Y361" s="38"/>
      <c r="Z361" s="38"/>
      <c r="AA361" s="38"/>
      <c r="AB361" s="38"/>
      <c r="AC361" s="38"/>
      <c r="AD361" s="38"/>
      <c r="AE361" s="38"/>
      <c r="AR361" s="192" t="s">
        <v>165</v>
      </c>
      <c r="AT361" s="192" t="s">
        <v>160</v>
      </c>
      <c r="AU361" s="192" t="s">
        <v>91</v>
      </c>
      <c r="AY361" s="19" t="s">
        <v>158</v>
      </c>
      <c r="BE361" s="193">
        <f>IF(N361="základní",J361,0)</f>
        <v>0</v>
      </c>
      <c r="BF361" s="193">
        <f>IF(N361="snížená",J361,0)</f>
        <v>0</v>
      </c>
      <c r="BG361" s="193">
        <f>IF(N361="zákl. přenesená",J361,0)</f>
        <v>0</v>
      </c>
      <c r="BH361" s="193">
        <f>IF(N361="sníž. přenesená",J361,0)</f>
        <v>0</v>
      </c>
      <c r="BI361" s="193">
        <f>IF(N361="nulová",J361,0)</f>
        <v>0</v>
      </c>
      <c r="BJ361" s="19" t="s">
        <v>81</v>
      </c>
      <c r="BK361" s="193">
        <f>ROUND(I361*H361,2)</f>
        <v>0</v>
      </c>
      <c r="BL361" s="19" t="s">
        <v>165</v>
      </c>
      <c r="BM361" s="192" t="s">
        <v>1454</v>
      </c>
    </row>
    <row r="362" s="2" customFormat="1">
      <c r="A362" s="38"/>
      <c r="B362" s="39"/>
      <c r="C362" s="38"/>
      <c r="D362" s="194" t="s">
        <v>167</v>
      </c>
      <c r="E362" s="38"/>
      <c r="F362" s="195" t="s">
        <v>2144</v>
      </c>
      <c r="G362" s="38"/>
      <c r="H362" s="38"/>
      <c r="I362" s="196"/>
      <c r="J362" s="38"/>
      <c r="K362" s="38"/>
      <c r="L362" s="39"/>
      <c r="M362" s="197"/>
      <c r="N362" s="198"/>
      <c r="O362" s="77"/>
      <c r="P362" s="77"/>
      <c r="Q362" s="77"/>
      <c r="R362" s="77"/>
      <c r="S362" s="77"/>
      <c r="T362" s="78"/>
      <c r="U362" s="38"/>
      <c r="V362" s="38"/>
      <c r="W362" s="38"/>
      <c r="X362" s="38"/>
      <c r="Y362" s="38"/>
      <c r="Z362" s="38"/>
      <c r="AA362" s="38"/>
      <c r="AB362" s="38"/>
      <c r="AC362" s="38"/>
      <c r="AD362" s="38"/>
      <c r="AE362" s="38"/>
      <c r="AT362" s="19" t="s">
        <v>167</v>
      </c>
      <c r="AU362" s="19" t="s">
        <v>91</v>
      </c>
    </row>
    <row r="363" s="2" customFormat="1" ht="16.5" customHeight="1">
      <c r="A363" s="38"/>
      <c r="B363" s="180"/>
      <c r="C363" s="181" t="s">
        <v>811</v>
      </c>
      <c r="D363" s="181" t="s">
        <v>160</v>
      </c>
      <c r="E363" s="182" t="s">
        <v>2187</v>
      </c>
      <c r="F363" s="183" t="s">
        <v>2171</v>
      </c>
      <c r="G363" s="184" t="s">
        <v>364</v>
      </c>
      <c r="H363" s="185">
        <v>1</v>
      </c>
      <c r="I363" s="186"/>
      <c r="J363" s="187">
        <f>ROUND(I363*H363,2)</f>
        <v>0</v>
      </c>
      <c r="K363" s="183" t="s">
        <v>1</v>
      </c>
      <c r="L363" s="39"/>
      <c r="M363" s="188" t="s">
        <v>1</v>
      </c>
      <c r="N363" s="189" t="s">
        <v>40</v>
      </c>
      <c r="O363" s="77"/>
      <c r="P363" s="190">
        <f>O363*H363</f>
        <v>0</v>
      </c>
      <c r="Q363" s="190">
        <v>0</v>
      </c>
      <c r="R363" s="190">
        <f>Q363*H363</f>
        <v>0</v>
      </c>
      <c r="S363" s="190">
        <v>0</v>
      </c>
      <c r="T363" s="191">
        <f>S363*H363</f>
        <v>0</v>
      </c>
      <c r="U363" s="38"/>
      <c r="V363" s="38"/>
      <c r="W363" s="38"/>
      <c r="X363" s="38"/>
      <c r="Y363" s="38"/>
      <c r="Z363" s="38"/>
      <c r="AA363" s="38"/>
      <c r="AB363" s="38"/>
      <c r="AC363" s="38"/>
      <c r="AD363" s="38"/>
      <c r="AE363" s="38"/>
      <c r="AR363" s="192" t="s">
        <v>165</v>
      </c>
      <c r="AT363" s="192" t="s">
        <v>160</v>
      </c>
      <c r="AU363" s="192" t="s">
        <v>91</v>
      </c>
      <c r="AY363" s="19" t="s">
        <v>158</v>
      </c>
      <c r="BE363" s="193">
        <f>IF(N363="základní",J363,0)</f>
        <v>0</v>
      </c>
      <c r="BF363" s="193">
        <f>IF(N363="snížená",J363,0)</f>
        <v>0</v>
      </c>
      <c r="BG363" s="193">
        <f>IF(N363="zákl. přenesená",J363,0)</f>
        <v>0</v>
      </c>
      <c r="BH363" s="193">
        <f>IF(N363="sníž. přenesená",J363,0)</f>
        <v>0</v>
      </c>
      <c r="BI363" s="193">
        <f>IF(N363="nulová",J363,0)</f>
        <v>0</v>
      </c>
      <c r="BJ363" s="19" t="s">
        <v>81</v>
      </c>
      <c r="BK363" s="193">
        <f>ROUND(I363*H363,2)</f>
        <v>0</v>
      </c>
      <c r="BL363" s="19" t="s">
        <v>165</v>
      </c>
      <c r="BM363" s="192" t="s">
        <v>1464</v>
      </c>
    </row>
    <row r="364" s="2" customFormat="1">
      <c r="A364" s="38"/>
      <c r="B364" s="39"/>
      <c r="C364" s="38"/>
      <c r="D364" s="194" t="s">
        <v>167</v>
      </c>
      <c r="E364" s="38"/>
      <c r="F364" s="195" t="s">
        <v>2171</v>
      </c>
      <c r="G364" s="38"/>
      <c r="H364" s="38"/>
      <c r="I364" s="196"/>
      <c r="J364" s="38"/>
      <c r="K364" s="38"/>
      <c r="L364" s="39"/>
      <c r="M364" s="197"/>
      <c r="N364" s="198"/>
      <c r="O364" s="77"/>
      <c r="P364" s="77"/>
      <c r="Q364" s="77"/>
      <c r="R364" s="77"/>
      <c r="S364" s="77"/>
      <c r="T364" s="78"/>
      <c r="U364" s="38"/>
      <c r="V364" s="38"/>
      <c r="W364" s="38"/>
      <c r="X364" s="38"/>
      <c r="Y364" s="38"/>
      <c r="Z364" s="38"/>
      <c r="AA364" s="38"/>
      <c r="AB364" s="38"/>
      <c r="AC364" s="38"/>
      <c r="AD364" s="38"/>
      <c r="AE364" s="38"/>
      <c r="AT364" s="19" t="s">
        <v>167</v>
      </c>
      <c r="AU364" s="19" t="s">
        <v>91</v>
      </c>
    </row>
    <row r="365" s="2" customFormat="1" ht="24.15" customHeight="1">
      <c r="A365" s="38"/>
      <c r="B365" s="180"/>
      <c r="C365" s="181" t="s">
        <v>816</v>
      </c>
      <c r="D365" s="181" t="s">
        <v>160</v>
      </c>
      <c r="E365" s="182" t="s">
        <v>2188</v>
      </c>
      <c r="F365" s="183" t="s">
        <v>2173</v>
      </c>
      <c r="G365" s="184" t="s">
        <v>364</v>
      </c>
      <c r="H365" s="185">
        <v>1</v>
      </c>
      <c r="I365" s="186"/>
      <c r="J365" s="187">
        <f>ROUND(I365*H365,2)</f>
        <v>0</v>
      </c>
      <c r="K365" s="183" t="s">
        <v>1</v>
      </c>
      <c r="L365" s="39"/>
      <c r="M365" s="188" t="s">
        <v>1</v>
      </c>
      <c r="N365" s="189" t="s">
        <v>40</v>
      </c>
      <c r="O365" s="77"/>
      <c r="P365" s="190">
        <f>O365*H365</f>
        <v>0</v>
      </c>
      <c r="Q365" s="190">
        <v>0</v>
      </c>
      <c r="R365" s="190">
        <f>Q365*H365</f>
        <v>0</v>
      </c>
      <c r="S365" s="190">
        <v>0</v>
      </c>
      <c r="T365" s="191">
        <f>S365*H365</f>
        <v>0</v>
      </c>
      <c r="U365" s="38"/>
      <c r="V365" s="38"/>
      <c r="W365" s="38"/>
      <c r="X365" s="38"/>
      <c r="Y365" s="38"/>
      <c r="Z365" s="38"/>
      <c r="AA365" s="38"/>
      <c r="AB365" s="38"/>
      <c r="AC365" s="38"/>
      <c r="AD365" s="38"/>
      <c r="AE365" s="38"/>
      <c r="AR365" s="192" t="s">
        <v>165</v>
      </c>
      <c r="AT365" s="192" t="s">
        <v>160</v>
      </c>
      <c r="AU365" s="192" t="s">
        <v>91</v>
      </c>
      <c r="AY365" s="19" t="s">
        <v>158</v>
      </c>
      <c r="BE365" s="193">
        <f>IF(N365="základní",J365,0)</f>
        <v>0</v>
      </c>
      <c r="BF365" s="193">
        <f>IF(N365="snížená",J365,0)</f>
        <v>0</v>
      </c>
      <c r="BG365" s="193">
        <f>IF(N365="zákl. přenesená",J365,0)</f>
        <v>0</v>
      </c>
      <c r="BH365" s="193">
        <f>IF(N365="sníž. přenesená",J365,0)</f>
        <v>0</v>
      </c>
      <c r="BI365" s="193">
        <f>IF(N365="nulová",J365,0)</f>
        <v>0</v>
      </c>
      <c r="BJ365" s="19" t="s">
        <v>81</v>
      </c>
      <c r="BK365" s="193">
        <f>ROUND(I365*H365,2)</f>
        <v>0</v>
      </c>
      <c r="BL365" s="19" t="s">
        <v>165</v>
      </c>
      <c r="BM365" s="192" t="s">
        <v>1474</v>
      </c>
    </row>
    <row r="366" s="2" customFormat="1">
      <c r="A366" s="38"/>
      <c r="B366" s="39"/>
      <c r="C366" s="38"/>
      <c r="D366" s="194" t="s">
        <v>167</v>
      </c>
      <c r="E366" s="38"/>
      <c r="F366" s="195" t="s">
        <v>2173</v>
      </c>
      <c r="G366" s="38"/>
      <c r="H366" s="38"/>
      <c r="I366" s="196"/>
      <c r="J366" s="38"/>
      <c r="K366" s="38"/>
      <c r="L366" s="39"/>
      <c r="M366" s="197"/>
      <c r="N366" s="198"/>
      <c r="O366" s="77"/>
      <c r="P366" s="77"/>
      <c r="Q366" s="77"/>
      <c r="R366" s="77"/>
      <c r="S366" s="77"/>
      <c r="T366" s="78"/>
      <c r="U366" s="38"/>
      <c r="V366" s="38"/>
      <c r="W366" s="38"/>
      <c r="X366" s="38"/>
      <c r="Y366" s="38"/>
      <c r="Z366" s="38"/>
      <c r="AA366" s="38"/>
      <c r="AB366" s="38"/>
      <c r="AC366" s="38"/>
      <c r="AD366" s="38"/>
      <c r="AE366" s="38"/>
      <c r="AT366" s="19" t="s">
        <v>167</v>
      </c>
      <c r="AU366" s="19" t="s">
        <v>91</v>
      </c>
    </row>
    <row r="367" s="2" customFormat="1" ht="16.5" customHeight="1">
      <c r="A367" s="38"/>
      <c r="B367" s="180"/>
      <c r="C367" s="181" t="s">
        <v>821</v>
      </c>
      <c r="D367" s="181" t="s">
        <v>160</v>
      </c>
      <c r="E367" s="182" t="s">
        <v>2189</v>
      </c>
      <c r="F367" s="183" t="s">
        <v>2190</v>
      </c>
      <c r="G367" s="184" t="s">
        <v>364</v>
      </c>
      <c r="H367" s="185">
        <v>1</v>
      </c>
      <c r="I367" s="186"/>
      <c r="J367" s="187">
        <f>ROUND(I367*H367,2)</f>
        <v>0</v>
      </c>
      <c r="K367" s="183" t="s">
        <v>1</v>
      </c>
      <c r="L367" s="39"/>
      <c r="M367" s="188" t="s">
        <v>1</v>
      </c>
      <c r="N367" s="189" t="s">
        <v>40</v>
      </c>
      <c r="O367" s="77"/>
      <c r="P367" s="190">
        <f>O367*H367</f>
        <v>0</v>
      </c>
      <c r="Q367" s="190">
        <v>0</v>
      </c>
      <c r="R367" s="190">
        <f>Q367*H367</f>
        <v>0</v>
      </c>
      <c r="S367" s="190">
        <v>0</v>
      </c>
      <c r="T367" s="191">
        <f>S367*H367</f>
        <v>0</v>
      </c>
      <c r="U367" s="38"/>
      <c r="V367" s="38"/>
      <c r="W367" s="38"/>
      <c r="X367" s="38"/>
      <c r="Y367" s="38"/>
      <c r="Z367" s="38"/>
      <c r="AA367" s="38"/>
      <c r="AB367" s="38"/>
      <c r="AC367" s="38"/>
      <c r="AD367" s="38"/>
      <c r="AE367" s="38"/>
      <c r="AR367" s="192" t="s">
        <v>165</v>
      </c>
      <c r="AT367" s="192" t="s">
        <v>160</v>
      </c>
      <c r="AU367" s="192" t="s">
        <v>91</v>
      </c>
      <c r="AY367" s="19" t="s">
        <v>158</v>
      </c>
      <c r="BE367" s="193">
        <f>IF(N367="základní",J367,0)</f>
        <v>0</v>
      </c>
      <c r="BF367" s="193">
        <f>IF(N367="snížená",J367,0)</f>
        <v>0</v>
      </c>
      <c r="BG367" s="193">
        <f>IF(N367="zákl. přenesená",J367,0)</f>
        <v>0</v>
      </c>
      <c r="BH367" s="193">
        <f>IF(N367="sníž. přenesená",J367,0)</f>
        <v>0</v>
      </c>
      <c r="BI367" s="193">
        <f>IF(N367="nulová",J367,0)</f>
        <v>0</v>
      </c>
      <c r="BJ367" s="19" t="s">
        <v>81</v>
      </c>
      <c r="BK367" s="193">
        <f>ROUND(I367*H367,2)</f>
        <v>0</v>
      </c>
      <c r="BL367" s="19" t="s">
        <v>165</v>
      </c>
      <c r="BM367" s="192" t="s">
        <v>1484</v>
      </c>
    </row>
    <row r="368" s="2" customFormat="1">
      <c r="A368" s="38"/>
      <c r="B368" s="39"/>
      <c r="C368" s="38"/>
      <c r="D368" s="194" t="s">
        <v>167</v>
      </c>
      <c r="E368" s="38"/>
      <c r="F368" s="195" t="s">
        <v>2190</v>
      </c>
      <c r="G368" s="38"/>
      <c r="H368" s="38"/>
      <c r="I368" s="196"/>
      <c r="J368" s="38"/>
      <c r="K368" s="38"/>
      <c r="L368" s="39"/>
      <c r="M368" s="197"/>
      <c r="N368" s="198"/>
      <c r="O368" s="77"/>
      <c r="P368" s="77"/>
      <c r="Q368" s="77"/>
      <c r="R368" s="77"/>
      <c r="S368" s="77"/>
      <c r="T368" s="78"/>
      <c r="U368" s="38"/>
      <c r="V368" s="38"/>
      <c r="W368" s="38"/>
      <c r="X368" s="38"/>
      <c r="Y368" s="38"/>
      <c r="Z368" s="38"/>
      <c r="AA368" s="38"/>
      <c r="AB368" s="38"/>
      <c r="AC368" s="38"/>
      <c r="AD368" s="38"/>
      <c r="AE368" s="38"/>
      <c r="AT368" s="19" t="s">
        <v>167</v>
      </c>
      <c r="AU368" s="19" t="s">
        <v>91</v>
      </c>
    </row>
    <row r="369" s="2" customFormat="1" ht="24.15" customHeight="1">
      <c r="A369" s="38"/>
      <c r="B369" s="180"/>
      <c r="C369" s="181" t="s">
        <v>826</v>
      </c>
      <c r="D369" s="181" t="s">
        <v>160</v>
      </c>
      <c r="E369" s="182" t="s">
        <v>2191</v>
      </c>
      <c r="F369" s="183" t="s">
        <v>2192</v>
      </c>
      <c r="G369" s="184" t="s">
        <v>469</v>
      </c>
      <c r="H369" s="185">
        <v>1</v>
      </c>
      <c r="I369" s="186"/>
      <c r="J369" s="187">
        <f>ROUND(I369*H369,2)</f>
        <v>0</v>
      </c>
      <c r="K369" s="183" t="s">
        <v>1</v>
      </c>
      <c r="L369" s="39"/>
      <c r="M369" s="188" t="s">
        <v>1</v>
      </c>
      <c r="N369" s="189" t="s">
        <v>40</v>
      </c>
      <c r="O369" s="77"/>
      <c r="P369" s="190">
        <f>O369*H369</f>
        <v>0</v>
      </c>
      <c r="Q369" s="190">
        <v>0</v>
      </c>
      <c r="R369" s="190">
        <f>Q369*H369</f>
        <v>0</v>
      </c>
      <c r="S369" s="190">
        <v>0</v>
      </c>
      <c r="T369" s="191">
        <f>S369*H369</f>
        <v>0</v>
      </c>
      <c r="U369" s="38"/>
      <c r="V369" s="38"/>
      <c r="W369" s="38"/>
      <c r="X369" s="38"/>
      <c r="Y369" s="38"/>
      <c r="Z369" s="38"/>
      <c r="AA369" s="38"/>
      <c r="AB369" s="38"/>
      <c r="AC369" s="38"/>
      <c r="AD369" s="38"/>
      <c r="AE369" s="38"/>
      <c r="AR369" s="192" t="s">
        <v>165</v>
      </c>
      <c r="AT369" s="192" t="s">
        <v>160</v>
      </c>
      <c r="AU369" s="192" t="s">
        <v>91</v>
      </c>
      <c r="AY369" s="19" t="s">
        <v>158</v>
      </c>
      <c r="BE369" s="193">
        <f>IF(N369="základní",J369,0)</f>
        <v>0</v>
      </c>
      <c r="BF369" s="193">
        <f>IF(N369="snížená",J369,0)</f>
        <v>0</v>
      </c>
      <c r="BG369" s="193">
        <f>IF(N369="zákl. přenesená",J369,0)</f>
        <v>0</v>
      </c>
      <c r="BH369" s="193">
        <f>IF(N369="sníž. přenesená",J369,0)</f>
        <v>0</v>
      </c>
      <c r="BI369" s="193">
        <f>IF(N369="nulová",J369,0)</f>
        <v>0</v>
      </c>
      <c r="BJ369" s="19" t="s">
        <v>81</v>
      </c>
      <c r="BK369" s="193">
        <f>ROUND(I369*H369,2)</f>
        <v>0</v>
      </c>
      <c r="BL369" s="19" t="s">
        <v>165</v>
      </c>
      <c r="BM369" s="192" t="s">
        <v>1494</v>
      </c>
    </row>
    <row r="370" s="2" customFormat="1">
      <c r="A370" s="38"/>
      <c r="B370" s="39"/>
      <c r="C370" s="38"/>
      <c r="D370" s="194" t="s">
        <v>167</v>
      </c>
      <c r="E370" s="38"/>
      <c r="F370" s="195" t="s">
        <v>2192</v>
      </c>
      <c r="G370" s="38"/>
      <c r="H370" s="38"/>
      <c r="I370" s="196"/>
      <c r="J370" s="38"/>
      <c r="K370" s="38"/>
      <c r="L370" s="39"/>
      <c r="M370" s="197"/>
      <c r="N370" s="198"/>
      <c r="O370" s="77"/>
      <c r="P370" s="77"/>
      <c r="Q370" s="77"/>
      <c r="R370" s="77"/>
      <c r="S370" s="77"/>
      <c r="T370" s="78"/>
      <c r="U370" s="38"/>
      <c r="V370" s="38"/>
      <c r="W370" s="38"/>
      <c r="X370" s="38"/>
      <c r="Y370" s="38"/>
      <c r="Z370" s="38"/>
      <c r="AA370" s="38"/>
      <c r="AB370" s="38"/>
      <c r="AC370" s="38"/>
      <c r="AD370" s="38"/>
      <c r="AE370" s="38"/>
      <c r="AT370" s="19" t="s">
        <v>167</v>
      </c>
      <c r="AU370" s="19" t="s">
        <v>91</v>
      </c>
    </row>
    <row r="371" s="2" customFormat="1" ht="16.5" customHeight="1">
      <c r="A371" s="38"/>
      <c r="B371" s="180"/>
      <c r="C371" s="181" t="s">
        <v>832</v>
      </c>
      <c r="D371" s="181" t="s">
        <v>160</v>
      </c>
      <c r="E371" s="182" t="s">
        <v>2193</v>
      </c>
      <c r="F371" s="183" t="s">
        <v>2194</v>
      </c>
      <c r="G371" s="184" t="s">
        <v>469</v>
      </c>
      <c r="H371" s="185">
        <v>1</v>
      </c>
      <c r="I371" s="186"/>
      <c r="J371" s="187">
        <f>ROUND(I371*H371,2)</f>
        <v>0</v>
      </c>
      <c r="K371" s="183" t="s">
        <v>1</v>
      </c>
      <c r="L371" s="39"/>
      <c r="M371" s="188" t="s">
        <v>1</v>
      </c>
      <c r="N371" s="189" t="s">
        <v>40</v>
      </c>
      <c r="O371" s="77"/>
      <c r="P371" s="190">
        <f>O371*H371</f>
        <v>0</v>
      </c>
      <c r="Q371" s="190">
        <v>0</v>
      </c>
      <c r="R371" s="190">
        <f>Q371*H371</f>
        <v>0</v>
      </c>
      <c r="S371" s="190">
        <v>0</v>
      </c>
      <c r="T371" s="191">
        <f>S371*H371</f>
        <v>0</v>
      </c>
      <c r="U371" s="38"/>
      <c r="V371" s="38"/>
      <c r="W371" s="38"/>
      <c r="X371" s="38"/>
      <c r="Y371" s="38"/>
      <c r="Z371" s="38"/>
      <c r="AA371" s="38"/>
      <c r="AB371" s="38"/>
      <c r="AC371" s="38"/>
      <c r="AD371" s="38"/>
      <c r="AE371" s="38"/>
      <c r="AR371" s="192" t="s">
        <v>165</v>
      </c>
      <c r="AT371" s="192" t="s">
        <v>160</v>
      </c>
      <c r="AU371" s="192" t="s">
        <v>91</v>
      </c>
      <c r="AY371" s="19" t="s">
        <v>158</v>
      </c>
      <c r="BE371" s="193">
        <f>IF(N371="základní",J371,0)</f>
        <v>0</v>
      </c>
      <c r="BF371" s="193">
        <f>IF(N371="snížená",J371,0)</f>
        <v>0</v>
      </c>
      <c r="BG371" s="193">
        <f>IF(N371="zákl. přenesená",J371,0)</f>
        <v>0</v>
      </c>
      <c r="BH371" s="193">
        <f>IF(N371="sníž. přenesená",J371,0)</f>
        <v>0</v>
      </c>
      <c r="BI371" s="193">
        <f>IF(N371="nulová",J371,0)</f>
        <v>0</v>
      </c>
      <c r="BJ371" s="19" t="s">
        <v>81</v>
      </c>
      <c r="BK371" s="193">
        <f>ROUND(I371*H371,2)</f>
        <v>0</v>
      </c>
      <c r="BL371" s="19" t="s">
        <v>165</v>
      </c>
      <c r="BM371" s="192" t="s">
        <v>1504</v>
      </c>
    </row>
    <row r="372" s="2" customFormat="1">
      <c r="A372" s="38"/>
      <c r="B372" s="39"/>
      <c r="C372" s="38"/>
      <c r="D372" s="194" t="s">
        <v>167</v>
      </c>
      <c r="E372" s="38"/>
      <c r="F372" s="195" t="s">
        <v>2194</v>
      </c>
      <c r="G372" s="38"/>
      <c r="H372" s="38"/>
      <c r="I372" s="196"/>
      <c r="J372" s="38"/>
      <c r="K372" s="38"/>
      <c r="L372" s="39"/>
      <c r="M372" s="197"/>
      <c r="N372" s="198"/>
      <c r="O372" s="77"/>
      <c r="P372" s="77"/>
      <c r="Q372" s="77"/>
      <c r="R372" s="77"/>
      <c r="S372" s="77"/>
      <c r="T372" s="78"/>
      <c r="U372" s="38"/>
      <c r="V372" s="38"/>
      <c r="W372" s="38"/>
      <c r="X372" s="38"/>
      <c r="Y372" s="38"/>
      <c r="Z372" s="38"/>
      <c r="AA372" s="38"/>
      <c r="AB372" s="38"/>
      <c r="AC372" s="38"/>
      <c r="AD372" s="38"/>
      <c r="AE372" s="38"/>
      <c r="AT372" s="19" t="s">
        <v>167</v>
      </c>
      <c r="AU372" s="19" t="s">
        <v>91</v>
      </c>
    </row>
    <row r="373" s="2" customFormat="1" ht="16.5" customHeight="1">
      <c r="A373" s="38"/>
      <c r="B373" s="180"/>
      <c r="C373" s="181" t="s">
        <v>836</v>
      </c>
      <c r="D373" s="181" t="s">
        <v>160</v>
      </c>
      <c r="E373" s="182" t="s">
        <v>2195</v>
      </c>
      <c r="F373" s="183" t="s">
        <v>2196</v>
      </c>
      <c r="G373" s="184" t="s">
        <v>364</v>
      </c>
      <c r="H373" s="185">
        <v>1</v>
      </c>
      <c r="I373" s="186"/>
      <c r="J373" s="187">
        <f>ROUND(I373*H373,2)</f>
        <v>0</v>
      </c>
      <c r="K373" s="183" t="s">
        <v>1</v>
      </c>
      <c r="L373" s="39"/>
      <c r="M373" s="188" t="s">
        <v>1</v>
      </c>
      <c r="N373" s="189" t="s">
        <v>40</v>
      </c>
      <c r="O373" s="77"/>
      <c r="P373" s="190">
        <f>O373*H373</f>
        <v>0</v>
      </c>
      <c r="Q373" s="190">
        <v>0</v>
      </c>
      <c r="R373" s="190">
        <f>Q373*H373</f>
        <v>0</v>
      </c>
      <c r="S373" s="190">
        <v>0</v>
      </c>
      <c r="T373" s="191">
        <f>S373*H373</f>
        <v>0</v>
      </c>
      <c r="U373" s="38"/>
      <c r="V373" s="38"/>
      <c r="W373" s="38"/>
      <c r="X373" s="38"/>
      <c r="Y373" s="38"/>
      <c r="Z373" s="38"/>
      <c r="AA373" s="38"/>
      <c r="AB373" s="38"/>
      <c r="AC373" s="38"/>
      <c r="AD373" s="38"/>
      <c r="AE373" s="38"/>
      <c r="AR373" s="192" t="s">
        <v>165</v>
      </c>
      <c r="AT373" s="192" t="s">
        <v>160</v>
      </c>
      <c r="AU373" s="192" t="s">
        <v>91</v>
      </c>
      <c r="AY373" s="19" t="s">
        <v>158</v>
      </c>
      <c r="BE373" s="193">
        <f>IF(N373="základní",J373,0)</f>
        <v>0</v>
      </c>
      <c r="BF373" s="193">
        <f>IF(N373="snížená",J373,0)</f>
        <v>0</v>
      </c>
      <c r="BG373" s="193">
        <f>IF(N373="zákl. přenesená",J373,0)</f>
        <v>0</v>
      </c>
      <c r="BH373" s="193">
        <f>IF(N373="sníž. přenesená",J373,0)</f>
        <v>0</v>
      </c>
      <c r="BI373" s="193">
        <f>IF(N373="nulová",J373,0)</f>
        <v>0</v>
      </c>
      <c r="BJ373" s="19" t="s">
        <v>81</v>
      </c>
      <c r="BK373" s="193">
        <f>ROUND(I373*H373,2)</f>
        <v>0</v>
      </c>
      <c r="BL373" s="19" t="s">
        <v>165</v>
      </c>
      <c r="BM373" s="192" t="s">
        <v>1514</v>
      </c>
    </row>
    <row r="374" s="2" customFormat="1">
      <c r="A374" s="38"/>
      <c r="B374" s="39"/>
      <c r="C374" s="38"/>
      <c r="D374" s="194" t="s">
        <v>167</v>
      </c>
      <c r="E374" s="38"/>
      <c r="F374" s="195" t="s">
        <v>2196</v>
      </c>
      <c r="G374" s="38"/>
      <c r="H374" s="38"/>
      <c r="I374" s="196"/>
      <c r="J374" s="38"/>
      <c r="K374" s="38"/>
      <c r="L374" s="39"/>
      <c r="M374" s="197"/>
      <c r="N374" s="198"/>
      <c r="O374" s="77"/>
      <c r="P374" s="77"/>
      <c r="Q374" s="77"/>
      <c r="R374" s="77"/>
      <c r="S374" s="77"/>
      <c r="T374" s="78"/>
      <c r="U374" s="38"/>
      <c r="V374" s="38"/>
      <c r="W374" s="38"/>
      <c r="X374" s="38"/>
      <c r="Y374" s="38"/>
      <c r="Z374" s="38"/>
      <c r="AA374" s="38"/>
      <c r="AB374" s="38"/>
      <c r="AC374" s="38"/>
      <c r="AD374" s="38"/>
      <c r="AE374" s="38"/>
      <c r="AT374" s="19" t="s">
        <v>167</v>
      </c>
      <c r="AU374" s="19" t="s">
        <v>91</v>
      </c>
    </row>
    <row r="375" s="2" customFormat="1" ht="21.75" customHeight="1">
      <c r="A375" s="38"/>
      <c r="B375" s="180"/>
      <c r="C375" s="181" t="s">
        <v>840</v>
      </c>
      <c r="D375" s="181" t="s">
        <v>160</v>
      </c>
      <c r="E375" s="182" t="s">
        <v>2197</v>
      </c>
      <c r="F375" s="183" t="s">
        <v>2198</v>
      </c>
      <c r="G375" s="184" t="s">
        <v>469</v>
      </c>
      <c r="H375" s="185">
        <v>1</v>
      </c>
      <c r="I375" s="186"/>
      <c r="J375" s="187">
        <f>ROUND(I375*H375,2)</f>
        <v>0</v>
      </c>
      <c r="K375" s="183" t="s">
        <v>1</v>
      </c>
      <c r="L375" s="39"/>
      <c r="M375" s="188" t="s">
        <v>1</v>
      </c>
      <c r="N375" s="189" t="s">
        <v>40</v>
      </c>
      <c r="O375" s="77"/>
      <c r="P375" s="190">
        <f>O375*H375</f>
        <v>0</v>
      </c>
      <c r="Q375" s="190">
        <v>0</v>
      </c>
      <c r="R375" s="190">
        <f>Q375*H375</f>
        <v>0</v>
      </c>
      <c r="S375" s="190">
        <v>0</v>
      </c>
      <c r="T375" s="191">
        <f>S375*H375</f>
        <v>0</v>
      </c>
      <c r="U375" s="38"/>
      <c r="V375" s="38"/>
      <c r="W375" s="38"/>
      <c r="X375" s="38"/>
      <c r="Y375" s="38"/>
      <c r="Z375" s="38"/>
      <c r="AA375" s="38"/>
      <c r="AB375" s="38"/>
      <c r="AC375" s="38"/>
      <c r="AD375" s="38"/>
      <c r="AE375" s="38"/>
      <c r="AR375" s="192" t="s">
        <v>165</v>
      </c>
      <c r="AT375" s="192" t="s">
        <v>160</v>
      </c>
      <c r="AU375" s="192" t="s">
        <v>91</v>
      </c>
      <c r="AY375" s="19" t="s">
        <v>158</v>
      </c>
      <c r="BE375" s="193">
        <f>IF(N375="základní",J375,0)</f>
        <v>0</v>
      </c>
      <c r="BF375" s="193">
        <f>IF(N375="snížená",J375,0)</f>
        <v>0</v>
      </c>
      <c r="BG375" s="193">
        <f>IF(N375="zákl. přenesená",J375,0)</f>
        <v>0</v>
      </c>
      <c r="BH375" s="193">
        <f>IF(N375="sníž. přenesená",J375,0)</f>
        <v>0</v>
      </c>
      <c r="BI375" s="193">
        <f>IF(N375="nulová",J375,0)</f>
        <v>0</v>
      </c>
      <c r="BJ375" s="19" t="s">
        <v>81</v>
      </c>
      <c r="BK375" s="193">
        <f>ROUND(I375*H375,2)</f>
        <v>0</v>
      </c>
      <c r="BL375" s="19" t="s">
        <v>165</v>
      </c>
      <c r="BM375" s="192" t="s">
        <v>1525</v>
      </c>
    </row>
    <row r="376" s="2" customFormat="1">
      <c r="A376" s="38"/>
      <c r="B376" s="39"/>
      <c r="C376" s="38"/>
      <c r="D376" s="194" t="s">
        <v>167</v>
      </c>
      <c r="E376" s="38"/>
      <c r="F376" s="195" t="s">
        <v>2198</v>
      </c>
      <c r="G376" s="38"/>
      <c r="H376" s="38"/>
      <c r="I376" s="196"/>
      <c r="J376" s="38"/>
      <c r="K376" s="38"/>
      <c r="L376" s="39"/>
      <c r="M376" s="197"/>
      <c r="N376" s="198"/>
      <c r="O376" s="77"/>
      <c r="P376" s="77"/>
      <c r="Q376" s="77"/>
      <c r="R376" s="77"/>
      <c r="S376" s="77"/>
      <c r="T376" s="78"/>
      <c r="U376" s="38"/>
      <c r="V376" s="38"/>
      <c r="W376" s="38"/>
      <c r="X376" s="38"/>
      <c r="Y376" s="38"/>
      <c r="Z376" s="38"/>
      <c r="AA376" s="38"/>
      <c r="AB376" s="38"/>
      <c r="AC376" s="38"/>
      <c r="AD376" s="38"/>
      <c r="AE376" s="38"/>
      <c r="AT376" s="19" t="s">
        <v>167</v>
      </c>
      <c r="AU376" s="19" t="s">
        <v>91</v>
      </c>
    </row>
    <row r="377" s="12" customFormat="1" ht="20.88" customHeight="1">
      <c r="A377" s="12"/>
      <c r="B377" s="167"/>
      <c r="C377" s="12"/>
      <c r="D377" s="168" t="s">
        <v>74</v>
      </c>
      <c r="E377" s="178" t="s">
        <v>2199</v>
      </c>
      <c r="F377" s="178" t="s">
        <v>2200</v>
      </c>
      <c r="G377" s="12"/>
      <c r="H377" s="12"/>
      <c r="I377" s="170"/>
      <c r="J377" s="179">
        <f>BK377</f>
        <v>0</v>
      </c>
      <c r="K377" s="12"/>
      <c r="L377" s="167"/>
      <c r="M377" s="172"/>
      <c r="N377" s="173"/>
      <c r="O377" s="173"/>
      <c r="P377" s="174">
        <f>SUM(P378:P531)</f>
        <v>0</v>
      </c>
      <c r="Q377" s="173"/>
      <c r="R377" s="174">
        <f>SUM(R378:R531)</f>
        <v>0</v>
      </c>
      <c r="S377" s="173"/>
      <c r="T377" s="175">
        <f>SUM(T378:T531)</f>
        <v>0</v>
      </c>
      <c r="U377" s="12"/>
      <c r="V377" s="12"/>
      <c r="W377" s="12"/>
      <c r="X377" s="12"/>
      <c r="Y377" s="12"/>
      <c r="Z377" s="12"/>
      <c r="AA377" s="12"/>
      <c r="AB377" s="12"/>
      <c r="AC377" s="12"/>
      <c r="AD377" s="12"/>
      <c r="AE377" s="12"/>
      <c r="AR377" s="168" t="s">
        <v>81</v>
      </c>
      <c r="AT377" s="176" t="s">
        <v>74</v>
      </c>
      <c r="AU377" s="176" t="s">
        <v>83</v>
      </c>
      <c r="AY377" s="168" t="s">
        <v>158</v>
      </c>
      <c r="BK377" s="177">
        <f>SUM(BK378:BK531)</f>
        <v>0</v>
      </c>
    </row>
    <row r="378" s="2" customFormat="1" ht="49.05" customHeight="1">
      <c r="A378" s="38"/>
      <c r="B378" s="180"/>
      <c r="C378" s="181" t="s">
        <v>844</v>
      </c>
      <c r="D378" s="181" t="s">
        <v>160</v>
      </c>
      <c r="E378" s="182" t="s">
        <v>2201</v>
      </c>
      <c r="F378" s="183" t="s">
        <v>2202</v>
      </c>
      <c r="G378" s="184" t="s">
        <v>364</v>
      </c>
      <c r="H378" s="185">
        <v>1</v>
      </c>
      <c r="I378" s="186"/>
      <c r="J378" s="187">
        <f>ROUND(I378*H378,2)</f>
        <v>0</v>
      </c>
      <c r="K378" s="183" t="s">
        <v>1</v>
      </c>
      <c r="L378" s="39"/>
      <c r="M378" s="188" t="s">
        <v>1</v>
      </c>
      <c r="N378" s="189" t="s">
        <v>40</v>
      </c>
      <c r="O378" s="77"/>
      <c r="P378" s="190">
        <f>O378*H378</f>
        <v>0</v>
      </c>
      <c r="Q378" s="190">
        <v>0</v>
      </c>
      <c r="R378" s="190">
        <f>Q378*H378</f>
        <v>0</v>
      </c>
      <c r="S378" s="190">
        <v>0</v>
      </c>
      <c r="T378" s="191">
        <f>S378*H378</f>
        <v>0</v>
      </c>
      <c r="U378" s="38"/>
      <c r="V378" s="38"/>
      <c r="W378" s="38"/>
      <c r="X378" s="38"/>
      <c r="Y378" s="38"/>
      <c r="Z378" s="38"/>
      <c r="AA378" s="38"/>
      <c r="AB378" s="38"/>
      <c r="AC378" s="38"/>
      <c r="AD378" s="38"/>
      <c r="AE378" s="38"/>
      <c r="AR378" s="192" t="s">
        <v>165</v>
      </c>
      <c r="AT378" s="192" t="s">
        <v>160</v>
      </c>
      <c r="AU378" s="192" t="s">
        <v>91</v>
      </c>
      <c r="AY378" s="19" t="s">
        <v>158</v>
      </c>
      <c r="BE378" s="193">
        <f>IF(N378="základní",J378,0)</f>
        <v>0</v>
      </c>
      <c r="BF378" s="193">
        <f>IF(N378="snížená",J378,0)</f>
        <v>0</v>
      </c>
      <c r="BG378" s="193">
        <f>IF(N378="zákl. přenesená",J378,0)</f>
        <v>0</v>
      </c>
      <c r="BH378" s="193">
        <f>IF(N378="sníž. přenesená",J378,0)</f>
        <v>0</v>
      </c>
      <c r="BI378" s="193">
        <f>IF(N378="nulová",J378,0)</f>
        <v>0</v>
      </c>
      <c r="BJ378" s="19" t="s">
        <v>81</v>
      </c>
      <c r="BK378" s="193">
        <f>ROUND(I378*H378,2)</f>
        <v>0</v>
      </c>
      <c r="BL378" s="19" t="s">
        <v>165</v>
      </c>
      <c r="BM378" s="192" t="s">
        <v>1540</v>
      </c>
    </row>
    <row r="379" s="2" customFormat="1">
      <c r="A379" s="38"/>
      <c r="B379" s="39"/>
      <c r="C379" s="38"/>
      <c r="D379" s="194" t="s">
        <v>167</v>
      </c>
      <c r="E379" s="38"/>
      <c r="F379" s="195" t="s">
        <v>2202</v>
      </c>
      <c r="G379" s="38"/>
      <c r="H379" s="38"/>
      <c r="I379" s="196"/>
      <c r="J379" s="38"/>
      <c r="K379" s="38"/>
      <c r="L379" s="39"/>
      <c r="M379" s="197"/>
      <c r="N379" s="198"/>
      <c r="O379" s="77"/>
      <c r="P379" s="77"/>
      <c r="Q379" s="77"/>
      <c r="R379" s="77"/>
      <c r="S379" s="77"/>
      <c r="T379" s="78"/>
      <c r="U379" s="38"/>
      <c r="V379" s="38"/>
      <c r="W379" s="38"/>
      <c r="X379" s="38"/>
      <c r="Y379" s="38"/>
      <c r="Z379" s="38"/>
      <c r="AA379" s="38"/>
      <c r="AB379" s="38"/>
      <c r="AC379" s="38"/>
      <c r="AD379" s="38"/>
      <c r="AE379" s="38"/>
      <c r="AT379" s="19" t="s">
        <v>167</v>
      </c>
      <c r="AU379" s="19" t="s">
        <v>91</v>
      </c>
    </row>
    <row r="380" s="2" customFormat="1" ht="16.5" customHeight="1">
      <c r="A380" s="38"/>
      <c r="B380" s="180"/>
      <c r="C380" s="181" t="s">
        <v>848</v>
      </c>
      <c r="D380" s="181" t="s">
        <v>160</v>
      </c>
      <c r="E380" s="182" t="s">
        <v>2203</v>
      </c>
      <c r="F380" s="183" t="s">
        <v>2190</v>
      </c>
      <c r="G380" s="184" t="s">
        <v>364</v>
      </c>
      <c r="H380" s="185">
        <v>1</v>
      </c>
      <c r="I380" s="186"/>
      <c r="J380" s="187">
        <f>ROUND(I380*H380,2)</f>
        <v>0</v>
      </c>
      <c r="K380" s="183" t="s">
        <v>1</v>
      </c>
      <c r="L380" s="39"/>
      <c r="M380" s="188" t="s">
        <v>1</v>
      </c>
      <c r="N380" s="189" t="s">
        <v>40</v>
      </c>
      <c r="O380" s="77"/>
      <c r="P380" s="190">
        <f>O380*H380</f>
        <v>0</v>
      </c>
      <c r="Q380" s="190">
        <v>0</v>
      </c>
      <c r="R380" s="190">
        <f>Q380*H380</f>
        <v>0</v>
      </c>
      <c r="S380" s="190">
        <v>0</v>
      </c>
      <c r="T380" s="191">
        <f>S380*H380</f>
        <v>0</v>
      </c>
      <c r="U380" s="38"/>
      <c r="V380" s="38"/>
      <c r="W380" s="38"/>
      <c r="X380" s="38"/>
      <c r="Y380" s="38"/>
      <c r="Z380" s="38"/>
      <c r="AA380" s="38"/>
      <c r="AB380" s="38"/>
      <c r="AC380" s="38"/>
      <c r="AD380" s="38"/>
      <c r="AE380" s="38"/>
      <c r="AR380" s="192" t="s">
        <v>165</v>
      </c>
      <c r="AT380" s="192" t="s">
        <v>160</v>
      </c>
      <c r="AU380" s="192" t="s">
        <v>91</v>
      </c>
      <c r="AY380" s="19" t="s">
        <v>158</v>
      </c>
      <c r="BE380" s="193">
        <f>IF(N380="základní",J380,0)</f>
        <v>0</v>
      </c>
      <c r="BF380" s="193">
        <f>IF(N380="snížená",J380,0)</f>
        <v>0</v>
      </c>
      <c r="BG380" s="193">
        <f>IF(N380="zákl. přenesená",J380,0)</f>
        <v>0</v>
      </c>
      <c r="BH380" s="193">
        <f>IF(N380="sníž. přenesená",J380,0)</f>
        <v>0</v>
      </c>
      <c r="BI380" s="193">
        <f>IF(N380="nulová",J380,0)</f>
        <v>0</v>
      </c>
      <c r="BJ380" s="19" t="s">
        <v>81</v>
      </c>
      <c r="BK380" s="193">
        <f>ROUND(I380*H380,2)</f>
        <v>0</v>
      </c>
      <c r="BL380" s="19" t="s">
        <v>165</v>
      </c>
      <c r="BM380" s="192" t="s">
        <v>1553</v>
      </c>
    </row>
    <row r="381" s="2" customFormat="1">
      <c r="A381" s="38"/>
      <c r="B381" s="39"/>
      <c r="C381" s="38"/>
      <c r="D381" s="194" t="s">
        <v>167</v>
      </c>
      <c r="E381" s="38"/>
      <c r="F381" s="195" t="s">
        <v>2190</v>
      </c>
      <c r="G381" s="38"/>
      <c r="H381" s="38"/>
      <c r="I381" s="196"/>
      <c r="J381" s="38"/>
      <c r="K381" s="38"/>
      <c r="L381" s="39"/>
      <c r="M381" s="197"/>
      <c r="N381" s="198"/>
      <c r="O381" s="77"/>
      <c r="P381" s="77"/>
      <c r="Q381" s="77"/>
      <c r="R381" s="77"/>
      <c r="S381" s="77"/>
      <c r="T381" s="78"/>
      <c r="U381" s="38"/>
      <c r="V381" s="38"/>
      <c r="W381" s="38"/>
      <c r="X381" s="38"/>
      <c r="Y381" s="38"/>
      <c r="Z381" s="38"/>
      <c r="AA381" s="38"/>
      <c r="AB381" s="38"/>
      <c r="AC381" s="38"/>
      <c r="AD381" s="38"/>
      <c r="AE381" s="38"/>
      <c r="AT381" s="19" t="s">
        <v>167</v>
      </c>
      <c r="AU381" s="19" t="s">
        <v>91</v>
      </c>
    </row>
    <row r="382" s="2" customFormat="1" ht="24.15" customHeight="1">
      <c r="A382" s="38"/>
      <c r="B382" s="180"/>
      <c r="C382" s="181" t="s">
        <v>852</v>
      </c>
      <c r="D382" s="181" t="s">
        <v>160</v>
      </c>
      <c r="E382" s="182" t="s">
        <v>2204</v>
      </c>
      <c r="F382" s="183" t="s">
        <v>2205</v>
      </c>
      <c r="G382" s="184" t="s">
        <v>364</v>
      </c>
      <c r="H382" s="185">
        <v>1</v>
      </c>
      <c r="I382" s="186"/>
      <c r="J382" s="187">
        <f>ROUND(I382*H382,2)</f>
        <v>0</v>
      </c>
      <c r="K382" s="183" t="s">
        <v>1</v>
      </c>
      <c r="L382" s="39"/>
      <c r="M382" s="188" t="s">
        <v>1</v>
      </c>
      <c r="N382" s="189" t="s">
        <v>40</v>
      </c>
      <c r="O382" s="77"/>
      <c r="P382" s="190">
        <f>O382*H382</f>
        <v>0</v>
      </c>
      <c r="Q382" s="190">
        <v>0</v>
      </c>
      <c r="R382" s="190">
        <f>Q382*H382</f>
        <v>0</v>
      </c>
      <c r="S382" s="190">
        <v>0</v>
      </c>
      <c r="T382" s="191">
        <f>S382*H382</f>
        <v>0</v>
      </c>
      <c r="U382" s="38"/>
      <c r="V382" s="38"/>
      <c r="W382" s="38"/>
      <c r="X382" s="38"/>
      <c r="Y382" s="38"/>
      <c r="Z382" s="38"/>
      <c r="AA382" s="38"/>
      <c r="AB382" s="38"/>
      <c r="AC382" s="38"/>
      <c r="AD382" s="38"/>
      <c r="AE382" s="38"/>
      <c r="AR382" s="192" t="s">
        <v>165</v>
      </c>
      <c r="AT382" s="192" t="s">
        <v>160</v>
      </c>
      <c r="AU382" s="192" t="s">
        <v>91</v>
      </c>
      <c r="AY382" s="19" t="s">
        <v>158</v>
      </c>
      <c r="BE382" s="193">
        <f>IF(N382="základní",J382,0)</f>
        <v>0</v>
      </c>
      <c r="BF382" s="193">
        <f>IF(N382="snížená",J382,0)</f>
        <v>0</v>
      </c>
      <c r="BG382" s="193">
        <f>IF(N382="zákl. přenesená",J382,0)</f>
        <v>0</v>
      </c>
      <c r="BH382" s="193">
        <f>IF(N382="sníž. přenesená",J382,0)</f>
        <v>0</v>
      </c>
      <c r="BI382" s="193">
        <f>IF(N382="nulová",J382,0)</f>
        <v>0</v>
      </c>
      <c r="BJ382" s="19" t="s">
        <v>81</v>
      </c>
      <c r="BK382" s="193">
        <f>ROUND(I382*H382,2)</f>
        <v>0</v>
      </c>
      <c r="BL382" s="19" t="s">
        <v>165</v>
      </c>
      <c r="BM382" s="192" t="s">
        <v>2206</v>
      </c>
    </row>
    <row r="383" s="2" customFormat="1">
      <c r="A383" s="38"/>
      <c r="B383" s="39"/>
      <c r="C383" s="38"/>
      <c r="D383" s="194" t="s">
        <v>167</v>
      </c>
      <c r="E383" s="38"/>
      <c r="F383" s="195" t="s">
        <v>2205</v>
      </c>
      <c r="G383" s="38"/>
      <c r="H383" s="38"/>
      <c r="I383" s="196"/>
      <c r="J383" s="38"/>
      <c r="K383" s="38"/>
      <c r="L383" s="39"/>
      <c r="M383" s="197"/>
      <c r="N383" s="198"/>
      <c r="O383" s="77"/>
      <c r="P383" s="77"/>
      <c r="Q383" s="77"/>
      <c r="R383" s="77"/>
      <c r="S383" s="77"/>
      <c r="T383" s="78"/>
      <c r="U383" s="38"/>
      <c r="V383" s="38"/>
      <c r="W383" s="38"/>
      <c r="X383" s="38"/>
      <c r="Y383" s="38"/>
      <c r="Z383" s="38"/>
      <c r="AA383" s="38"/>
      <c r="AB383" s="38"/>
      <c r="AC383" s="38"/>
      <c r="AD383" s="38"/>
      <c r="AE383" s="38"/>
      <c r="AT383" s="19" t="s">
        <v>167</v>
      </c>
      <c r="AU383" s="19" t="s">
        <v>91</v>
      </c>
    </row>
    <row r="384" s="2" customFormat="1" ht="16.5" customHeight="1">
      <c r="A384" s="38"/>
      <c r="B384" s="180"/>
      <c r="C384" s="181" t="s">
        <v>856</v>
      </c>
      <c r="D384" s="181" t="s">
        <v>160</v>
      </c>
      <c r="E384" s="182" t="s">
        <v>2207</v>
      </c>
      <c r="F384" s="183" t="s">
        <v>2208</v>
      </c>
      <c r="G384" s="184" t="s">
        <v>364</v>
      </c>
      <c r="H384" s="185">
        <v>2</v>
      </c>
      <c r="I384" s="186"/>
      <c r="J384" s="187">
        <f>ROUND(I384*H384,2)</f>
        <v>0</v>
      </c>
      <c r="K384" s="183" t="s">
        <v>1</v>
      </c>
      <c r="L384" s="39"/>
      <c r="M384" s="188" t="s">
        <v>1</v>
      </c>
      <c r="N384" s="189" t="s">
        <v>40</v>
      </c>
      <c r="O384" s="77"/>
      <c r="P384" s="190">
        <f>O384*H384</f>
        <v>0</v>
      </c>
      <c r="Q384" s="190">
        <v>0</v>
      </c>
      <c r="R384" s="190">
        <f>Q384*H384</f>
        <v>0</v>
      </c>
      <c r="S384" s="190">
        <v>0</v>
      </c>
      <c r="T384" s="191">
        <f>S384*H384</f>
        <v>0</v>
      </c>
      <c r="U384" s="38"/>
      <c r="V384" s="38"/>
      <c r="W384" s="38"/>
      <c r="X384" s="38"/>
      <c r="Y384" s="38"/>
      <c r="Z384" s="38"/>
      <c r="AA384" s="38"/>
      <c r="AB384" s="38"/>
      <c r="AC384" s="38"/>
      <c r="AD384" s="38"/>
      <c r="AE384" s="38"/>
      <c r="AR384" s="192" t="s">
        <v>165</v>
      </c>
      <c r="AT384" s="192" t="s">
        <v>160</v>
      </c>
      <c r="AU384" s="192" t="s">
        <v>91</v>
      </c>
      <c r="AY384" s="19" t="s">
        <v>158</v>
      </c>
      <c r="BE384" s="193">
        <f>IF(N384="základní",J384,0)</f>
        <v>0</v>
      </c>
      <c r="BF384" s="193">
        <f>IF(N384="snížená",J384,0)</f>
        <v>0</v>
      </c>
      <c r="BG384" s="193">
        <f>IF(N384="zákl. přenesená",J384,0)</f>
        <v>0</v>
      </c>
      <c r="BH384" s="193">
        <f>IF(N384="sníž. přenesená",J384,0)</f>
        <v>0</v>
      </c>
      <c r="BI384" s="193">
        <f>IF(N384="nulová",J384,0)</f>
        <v>0</v>
      </c>
      <c r="BJ384" s="19" t="s">
        <v>81</v>
      </c>
      <c r="BK384" s="193">
        <f>ROUND(I384*H384,2)</f>
        <v>0</v>
      </c>
      <c r="BL384" s="19" t="s">
        <v>165</v>
      </c>
      <c r="BM384" s="192" t="s">
        <v>2209</v>
      </c>
    </row>
    <row r="385" s="2" customFormat="1">
      <c r="A385" s="38"/>
      <c r="B385" s="39"/>
      <c r="C385" s="38"/>
      <c r="D385" s="194" t="s">
        <v>167</v>
      </c>
      <c r="E385" s="38"/>
      <c r="F385" s="195" t="s">
        <v>2208</v>
      </c>
      <c r="G385" s="38"/>
      <c r="H385" s="38"/>
      <c r="I385" s="196"/>
      <c r="J385" s="38"/>
      <c r="K385" s="38"/>
      <c r="L385" s="39"/>
      <c r="M385" s="197"/>
      <c r="N385" s="198"/>
      <c r="O385" s="77"/>
      <c r="P385" s="77"/>
      <c r="Q385" s="77"/>
      <c r="R385" s="77"/>
      <c r="S385" s="77"/>
      <c r="T385" s="78"/>
      <c r="U385" s="38"/>
      <c r="V385" s="38"/>
      <c r="W385" s="38"/>
      <c r="X385" s="38"/>
      <c r="Y385" s="38"/>
      <c r="Z385" s="38"/>
      <c r="AA385" s="38"/>
      <c r="AB385" s="38"/>
      <c r="AC385" s="38"/>
      <c r="AD385" s="38"/>
      <c r="AE385" s="38"/>
      <c r="AT385" s="19" t="s">
        <v>167</v>
      </c>
      <c r="AU385" s="19" t="s">
        <v>91</v>
      </c>
    </row>
    <row r="386" s="2" customFormat="1" ht="16.5" customHeight="1">
      <c r="A386" s="38"/>
      <c r="B386" s="180"/>
      <c r="C386" s="181" t="s">
        <v>860</v>
      </c>
      <c r="D386" s="181" t="s">
        <v>160</v>
      </c>
      <c r="E386" s="182" t="s">
        <v>2210</v>
      </c>
      <c r="F386" s="183" t="s">
        <v>2211</v>
      </c>
      <c r="G386" s="184" t="s">
        <v>364</v>
      </c>
      <c r="H386" s="185">
        <v>1</v>
      </c>
      <c r="I386" s="186"/>
      <c r="J386" s="187">
        <f>ROUND(I386*H386,2)</f>
        <v>0</v>
      </c>
      <c r="K386" s="183" t="s">
        <v>1</v>
      </c>
      <c r="L386" s="39"/>
      <c r="M386" s="188" t="s">
        <v>1</v>
      </c>
      <c r="N386" s="189" t="s">
        <v>40</v>
      </c>
      <c r="O386" s="77"/>
      <c r="P386" s="190">
        <f>O386*H386</f>
        <v>0</v>
      </c>
      <c r="Q386" s="190">
        <v>0</v>
      </c>
      <c r="R386" s="190">
        <f>Q386*H386</f>
        <v>0</v>
      </c>
      <c r="S386" s="190">
        <v>0</v>
      </c>
      <c r="T386" s="191">
        <f>S386*H386</f>
        <v>0</v>
      </c>
      <c r="U386" s="38"/>
      <c r="V386" s="38"/>
      <c r="W386" s="38"/>
      <c r="X386" s="38"/>
      <c r="Y386" s="38"/>
      <c r="Z386" s="38"/>
      <c r="AA386" s="38"/>
      <c r="AB386" s="38"/>
      <c r="AC386" s="38"/>
      <c r="AD386" s="38"/>
      <c r="AE386" s="38"/>
      <c r="AR386" s="192" t="s">
        <v>165</v>
      </c>
      <c r="AT386" s="192" t="s">
        <v>160</v>
      </c>
      <c r="AU386" s="192" t="s">
        <v>91</v>
      </c>
      <c r="AY386" s="19" t="s">
        <v>158</v>
      </c>
      <c r="BE386" s="193">
        <f>IF(N386="základní",J386,0)</f>
        <v>0</v>
      </c>
      <c r="BF386" s="193">
        <f>IF(N386="snížená",J386,0)</f>
        <v>0</v>
      </c>
      <c r="BG386" s="193">
        <f>IF(N386="zákl. přenesená",J386,0)</f>
        <v>0</v>
      </c>
      <c r="BH386" s="193">
        <f>IF(N386="sníž. přenesená",J386,0)</f>
        <v>0</v>
      </c>
      <c r="BI386" s="193">
        <f>IF(N386="nulová",J386,0)</f>
        <v>0</v>
      </c>
      <c r="BJ386" s="19" t="s">
        <v>81</v>
      </c>
      <c r="BK386" s="193">
        <f>ROUND(I386*H386,2)</f>
        <v>0</v>
      </c>
      <c r="BL386" s="19" t="s">
        <v>165</v>
      </c>
      <c r="BM386" s="192" t="s">
        <v>2212</v>
      </c>
    </row>
    <row r="387" s="2" customFormat="1">
      <c r="A387" s="38"/>
      <c r="B387" s="39"/>
      <c r="C387" s="38"/>
      <c r="D387" s="194" t="s">
        <v>167</v>
      </c>
      <c r="E387" s="38"/>
      <c r="F387" s="195" t="s">
        <v>2211</v>
      </c>
      <c r="G387" s="38"/>
      <c r="H387" s="38"/>
      <c r="I387" s="196"/>
      <c r="J387" s="38"/>
      <c r="K387" s="38"/>
      <c r="L387" s="39"/>
      <c r="M387" s="197"/>
      <c r="N387" s="198"/>
      <c r="O387" s="77"/>
      <c r="P387" s="77"/>
      <c r="Q387" s="77"/>
      <c r="R387" s="77"/>
      <c r="S387" s="77"/>
      <c r="T387" s="78"/>
      <c r="U387" s="38"/>
      <c r="V387" s="38"/>
      <c r="W387" s="38"/>
      <c r="X387" s="38"/>
      <c r="Y387" s="38"/>
      <c r="Z387" s="38"/>
      <c r="AA387" s="38"/>
      <c r="AB387" s="38"/>
      <c r="AC387" s="38"/>
      <c r="AD387" s="38"/>
      <c r="AE387" s="38"/>
      <c r="AT387" s="19" t="s">
        <v>167</v>
      </c>
      <c r="AU387" s="19" t="s">
        <v>91</v>
      </c>
    </row>
    <row r="388" s="2" customFormat="1" ht="16.5" customHeight="1">
      <c r="A388" s="38"/>
      <c r="B388" s="180"/>
      <c r="C388" s="181" t="s">
        <v>864</v>
      </c>
      <c r="D388" s="181" t="s">
        <v>160</v>
      </c>
      <c r="E388" s="182" t="s">
        <v>2213</v>
      </c>
      <c r="F388" s="183" t="s">
        <v>2214</v>
      </c>
      <c r="G388" s="184" t="s">
        <v>364</v>
      </c>
      <c r="H388" s="185">
        <v>1</v>
      </c>
      <c r="I388" s="186"/>
      <c r="J388" s="187">
        <f>ROUND(I388*H388,2)</f>
        <v>0</v>
      </c>
      <c r="K388" s="183" t="s">
        <v>1</v>
      </c>
      <c r="L388" s="39"/>
      <c r="M388" s="188" t="s">
        <v>1</v>
      </c>
      <c r="N388" s="189" t="s">
        <v>40</v>
      </c>
      <c r="O388" s="77"/>
      <c r="P388" s="190">
        <f>O388*H388</f>
        <v>0</v>
      </c>
      <c r="Q388" s="190">
        <v>0</v>
      </c>
      <c r="R388" s="190">
        <f>Q388*H388</f>
        <v>0</v>
      </c>
      <c r="S388" s="190">
        <v>0</v>
      </c>
      <c r="T388" s="191">
        <f>S388*H388</f>
        <v>0</v>
      </c>
      <c r="U388" s="38"/>
      <c r="V388" s="38"/>
      <c r="W388" s="38"/>
      <c r="X388" s="38"/>
      <c r="Y388" s="38"/>
      <c r="Z388" s="38"/>
      <c r="AA388" s="38"/>
      <c r="AB388" s="38"/>
      <c r="AC388" s="38"/>
      <c r="AD388" s="38"/>
      <c r="AE388" s="38"/>
      <c r="AR388" s="192" t="s">
        <v>165</v>
      </c>
      <c r="AT388" s="192" t="s">
        <v>160</v>
      </c>
      <c r="AU388" s="192" t="s">
        <v>91</v>
      </c>
      <c r="AY388" s="19" t="s">
        <v>158</v>
      </c>
      <c r="BE388" s="193">
        <f>IF(N388="základní",J388,0)</f>
        <v>0</v>
      </c>
      <c r="BF388" s="193">
        <f>IF(N388="snížená",J388,0)</f>
        <v>0</v>
      </c>
      <c r="BG388" s="193">
        <f>IF(N388="zákl. přenesená",J388,0)</f>
        <v>0</v>
      </c>
      <c r="BH388" s="193">
        <f>IF(N388="sníž. přenesená",J388,0)</f>
        <v>0</v>
      </c>
      <c r="BI388" s="193">
        <f>IF(N388="nulová",J388,0)</f>
        <v>0</v>
      </c>
      <c r="BJ388" s="19" t="s">
        <v>81</v>
      </c>
      <c r="BK388" s="193">
        <f>ROUND(I388*H388,2)</f>
        <v>0</v>
      </c>
      <c r="BL388" s="19" t="s">
        <v>165</v>
      </c>
      <c r="BM388" s="192" t="s">
        <v>2215</v>
      </c>
    </row>
    <row r="389" s="2" customFormat="1">
      <c r="A389" s="38"/>
      <c r="B389" s="39"/>
      <c r="C389" s="38"/>
      <c r="D389" s="194" t="s">
        <v>167</v>
      </c>
      <c r="E389" s="38"/>
      <c r="F389" s="195" t="s">
        <v>2214</v>
      </c>
      <c r="G389" s="38"/>
      <c r="H389" s="38"/>
      <c r="I389" s="196"/>
      <c r="J389" s="38"/>
      <c r="K389" s="38"/>
      <c r="L389" s="39"/>
      <c r="M389" s="197"/>
      <c r="N389" s="198"/>
      <c r="O389" s="77"/>
      <c r="P389" s="77"/>
      <c r="Q389" s="77"/>
      <c r="R389" s="77"/>
      <c r="S389" s="77"/>
      <c r="T389" s="78"/>
      <c r="U389" s="38"/>
      <c r="V389" s="38"/>
      <c r="W389" s="38"/>
      <c r="X389" s="38"/>
      <c r="Y389" s="38"/>
      <c r="Z389" s="38"/>
      <c r="AA389" s="38"/>
      <c r="AB389" s="38"/>
      <c r="AC389" s="38"/>
      <c r="AD389" s="38"/>
      <c r="AE389" s="38"/>
      <c r="AT389" s="19" t="s">
        <v>167</v>
      </c>
      <c r="AU389" s="19" t="s">
        <v>91</v>
      </c>
    </row>
    <row r="390" s="2" customFormat="1" ht="16.5" customHeight="1">
      <c r="A390" s="38"/>
      <c r="B390" s="180"/>
      <c r="C390" s="181" t="s">
        <v>868</v>
      </c>
      <c r="D390" s="181" t="s">
        <v>160</v>
      </c>
      <c r="E390" s="182" t="s">
        <v>2216</v>
      </c>
      <c r="F390" s="183" t="s">
        <v>2078</v>
      </c>
      <c r="G390" s="184" t="s">
        <v>364</v>
      </c>
      <c r="H390" s="185">
        <v>1</v>
      </c>
      <c r="I390" s="186"/>
      <c r="J390" s="187">
        <f>ROUND(I390*H390,2)</f>
        <v>0</v>
      </c>
      <c r="K390" s="183" t="s">
        <v>1</v>
      </c>
      <c r="L390" s="39"/>
      <c r="M390" s="188" t="s">
        <v>1</v>
      </c>
      <c r="N390" s="189" t="s">
        <v>40</v>
      </c>
      <c r="O390" s="77"/>
      <c r="P390" s="190">
        <f>O390*H390</f>
        <v>0</v>
      </c>
      <c r="Q390" s="190">
        <v>0</v>
      </c>
      <c r="R390" s="190">
        <f>Q390*H390</f>
        <v>0</v>
      </c>
      <c r="S390" s="190">
        <v>0</v>
      </c>
      <c r="T390" s="191">
        <f>S390*H390</f>
        <v>0</v>
      </c>
      <c r="U390" s="38"/>
      <c r="V390" s="38"/>
      <c r="W390" s="38"/>
      <c r="X390" s="38"/>
      <c r="Y390" s="38"/>
      <c r="Z390" s="38"/>
      <c r="AA390" s="38"/>
      <c r="AB390" s="38"/>
      <c r="AC390" s="38"/>
      <c r="AD390" s="38"/>
      <c r="AE390" s="38"/>
      <c r="AR390" s="192" t="s">
        <v>165</v>
      </c>
      <c r="AT390" s="192" t="s">
        <v>160</v>
      </c>
      <c r="AU390" s="192" t="s">
        <v>91</v>
      </c>
      <c r="AY390" s="19" t="s">
        <v>158</v>
      </c>
      <c r="BE390" s="193">
        <f>IF(N390="základní",J390,0)</f>
        <v>0</v>
      </c>
      <c r="BF390" s="193">
        <f>IF(N390="snížená",J390,0)</f>
        <v>0</v>
      </c>
      <c r="BG390" s="193">
        <f>IF(N390="zákl. přenesená",J390,0)</f>
        <v>0</v>
      </c>
      <c r="BH390" s="193">
        <f>IF(N390="sníž. přenesená",J390,0)</f>
        <v>0</v>
      </c>
      <c r="BI390" s="193">
        <f>IF(N390="nulová",J390,0)</f>
        <v>0</v>
      </c>
      <c r="BJ390" s="19" t="s">
        <v>81</v>
      </c>
      <c r="BK390" s="193">
        <f>ROUND(I390*H390,2)</f>
        <v>0</v>
      </c>
      <c r="BL390" s="19" t="s">
        <v>165</v>
      </c>
      <c r="BM390" s="192" t="s">
        <v>1739</v>
      </c>
    </row>
    <row r="391" s="2" customFormat="1">
      <c r="A391" s="38"/>
      <c r="B391" s="39"/>
      <c r="C391" s="38"/>
      <c r="D391" s="194" t="s">
        <v>167</v>
      </c>
      <c r="E391" s="38"/>
      <c r="F391" s="195" t="s">
        <v>2078</v>
      </c>
      <c r="G391" s="38"/>
      <c r="H391" s="38"/>
      <c r="I391" s="196"/>
      <c r="J391" s="38"/>
      <c r="K391" s="38"/>
      <c r="L391" s="39"/>
      <c r="M391" s="197"/>
      <c r="N391" s="198"/>
      <c r="O391" s="77"/>
      <c r="P391" s="77"/>
      <c r="Q391" s="77"/>
      <c r="R391" s="77"/>
      <c r="S391" s="77"/>
      <c r="T391" s="78"/>
      <c r="U391" s="38"/>
      <c r="V391" s="38"/>
      <c r="W391" s="38"/>
      <c r="X391" s="38"/>
      <c r="Y391" s="38"/>
      <c r="Z391" s="38"/>
      <c r="AA391" s="38"/>
      <c r="AB391" s="38"/>
      <c r="AC391" s="38"/>
      <c r="AD391" s="38"/>
      <c r="AE391" s="38"/>
      <c r="AT391" s="19" t="s">
        <v>167</v>
      </c>
      <c r="AU391" s="19" t="s">
        <v>91</v>
      </c>
    </row>
    <row r="392" s="2" customFormat="1" ht="16.5" customHeight="1">
      <c r="A392" s="38"/>
      <c r="B392" s="180"/>
      <c r="C392" s="181" t="s">
        <v>872</v>
      </c>
      <c r="D392" s="181" t="s">
        <v>160</v>
      </c>
      <c r="E392" s="182" t="s">
        <v>2217</v>
      </c>
      <c r="F392" s="183" t="s">
        <v>2080</v>
      </c>
      <c r="G392" s="184" t="s">
        <v>364</v>
      </c>
      <c r="H392" s="185">
        <v>1</v>
      </c>
      <c r="I392" s="186"/>
      <c r="J392" s="187">
        <f>ROUND(I392*H392,2)</f>
        <v>0</v>
      </c>
      <c r="K392" s="183" t="s">
        <v>1</v>
      </c>
      <c r="L392" s="39"/>
      <c r="M392" s="188" t="s">
        <v>1</v>
      </c>
      <c r="N392" s="189" t="s">
        <v>40</v>
      </c>
      <c r="O392" s="77"/>
      <c r="P392" s="190">
        <f>O392*H392</f>
        <v>0</v>
      </c>
      <c r="Q392" s="190">
        <v>0</v>
      </c>
      <c r="R392" s="190">
        <f>Q392*H392</f>
        <v>0</v>
      </c>
      <c r="S392" s="190">
        <v>0</v>
      </c>
      <c r="T392" s="191">
        <f>S392*H392</f>
        <v>0</v>
      </c>
      <c r="U392" s="38"/>
      <c r="V392" s="38"/>
      <c r="W392" s="38"/>
      <c r="X392" s="38"/>
      <c r="Y392" s="38"/>
      <c r="Z392" s="38"/>
      <c r="AA392" s="38"/>
      <c r="AB392" s="38"/>
      <c r="AC392" s="38"/>
      <c r="AD392" s="38"/>
      <c r="AE392" s="38"/>
      <c r="AR392" s="192" t="s">
        <v>165</v>
      </c>
      <c r="AT392" s="192" t="s">
        <v>160</v>
      </c>
      <c r="AU392" s="192" t="s">
        <v>91</v>
      </c>
      <c r="AY392" s="19" t="s">
        <v>158</v>
      </c>
      <c r="BE392" s="193">
        <f>IF(N392="základní",J392,0)</f>
        <v>0</v>
      </c>
      <c r="BF392" s="193">
        <f>IF(N392="snížená",J392,0)</f>
        <v>0</v>
      </c>
      <c r="BG392" s="193">
        <f>IF(N392="zákl. přenesená",J392,0)</f>
        <v>0</v>
      </c>
      <c r="BH392" s="193">
        <f>IF(N392="sníž. přenesená",J392,0)</f>
        <v>0</v>
      </c>
      <c r="BI392" s="193">
        <f>IF(N392="nulová",J392,0)</f>
        <v>0</v>
      </c>
      <c r="BJ392" s="19" t="s">
        <v>81</v>
      </c>
      <c r="BK392" s="193">
        <f>ROUND(I392*H392,2)</f>
        <v>0</v>
      </c>
      <c r="BL392" s="19" t="s">
        <v>165</v>
      </c>
      <c r="BM392" s="192" t="s">
        <v>2218</v>
      </c>
    </row>
    <row r="393" s="2" customFormat="1">
      <c r="A393" s="38"/>
      <c r="B393" s="39"/>
      <c r="C393" s="38"/>
      <c r="D393" s="194" t="s">
        <v>167</v>
      </c>
      <c r="E393" s="38"/>
      <c r="F393" s="195" t="s">
        <v>2080</v>
      </c>
      <c r="G393" s="38"/>
      <c r="H393" s="38"/>
      <c r="I393" s="196"/>
      <c r="J393" s="38"/>
      <c r="K393" s="38"/>
      <c r="L393" s="39"/>
      <c r="M393" s="197"/>
      <c r="N393" s="198"/>
      <c r="O393" s="77"/>
      <c r="P393" s="77"/>
      <c r="Q393" s="77"/>
      <c r="R393" s="77"/>
      <c r="S393" s="77"/>
      <c r="T393" s="78"/>
      <c r="U393" s="38"/>
      <c r="V393" s="38"/>
      <c r="W393" s="38"/>
      <c r="X393" s="38"/>
      <c r="Y393" s="38"/>
      <c r="Z393" s="38"/>
      <c r="AA393" s="38"/>
      <c r="AB393" s="38"/>
      <c r="AC393" s="38"/>
      <c r="AD393" s="38"/>
      <c r="AE393" s="38"/>
      <c r="AT393" s="19" t="s">
        <v>167</v>
      </c>
      <c r="AU393" s="19" t="s">
        <v>91</v>
      </c>
    </row>
    <row r="394" s="2" customFormat="1" ht="16.5" customHeight="1">
      <c r="A394" s="38"/>
      <c r="B394" s="180"/>
      <c r="C394" s="181" t="s">
        <v>876</v>
      </c>
      <c r="D394" s="181" t="s">
        <v>160</v>
      </c>
      <c r="E394" s="182" t="s">
        <v>2219</v>
      </c>
      <c r="F394" s="183" t="s">
        <v>2082</v>
      </c>
      <c r="G394" s="184" t="s">
        <v>364</v>
      </c>
      <c r="H394" s="185">
        <v>1</v>
      </c>
      <c r="I394" s="186"/>
      <c r="J394" s="187">
        <f>ROUND(I394*H394,2)</f>
        <v>0</v>
      </c>
      <c r="K394" s="183" t="s">
        <v>1</v>
      </c>
      <c r="L394" s="39"/>
      <c r="M394" s="188" t="s">
        <v>1</v>
      </c>
      <c r="N394" s="189" t="s">
        <v>40</v>
      </c>
      <c r="O394" s="77"/>
      <c r="P394" s="190">
        <f>O394*H394</f>
        <v>0</v>
      </c>
      <c r="Q394" s="190">
        <v>0</v>
      </c>
      <c r="R394" s="190">
        <f>Q394*H394</f>
        <v>0</v>
      </c>
      <c r="S394" s="190">
        <v>0</v>
      </c>
      <c r="T394" s="191">
        <f>S394*H394</f>
        <v>0</v>
      </c>
      <c r="U394" s="38"/>
      <c r="V394" s="38"/>
      <c r="W394" s="38"/>
      <c r="X394" s="38"/>
      <c r="Y394" s="38"/>
      <c r="Z394" s="38"/>
      <c r="AA394" s="38"/>
      <c r="AB394" s="38"/>
      <c r="AC394" s="38"/>
      <c r="AD394" s="38"/>
      <c r="AE394" s="38"/>
      <c r="AR394" s="192" t="s">
        <v>165</v>
      </c>
      <c r="AT394" s="192" t="s">
        <v>160</v>
      </c>
      <c r="AU394" s="192" t="s">
        <v>91</v>
      </c>
      <c r="AY394" s="19" t="s">
        <v>158</v>
      </c>
      <c r="BE394" s="193">
        <f>IF(N394="základní",J394,0)</f>
        <v>0</v>
      </c>
      <c r="BF394" s="193">
        <f>IF(N394="snížená",J394,0)</f>
        <v>0</v>
      </c>
      <c r="BG394" s="193">
        <f>IF(N394="zákl. přenesená",J394,0)</f>
        <v>0</v>
      </c>
      <c r="BH394" s="193">
        <f>IF(N394="sníž. přenesená",J394,0)</f>
        <v>0</v>
      </c>
      <c r="BI394" s="193">
        <f>IF(N394="nulová",J394,0)</f>
        <v>0</v>
      </c>
      <c r="BJ394" s="19" t="s">
        <v>81</v>
      </c>
      <c r="BK394" s="193">
        <f>ROUND(I394*H394,2)</f>
        <v>0</v>
      </c>
      <c r="BL394" s="19" t="s">
        <v>165</v>
      </c>
      <c r="BM394" s="192" t="s">
        <v>2220</v>
      </c>
    </row>
    <row r="395" s="2" customFormat="1">
      <c r="A395" s="38"/>
      <c r="B395" s="39"/>
      <c r="C395" s="38"/>
      <c r="D395" s="194" t="s">
        <v>167</v>
      </c>
      <c r="E395" s="38"/>
      <c r="F395" s="195" t="s">
        <v>2082</v>
      </c>
      <c r="G395" s="38"/>
      <c r="H395" s="38"/>
      <c r="I395" s="196"/>
      <c r="J395" s="38"/>
      <c r="K395" s="38"/>
      <c r="L395" s="39"/>
      <c r="M395" s="197"/>
      <c r="N395" s="198"/>
      <c r="O395" s="77"/>
      <c r="P395" s="77"/>
      <c r="Q395" s="77"/>
      <c r="R395" s="77"/>
      <c r="S395" s="77"/>
      <c r="T395" s="78"/>
      <c r="U395" s="38"/>
      <c r="V395" s="38"/>
      <c r="W395" s="38"/>
      <c r="X395" s="38"/>
      <c r="Y395" s="38"/>
      <c r="Z395" s="38"/>
      <c r="AA395" s="38"/>
      <c r="AB395" s="38"/>
      <c r="AC395" s="38"/>
      <c r="AD395" s="38"/>
      <c r="AE395" s="38"/>
      <c r="AT395" s="19" t="s">
        <v>167</v>
      </c>
      <c r="AU395" s="19" t="s">
        <v>91</v>
      </c>
    </row>
    <row r="396" s="2" customFormat="1" ht="16.5" customHeight="1">
      <c r="A396" s="38"/>
      <c r="B396" s="180"/>
      <c r="C396" s="181" t="s">
        <v>880</v>
      </c>
      <c r="D396" s="181" t="s">
        <v>160</v>
      </c>
      <c r="E396" s="182" t="s">
        <v>2221</v>
      </c>
      <c r="F396" s="183" t="s">
        <v>2047</v>
      </c>
      <c r="G396" s="184" t="s">
        <v>364</v>
      </c>
      <c r="H396" s="185">
        <v>2</v>
      </c>
      <c r="I396" s="186"/>
      <c r="J396" s="187">
        <f>ROUND(I396*H396,2)</f>
        <v>0</v>
      </c>
      <c r="K396" s="183" t="s">
        <v>1</v>
      </c>
      <c r="L396" s="39"/>
      <c r="M396" s="188" t="s">
        <v>1</v>
      </c>
      <c r="N396" s="189" t="s">
        <v>40</v>
      </c>
      <c r="O396" s="77"/>
      <c r="P396" s="190">
        <f>O396*H396</f>
        <v>0</v>
      </c>
      <c r="Q396" s="190">
        <v>0</v>
      </c>
      <c r="R396" s="190">
        <f>Q396*H396</f>
        <v>0</v>
      </c>
      <c r="S396" s="190">
        <v>0</v>
      </c>
      <c r="T396" s="191">
        <f>S396*H396</f>
        <v>0</v>
      </c>
      <c r="U396" s="38"/>
      <c r="V396" s="38"/>
      <c r="W396" s="38"/>
      <c r="X396" s="38"/>
      <c r="Y396" s="38"/>
      <c r="Z396" s="38"/>
      <c r="AA396" s="38"/>
      <c r="AB396" s="38"/>
      <c r="AC396" s="38"/>
      <c r="AD396" s="38"/>
      <c r="AE396" s="38"/>
      <c r="AR396" s="192" t="s">
        <v>165</v>
      </c>
      <c r="AT396" s="192" t="s">
        <v>160</v>
      </c>
      <c r="AU396" s="192" t="s">
        <v>91</v>
      </c>
      <c r="AY396" s="19" t="s">
        <v>158</v>
      </c>
      <c r="BE396" s="193">
        <f>IF(N396="základní",J396,0)</f>
        <v>0</v>
      </c>
      <c r="BF396" s="193">
        <f>IF(N396="snížená",J396,0)</f>
        <v>0</v>
      </c>
      <c r="BG396" s="193">
        <f>IF(N396="zákl. přenesená",J396,0)</f>
        <v>0</v>
      </c>
      <c r="BH396" s="193">
        <f>IF(N396="sníž. přenesená",J396,0)</f>
        <v>0</v>
      </c>
      <c r="BI396" s="193">
        <f>IF(N396="nulová",J396,0)</f>
        <v>0</v>
      </c>
      <c r="BJ396" s="19" t="s">
        <v>81</v>
      </c>
      <c r="BK396" s="193">
        <f>ROUND(I396*H396,2)</f>
        <v>0</v>
      </c>
      <c r="BL396" s="19" t="s">
        <v>165</v>
      </c>
      <c r="BM396" s="192" t="s">
        <v>2222</v>
      </c>
    </row>
    <row r="397" s="2" customFormat="1">
      <c r="A397" s="38"/>
      <c r="B397" s="39"/>
      <c r="C397" s="38"/>
      <c r="D397" s="194" t="s">
        <v>167</v>
      </c>
      <c r="E397" s="38"/>
      <c r="F397" s="195" t="s">
        <v>2047</v>
      </c>
      <c r="G397" s="38"/>
      <c r="H397" s="38"/>
      <c r="I397" s="196"/>
      <c r="J397" s="38"/>
      <c r="K397" s="38"/>
      <c r="L397" s="39"/>
      <c r="M397" s="197"/>
      <c r="N397" s="198"/>
      <c r="O397" s="77"/>
      <c r="P397" s="77"/>
      <c r="Q397" s="77"/>
      <c r="R397" s="77"/>
      <c r="S397" s="77"/>
      <c r="T397" s="78"/>
      <c r="U397" s="38"/>
      <c r="V397" s="38"/>
      <c r="W397" s="38"/>
      <c r="X397" s="38"/>
      <c r="Y397" s="38"/>
      <c r="Z397" s="38"/>
      <c r="AA397" s="38"/>
      <c r="AB397" s="38"/>
      <c r="AC397" s="38"/>
      <c r="AD397" s="38"/>
      <c r="AE397" s="38"/>
      <c r="AT397" s="19" t="s">
        <v>167</v>
      </c>
      <c r="AU397" s="19" t="s">
        <v>91</v>
      </c>
    </row>
    <row r="398" s="2" customFormat="1" ht="16.5" customHeight="1">
      <c r="A398" s="38"/>
      <c r="B398" s="180"/>
      <c r="C398" s="181" t="s">
        <v>885</v>
      </c>
      <c r="D398" s="181" t="s">
        <v>160</v>
      </c>
      <c r="E398" s="182" t="s">
        <v>2223</v>
      </c>
      <c r="F398" s="183" t="s">
        <v>2224</v>
      </c>
      <c r="G398" s="184" t="s">
        <v>364</v>
      </c>
      <c r="H398" s="185">
        <v>1</v>
      </c>
      <c r="I398" s="186"/>
      <c r="J398" s="187">
        <f>ROUND(I398*H398,2)</f>
        <v>0</v>
      </c>
      <c r="K398" s="183" t="s">
        <v>1</v>
      </c>
      <c r="L398" s="39"/>
      <c r="M398" s="188" t="s">
        <v>1</v>
      </c>
      <c r="N398" s="189" t="s">
        <v>40</v>
      </c>
      <c r="O398" s="77"/>
      <c r="P398" s="190">
        <f>O398*H398</f>
        <v>0</v>
      </c>
      <c r="Q398" s="190">
        <v>0</v>
      </c>
      <c r="R398" s="190">
        <f>Q398*H398</f>
        <v>0</v>
      </c>
      <c r="S398" s="190">
        <v>0</v>
      </c>
      <c r="T398" s="191">
        <f>S398*H398</f>
        <v>0</v>
      </c>
      <c r="U398" s="38"/>
      <c r="V398" s="38"/>
      <c r="W398" s="38"/>
      <c r="X398" s="38"/>
      <c r="Y398" s="38"/>
      <c r="Z398" s="38"/>
      <c r="AA398" s="38"/>
      <c r="AB398" s="38"/>
      <c r="AC398" s="38"/>
      <c r="AD398" s="38"/>
      <c r="AE398" s="38"/>
      <c r="AR398" s="192" t="s">
        <v>165</v>
      </c>
      <c r="AT398" s="192" t="s">
        <v>160</v>
      </c>
      <c r="AU398" s="192" t="s">
        <v>91</v>
      </c>
      <c r="AY398" s="19" t="s">
        <v>158</v>
      </c>
      <c r="BE398" s="193">
        <f>IF(N398="základní",J398,0)</f>
        <v>0</v>
      </c>
      <c r="BF398" s="193">
        <f>IF(N398="snížená",J398,0)</f>
        <v>0</v>
      </c>
      <c r="BG398" s="193">
        <f>IF(N398="zákl. přenesená",J398,0)</f>
        <v>0</v>
      </c>
      <c r="BH398" s="193">
        <f>IF(N398="sníž. přenesená",J398,0)</f>
        <v>0</v>
      </c>
      <c r="BI398" s="193">
        <f>IF(N398="nulová",J398,0)</f>
        <v>0</v>
      </c>
      <c r="BJ398" s="19" t="s">
        <v>81</v>
      </c>
      <c r="BK398" s="193">
        <f>ROUND(I398*H398,2)</f>
        <v>0</v>
      </c>
      <c r="BL398" s="19" t="s">
        <v>165</v>
      </c>
      <c r="BM398" s="192" t="s">
        <v>2225</v>
      </c>
    </row>
    <row r="399" s="2" customFormat="1">
      <c r="A399" s="38"/>
      <c r="B399" s="39"/>
      <c r="C399" s="38"/>
      <c r="D399" s="194" t="s">
        <v>167</v>
      </c>
      <c r="E399" s="38"/>
      <c r="F399" s="195" t="s">
        <v>2224</v>
      </c>
      <c r="G399" s="38"/>
      <c r="H399" s="38"/>
      <c r="I399" s="196"/>
      <c r="J399" s="38"/>
      <c r="K399" s="38"/>
      <c r="L399" s="39"/>
      <c r="M399" s="197"/>
      <c r="N399" s="198"/>
      <c r="O399" s="77"/>
      <c r="P399" s="77"/>
      <c r="Q399" s="77"/>
      <c r="R399" s="77"/>
      <c r="S399" s="77"/>
      <c r="T399" s="78"/>
      <c r="U399" s="38"/>
      <c r="V399" s="38"/>
      <c r="W399" s="38"/>
      <c r="X399" s="38"/>
      <c r="Y399" s="38"/>
      <c r="Z399" s="38"/>
      <c r="AA399" s="38"/>
      <c r="AB399" s="38"/>
      <c r="AC399" s="38"/>
      <c r="AD399" s="38"/>
      <c r="AE399" s="38"/>
      <c r="AT399" s="19" t="s">
        <v>167</v>
      </c>
      <c r="AU399" s="19" t="s">
        <v>91</v>
      </c>
    </row>
    <row r="400" s="2" customFormat="1" ht="16.5" customHeight="1">
      <c r="A400" s="38"/>
      <c r="B400" s="180"/>
      <c r="C400" s="181" t="s">
        <v>891</v>
      </c>
      <c r="D400" s="181" t="s">
        <v>160</v>
      </c>
      <c r="E400" s="182" t="s">
        <v>2226</v>
      </c>
      <c r="F400" s="183" t="s">
        <v>2144</v>
      </c>
      <c r="G400" s="184" t="s">
        <v>364</v>
      </c>
      <c r="H400" s="185">
        <v>1</v>
      </c>
      <c r="I400" s="186"/>
      <c r="J400" s="187">
        <f>ROUND(I400*H400,2)</f>
        <v>0</v>
      </c>
      <c r="K400" s="183" t="s">
        <v>1</v>
      </c>
      <c r="L400" s="39"/>
      <c r="M400" s="188" t="s">
        <v>1</v>
      </c>
      <c r="N400" s="189" t="s">
        <v>40</v>
      </c>
      <c r="O400" s="77"/>
      <c r="P400" s="190">
        <f>O400*H400</f>
        <v>0</v>
      </c>
      <c r="Q400" s="190">
        <v>0</v>
      </c>
      <c r="R400" s="190">
        <f>Q400*H400</f>
        <v>0</v>
      </c>
      <c r="S400" s="190">
        <v>0</v>
      </c>
      <c r="T400" s="191">
        <f>S400*H400</f>
        <v>0</v>
      </c>
      <c r="U400" s="38"/>
      <c r="V400" s="38"/>
      <c r="W400" s="38"/>
      <c r="X400" s="38"/>
      <c r="Y400" s="38"/>
      <c r="Z400" s="38"/>
      <c r="AA400" s="38"/>
      <c r="AB400" s="38"/>
      <c r="AC400" s="38"/>
      <c r="AD400" s="38"/>
      <c r="AE400" s="38"/>
      <c r="AR400" s="192" t="s">
        <v>165</v>
      </c>
      <c r="AT400" s="192" t="s">
        <v>160</v>
      </c>
      <c r="AU400" s="192" t="s">
        <v>91</v>
      </c>
      <c r="AY400" s="19" t="s">
        <v>158</v>
      </c>
      <c r="BE400" s="193">
        <f>IF(N400="základní",J400,0)</f>
        <v>0</v>
      </c>
      <c r="BF400" s="193">
        <f>IF(N400="snížená",J400,0)</f>
        <v>0</v>
      </c>
      <c r="BG400" s="193">
        <f>IF(N400="zákl. přenesená",J400,0)</f>
        <v>0</v>
      </c>
      <c r="BH400" s="193">
        <f>IF(N400="sníž. přenesená",J400,0)</f>
        <v>0</v>
      </c>
      <c r="BI400" s="193">
        <f>IF(N400="nulová",J400,0)</f>
        <v>0</v>
      </c>
      <c r="BJ400" s="19" t="s">
        <v>81</v>
      </c>
      <c r="BK400" s="193">
        <f>ROUND(I400*H400,2)</f>
        <v>0</v>
      </c>
      <c r="BL400" s="19" t="s">
        <v>165</v>
      </c>
      <c r="BM400" s="192" t="s">
        <v>2227</v>
      </c>
    </row>
    <row r="401" s="2" customFormat="1">
      <c r="A401" s="38"/>
      <c r="B401" s="39"/>
      <c r="C401" s="38"/>
      <c r="D401" s="194" t="s">
        <v>167</v>
      </c>
      <c r="E401" s="38"/>
      <c r="F401" s="195" t="s">
        <v>2144</v>
      </c>
      <c r="G401" s="38"/>
      <c r="H401" s="38"/>
      <c r="I401" s="196"/>
      <c r="J401" s="38"/>
      <c r="K401" s="38"/>
      <c r="L401" s="39"/>
      <c r="M401" s="197"/>
      <c r="N401" s="198"/>
      <c r="O401" s="77"/>
      <c r="P401" s="77"/>
      <c r="Q401" s="77"/>
      <c r="R401" s="77"/>
      <c r="S401" s="77"/>
      <c r="T401" s="78"/>
      <c r="U401" s="38"/>
      <c r="V401" s="38"/>
      <c r="W401" s="38"/>
      <c r="X401" s="38"/>
      <c r="Y401" s="38"/>
      <c r="Z401" s="38"/>
      <c r="AA401" s="38"/>
      <c r="AB401" s="38"/>
      <c r="AC401" s="38"/>
      <c r="AD401" s="38"/>
      <c r="AE401" s="38"/>
      <c r="AT401" s="19" t="s">
        <v>167</v>
      </c>
      <c r="AU401" s="19" t="s">
        <v>91</v>
      </c>
    </row>
    <row r="402" s="2" customFormat="1" ht="16.5" customHeight="1">
      <c r="A402" s="38"/>
      <c r="B402" s="180"/>
      <c r="C402" s="181" t="s">
        <v>898</v>
      </c>
      <c r="D402" s="181" t="s">
        <v>160</v>
      </c>
      <c r="E402" s="182" t="s">
        <v>2228</v>
      </c>
      <c r="F402" s="183" t="s">
        <v>2146</v>
      </c>
      <c r="G402" s="184" t="s">
        <v>364</v>
      </c>
      <c r="H402" s="185">
        <v>1</v>
      </c>
      <c r="I402" s="186"/>
      <c r="J402" s="187">
        <f>ROUND(I402*H402,2)</f>
        <v>0</v>
      </c>
      <c r="K402" s="183" t="s">
        <v>1</v>
      </c>
      <c r="L402" s="39"/>
      <c r="M402" s="188" t="s">
        <v>1</v>
      </c>
      <c r="N402" s="189" t="s">
        <v>40</v>
      </c>
      <c r="O402" s="77"/>
      <c r="P402" s="190">
        <f>O402*H402</f>
        <v>0</v>
      </c>
      <c r="Q402" s="190">
        <v>0</v>
      </c>
      <c r="R402" s="190">
        <f>Q402*H402</f>
        <v>0</v>
      </c>
      <c r="S402" s="190">
        <v>0</v>
      </c>
      <c r="T402" s="191">
        <f>S402*H402</f>
        <v>0</v>
      </c>
      <c r="U402" s="38"/>
      <c r="V402" s="38"/>
      <c r="W402" s="38"/>
      <c r="X402" s="38"/>
      <c r="Y402" s="38"/>
      <c r="Z402" s="38"/>
      <c r="AA402" s="38"/>
      <c r="AB402" s="38"/>
      <c r="AC402" s="38"/>
      <c r="AD402" s="38"/>
      <c r="AE402" s="38"/>
      <c r="AR402" s="192" t="s">
        <v>165</v>
      </c>
      <c r="AT402" s="192" t="s">
        <v>160</v>
      </c>
      <c r="AU402" s="192" t="s">
        <v>91</v>
      </c>
      <c r="AY402" s="19" t="s">
        <v>158</v>
      </c>
      <c r="BE402" s="193">
        <f>IF(N402="základní",J402,0)</f>
        <v>0</v>
      </c>
      <c r="BF402" s="193">
        <f>IF(N402="snížená",J402,0)</f>
        <v>0</v>
      </c>
      <c r="BG402" s="193">
        <f>IF(N402="zákl. přenesená",J402,0)</f>
        <v>0</v>
      </c>
      <c r="BH402" s="193">
        <f>IF(N402="sníž. přenesená",J402,0)</f>
        <v>0</v>
      </c>
      <c r="BI402" s="193">
        <f>IF(N402="nulová",J402,0)</f>
        <v>0</v>
      </c>
      <c r="BJ402" s="19" t="s">
        <v>81</v>
      </c>
      <c r="BK402" s="193">
        <f>ROUND(I402*H402,2)</f>
        <v>0</v>
      </c>
      <c r="BL402" s="19" t="s">
        <v>165</v>
      </c>
      <c r="BM402" s="192" t="s">
        <v>2229</v>
      </c>
    </row>
    <row r="403" s="2" customFormat="1">
      <c r="A403" s="38"/>
      <c r="B403" s="39"/>
      <c r="C403" s="38"/>
      <c r="D403" s="194" t="s">
        <v>167</v>
      </c>
      <c r="E403" s="38"/>
      <c r="F403" s="195" t="s">
        <v>2146</v>
      </c>
      <c r="G403" s="38"/>
      <c r="H403" s="38"/>
      <c r="I403" s="196"/>
      <c r="J403" s="38"/>
      <c r="K403" s="38"/>
      <c r="L403" s="39"/>
      <c r="M403" s="197"/>
      <c r="N403" s="198"/>
      <c r="O403" s="77"/>
      <c r="P403" s="77"/>
      <c r="Q403" s="77"/>
      <c r="R403" s="77"/>
      <c r="S403" s="77"/>
      <c r="T403" s="78"/>
      <c r="U403" s="38"/>
      <c r="V403" s="38"/>
      <c r="W403" s="38"/>
      <c r="X403" s="38"/>
      <c r="Y403" s="38"/>
      <c r="Z403" s="38"/>
      <c r="AA403" s="38"/>
      <c r="AB403" s="38"/>
      <c r="AC403" s="38"/>
      <c r="AD403" s="38"/>
      <c r="AE403" s="38"/>
      <c r="AT403" s="19" t="s">
        <v>167</v>
      </c>
      <c r="AU403" s="19" t="s">
        <v>91</v>
      </c>
    </row>
    <row r="404" s="2" customFormat="1" ht="16.5" customHeight="1">
      <c r="A404" s="38"/>
      <c r="B404" s="180"/>
      <c r="C404" s="181" t="s">
        <v>903</v>
      </c>
      <c r="D404" s="181" t="s">
        <v>160</v>
      </c>
      <c r="E404" s="182" t="s">
        <v>2230</v>
      </c>
      <c r="F404" s="183" t="s">
        <v>2148</v>
      </c>
      <c r="G404" s="184" t="s">
        <v>364</v>
      </c>
      <c r="H404" s="185">
        <v>1</v>
      </c>
      <c r="I404" s="186"/>
      <c r="J404" s="187">
        <f>ROUND(I404*H404,2)</f>
        <v>0</v>
      </c>
      <c r="K404" s="183" t="s">
        <v>1</v>
      </c>
      <c r="L404" s="39"/>
      <c r="M404" s="188" t="s">
        <v>1</v>
      </c>
      <c r="N404" s="189" t="s">
        <v>40</v>
      </c>
      <c r="O404" s="77"/>
      <c r="P404" s="190">
        <f>O404*H404</f>
        <v>0</v>
      </c>
      <c r="Q404" s="190">
        <v>0</v>
      </c>
      <c r="R404" s="190">
        <f>Q404*H404</f>
        <v>0</v>
      </c>
      <c r="S404" s="190">
        <v>0</v>
      </c>
      <c r="T404" s="191">
        <f>S404*H404</f>
        <v>0</v>
      </c>
      <c r="U404" s="38"/>
      <c r="V404" s="38"/>
      <c r="W404" s="38"/>
      <c r="X404" s="38"/>
      <c r="Y404" s="38"/>
      <c r="Z404" s="38"/>
      <c r="AA404" s="38"/>
      <c r="AB404" s="38"/>
      <c r="AC404" s="38"/>
      <c r="AD404" s="38"/>
      <c r="AE404" s="38"/>
      <c r="AR404" s="192" t="s">
        <v>165</v>
      </c>
      <c r="AT404" s="192" t="s">
        <v>160</v>
      </c>
      <c r="AU404" s="192" t="s">
        <v>91</v>
      </c>
      <c r="AY404" s="19" t="s">
        <v>158</v>
      </c>
      <c r="BE404" s="193">
        <f>IF(N404="základní",J404,0)</f>
        <v>0</v>
      </c>
      <c r="BF404" s="193">
        <f>IF(N404="snížená",J404,0)</f>
        <v>0</v>
      </c>
      <c r="BG404" s="193">
        <f>IF(N404="zákl. přenesená",J404,0)</f>
        <v>0</v>
      </c>
      <c r="BH404" s="193">
        <f>IF(N404="sníž. přenesená",J404,0)</f>
        <v>0</v>
      </c>
      <c r="BI404" s="193">
        <f>IF(N404="nulová",J404,0)</f>
        <v>0</v>
      </c>
      <c r="BJ404" s="19" t="s">
        <v>81</v>
      </c>
      <c r="BK404" s="193">
        <f>ROUND(I404*H404,2)</f>
        <v>0</v>
      </c>
      <c r="BL404" s="19" t="s">
        <v>165</v>
      </c>
      <c r="BM404" s="192" t="s">
        <v>2231</v>
      </c>
    </row>
    <row r="405" s="2" customFormat="1">
      <c r="A405" s="38"/>
      <c r="B405" s="39"/>
      <c r="C405" s="38"/>
      <c r="D405" s="194" t="s">
        <v>167</v>
      </c>
      <c r="E405" s="38"/>
      <c r="F405" s="195" t="s">
        <v>2148</v>
      </c>
      <c r="G405" s="38"/>
      <c r="H405" s="38"/>
      <c r="I405" s="196"/>
      <c r="J405" s="38"/>
      <c r="K405" s="38"/>
      <c r="L405" s="39"/>
      <c r="M405" s="197"/>
      <c r="N405" s="198"/>
      <c r="O405" s="77"/>
      <c r="P405" s="77"/>
      <c r="Q405" s="77"/>
      <c r="R405" s="77"/>
      <c r="S405" s="77"/>
      <c r="T405" s="78"/>
      <c r="U405" s="38"/>
      <c r="V405" s="38"/>
      <c r="W405" s="38"/>
      <c r="X405" s="38"/>
      <c r="Y405" s="38"/>
      <c r="Z405" s="38"/>
      <c r="AA405" s="38"/>
      <c r="AB405" s="38"/>
      <c r="AC405" s="38"/>
      <c r="AD405" s="38"/>
      <c r="AE405" s="38"/>
      <c r="AT405" s="19" t="s">
        <v>167</v>
      </c>
      <c r="AU405" s="19" t="s">
        <v>91</v>
      </c>
    </row>
    <row r="406" s="2" customFormat="1" ht="16.5" customHeight="1">
      <c r="A406" s="38"/>
      <c r="B406" s="180"/>
      <c r="C406" s="181" t="s">
        <v>908</v>
      </c>
      <c r="D406" s="181" t="s">
        <v>160</v>
      </c>
      <c r="E406" s="182" t="s">
        <v>2232</v>
      </c>
      <c r="F406" s="183" t="s">
        <v>2150</v>
      </c>
      <c r="G406" s="184" t="s">
        <v>364</v>
      </c>
      <c r="H406" s="185">
        <v>1</v>
      </c>
      <c r="I406" s="186"/>
      <c r="J406" s="187">
        <f>ROUND(I406*H406,2)</f>
        <v>0</v>
      </c>
      <c r="K406" s="183" t="s">
        <v>1</v>
      </c>
      <c r="L406" s="39"/>
      <c r="M406" s="188" t="s">
        <v>1</v>
      </c>
      <c r="N406" s="189" t="s">
        <v>40</v>
      </c>
      <c r="O406" s="77"/>
      <c r="P406" s="190">
        <f>O406*H406</f>
        <v>0</v>
      </c>
      <c r="Q406" s="190">
        <v>0</v>
      </c>
      <c r="R406" s="190">
        <f>Q406*H406</f>
        <v>0</v>
      </c>
      <c r="S406" s="190">
        <v>0</v>
      </c>
      <c r="T406" s="191">
        <f>S406*H406</f>
        <v>0</v>
      </c>
      <c r="U406" s="38"/>
      <c r="V406" s="38"/>
      <c r="W406" s="38"/>
      <c r="X406" s="38"/>
      <c r="Y406" s="38"/>
      <c r="Z406" s="38"/>
      <c r="AA406" s="38"/>
      <c r="AB406" s="38"/>
      <c r="AC406" s="38"/>
      <c r="AD406" s="38"/>
      <c r="AE406" s="38"/>
      <c r="AR406" s="192" t="s">
        <v>165</v>
      </c>
      <c r="AT406" s="192" t="s">
        <v>160</v>
      </c>
      <c r="AU406" s="192" t="s">
        <v>91</v>
      </c>
      <c r="AY406" s="19" t="s">
        <v>158</v>
      </c>
      <c r="BE406" s="193">
        <f>IF(N406="základní",J406,0)</f>
        <v>0</v>
      </c>
      <c r="BF406" s="193">
        <f>IF(N406="snížená",J406,0)</f>
        <v>0</v>
      </c>
      <c r="BG406" s="193">
        <f>IF(N406="zákl. přenesená",J406,0)</f>
        <v>0</v>
      </c>
      <c r="BH406" s="193">
        <f>IF(N406="sníž. přenesená",J406,0)</f>
        <v>0</v>
      </c>
      <c r="BI406" s="193">
        <f>IF(N406="nulová",J406,0)</f>
        <v>0</v>
      </c>
      <c r="BJ406" s="19" t="s">
        <v>81</v>
      </c>
      <c r="BK406" s="193">
        <f>ROUND(I406*H406,2)</f>
        <v>0</v>
      </c>
      <c r="BL406" s="19" t="s">
        <v>165</v>
      </c>
      <c r="BM406" s="192" t="s">
        <v>2233</v>
      </c>
    </row>
    <row r="407" s="2" customFormat="1">
      <c r="A407" s="38"/>
      <c r="B407" s="39"/>
      <c r="C407" s="38"/>
      <c r="D407" s="194" t="s">
        <v>167</v>
      </c>
      <c r="E407" s="38"/>
      <c r="F407" s="195" t="s">
        <v>2150</v>
      </c>
      <c r="G407" s="38"/>
      <c r="H407" s="38"/>
      <c r="I407" s="196"/>
      <c r="J407" s="38"/>
      <c r="K407" s="38"/>
      <c r="L407" s="39"/>
      <c r="M407" s="197"/>
      <c r="N407" s="198"/>
      <c r="O407" s="77"/>
      <c r="P407" s="77"/>
      <c r="Q407" s="77"/>
      <c r="R407" s="77"/>
      <c r="S407" s="77"/>
      <c r="T407" s="78"/>
      <c r="U407" s="38"/>
      <c r="V407" s="38"/>
      <c r="W407" s="38"/>
      <c r="X407" s="38"/>
      <c r="Y407" s="38"/>
      <c r="Z407" s="38"/>
      <c r="AA407" s="38"/>
      <c r="AB407" s="38"/>
      <c r="AC407" s="38"/>
      <c r="AD407" s="38"/>
      <c r="AE407" s="38"/>
      <c r="AT407" s="19" t="s">
        <v>167</v>
      </c>
      <c r="AU407" s="19" t="s">
        <v>91</v>
      </c>
    </row>
    <row r="408" s="2" customFormat="1" ht="16.5" customHeight="1">
      <c r="A408" s="38"/>
      <c r="B408" s="180"/>
      <c r="C408" s="181" t="s">
        <v>913</v>
      </c>
      <c r="D408" s="181" t="s">
        <v>160</v>
      </c>
      <c r="E408" s="182" t="s">
        <v>2234</v>
      </c>
      <c r="F408" s="183" t="s">
        <v>2152</v>
      </c>
      <c r="G408" s="184" t="s">
        <v>364</v>
      </c>
      <c r="H408" s="185">
        <v>1</v>
      </c>
      <c r="I408" s="186"/>
      <c r="J408" s="187">
        <f>ROUND(I408*H408,2)</f>
        <v>0</v>
      </c>
      <c r="K408" s="183" t="s">
        <v>1</v>
      </c>
      <c r="L408" s="39"/>
      <c r="M408" s="188" t="s">
        <v>1</v>
      </c>
      <c r="N408" s="189" t="s">
        <v>40</v>
      </c>
      <c r="O408" s="77"/>
      <c r="P408" s="190">
        <f>O408*H408</f>
        <v>0</v>
      </c>
      <c r="Q408" s="190">
        <v>0</v>
      </c>
      <c r="R408" s="190">
        <f>Q408*H408</f>
        <v>0</v>
      </c>
      <c r="S408" s="190">
        <v>0</v>
      </c>
      <c r="T408" s="191">
        <f>S408*H408</f>
        <v>0</v>
      </c>
      <c r="U408" s="38"/>
      <c r="V408" s="38"/>
      <c r="W408" s="38"/>
      <c r="X408" s="38"/>
      <c r="Y408" s="38"/>
      <c r="Z408" s="38"/>
      <c r="AA408" s="38"/>
      <c r="AB408" s="38"/>
      <c r="AC408" s="38"/>
      <c r="AD408" s="38"/>
      <c r="AE408" s="38"/>
      <c r="AR408" s="192" t="s">
        <v>165</v>
      </c>
      <c r="AT408" s="192" t="s">
        <v>160</v>
      </c>
      <c r="AU408" s="192" t="s">
        <v>91</v>
      </c>
      <c r="AY408" s="19" t="s">
        <v>158</v>
      </c>
      <c r="BE408" s="193">
        <f>IF(N408="základní",J408,0)</f>
        <v>0</v>
      </c>
      <c r="BF408" s="193">
        <f>IF(N408="snížená",J408,0)</f>
        <v>0</v>
      </c>
      <c r="BG408" s="193">
        <f>IF(N408="zákl. přenesená",J408,0)</f>
        <v>0</v>
      </c>
      <c r="BH408" s="193">
        <f>IF(N408="sníž. přenesená",J408,0)</f>
        <v>0</v>
      </c>
      <c r="BI408" s="193">
        <f>IF(N408="nulová",J408,0)</f>
        <v>0</v>
      </c>
      <c r="BJ408" s="19" t="s">
        <v>81</v>
      </c>
      <c r="BK408" s="193">
        <f>ROUND(I408*H408,2)</f>
        <v>0</v>
      </c>
      <c r="BL408" s="19" t="s">
        <v>165</v>
      </c>
      <c r="BM408" s="192" t="s">
        <v>2235</v>
      </c>
    </row>
    <row r="409" s="2" customFormat="1">
      <c r="A409" s="38"/>
      <c r="B409" s="39"/>
      <c r="C409" s="38"/>
      <c r="D409" s="194" t="s">
        <v>167</v>
      </c>
      <c r="E409" s="38"/>
      <c r="F409" s="195" t="s">
        <v>2152</v>
      </c>
      <c r="G409" s="38"/>
      <c r="H409" s="38"/>
      <c r="I409" s="196"/>
      <c r="J409" s="38"/>
      <c r="K409" s="38"/>
      <c r="L409" s="39"/>
      <c r="M409" s="197"/>
      <c r="N409" s="198"/>
      <c r="O409" s="77"/>
      <c r="P409" s="77"/>
      <c r="Q409" s="77"/>
      <c r="R409" s="77"/>
      <c r="S409" s="77"/>
      <c r="T409" s="78"/>
      <c r="U409" s="38"/>
      <c r="V409" s="38"/>
      <c r="W409" s="38"/>
      <c r="X409" s="38"/>
      <c r="Y409" s="38"/>
      <c r="Z409" s="38"/>
      <c r="AA409" s="38"/>
      <c r="AB409" s="38"/>
      <c r="AC409" s="38"/>
      <c r="AD409" s="38"/>
      <c r="AE409" s="38"/>
      <c r="AT409" s="19" t="s">
        <v>167</v>
      </c>
      <c r="AU409" s="19" t="s">
        <v>91</v>
      </c>
    </row>
    <row r="410" s="2" customFormat="1" ht="16.5" customHeight="1">
      <c r="A410" s="38"/>
      <c r="B410" s="180"/>
      <c r="C410" s="181" t="s">
        <v>917</v>
      </c>
      <c r="D410" s="181" t="s">
        <v>160</v>
      </c>
      <c r="E410" s="182" t="s">
        <v>2236</v>
      </c>
      <c r="F410" s="183" t="s">
        <v>2154</v>
      </c>
      <c r="G410" s="184" t="s">
        <v>364</v>
      </c>
      <c r="H410" s="185">
        <v>1</v>
      </c>
      <c r="I410" s="186"/>
      <c r="J410" s="187">
        <f>ROUND(I410*H410,2)</f>
        <v>0</v>
      </c>
      <c r="K410" s="183" t="s">
        <v>1</v>
      </c>
      <c r="L410" s="39"/>
      <c r="M410" s="188" t="s">
        <v>1</v>
      </c>
      <c r="N410" s="189" t="s">
        <v>40</v>
      </c>
      <c r="O410" s="77"/>
      <c r="P410" s="190">
        <f>O410*H410</f>
        <v>0</v>
      </c>
      <c r="Q410" s="190">
        <v>0</v>
      </c>
      <c r="R410" s="190">
        <f>Q410*H410</f>
        <v>0</v>
      </c>
      <c r="S410" s="190">
        <v>0</v>
      </c>
      <c r="T410" s="191">
        <f>S410*H410</f>
        <v>0</v>
      </c>
      <c r="U410" s="38"/>
      <c r="V410" s="38"/>
      <c r="W410" s="38"/>
      <c r="X410" s="38"/>
      <c r="Y410" s="38"/>
      <c r="Z410" s="38"/>
      <c r="AA410" s="38"/>
      <c r="AB410" s="38"/>
      <c r="AC410" s="38"/>
      <c r="AD410" s="38"/>
      <c r="AE410" s="38"/>
      <c r="AR410" s="192" t="s">
        <v>165</v>
      </c>
      <c r="AT410" s="192" t="s">
        <v>160</v>
      </c>
      <c r="AU410" s="192" t="s">
        <v>91</v>
      </c>
      <c r="AY410" s="19" t="s">
        <v>158</v>
      </c>
      <c r="BE410" s="193">
        <f>IF(N410="základní",J410,0)</f>
        <v>0</v>
      </c>
      <c r="BF410" s="193">
        <f>IF(N410="snížená",J410,0)</f>
        <v>0</v>
      </c>
      <c r="BG410" s="193">
        <f>IF(N410="zákl. přenesená",J410,0)</f>
        <v>0</v>
      </c>
      <c r="BH410" s="193">
        <f>IF(N410="sníž. přenesená",J410,0)</f>
        <v>0</v>
      </c>
      <c r="BI410" s="193">
        <f>IF(N410="nulová",J410,0)</f>
        <v>0</v>
      </c>
      <c r="BJ410" s="19" t="s">
        <v>81</v>
      </c>
      <c r="BK410" s="193">
        <f>ROUND(I410*H410,2)</f>
        <v>0</v>
      </c>
      <c r="BL410" s="19" t="s">
        <v>165</v>
      </c>
      <c r="BM410" s="192" t="s">
        <v>2237</v>
      </c>
    </row>
    <row r="411" s="2" customFormat="1">
      <c r="A411" s="38"/>
      <c r="B411" s="39"/>
      <c r="C411" s="38"/>
      <c r="D411" s="194" t="s">
        <v>167</v>
      </c>
      <c r="E411" s="38"/>
      <c r="F411" s="195" t="s">
        <v>2154</v>
      </c>
      <c r="G411" s="38"/>
      <c r="H411" s="38"/>
      <c r="I411" s="196"/>
      <c r="J411" s="38"/>
      <c r="K411" s="38"/>
      <c r="L411" s="39"/>
      <c r="M411" s="197"/>
      <c r="N411" s="198"/>
      <c r="O411" s="77"/>
      <c r="P411" s="77"/>
      <c r="Q411" s="77"/>
      <c r="R411" s="77"/>
      <c r="S411" s="77"/>
      <c r="T411" s="78"/>
      <c r="U411" s="38"/>
      <c r="V411" s="38"/>
      <c r="W411" s="38"/>
      <c r="X411" s="38"/>
      <c r="Y411" s="38"/>
      <c r="Z411" s="38"/>
      <c r="AA411" s="38"/>
      <c r="AB411" s="38"/>
      <c r="AC411" s="38"/>
      <c r="AD411" s="38"/>
      <c r="AE411" s="38"/>
      <c r="AT411" s="19" t="s">
        <v>167</v>
      </c>
      <c r="AU411" s="19" t="s">
        <v>91</v>
      </c>
    </row>
    <row r="412" s="2" customFormat="1" ht="16.5" customHeight="1">
      <c r="A412" s="38"/>
      <c r="B412" s="180"/>
      <c r="C412" s="181" t="s">
        <v>922</v>
      </c>
      <c r="D412" s="181" t="s">
        <v>160</v>
      </c>
      <c r="E412" s="182" t="s">
        <v>2238</v>
      </c>
      <c r="F412" s="183" t="s">
        <v>2239</v>
      </c>
      <c r="G412" s="184" t="s">
        <v>364</v>
      </c>
      <c r="H412" s="185">
        <v>1</v>
      </c>
      <c r="I412" s="186"/>
      <c r="J412" s="187">
        <f>ROUND(I412*H412,2)</f>
        <v>0</v>
      </c>
      <c r="K412" s="183" t="s">
        <v>1</v>
      </c>
      <c r="L412" s="39"/>
      <c r="M412" s="188" t="s">
        <v>1</v>
      </c>
      <c r="N412" s="189" t="s">
        <v>40</v>
      </c>
      <c r="O412" s="77"/>
      <c r="P412" s="190">
        <f>O412*H412</f>
        <v>0</v>
      </c>
      <c r="Q412" s="190">
        <v>0</v>
      </c>
      <c r="R412" s="190">
        <f>Q412*H412</f>
        <v>0</v>
      </c>
      <c r="S412" s="190">
        <v>0</v>
      </c>
      <c r="T412" s="191">
        <f>S412*H412</f>
        <v>0</v>
      </c>
      <c r="U412" s="38"/>
      <c r="V412" s="38"/>
      <c r="W412" s="38"/>
      <c r="X412" s="38"/>
      <c r="Y412" s="38"/>
      <c r="Z412" s="38"/>
      <c r="AA412" s="38"/>
      <c r="AB412" s="38"/>
      <c r="AC412" s="38"/>
      <c r="AD412" s="38"/>
      <c r="AE412" s="38"/>
      <c r="AR412" s="192" t="s">
        <v>165</v>
      </c>
      <c r="AT412" s="192" t="s">
        <v>160</v>
      </c>
      <c r="AU412" s="192" t="s">
        <v>91</v>
      </c>
      <c r="AY412" s="19" t="s">
        <v>158</v>
      </c>
      <c r="BE412" s="193">
        <f>IF(N412="základní",J412,0)</f>
        <v>0</v>
      </c>
      <c r="BF412" s="193">
        <f>IF(N412="snížená",J412,0)</f>
        <v>0</v>
      </c>
      <c r="BG412" s="193">
        <f>IF(N412="zákl. přenesená",J412,0)</f>
        <v>0</v>
      </c>
      <c r="BH412" s="193">
        <f>IF(N412="sníž. přenesená",J412,0)</f>
        <v>0</v>
      </c>
      <c r="BI412" s="193">
        <f>IF(N412="nulová",J412,0)</f>
        <v>0</v>
      </c>
      <c r="BJ412" s="19" t="s">
        <v>81</v>
      </c>
      <c r="BK412" s="193">
        <f>ROUND(I412*H412,2)</f>
        <v>0</v>
      </c>
      <c r="BL412" s="19" t="s">
        <v>165</v>
      </c>
      <c r="BM412" s="192" t="s">
        <v>2240</v>
      </c>
    </row>
    <row r="413" s="2" customFormat="1">
      <c r="A413" s="38"/>
      <c r="B413" s="39"/>
      <c r="C413" s="38"/>
      <c r="D413" s="194" t="s">
        <v>167</v>
      </c>
      <c r="E413" s="38"/>
      <c r="F413" s="195" t="s">
        <v>2239</v>
      </c>
      <c r="G413" s="38"/>
      <c r="H413" s="38"/>
      <c r="I413" s="196"/>
      <c r="J413" s="38"/>
      <c r="K413" s="38"/>
      <c r="L413" s="39"/>
      <c r="M413" s="197"/>
      <c r="N413" s="198"/>
      <c r="O413" s="77"/>
      <c r="P413" s="77"/>
      <c r="Q413" s="77"/>
      <c r="R413" s="77"/>
      <c r="S413" s="77"/>
      <c r="T413" s="78"/>
      <c r="U413" s="38"/>
      <c r="V413" s="38"/>
      <c r="W413" s="38"/>
      <c r="X413" s="38"/>
      <c r="Y413" s="38"/>
      <c r="Z413" s="38"/>
      <c r="AA413" s="38"/>
      <c r="AB413" s="38"/>
      <c r="AC413" s="38"/>
      <c r="AD413" s="38"/>
      <c r="AE413" s="38"/>
      <c r="AT413" s="19" t="s">
        <v>167</v>
      </c>
      <c r="AU413" s="19" t="s">
        <v>91</v>
      </c>
    </row>
    <row r="414" s="2" customFormat="1" ht="16.5" customHeight="1">
      <c r="A414" s="38"/>
      <c r="B414" s="180"/>
      <c r="C414" s="181" t="s">
        <v>926</v>
      </c>
      <c r="D414" s="181" t="s">
        <v>160</v>
      </c>
      <c r="E414" s="182" t="s">
        <v>2241</v>
      </c>
      <c r="F414" s="183" t="s">
        <v>2242</v>
      </c>
      <c r="G414" s="184" t="s">
        <v>364</v>
      </c>
      <c r="H414" s="185">
        <v>2</v>
      </c>
      <c r="I414" s="186"/>
      <c r="J414" s="187">
        <f>ROUND(I414*H414,2)</f>
        <v>0</v>
      </c>
      <c r="K414" s="183" t="s">
        <v>1</v>
      </c>
      <c r="L414" s="39"/>
      <c r="M414" s="188" t="s">
        <v>1</v>
      </c>
      <c r="N414" s="189" t="s">
        <v>40</v>
      </c>
      <c r="O414" s="77"/>
      <c r="P414" s="190">
        <f>O414*H414</f>
        <v>0</v>
      </c>
      <c r="Q414" s="190">
        <v>0</v>
      </c>
      <c r="R414" s="190">
        <f>Q414*H414</f>
        <v>0</v>
      </c>
      <c r="S414" s="190">
        <v>0</v>
      </c>
      <c r="T414" s="191">
        <f>S414*H414</f>
        <v>0</v>
      </c>
      <c r="U414" s="38"/>
      <c r="V414" s="38"/>
      <c r="W414" s="38"/>
      <c r="X414" s="38"/>
      <c r="Y414" s="38"/>
      <c r="Z414" s="38"/>
      <c r="AA414" s="38"/>
      <c r="AB414" s="38"/>
      <c r="AC414" s="38"/>
      <c r="AD414" s="38"/>
      <c r="AE414" s="38"/>
      <c r="AR414" s="192" t="s">
        <v>165</v>
      </c>
      <c r="AT414" s="192" t="s">
        <v>160</v>
      </c>
      <c r="AU414" s="192" t="s">
        <v>91</v>
      </c>
      <c r="AY414" s="19" t="s">
        <v>158</v>
      </c>
      <c r="BE414" s="193">
        <f>IF(N414="základní",J414,0)</f>
        <v>0</v>
      </c>
      <c r="BF414" s="193">
        <f>IF(N414="snížená",J414,0)</f>
        <v>0</v>
      </c>
      <c r="BG414" s="193">
        <f>IF(N414="zákl. přenesená",J414,0)</f>
        <v>0</v>
      </c>
      <c r="BH414" s="193">
        <f>IF(N414="sníž. přenesená",J414,0)</f>
        <v>0</v>
      </c>
      <c r="BI414" s="193">
        <f>IF(N414="nulová",J414,0)</f>
        <v>0</v>
      </c>
      <c r="BJ414" s="19" t="s">
        <v>81</v>
      </c>
      <c r="BK414" s="193">
        <f>ROUND(I414*H414,2)</f>
        <v>0</v>
      </c>
      <c r="BL414" s="19" t="s">
        <v>165</v>
      </c>
      <c r="BM414" s="192" t="s">
        <v>2243</v>
      </c>
    </row>
    <row r="415" s="2" customFormat="1">
      <c r="A415" s="38"/>
      <c r="B415" s="39"/>
      <c r="C415" s="38"/>
      <c r="D415" s="194" t="s">
        <v>167</v>
      </c>
      <c r="E415" s="38"/>
      <c r="F415" s="195" t="s">
        <v>2242</v>
      </c>
      <c r="G415" s="38"/>
      <c r="H415" s="38"/>
      <c r="I415" s="196"/>
      <c r="J415" s="38"/>
      <c r="K415" s="38"/>
      <c r="L415" s="39"/>
      <c r="M415" s="197"/>
      <c r="N415" s="198"/>
      <c r="O415" s="77"/>
      <c r="P415" s="77"/>
      <c r="Q415" s="77"/>
      <c r="R415" s="77"/>
      <c r="S415" s="77"/>
      <c r="T415" s="78"/>
      <c r="U415" s="38"/>
      <c r="V415" s="38"/>
      <c r="W415" s="38"/>
      <c r="X415" s="38"/>
      <c r="Y415" s="38"/>
      <c r="Z415" s="38"/>
      <c r="AA415" s="38"/>
      <c r="AB415" s="38"/>
      <c r="AC415" s="38"/>
      <c r="AD415" s="38"/>
      <c r="AE415" s="38"/>
      <c r="AT415" s="19" t="s">
        <v>167</v>
      </c>
      <c r="AU415" s="19" t="s">
        <v>91</v>
      </c>
    </row>
    <row r="416" s="2" customFormat="1" ht="16.5" customHeight="1">
      <c r="A416" s="38"/>
      <c r="B416" s="180"/>
      <c r="C416" s="181" t="s">
        <v>932</v>
      </c>
      <c r="D416" s="181" t="s">
        <v>160</v>
      </c>
      <c r="E416" s="182" t="s">
        <v>2244</v>
      </c>
      <c r="F416" s="183" t="s">
        <v>2245</v>
      </c>
      <c r="G416" s="184" t="s">
        <v>364</v>
      </c>
      <c r="H416" s="185">
        <v>1</v>
      </c>
      <c r="I416" s="186"/>
      <c r="J416" s="187">
        <f>ROUND(I416*H416,2)</f>
        <v>0</v>
      </c>
      <c r="K416" s="183" t="s">
        <v>1</v>
      </c>
      <c r="L416" s="39"/>
      <c r="M416" s="188" t="s">
        <v>1</v>
      </c>
      <c r="N416" s="189" t="s">
        <v>40</v>
      </c>
      <c r="O416" s="77"/>
      <c r="P416" s="190">
        <f>O416*H416</f>
        <v>0</v>
      </c>
      <c r="Q416" s="190">
        <v>0</v>
      </c>
      <c r="R416" s="190">
        <f>Q416*H416</f>
        <v>0</v>
      </c>
      <c r="S416" s="190">
        <v>0</v>
      </c>
      <c r="T416" s="191">
        <f>S416*H416</f>
        <v>0</v>
      </c>
      <c r="U416" s="38"/>
      <c r="V416" s="38"/>
      <c r="W416" s="38"/>
      <c r="X416" s="38"/>
      <c r="Y416" s="38"/>
      <c r="Z416" s="38"/>
      <c r="AA416" s="38"/>
      <c r="AB416" s="38"/>
      <c r="AC416" s="38"/>
      <c r="AD416" s="38"/>
      <c r="AE416" s="38"/>
      <c r="AR416" s="192" t="s">
        <v>165</v>
      </c>
      <c r="AT416" s="192" t="s">
        <v>160</v>
      </c>
      <c r="AU416" s="192" t="s">
        <v>91</v>
      </c>
      <c r="AY416" s="19" t="s">
        <v>158</v>
      </c>
      <c r="BE416" s="193">
        <f>IF(N416="základní",J416,0)</f>
        <v>0</v>
      </c>
      <c r="BF416" s="193">
        <f>IF(N416="snížená",J416,0)</f>
        <v>0</v>
      </c>
      <c r="BG416" s="193">
        <f>IF(N416="zákl. přenesená",J416,0)</f>
        <v>0</v>
      </c>
      <c r="BH416" s="193">
        <f>IF(N416="sníž. přenesená",J416,0)</f>
        <v>0</v>
      </c>
      <c r="BI416" s="193">
        <f>IF(N416="nulová",J416,0)</f>
        <v>0</v>
      </c>
      <c r="BJ416" s="19" t="s">
        <v>81</v>
      </c>
      <c r="BK416" s="193">
        <f>ROUND(I416*H416,2)</f>
        <v>0</v>
      </c>
      <c r="BL416" s="19" t="s">
        <v>165</v>
      </c>
      <c r="BM416" s="192" t="s">
        <v>2246</v>
      </c>
    </row>
    <row r="417" s="2" customFormat="1">
      <c r="A417" s="38"/>
      <c r="B417" s="39"/>
      <c r="C417" s="38"/>
      <c r="D417" s="194" t="s">
        <v>167</v>
      </c>
      <c r="E417" s="38"/>
      <c r="F417" s="195" t="s">
        <v>2245</v>
      </c>
      <c r="G417" s="38"/>
      <c r="H417" s="38"/>
      <c r="I417" s="196"/>
      <c r="J417" s="38"/>
      <c r="K417" s="38"/>
      <c r="L417" s="39"/>
      <c r="M417" s="197"/>
      <c r="N417" s="198"/>
      <c r="O417" s="77"/>
      <c r="P417" s="77"/>
      <c r="Q417" s="77"/>
      <c r="R417" s="77"/>
      <c r="S417" s="77"/>
      <c r="T417" s="78"/>
      <c r="U417" s="38"/>
      <c r="V417" s="38"/>
      <c r="W417" s="38"/>
      <c r="X417" s="38"/>
      <c r="Y417" s="38"/>
      <c r="Z417" s="38"/>
      <c r="AA417" s="38"/>
      <c r="AB417" s="38"/>
      <c r="AC417" s="38"/>
      <c r="AD417" s="38"/>
      <c r="AE417" s="38"/>
      <c r="AT417" s="19" t="s">
        <v>167</v>
      </c>
      <c r="AU417" s="19" t="s">
        <v>91</v>
      </c>
    </row>
    <row r="418" s="2" customFormat="1" ht="16.5" customHeight="1">
      <c r="A418" s="38"/>
      <c r="B418" s="180"/>
      <c r="C418" s="181" t="s">
        <v>937</v>
      </c>
      <c r="D418" s="181" t="s">
        <v>160</v>
      </c>
      <c r="E418" s="182" t="s">
        <v>2247</v>
      </c>
      <c r="F418" s="183" t="s">
        <v>2248</v>
      </c>
      <c r="G418" s="184" t="s">
        <v>364</v>
      </c>
      <c r="H418" s="185">
        <v>1</v>
      </c>
      <c r="I418" s="186"/>
      <c r="J418" s="187">
        <f>ROUND(I418*H418,2)</f>
        <v>0</v>
      </c>
      <c r="K418" s="183" t="s">
        <v>1</v>
      </c>
      <c r="L418" s="39"/>
      <c r="M418" s="188" t="s">
        <v>1</v>
      </c>
      <c r="N418" s="189" t="s">
        <v>40</v>
      </c>
      <c r="O418" s="77"/>
      <c r="P418" s="190">
        <f>O418*H418</f>
        <v>0</v>
      </c>
      <c r="Q418" s="190">
        <v>0</v>
      </c>
      <c r="R418" s="190">
        <f>Q418*H418</f>
        <v>0</v>
      </c>
      <c r="S418" s="190">
        <v>0</v>
      </c>
      <c r="T418" s="191">
        <f>S418*H418</f>
        <v>0</v>
      </c>
      <c r="U418" s="38"/>
      <c r="V418" s="38"/>
      <c r="W418" s="38"/>
      <c r="X418" s="38"/>
      <c r="Y418" s="38"/>
      <c r="Z418" s="38"/>
      <c r="AA418" s="38"/>
      <c r="AB418" s="38"/>
      <c r="AC418" s="38"/>
      <c r="AD418" s="38"/>
      <c r="AE418" s="38"/>
      <c r="AR418" s="192" t="s">
        <v>165</v>
      </c>
      <c r="AT418" s="192" t="s">
        <v>160</v>
      </c>
      <c r="AU418" s="192" t="s">
        <v>91</v>
      </c>
      <c r="AY418" s="19" t="s">
        <v>158</v>
      </c>
      <c r="BE418" s="193">
        <f>IF(N418="základní",J418,0)</f>
        <v>0</v>
      </c>
      <c r="BF418" s="193">
        <f>IF(N418="snížená",J418,0)</f>
        <v>0</v>
      </c>
      <c r="BG418" s="193">
        <f>IF(N418="zákl. přenesená",J418,0)</f>
        <v>0</v>
      </c>
      <c r="BH418" s="193">
        <f>IF(N418="sníž. přenesená",J418,0)</f>
        <v>0</v>
      </c>
      <c r="BI418" s="193">
        <f>IF(N418="nulová",J418,0)</f>
        <v>0</v>
      </c>
      <c r="BJ418" s="19" t="s">
        <v>81</v>
      </c>
      <c r="BK418" s="193">
        <f>ROUND(I418*H418,2)</f>
        <v>0</v>
      </c>
      <c r="BL418" s="19" t="s">
        <v>165</v>
      </c>
      <c r="BM418" s="192" t="s">
        <v>2249</v>
      </c>
    </row>
    <row r="419" s="2" customFormat="1">
      <c r="A419" s="38"/>
      <c r="B419" s="39"/>
      <c r="C419" s="38"/>
      <c r="D419" s="194" t="s">
        <v>167</v>
      </c>
      <c r="E419" s="38"/>
      <c r="F419" s="195" t="s">
        <v>2248</v>
      </c>
      <c r="G419" s="38"/>
      <c r="H419" s="38"/>
      <c r="I419" s="196"/>
      <c r="J419" s="38"/>
      <c r="K419" s="38"/>
      <c r="L419" s="39"/>
      <c r="M419" s="197"/>
      <c r="N419" s="198"/>
      <c r="O419" s="77"/>
      <c r="P419" s="77"/>
      <c r="Q419" s="77"/>
      <c r="R419" s="77"/>
      <c r="S419" s="77"/>
      <c r="T419" s="78"/>
      <c r="U419" s="38"/>
      <c r="V419" s="38"/>
      <c r="W419" s="38"/>
      <c r="X419" s="38"/>
      <c r="Y419" s="38"/>
      <c r="Z419" s="38"/>
      <c r="AA419" s="38"/>
      <c r="AB419" s="38"/>
      <c r="AC419" s="38"/>
      <c r="AD419" s="38"/>
      <c r="AE419" s="38"/>
      <c r="AT419" s="19" t="s">
        <v>167</v>
      </c>
      <c r="AU419" s="19" t="s">
        <v>91</v>
      </c>
    </row>
    <row r="420" s="2" customFormat="1" ht="16.5" customHeight="1">
      <c r="A420" s="38"/>
      <c r="B420" s="180"/>
      <c r="C420" s="181" t="s">
        <v>942</v>
      </c>
      <c r="D420" s="181" t="s">
        <v>160</v>
      </c>
      <c r="E420" s="182" t="s">
        <v>2250</v>
      </c>
      <c r="F420" s="183" t="s">
        <v>2251</v>
      </c>
      <c r="G420" s="184" t="s">
        <v>364</v>
      </c>
      <c r="H420" s="185">
        <v>1</v>
      </c>
      <c r="I420" s="186"/>
      <c r="J420" s="187">
        <f>ROUND(I420*H420,2)</f>
        <v>0</v>
      </c>
      <c r="K420" s="183" t="s">
        <v>1</v>
      </c>
      <c r="L420" s="39"/>
      <c r="M420" s="188" t="s">
        <v>1</v>
      </c>
      <c r="N420" s="189" t="s">
        <v>40</v>
      </c>
      <c r="O420" s="77"/>
      <c r="P420" s="190">
        <f>O420*H420</f>
        <v>0</v>
      </c>
      <c r="Q420" s="190">
        <v>0</v>
      </c>
      <c r="R420" s="190">
        <f>Q420*H420</f>
        <v>0</v>
      </c>
      <c r="S420" s="190">
        <v>0</v>
      </c>
      <c r="T420" s="191">
        <f>S420*H420</f>
        <v>0</v>
      </c>
      <c r="U420" s="38"/>
      <c r="V420" s="38"/>
      <c r="W420" s="38"/>
      <c r="X420" s="38"/>
      <c r="Y420" s="38"/>
      <c r="Z420" s="38"/>
      <c r="AA420" s="38"/>
      <c r="AB420" s="38"/>
      <c r="AC420" s="38"/>
      <c r="AD420" s="38"/>
      <c r="AE420" s="38"/>
      <c r="AR420" s="192" t="s">
        <v>165</v>
      </c>
      <c r="AT420" s="192" t="s">
        <v>160</v>
      </c>
      <c r="AU420" s="192" t="s">
        <v>91</v>
      </c>
      <c r="AY420" s="19" t="s">
        <v>158</v>
      </c>
      <c r="BE420" s="193">
        <f>IF(N420="základní",J420,0)</f>
        <v>0</v>
      </c>
      <c r="BF420" s="193">
        <f>IF(N420="snížená",J420,0)</f>
        <v>0</v>
      </c>
      <c r="BG420" s="193">
        <f>IF(N420="zákl. přenesená",J420,0)</f>
        <v>0</v>
      </c>
      <c r="BH420" s="193">
        <f>IF(N420="sníž. přenesená",J420,0)</f>
        <v>0</v>
      </c>
      <c r="BI420" s="193">
        <f>IF(N420="nulová",J420,0)</f>
        <v>0</v>
      </c>
      <c r="BJ420" s="19" t="s">
        <v>81</v>
      </c>
      <c r="BK420" s="193">
        <f>ROUND(I420*H420,2)</f>
        <v>0</v>
      </c>
      <c r="BL420" s="19" t="s">
        <v>165</v>
      </c>
      <c r="BM420" s="192" t="s">
        <v>2252</v>
      </c>
    </row>
    <row r="421" s="2" customFormat="1">
      <c r="A421" s="38"/>
      <c r="B421" s="39"/>
      <c r="C421" s="38"/>
      <c r="D421" s="194" t="s">
        <v>167</v>
      </c>
      <c r="E421" s="38"/>
      <c r="F421" s="195" t="s">
        <v>2251</v>
      </c>
      <c r="G421" s="38"/>
      <c r="H421" s="38"/>
      <c r="I421" s="196"/>
      <c r="J421" s="38"/>
      <c r="K421" s="38"/>
      <c r="L421" s="39"/>
      <c r="M421" s="197"/>
      <c r="N421" s="198"/>
      <c r="O421" s="77"/>
      <c r="P421" s="77"/>
      <c r="Q421" s="77"/>
      <c r="R421" s="77"/>
      <c r="S421" s="77"/>
      <c r="T421" s="78"/>
      <c r="U421" s="38"/>
      <c r="V421" s="38"/>
      <c r="W421" s="38"/>
      <c r="X421" s="38"/>
      <c r="Y421" s="38"/>
      <c r="Z421" s="38"/>
      <c r="AA421" s="38"/>
      <c r="AB421" s="38"/>
      <c r="AC421" s="38"/>
      <c r="AD421" s="38"/>
      <c r="AE421" s="38"/>
      <c r="AT421" s="19" t="s">
        <v>167</v>
      </c>
      <c r="AU421" s="19" t="s">
        <v>91</v>
      </c>
    </row>
    <row r="422" s="2" customFormat="1" ht="16.5" customHeight="1">
      <c r="A422" s="38"/>
      <c r="B422" s="180"/>
      <c r="C422" s="181" t="s">
        <v>948</v>
      </c>
      <c r="D422" s="181" t="s">
        <v>160</v>
      </c>
      <c r="E422" s="182" t="s">
        <v>2253</v>
      </c>
      <c r="F422" s="183" t="s">
        <v>2254</v>
      </c>
      <c r="G422" s="184" t="s">
        <v>364</v>
      </c>
      <c r="H422" s="185">
        <v>1</v>
      </c>
      <c r="I422" s="186"/>
      <c r="J422" s="187">
        <f>ROUND(I422*H422,2)</f>
        <v>0</v>
      </c>
      <c r="K422" s="183" t="s">
        <v>1</v>
      </c>
      <c r="L422" s="39"/>
      <c r="M422" s="188" t="s">
        <v>1</v>
      </c>
      <c r="N422" s="189" t="s">
        <v>40</v>
      </c>
      <c r="O422" s="77"/>
      <c r="P422" s="190">
        <f>O422*H422</f>
        <v>0</v>
      </c>
      <c r="Q422" s="190">
        <v>0</v>
      </c>
      <c r="R422" s="190">
        <f>Q422*H422</f>
        <v>0</v>
      </c>
      <c r="S422" s="190">
        <v>0</v>
      </c>
      <c r="T422" s="191">
        <f>S422*H422</f>
        <v>0</v>
      </c>
      <c r="U422" s="38"/>
      <c r="V422" s="38"/>
      <c r="W422" s="38"/>
      <c r="X422" s="38"/>
      <c r="Y422" s="38"/>
      <c r="Z422" s="38"/>
      <c r="AA422" s="38"/>
      <c r="AB422" s="38"/>
      <c r="AC422" s="38"/>
      <c r="AD422" s="38"/>
      <c r="AE422" s="38"/>
      <c r="AR422" s="192" t="s">
        <v>165</v>
      </c>
      <c r="AT422" s="192" t="s">
        <v>160</v>
      </c>
      <c r="AU422" s="192" t="s">
        <v>91</v>
      </c>
      <c r="AY422" s="19" t="s">
        <v>158</v>
      </c>
      <c r="BE422" s="193">
        <f>IF(N422="základní",J422,0)</f>
        <v>0</v>
      </c>
      <c r="BF422" s="193">
        <f>IF(N422="snížená",J422,0)</f>
        <v>0</v>
      </c>
      <c r="BG422" s="193">
        <f>IF(N422="zákl. přenesená",J422,0)</f>
        <v>0</v>
      </c>
      <c r="BH422" s="193">
        <f>IF(N422="sníž. přenesená",J422,0)</f>
        <v>0</v>
      </c>
      <c r="BI422" s="193">
        <f>IF(N422="nulová",J422,0)</f>
        <v>0</v>
      </c>
      <c r="BJ422" s="19" t="s">
        <v>81</v>
      </c>
      <c r="BK422" s="193">
        <f>ROUND(I422*H422,2)</f>
        <v>0</v>
      </c>
      <c r="BL422" s="19" t="s">
        <v>165</v>
      </c>
      <c r="BM422" s="192" t="s">
        <v>2255</v>
      </c>
    </row>
    <row r="423" s="2" customFormat="1">
      <c r="A423" s="38"/>
      <c r="B423" s="39"/>
      <c r="C423" s="38"/>
      <c r="D423" s="194" t="s">
        <v>167</v>
      </c>
      <c r="E423" s="38"/>
      <c r="F423" s="195" t="s">
        <v>2254</v>
      </c>
      <c r="G423" s="38"/>
      <c r="H423" s="38"/>
      <c r="I423" s="196"/>
      <c r="J423" s="38"/>
      <c r="K423" s="38"/>
      <c r="L423" s="39"/>
      <c r="M423" s="197"/>
      <c r="N423" s="198"/>
      <c r="O423" s="77"/>
      <c r="P423" s="77"/>
      <c r="Q423" s="77"/>
      <c r="R423" s="77"/>
      <c r="S423" s="77"/>
      <c r="T423" s="78"/>
      <c r="U423" s="38"/>
      <c r="V423" s="38"/>
      <c r="W423" s="38"/>
      <c r="X423" s="38"/>
      <c r="Y423" s="38"/>
      <c r="Z423" s="38"/>
      <c r="AA423" s="38"/>
      <c r="AB423" s="38"/>
      <c r="AC423" s="38"/>
      <c r="AD423" s="38"/>
      <c r="AE423" s="38"/>
      <c r="AT423" s="19" t="s">
        <v>167</v>
      </c>
      <c r="AU423" s="19" t="s">
        <v>91</v>
      </c>
    </row>
    <row r="424" s="2" customFormat="1" ht="16.5" customHeight="1">
      <c r="A424" s="38"/>
      <c r="B424" s="180"/>
      <c r="C424" s="181" t="s">
        <v>954</v>
      </c>
      <c r="D424" s="181" t="s">
        <v>160</v>
      </c>
      <c r="E424" s="182" t="s">
        <v>2256</v>
      </c>
      <c r="F424" s="183" t="s">
        <v>2245</v>
      </c>
      <c r="G424" s="184" t="s">
        <v>364</v>
      </c>
      <c r="H424" s="185">
        <v>1</v>
      </c>
      <c r="I424" s="186"/>
      <c r="J424" s="187">
        <f>ROUND(I424*H424,2)</f>
        <v>0</v>
      </c>
      <c r="K424" s="183" t="s">
        <v>1</v>
      </c>
      <c r="L424" s="39"/>
      <c r="M424" s="188" t="s">
        <v>1</v>
      </c>
      <c r="N424" s="189" t="s">
        <v>40</v>
      </c>
      <c r="O424" s="77"/>
      <c r="P424" s="190">
        <f>O424*H424</f>
        <v>0</v>
      </c>
      <c r="Q424" s="190">
        <v>0</v>
      </c>
      <c r="R424" s="190">
        <f>Q424*H424</f>
        <v>0</v>
      </c>
      <c r="S424" s="190">
        <v>0</v>
      </c>
      <c r="T424" s="191">
        <f>S424*H424</f>
        <v>0</v>
      </c>
      <c r="U424" s="38"/>
      <c r="V424" s="38"/>
      <c r="W424" s="38"/>
      <c r="X424" s="38"/>
      <c r="Y424" s="38"/>
      <c r="Z424" s="38"/>
      <c r="AA424" s="38"/>
      <c r="AB424" s="38"/>
      <c r="AC424" s="38"/>
      <c r="AD424" s="38"/>
      <c r="AE424" s="38"/>
      <c r="AR424" s="192" t="s">
        <v>165</v>
      </c>
      <c r="AT424" s="192" t="s">
        <v>160</v>
      </c>
      <c r="AU424" s="192" t="s">
        <v>91</v>
      </c>
      <c r="AY424" s="19" t="s">
        <v>158</v>
      </c>
      <c r="BE424" s="193">
        <f>IF(N424="základní",J424,0)</f>
        <v>0</v>
      </c>
      <c r="BF424" s="193">
        <f>IF(N424="snížená",J424,0)</f>
        <v>0</v>
      </c>
      <c r="BG424" s="193">
        <f>IF(N424="zákl. přenesená",J424,0)</f>
        <v>0</v>
      </c>
      <c r="BH424" s="193">
        <f>IF(N424="sníž. přenesená",J424,0)</f>
        <v>0</v>
      </c>
      <c r="BI424" s="193">
        <f>IF(N424="nulová",J424,0)</f>
        <v>0</v>
      </c>
      <c r="BJ424" s="19" t="s">
        <v>81</v>
      </c>
      <c r="BK424" s="193">
        <f>ROUND(I424*H424,2)</f>
        <v>0</v>
      </c>
      <c r="BL424" s="19" t="s">
        <v>165</v>
      </c>
      <c r="BM424" s="192" t="s">
        <v>2257</v>
      </c>
    </row>
    <row r="425" s="2" customFormat="1">
      <c r="A425" s="38"/>
      <c r="B425" s="39"/>
      <c r="C425" s="38"/>
      <c r="D425" s="194" t="s">
        <v>167</v>
      </c>
      <c r="E425" s="38"/>
      <c r="F425" s="195" t="s">
        <v>2245</v>
      </c>
      <c r="G425" s="38"/>
      <c r="H425" s="38"/>
      <c r="I425" s="196"/>
      <c r="J425" s="38"/>
      <c r="K425" s="38"/>
      <c r="L425" s="39"/>
      <c r="M425" s="197"/>
      <c r="N425" s="198"/>
      <c r="O425" s="77"/>
      <c r="P425" s="77"/>
      <c r="Q425" s="77"/>
      <c r="R425" s="77"/>
      <c r="S425" s="77"/>
      <c r="T425" s="78"/>
      <c r="U425" s="38"/>
      <c r="V425" s="38"/>
      <c r="W425" s="38"/>
      <c r="X425" s="38"/>
      <c r="Y425" s="38"/>
      <c r="Z425" s="38"/>
      <c r="AA425" s="38"/>
      <c r="AB425" s="38"/>
      <c r="AC425" s="38"/>
      <c r="AD425" s="38"/>
      <c r="AE425" s="38"/>
      <c r="AT425" s="19" t="s">
        <v>167</v>
      </c>
      <c r="AU425" s="19" t="s">
        <v>91</v>
      </c>
    </row>
    <row r="426" s="2" customFormat="1" ht="16.5" customHeight="1">
      <c r="A426" s="38"/>
      <c r="B426" s="180"/>
      <c r="C426" s="181" t="s">
        <v>959</v>
      </c>
      <c r="D426" s="181" t="s">
        <v>160</v>
      </c>
      <c r="E426" s="182" t="s">
        <v>2258</v>
      </c>
      <c r="F426" s="183" t="s">
        <v>2259</v>
      </c>
      <c r="G426" s="184" t="s">
        <v>364</v>
      </c>
      <c r="H426" s="185">
        <v>1</v>
      </c>
      <c r="I426" s="186"/>
      <c r="J426" s="187">
        <f>ROUND(I426*H426,2)</f>
        <v>0</v>
      </c>
      <c r="K426" s="183" t="s">
        <v>1</v>
      </c>
      <c r="L426" s="39"/>
      <c r="M426" s="188" t="s">
        <v>1</v>
      </c>
      <c r="N426" s="189" t="s">
        <v>40</v>
      </c>
      <c r="O426" s="77"/>
      <c r="P426" s="190">
        <f>O426*H426</f>
        <v>0</v>
      </c>
      <c r="Q426" s="190">
        <v>0</v>
      </c>
      <c r="R426" s="190">
        <f>Q426*H426</f>
        <v>0</v>
      </c>
      <c r="S426" s="190">
        <v>0</v>
      </c>
      <c r="T426" s="191">
        <f>S426*H426</f>
        <v>0</v>
      </c>
      <c r="U426" s="38"/>
      <c r="V426" s="38"/>
      <c r="W426" s="38"/>
      <c r="X426" s="38"/>
      <c r="Y426" s="38"/>
      <c r="Z426" s="38"/>
      <c r="AA426" s="38"/>
      <c r="AB426" s="38"/>
      <c r="AC426" s="38"/>
      <c r="AD426" s="38"/>
      <c r="AE426" s="38"/>
      <c r="AR426" s="192" t="s">
        <v>165</v>
      </c>
      <c r="AT426" s="192" t="s">
        <v>160</v>
      </c>
      <c r="AU426" s="192" t="s">
        <v>91</v>
      </c>
      <c r="AY426" s="19" t="s">
        <v>158</v>
      </c>
      <c r="BE426" s="193">
        <f>IF(N426="základní",J426,0)</f>
        <v>0</v>
      </c>
      <c r="BF426" s="193">
        <f>IF(N426="snížená",J426,0)</f>
        <v>0</v>
      </c>
      <c r="BG426" s="193">
        <f>IF(N426="zákl. přenesená",J426,0)</f>
        <v>0</v>
      </c>
      <c r="BH426" s="193">
        <f>IF(N426="sníž. přenesená",J426,0)</f>
        <v>0</v>
      </c>
      <c r="BI426" s="193">
        <f>IF(N426="nulová",J426,0)</f>
        <v>0</v>
      </c>
      <c r="BJ426" s="19" t="s">
        <v>81</v>
      </c>
      <c r="BK426" s="193">
        <f>ROUND(I426*H426,2)</f>
        <v>0</v>
      </c>
      <c r="BL426" s="19" t="s">
        <v>165</v>
      </c>
      <c r="BM426" s="192" t="s">
        <v>2260</v>
      </c>
    </row>
    <row r="427" s="2" customFormat="1">
      <c r="A427" s="38"/>
      <c r="B427" s="39"/>
      <c r="C427" s="38"/>
      <c r="D427" s="194" t="s">
        <v>167</v>
      </c>
      <c r="E427" s="38"/>
      <c r="F427" s="195" t="s">
        <v>2259</v>
      </c>
      <c r="G427" s="38"/>
      <c r="H427" s="38"/>
      <c r="I427" s="196"/>
      <c r="J427" s="38"/>
      <c r="K427" s="38"/>
      <c r="L427" s="39"/>
      <c r="M427" s="197"/>
      <c r="N427" s="198"/>
      <c r="O427" s="77"/>
      <c r="P427" s="77"/>
      <c r="Q427" s="77"/>
      <c r="R427" s="77"/>
      <c r="S427" s="77"/>
      <c r="T427" s="78"/>
      <c r="U427" s="38"/>
      <c r="V427" s="38"/>
      <c r="W427" s="38"/>
      <c r="X427" s="38"/>
      <c r="Y427" s="38"/>
      <c r="Z427" s="38"/>
      <c r="AA427" s="38"/>
      <c r="AB427" s="38"/>
      <c r="AC427" s="38"/>
      <c r="AD427" s="38"/>
      <c r="AE427" s="38"/>
      <c r="AT427" s="19" t="s">
        <v>167</v>
      </c>
      <c r="AU427" s="19" t="s">
        <v>91</v>
      </c>
    </row>
    <row r="428" s="2" customFormat="1" ht="16.5" customHeight="1">
      <c r="A428" s="38"/>
      <c r="B428" s="180"/>
      <c r="C428" s="181" t="s">
        <v>966</v>
      </c>
      <c r="D428" s="181" t="s">
        <v>160</v>
      </c>
      <c r="E428" s="182" t="s">
        <v>2261</v>
      </c>
      <c r="F428" s="183" t="s">
        <v>2262</v>
      </c>
      <c r="G428" s="184" t="s">
        <v>364</v>
      </c>
      <c r="H428" s="185">
        <v>1</v>
      </c>
      <c r="I428" s="186"/>
      <c r="J428" s="187">
        <f>ROUND(I428*H428,2)</f>
        <v>0</v>
      </c>
      <c r="K428" s="183" t="s">
        <v>1</v>
      </c>
      <c r="L428" s="39"/>
      <c r="M428" s="188" t="s">
        <v>1</v>
      </c>
      <c r="N428" s="189" t="s">
        <v>40</v>
      </c>
      <c r="O428" s="77"/>
      <c r="P428" s="190">
        <f>O428*H428</f>
        <v>0</v>
      </c>
      <c r="Q428" s="190">
        <v>0</v>
      </c>
      <c r="R428" s="190">
        <f>Q428*H428</f>
        <v>0</v>
      </c>
      <c r="S428" s="190">
        <v>0</v>
      </c>
      <c r="T428" s="191">
        <f>S428*H428</f>
        <v>0</v>
      </c>
      <c r="U428" s="38"/>
      <c r="V428" s="38"/>
      <c r="W428" s="38"/>
      <c r="X428" s="38"/>
      <c r="Y428" s="38"/>
      <c r="Z428" s="38"/>
      <c r="AA428" s="38"/>
      <c r="AB428" s="38"/>
      <c r="AC428" s="38"/>
      <c r="AD428" s="38"/>
      <c r="AE428" s="38"/>
      <c r="AR428" s="192" t="s">
        <v>165</v>
      </c>
      <c r="AT428" s="192" t="s">
        <v>160</v>
      </c>
      <c r="AU428" s="192" t="s">
        <v>91</v>
      </c>
      <c r="AY428" s="19" t="s">
        <v>158</v>
      </c>
      <c r="BE428" s="193">
        <f>IF(N428="základní",J428,0)</f>
        <v>0</v>
      </c>
      <c r="BF428" s="193">
        <f>IF(N428="snížená",J428,0)</f>
        <v>0</v>
      </c>
      <c r="BG428" s="193">
        <f>IF(N428="zákl. přenesená",J428,0)</f>
        <v>0</v>
      </c>
      <c r="BH428" s="193">
        <f>IF(N428="sníž. přenesená",J428,0)</f>
        <v>0</v>
      </c>
      <c r="BI428" s="193">
        <f>IF(N428="nulová",J428,0)</f>
        <v>0</v>
      </c>
      <c r="BJ428" s="19" t="s">
        <v>81</v>
      </c>
      <c r="BK428" s="193">
        <f>ROUND(I428*H428,2)</f>
        <v>0</v>
      </c>
      <c r="BL428" s="19" t="s">
        <v>165</v>
      </c>
      <c r="BM428" s="192" t="s">
        <v>2263</v>
      </c>
    </row>
    <row r="429" s="2" customFormat="1">
      <c r="A429" s="38"/>
      <c r="B429" s="39"/>
      <c r="C429" s="38"/>
      <c r="D429" s="194" t="s">
        <v>167</v>
      </c>
      <c r="E429" s="38"/>
      <c r="F429" s="195" t="s">
        <v>2262</v>
      </c>
      <c r="G429" s="38"/>
      <c r="H429" s="38"/>
      <c r="I429" s="196"/>
      <c r="J429" s="38"/>
      <c r="K429" s="38"/>
      <c r="L429" s="39"/>
      <c r="M429" s="197"/>
      <c r="N429" s="198"/>
      <c r="O429" s="77"/>
      <c r="P429" s="77"/>
      <c r="Q429" s="77"/>
      <c r="R429" s="77"/>
      <c r="S429" s="77"/>
      <c r="T429" s="78"/>
      <c r="U429" s="38"/>
      <c r="V429" s="38"/>
      <c r="W429" s="38"/>
      <c r="X429" s="38"/>
      <c r="Y429" s="38"/>
      <c r="Z429" s="38"/>
      <c r="AA429" s="38"/>
      <c r="AB429" s="38"/>
      <c r="AC429" s="38"/>
      <c r="AD429" s="38"/>
      <c r="AE429" s="38"/>
      <c r="AT429" s="19" t="s">
        <v>167</v>
      </c>
      <c r="AU429" s="19" t="s">
        <v>91</v>
      </c>
    </row>
    <row r="430" s="2" customFormat="1" ht="16.5" customHeight="1">
      <c r="A430" s="38"/>
      <c r="B430" s="180"/>
      <c r="C430" s="181" t="s">
        <v>971</v>
      </c>
      <c r="D430" s="181" t="s">
        <v>160</v>
      </c>
      <c r="E430" s="182" t="s">
        <v>2264</v>
      </c>
      <c r="F430" s="183" t="s">
        <v>2265</v>
      </c>
      <c r="G430" s="184" t="s">
        <v>364</v>
      </c>
      <c r="H430" s="185">
        <v>4</v>
      </c>
      <c r="I430" s="186"/>
      <c r="J430" s="187">
        <f>ROUND(I430*H430,2)</f>
        <v>0</v>
      </c>
      <c r="K430" s="183" t="s">
        <v>1</v>
      </c>
      <c r="L430" s="39"/>
      <c r="M430" s="188" t="s">
        <v>1</v>
      </c>
      <c r="N430" s="189" t="s">
        <v>40</v>
      </c>
      <c r="O430" s="77"/>
      <c r="P430" s="190">
        <f>O430*H430</f>
        <v>0</v>
      </c>
      <c r="Q430" s="190">
        <v>0</v>
      </c>
      <c r="R430" s="190">
        <f>Q430*H430</f>
        <v>0</v>
      </c>
      <c r="S430" s="190">
        <v>0</v>
      </c>
      <c r="T430" s="191">
        <f>S430*H430</f>
        <v>0</v>
      </c>
      <c r="U430" s="38"/>
      <c r="V430" s="38"/>
      <c r="W430" s="38"/>
      <c r="X430" s="38"/>
      <c r="Y430" s="38"/>
      <c r="Z430" s="38"/>
      <c r="AA430" s="38"/>
      <c r="AB430" s="38"/>
      <c r="AC430" s="38"/>
      <c r="AD430" s="38"/>
      <c r="AE430" s="38"/>
      <c r="AR430" s="192" t="s">
        <v>165</v>
      </c>
      <c r="AT430" s="192" t="s">
        <v>160</v>
      </c>
      <c r="AU430" s="192" t="s">
        <v>91</v>
      </c>
      <c r="AY430" s="19" t="s">
        <v>158</v>
      </c>
      <c r="BE430" s="193">
        <f>IF(N430="základní",J430,0)</f>
        <v>0</v>
      </c>
      <c r="BF430" s="193">
        <f>IF(N430="snížená",J430,0)</f>
        <v>0</v>
      </c>
      <c r="BG430" s="193">
        <f>IF(N430="zákl. přenesená",J430,0)</f>
        <v>0</v>
      </c>
      <c r="BH430" s="193">
        <f>IF(N430="sníž. přenesená",J430,0)</f>
        <v>0</v>
      </c>
      <c r="BI430" s="193">
        <f>IF(N430="nulová",J430,0)</f>
        <v>0</v>
      </c>
      <c r="BJ430" s="19" t="s">
        <v>81</v>
      </c>
      <c r="BK430" s="193">
        <f>ROUND(I430*H430,2)</f>
        <v>0</v>
      </c>
      <c r="BL430" s="19" t="s">
        <v>165</v>
      </c>
      <c r="BM430" s="192" t="s">
        <v>2266</v>
      </c>
    </row>
    <row r="431" s="2" customFormat="1">
      <c r="A431" s="38"/>
      <c r="B431" s="39"/>
      <c r="C431" s="38"/>
      <c r="D431" s="194" t="s">
        <v>167</v>
      </c>
      <c r="E431" s="38"/>
      <c r="F431" s="195" t="s">
        <v>2265</v>
      </c>
      <c r="G431" s="38"/>
      <c r="H431" s="38"/>
      <c r="I431" s="196"/>
      <c r="J431" s="38"/>
      <c r="K431" s="38"/>
      <c r="L431" s="39"/>
      <c r="M431" s="197"/>
      <c r="N431" s="198"/>
      <c r="O431" s="77"/>
      <c r="P431" s="77"/>
      <c r="Q431" s="77"/>
      <c r="R431" s="77"/>
      <c r="S431" s="77"/>
      <c r="T431" s="78"/>
      <c r="U431" s="38"/>
      <c r="V431" s="38"/>
      <c r="W431" s="38"/>
      <c r="X431" s="38"/>
      <c r="Y431" s="38"/>
      <c r="Z431" s="38"/>
      <c r="AA431" s="38"/>
      <c r="AB431" s="38"/>
      <c r="AC431" s="38"/>
      <c r="AD431" s="38"/>
      <c r="AE431" s="38"/>
      <c r="AT431" s="19" t="s">
        <v>167</v>
      </c>
      <c r="AU431" s="19" t="s">
        <v>91</v>
      </c>
    </row>
    <row r="432" s="2" customFormat="1" ht="16.5" customHeight="1">
      <c r="A432" s="38"/>
      <c r="B432" s="180"/>
      <c r="C432" s="181" t="s">
        <v>977</v>
      </c>
      <c r="D432" s="181" t="s">
        <v>160</v>
      </c>
      <c r="E432" s="182" t="s">
        <v>2267</v>
      </c>
      <c r="F432" s="183" t="s">
        <v>2254</v>
      </c>
      <c r="G432" s="184" t="s">
        <v>364</v>
      </c>
      <c r="H432" s="185">
        <v>2</v>
      </c>
      <c r="I432" s="186"/>
      <c r="J432" s="187">
        <f>ROUND(I432*H432,2)</f>
        <v>0</v>
      </c>
      <c r="K432" s="183" t="s">
        <v>1</v>
      </c>
      <c r="L432" s="39"/>
      <c r="M432" s="188" t="s">
        <v>1</v>
      </c>
      <c r="N432" s="189" t="s">
        <v>40</v>
      </c>
      <c r="O432" s="77"/>
      <c r="P432" s="190">
        <f>O432*H432</f>
        <v>0</v>
      </c>
      <c r="Q432" s="190">
        <v>0</v>
      </c>
      <c r="R432" s="190">
        <f>Q432*H432</f>
        <v>0</v>
      </c>
      <c r="S432" s="190">
        <v>0</v>
      </c>
      <c r="T432" s="191">
        <f>S432*H432</f>
        <v>0</v>
      </c>
      <c r="U432" s="38"/>
      <c r="V432" s="38"/>
      <c r="W432" s="38"/>
      <c r="X432" s="38"/>
      <c r="Y432" s="38"/>
      <c r="Z432" s="38"/>
      <c r="AA432" s="38"/>
      <c r="AB432" s="38"/>
      <c r="AC432" s="38"/>
      <c r="AD432" s="38"/>
      <c r="AE432" s="38"/>
      <c r="AR432" s="192" t="s">
        <v>165</v>
      </c>
      <c r="AT432" s="192" t="s">
        <v>160</v>
      </c>
      <c r="AU432" s="192" t="s">
        <v>91</v>
      </c>
      <c r="AY432" s="19" t="s">
        <v>158</v>
      </c>
      <c r="BE432" s="193">
        <f>IF(N432="základní",J432,0)</f>
        <v>0</v>
      </c>
      <c r="BF432" s="193">
        <f>IF(N432="snížená",J432,0)</f>
        <v>0</v>
      </c>
      <c r="BG432" s="193">
        <f>IF(N432="zákl. přenesená",J432,0)</f>
        <v>0</v>
      </c>
      <c r="BH432" s="193">
        <f>IF(N432="sníž. přenesená",J432,0)</f>
        <v>0</v>
      </c>
      <c r="BI432" s="193">
        <f>IF(N432="nulová",J432,0)</f>
        <v>0</v>
      </c>
      <c r="BJ432" s="19" t="s">
        <v>81</v>
      </c>
      <c r="BK432" s="193">
        <f>ROUND(I432*H432,2)</f>
        <v>0</v>
      </c>
      <c r="BL432" s="19" t="s">
        <v>165</v>
      </c>
      <c r="BM432" s="192" t="s">
        <v>2268</v>
      </c>
    </row>
    <row r="433" s="2" customFormat="1">
      <c r="A433" s="38"/>
      <c r="B433" s="39"/>
      <c r="C433" s="38"/>
      <c r="D433" s="194" t="s">
        <v>167</v>
      </c>
      <c r="E433" s="38"/>
      <c r="F433" s="195" t="s">
        <v>2254</v>
      </c>
      <c r="G433" s="38"/>
      <c r="H433" s="38"/>
      <c r="I433" s="196"/>
      <c r="J433" s="38"/>
      <c r="K433" s="38"/>
      <c r="L433" s="39"/>
      <c r="M433" s="197"/>
      <c r="N433" s="198"/>
      <c r="O433" s="77"/>
      <c r="P433" s="77"/>
      <c r="Q433" s="77"/>
      <c r="R433" s="77"/>
      <c r="S433" s="77"/>
      <c r="T433" s="78"/>
      <c r="U433" s="38"/>
      <c r="V433" s="38"/>
      <c r="W433" s="38"/>
      <c r="X433" s="38"/>
      <c r="Y433" s="38"/>
      <c r="Z433" s="38"/>
      <c r="AA433" s="38"/>
      <c r="AB433" s="38"/>
      <c r="AC433" s="38"/>
      <c r="AD433" s="38"/>
      <c r="AE433" s="38"/>
      <c r="AT433" s="19" t="s">
        <v>167</v>
      </c>
      <c r="AU433" s="19" t="s">
        <v>91</v>
      </c>
    </row>
    <row r="434" s="2" customFormat="1" ht="16.5" customHeight="1">
      <c r="A434" s="38"/>
      <c r="B434" s="180"/>
      <c r="C434" s="181" t="s">
        <v>986</v>
      </c>
      <c r="D434" s="181" t="s">
        <v>160</v>
      </c>
      <c r="E434" s="182" t="s">
        <v>2269</v>
      </c>
      <c r="F434" s="183" t="s">
        <v>2078</v>
      </c>
      <c r="G434" s="184" t="s">
        <v>364</v>
      </c>
      <c r="H434" s="185">
        <v>2</v>
      </c>
      <c r="I434" s="186"/>
      <c r="J434" s="187">
        <f>ROUND(I434*H434,2)</f>
        <v>0</v>
      </c>
      <c r="K434" s="183" t="s">
        <v>1</v>
      </c>
      <c r="L434" s="39"/>
      <c r="M434" s="188" t="s">
        <v>1</v>
      </c>
      <c r="N434" s="189" t="s">
        <v>40</v>
      </c>
      <c r="O434" s="77"/>
      <c r="P434" s="190">
        <f>O434*H434</f>
        <v>0</v>
      </c>
      <c r="Q434" s="190">
        <v>0</v>
      </c>
      <c r="R434" s="190">
        <f>Q434*H434</f>
        <v>0</v>
      </c>
      <c r="S434" s="190">
        <v>0</v>
      </c>
      <c r="T434" s="191">
        <f>S434*H434</f>
        <v>0</v>
      </c>
      <c r="U434" s="38"/>
      <c r="V434" s="38"/>
      <c r="W434" s="38"/>
      <c r="X434" s="38"/>
      <c r="Y434" s="38"/>
      <c r="Z434" s="38"/>
      <c r="AA434" s="38"/>
      <c r="AB434" s="38"/>
      <c r="AC434" s="38"/>
      <c r="AD434" s="38"/>
      <c r="AE434" s="38"/>
      <c r="AR434" s="192" t="s">
        <v>165</v>
      </c>
      <c r="AT434" s="192" t="s">
        <v>160</v>
      </c>
      <c r="AU434" s="192" t="s">
        <v>91</v>
      </c>
      <c r="AY434" s="19" t="s">
        <v>158</v>
      </c>
      <c r="BE434" s="193">
        <f>IF(N434="základní",J434,0)</f>
        <v>0</v>
      </c>
      <c r="BF434" s="193">
        <f>IF(N434="snížená",J434,0)</f>
        <v>0</v>
      </c>
      <c r="BG434" s="193">
        <f>IF(N434="zákl. přenesená",J434,0)</f>
        <v>0</v>
      </c>
      <c r="BH434" s="193">
        <f>IF(N434="sníž. přenesená",J434,0)</f>
        <v>0</v>
      </c>
      <c r="BI434" s="193">
        <f>IF(N434="nulová",J434,0)</f>
        <v>0</v>
      </c>
      <c r="BJ434" s="19" t="s">
        <v>81</v>
      </c>
      <c r="BK434" s="193">
        <f>ROUND(I434*H434,2)</f>
        <v>0</v>
      </c>
      <c r="BL434" s="19" t="s">
        <v>165</v>
      </c>
      <c r="BM434" s="192" t="s">
        <v>2270</v>
      </c>
    </row>
    <row r="435" s="2" customFormat="1">
      <c r="A435" s="38"/>
      <c r="B435" s="39"/>
      <c r="C435" s="38"/>
      <c r="D435" s="194" t="s">
        <v>167</v>
      </c>
      <c r="E435" s="38"/>
      <c r="F435" s="195" t="s">
        <v>2078</v>
      </c>
      <c r="G435" s="38"/>
      <c r="H435" s="38"/>
      <c r="I435" s="196"/>
      <c r="J435" s="38"/>
      <c r="K435" s="38"/>
      <c r="L435" s="39"/>
      <c r="M435" s="197"/>
      <c r="N435" s="198"/>
      <c r="O435" s="77"/>
      <c r="P435" s="77"/>
      <c r="Q435" s="77"/>
      <c r="R435" s="77"/>
      <c r="S435" s="77"/>
      <c r="T435" s="78"/>
      <c r="U435" s="38"/>
      <c r="V435" s="38"/>
      <c r="W435" s="38"/>
      <c r="X435" s="38"/>
      <c r="Y435" s="38"/>
      <c r="Z435" s="38"/>
      <c r="AA435" s="38"/>
      <c r="AB435" s="38"/>
      <c r="AC435" s="38"/>
      <c r="AD435" s="38"/>
      <c r="AE435" s="38"/>
      <c r="AT435" s="19" t="s">
        <v>167</v>
      </c>
      <c r="AU435" s="19" t="s">
        <v>91</v>
      </c>
    </row>
    <row r="436" s="2" customFormat="1" ht="16.5" customHeight="1">
      <c r="A436" s="38"/>
      <c r="B436" s="180"/>
      <c r="C436" s="181" t="s">
        <v>993</v>
      </c>
      <c r="D436" s="181" t="s">
        <v>160</v>
      </c>
      <c r="E436" s="182" t="s">
        <v>2271</v>
      </c>
      <c r="F436" s="183" t="s">
        <v>2272</v>
      </c>
      <c r="G436" s="184" t="s">
        <v>364</v>
      </c>
      <c r="H436" s="185">
        <v>1</v>
      </c>
      <c r="I436" s="186"/>
      <c r="J436" s="187">
        <f>ROUND(I436*H436,2)</f>
        <v>0</v>
      </c>
      <c r="K436" s="183" t="s">
        <v>1</v>
      </c>
      <c r="L436" s="39"/>
      <c r="M436" s="188" t="s">
        <v>1</v>
      </c>
      <c r="N436" s="189" t="s">
        <v>40</v>
      </c>
      <c r="O436" s="77"/>
      <c r="P436" s="190">
        <f>O436*H436</f>
        <v>0</v>
      </c>
      <c r="Q436" s="190">
        <v>0</v>
      </c>
      <c r="R436" s="190">
        <f>Q436*H436</f>
        <v>0</v>
      </c>
      <c r="S436" s="190">
        <v>0</v>
      </c>
      <c r="T436" s="191">
        <f>S436*H436</f>
        <v>0</v>
      </c>
      <c r="U436" s="38"/>
      <c r="V436" s="38"/>
      <c r="W436" s="38"/>
      <c r="X436" s="38"/>
      <c r="Y436" s="38"/>
      <c r="Z436" s="38"/>
      <c r="AA436" s="38"/>
      <c r="AB436" s="38"/>
      <c r="AC436" s="38"/>
      <c r="AD436" s="38"/>
      <c r="AE436" s="38"/>
      <c r="AR436" s="192" t="s">
        <v>165</v>
      </c>
      <c r="AT436" s="192" t="s">
        <v>160</v>
      </c>
      <c r="AU436" s="192" t="s">
        <v>91</v>
      </c>
      <c r="AY436" s="19" t="s">
        <v>158</v>
      </c>
      <c r="BE436" s="193">
        <f>IF(N436="základní",J436,0)</f>
        <v>0</v>
      </c>
      <c r="BF436" s="193">
        <f>IF(N436="snížená",J436,0)</f>
        <v>0</v>
      </c>
      <c r="BG436" s="193">
        <f>IF(N436="zákl. přenesená",J436,0)</f>
        <v>0</v>
      </c>
      <c r="BH436" s="193">
        <f>IF(N436="sníž. přenesená",J436,0)</f>
        <v>0</v>
      </c>
      <c r="BI436" s="193">
        <f>IF(N436="nulová",J436,0)</f>
        <v>0</v>
      </c>
      <c r="BJ436" s="19" t="s">
        <v>81</v>
      </c>
      <c r="BK436" s="193">
        <f>ROUND(I436*H436,2)</f>
        <v>0</v>
      </c>
      <c r="BL436" s="19" t="s">
        <v>165</v>
      </c>
      <c r="BM436" s="192" t="s">
        <v>2273</v>
      </c>
    </row>
    <row r="437" s="2" customFormat="1">
      <c r="A437" s="38"/>
      <c r="B437" s="39"/>
      <c r="C437" s="38"/>
      <c r="D437" s="194" t="s">
        <v>167</v>
      </c>
      <c r="E437" s="38"/>
      <c r="F437" s="195" t="s">
        <v>2272</v>
      </c>
      <c r="G437" s="38"/>
      <c r="H437" s="38"/>
      <c r="I437" s="196"/>
      <c r="J437" s="38"/>
      <c r="K437" s="38"/>
      <c r="L437" s="39"/>
      <c r="M437" s="197"/>
      <c r="N437" s="198"/>
      <c r="O437" s="77"/>
      <c r="P437" s="77"/>
      <c r="Q437" s="77"/>
      <c r="R437" s="77"/>
      <c r="S437" s="77"/>
      <c r="T437" s="78"/>
      <c r="U437" s="38"/>
      <c r="V437" s="38"/>
      <c r="W437" s="38"/>
      <c r="X437" s="38"/>
      <c r="Y437" s="38"/>
      <c r="Z437" s="38"/>
      <c r="AA437" s="38"/>
      <c r="AB437" s="38"/>
      <c r="AC437" s="38"/>
      <c r="AD437" s="38"/>
      <c r="AE437" s="38"/>
      <c r="AT437" s="19" t="s">
        <v>167</v>
      </c>
      <c r="AU437" s="19" t="s">
        <v>91</v>
      </c>
    </row>
    <row r="438" s="2" customFormat="1" ht="16.5" customHeight="1">
      <c r="A438" s="38"/>
      <c r="B438" s="180"/>
      <c r="C438" s="181" t="s">
        <v>1002</v>
      </c>
      <c r="D438" s="181" t="s">
        <v>160</v>
      </c>
      <c r="E438" s="182" t="s">
        <v>2274</v>
      </c>
      <c r="F438" s="183" t="s">
        <v>2275</v>
      </c>
      <c r="G438" s="184" t="s">
        <v>364</v>
      </c>
      <c r="H438" s="185">
        <v>5</v>
      </c>
      <c r="I438" s="186"/>
      <c r="J438" s="187">
        <f>ROUND(I438*H438,2)</f>
        <v>0</v>
      </c>
      <c r="K438" s="183" t="s">
        <v>1</v>
      </c>
      <c r="L438" s="39"/>
      <c r="M438" s="188" t="s">
        <v>1</v>
      </c>
      <c r="N438" s="189" t="s">
        <v>40</v>
      </c>
      <c r="O438" s="77"/>
      <c r="P438" s="190">
        <f>O438*H438</f>
        <v>0</v>
      </c>
      <c r="Q438" s="190">
        <v>0</v>
      </c>
      <c r="R438" s="190">
        <f>Q438*H438</f>
        <v>0</v>
      </c>
      <c r="S438" s="190">
        <v>0</v>
      </c>
      <c r="T438" s="191">
        <f>S438*H438</f>
        <v>0</v>
      </c>
      <c r="U438" s="38"/>
      <c r="V438" s="38"/>
      <c r="W438" s="38"/>
      <c r="X438" s="38"/>
      <c r="Y438" s="38"/>
      <c r="Z438" s="38"/>
      <c r="AA438" s="38"/>
      <c r="AB438" s="38"/>
      <c r="AC438" s="38"/>
      <c r="AD438" s="38"/>
      <c r="AE438" s="38"/>
      <c r="AR438" s="192" t="s">
        <v>165</v>
      </c>
      <c r="AT438" s="192" t="s">
        <v>160</v>
      </c>
      <c r="AU438" s="192" t="s">
        <v>91</v>
      </c>
      <c r="AY438" s="19" t="s">
        <v>158</v>
      </c>
      <c r="BE438" s="193">
        <f>IF(N438="základní",J438,0)</f>
        <v>0</v>
      </c>
      <c r="BF438" s="193">
        <f>IF(N438="snížená",J438,0)</f>
        <v>0</v>
      </c>
      <c r="BG438" s="193">
        <f>IF(N438="zákl. přenesená",J438,0)</f>
        <v>0</v>
      </c>
      <c r="BH438" s="193">
        <f>IF(N438="sníž. přenesená",J438,0)</f>
        <v>0</v>
      </c>
      <c r="BI438" s="193">
        <f>IF(N438="nulová",J438,0)</f>
        <v>0</v>
      </c>
      <c r="BJ438" s="19" t="s">
        <v>81</v>
      </c>
      <c r="BK438" s="193">
        <f>ROUND(I438*H438,2)</f>
        <v>0</v>
      </c>
      <c r="BL438" s="19" t="s">
        <v>165</v>
      </c>
      <c r="BM438" s="192" t="s">
        <v>2276</v>
      </c>
    </row>
    <row r="439" s="2" customFormat="1">
      <c r="A439" s="38"/>
      <c r="B439" s="39"/>
      <c r="C439" s="38"/>
      <c r="D439" s="194" t="s">
        <v>167</v>
      </c>
      <c r="E439" s="38"/>
      <c r="F439" s="195" t="s">
        <v>2275</v>
      </c>
      <c r="G439" s="38"/>
      <c r="H439" s="38"/>
      <c r="I439" s="196"/>
      <c r="J439" s="38"/>
      <c r="K439" s="38"/>
      <c r="L439" s="39"/>
      <c r="M439" s="197"/>
      <c r="N439" s="198"/>
      <c r="O439" s="77"/>
      <c r="P439" s="77"/>
      <c r="Q439" s="77"/>
      <c r="R439" s="77"/>
      <c r="S439" s="77"/>
      <c r="T439" s="78"/>
      <c r="U439" s="38"/>
      <c r="V439" s="38"/>
      <c r="W439" s="38"/>
      <c r="X439" s="38"/>
      <c r="Y439" s="38"/>
      <c r="Z439" s="38"/>
      <c r="AA439" s="38"/>
      <c r="AB439" s="38"/>
      <c r="AC439" s="38"/>
      <c r="AD439" s="38"/>
      <c r="AE439" s="38"/>
      <c r="AT439" s="19" t="s">
        <v>167</v>
      </c>
      <c r="AU439" s="19" t="s">
        <v>91</v>
      </c>
    </row>
    <row r="440" s="2" customFormat="1" ht="16.5" customHeight="1">
      <c r="A440" s="38"/>
      <c r="B440" s="180"/>
      <c r="C440" s="181" t="s">
        <v>1007</v>
      </c>
      <c r="D440" s="181" t="s">
        <v>160</v>
      </c>
      <c r="E440" s="182" t="s">
        <v>2277</v>
      </c>
      <c r="F440" s="183" t="s">
        <v>2265</v>
      </c>
      <c r="G440" s="184" t="s">
        <v>364</v>
      </c>
      <c r="H440" s="185">
        <v>30</v>
      </c>
      <c r="I440" s="186"/>
      <c r="J440" s="187">
        <f>ROUND(I440*H440,2)</f>
        <v>0</v>
      </c>
      <c r="K440" s="183" t="s">
        <v>1</v>
      </c>
      <c r="L440" s="39"/>
      <c r="M440" s="188" t="s">
        <v>1</v>
      </c>
      <c r="N440" s="189" t="s">
        <v>40</v>
      </c>
      <c r="O440" s="77"/>
      <c r="P440" s="190">
        <f>O440*H440</f>
        <v>0</v>
      </c>
      <c r="Q440" s="190">
        <v>0</v>
      </c>
      <c r="R440" s="190">
        <f>Q440*H440</f>
        <v>0</v>
      </c>
      <c r="S440" s="190">
        <v>0</v>
      </c>
      <c r="T440" s="191">
        <f>S440*H440</f>
        <v>0</v>
      </c>
      <c r="U440" s="38"/>
      <c r="V440" s="38"/>
      <c r="W440" s="38"/>
      <c r="X440" s="38"/>
      <c r="Y440" s="38"/>
      <c r="Z440" s="38"/>
      <c r="AA440" s="38"/>
      <c r="AB440" s="38"/>
      <c r="AC440" s="38"/>
      <c r="AD440" s="38"/>
      <c r="AE440" s="38"/>
      <c r="AR440" s="192" t="s">
        <v>165</v>
      </c>
      <c r="AT440" s="192" t="s">
        <v>160</v>
      </c>
      <c r="AU440" s="192" t="s">
        <v>91</v>
      </c>
      <c r="AY440" s="19" t="s">
        <v>158</v>
      </c>
      <c r="BE440" s="193">
        <f>IF(N440="základní",J440,0)</f>
        <v>0</v>
      </c>
      <c r="BF440" s="193">
        <f>IF(N440="snížená",J440,0)</f>
        <v>0</v>
      </c>
      <c r="BG440" s="193">
        <f>IF(N440="zákl. přenesená",J440,0)</f>
        <v>0</v>
      </c>
      <c r="BH440" s="193">
        <f>IF(N440="sníž. přenesená",J440,0)</f>
        <v>0</v>
      </c>
      <c r="BI440" s="193">
        <f>IF(N440="nulová",J440,0)</f>
        <v>0</v>
      </c>
      <c r="BJ440" s="19" t="s">
        <v>81</v>
      </c>
      <c r="BK440" s="193">
        <f>ROUND(I440*H440,2)</f>
        <v>0</v>
      </c>
      <c r="BL440" s="19" t="s">
        <v>165</v>
      </c>
      <c r="BM440" s="192" t="s">
        <v>2278</v>
      </c>
    </row>
    <row r="441" s="2" customFormat="1">
      <c r="A441" s="38"/>
      <c r="B441" s="39"/>
      <c r="C441" s="38"/>
      <c r="D441" s="194" t="s">
        <v>167</v>
      </c>
      <c r="E441" s="38"/>
      <c r="F441" s="195" t="s">
        <v>2265</v>
      </c>
      <c r="G441" s="38"/>
      <c r="H441" s="38"/>
      <c r="I441" s="196"/>
      <c r="J441" s="38"/>
      <c r="K441" s="38"/>
      <c r="L441" s="39"/>
      <c r="M441" s="197"/>
      <c r="N441" s="198"/>
      <c r="O441" s="77"/>
      <c r="P441" s="77"/>
      <c r="Q441" s="77"/>
      <c r="R441" s="77"/>
      <c r="S441" s="77"/>
      <c r="T441" s="78"/>
      <c r="U441" s="38"/>
      <c r="V441" s="38"/>
      <c r="W441" s="38"/>
      <c r="X441" s="38"/>
      <c r="Y441" s="38"/>
      <c r="Z441" s="38"/>
      <c r="AA441" s="38"/>
      <c r="AB441" s="38"/>
      <c r="AC441" s="38"/>
      <c r="AD441" s="38"/>
      <c r="AE441" s="38"/>
      <c r="AT441" s="19" t="s">
        <v>167</v>
      </c>
      <c r="AU441" s="19" t="s">
        <v>91</v>
      </c>
    </row>
    <row r="442" s="2" customFormat="1" ht="55.5" customHeight="1">
      <c r="A442" s="38"/>
      <c r="B442" s="180"/>
      <c r="C442" s="181" t="s">
        <v>1014</v>
      </c>
      <c r="D442" s="181" t="s">
        <v>160</v>
      </c>
      <c r="E442" s="182" t="s">
        <v>2279</v>
      </c>
      <c r="F442" s="183" t="s">
        <v>2280</v>
      </c>
      <c r="G442" s="184" t="s">
        <v>469</v>
      </c>
      <c r="H442" s="185">
        <v>1</v>
      </c>
      <c r="I442" s="186"/>
      <c r="J442" s="187">
        <f>ROUND(I442*H442,2)</f>
        <v>0</v>
      </c>
      <c r="K442" s="183" t="s">
        <v>1</v>
      </c>
      <c r="L442" s="39"/>
      <c r="M442" s="188" t="s">
        <v>1</v>
      </c>
      <c r="N442" s="189" t="s">
        <v>40</v>
      </c>
      <c r="O442" s="77"/>
      <c r="P442" s="190">
        <f>O442*H442</f>
        <v>0</v>
      </c>
      <c r="Q442" s="190">
        <v>0</v>
      </c>
      <c r="R442" s="190">
        <f>Q442*H442</f>
        <v>0</v>
      </c>
      <c r="S442" s="190">
        <v>0</v>
      </c>
      <c r="T442" s="191">
        <f>S442*H442</f>
        <v>0</v>
      </c>
      <c r="U442" s="38"/>
      <c r="V442" s="38"/>
      <c r="W442" s="38"/>
      <c r="X442" s="38"/>
      <c r="Y442" s="38"/>
      <c r="Z442" s="38"/>
      <c r="AA442" s="38"/>
      <c r="AB442" s="38"/>
      <c r="AC442" s="38"/>
      <c r="AD442" s="38"/>
      <c r="AE442" s="38"/>
      <c r="AR442" s="192" t="s">
        <v>165</v>
      </c>
      <c r="AT442" s="192" t="s">
        <v>160</v>
      </c>
      <c r="AU442" s="192" t="s">
        <v>91</v>
      </c>
      <c r="AY442" s="19" t="s">
        <v>158</v>
      </c>
      <c r="BE442" s="193">
        <f>IF(N442="základní",J442,0)</f>
        <v>0</v>
      </c>
      <c r="BF442" s="193">
        <f>IF(N442="snížená",J442,0)</f>
        <v>0</v>
      </c>
      <c r="BG442" s="193">
        <f>IF(N442="zákl. přenesená",J442,0)</f>
        <v>0</v>
      </c>
      <c r="BH442" s="193">
        <f>IF(N442="sníž. přenesená",J442,0)</f>
        <v>0</v>
      </c>
      <c r="BI442" s="193">
        <f>IF(N442="nulová",J442,0)</f>
        <v>0</v>
      </c>
      <c r="BJ442" s="19" t="s">
        <v>81</v>
      </c>
      <c r="BK442" s="193">
        <f>ROUND(I442*H442,2)</f>
        <v>0</v>
      </c>
      <c r="BL442" s="19" t="s">
        <v>165</v>
      </c>
      <c r="BM442" s="192" t="s">
        <v>2281</v>
      </c>
    </row>
    <row r="443" s="2" customFormat="1">
      <c r="A443" s="38"/>
      <c r="B443" s="39"/>
      <c r="C443" s="38"/>
      <c r="D443" s="194" t="s">
        <v>167</v>
      </c>
      <c r="E443" s="38"/>
      <c r="F443" s="195" t="s">
        <v>2280</v>
      </c>
      <c r="G443" s="38"/>
      <c r="H443" s="38"/>
      <c r="I443" s="196"/>
      <c r="J443" s="38"/>
      <c r="K443" s="38"/>
      <c r="L443" s="39"/>
      <c r="M443" s="197"/>
      <c r="N443" s="198"/>
      <c r="O443" s="77"/>
      <c r="P443" s="77"/>
      <c r="Q443" s="77"/>
      <c r="R443" s="77"/>
      <c r="S443" s="77"/>
      <c r="T443" s="78"/>
      <c r="U443" s="38"/>
      <c r="V443" s="38"/>
      <c r="W443" s="38"/>
      <c r="X443" s="38"/>
      <c r="Y443" s="38"/>
      <c r="Z443" s="38"/>
      <c r="AA443" s="38"/>
      <c r="AB443" s="38"/>
      <c r="AC443" s="38"/>
      <c r="AD443" s="38"/>
      <c r="AE443" s="38"/>
      <c r="AT443" s="19" t="s">
        <v>167</v>
      </c>
      <c r="AU443" s="19" t="s">
        <v>91</v>
      </c>
    </row>
    <row r="444" s="2" customFormat="1" ht="44.25" customHeight="1">
      <c r="A444" s="38"/>
      <c r="B444" s="180"/>
      <c r="C444" s="181" t="s">
        <v>1021</v>
      </c>
      <c r="D444" s="181" t="s">
        <v>160</v>
      </c>
      <c r="E444" s="182" t="s">
        <v>2282</v>
      </c>
      <c r="F444" s="183" t="s">
        <v>2283</v>
      </c>
      <c r="G444" s="184" t="s">
        <v>469</v>
      </c>
      <c r="H444" s="185">
        <v>1</v>
      </c>
      <c r="I444" s="186"/>
      <c r="J444" s="187">
        <f>ROUND(I444*H444,2)</f>
        <v>0</v>
      </c>
      <c r="K444" s="183" t="s">
        <v>1</v>
      </c>
      <c r="L444" s="39"/>
      <c r="M444" s="188" t="s">
        <v>1</v>
      </c>
      <c r="N444" s="189" t="s">
        <v>40</v>
      </c>
      <c r="O444" s="77"/>
      <c r="P444" s="190">
        <f>O444*H444</f>
        <v>0</v>
      </c>
      <c r="Q444" s="190">
        <v>0</v>
      </c>
      <c r="R444" s="190">
        <f>Q444*H444</f>
        <v>0</v>
      </c>
      <c r="S444" s="190">
        <v>0</v>
      </c>
      <c r="T444" s="191">
        <f>S444*H444</f>
        <v>0</v>
      </c>
      <c r="U444" s="38"/>
      <c r="V444" s="38"/>
      <c r="W444" s="38"/>
      <c r="X444" s="38"/>
      <c r="Y444" s="38"/>
      <c r="Z444" s="38"/>
      <c r="AA444" s="38"/>
      <c r="AB444" s="38"/>
      <c r="AC444" s="38"/>
      <c r="AD444" s="38"/>
      <c r="AE444" s="38"/>
      <c r="AR444" s="192" t="s">
        <v>165</v>
      </c>
      <c r="AT444" s="192" t="s">
        <v>160</v>
      </c>
      <c r="AU444" s="192" t="s">
        <v>91</v>
      </c>
      <c r="AY444" s="19" t="s">
        <v>158</v>
      </c>
      <c r="BE444" s="193">
        <f>IF(N444="základní",J444,0)</f>
        <v>0</v>
      </c>
      <c r="BF444" s="193">
        <f>IF(N444="snížená",J444,0)</f>
        <v>0</v>
      </c>
      <c r="BG444" s="193">
        <f>IF(N444="zákl. přenesená",J444,0)</f>
        <v>0</v>
      </c>
      <c r="BH444" s="193">
        <f>IF(N444="sníž. přenesená",J444,0)</f>
        <v>0</v>
      </c>
      <c r="BI444" s="193">
        <f>IF(N444="nulová",J444,0)</f>
        <v>0</v>
      </c>
      <c r="BJ444" s="19" t="s">
        <v>81</v>
      </c>
      <c r="BK444" s="193">
        <f>ROUND(I444*H444,2)</f>
        <v>0</v>
      </c>
      <c r="BL444" s="19" t="s">
        <v>165</v>
      </c>
      <c r="BM444" s="192" t="s">
        <v>2284</v>
      </c>
    </row>
    <row r="445" s="2" customFormat="1">
      <c r="A445" s="38"/>
      <c r="B445" s="39"/>
      <c r="C445" s="38"/>
      <c r="D445" s="194" t="s">
        <v>167</v>
      </c>
      <c r="E445" s="38"/>
      <c r="F445" s="195" t="s">
        <v>2283</v>
      </c>
      <c r="G445" s="38"/>
      <c r="H445" s="38"/>
      <c r="I445" s="196"/>
      <c r="J445" s="38"/>
      <c r="K445" s="38"/>
      <c r="L445" s="39"/>
      <c r="M445" s="197"/>
      <c r="N445" s="198"/>
      <c r="O445" s="77"/>
      <c r="P445" s="77"/>
      <c r="Q445" s="77"/>
      <c r="R445" s="77"/>
      <c r="S445" s="77"/>
      <c r="T445" s="78"/>
      <c r="U445" s="38"/>
      <c r="V445" s="38"/>
      <c r="W445" s="38"/>
      <c r="X445" s="38"/>
      <c r="Y445" s="38"/>
      <c r="Z445" s="38"/>
      <c r="AA445" s="38"/>
      <c r="AB445" s="38"/>
      <c r="AC445" s="38"/>
      <c r="AD445" s="38"/>
      <c r="AE445" s="38"/>
      <c r="AT445" s="19" t="s">
        <v>167</v>
      </c>
      <c r="AU445" s="19" t="s">
        <v>91</v>
      </c>
    </row>
    <row r="446" s="2" customFormat="1" ht="66.75" customHeight="1">
      <c r="A446" s="38"/>
      <c r="B446" s="180"/>
      <c r="C446" s="181" t="s">
        <v>1027</v>
      </c>
      <c r="D446" s="181" t="s">
        <v>160</v>
      </c>
      <c r="E446" s="182" t="s">
        <v>2285</v>
      </c>
      <c r="F446" s="183" t="s">
        <v>2286</v>
      </c>
      <c r="G446" s="184" t="s">
        <v>469</v>
      </c>
      <c r="H446" s="185">
        <v>1</v>
      </c>
      <c r="I446" s="186"/>
      <c r="J446" s="187">
        <f>ROUND(I446*H446,2)</f>
        <v>0</v>
      </c>
      <c r="K446" s="183" t="s">
        <v>1</v>
      </c>
      <c r="L446" s="39"/>
      <c r="M446" s="188" t="s">
        <v>1</v>
      </c>
      <c r="N446" s="189" t="s">
        <v>40</v>
      </c>
      <c r="O446" s="77"/>
      <c r="P446" s="190">
        <f>O446*H446</f>
        <v>0</v>
      </c>
      <c r="Q446" s="190">
        <v>0</v>
      </c>
      <c r="R446" s="190">
        <f>Q446*H446</f>
        <v>0</v>
      </c>
      <c r="S446" s="190">
        <v>0</v>
      </c>
      <c r="T446" s="191">
        <f>S446*H446</f>
        <v>0</v>
      </c>
      <c r="U446" s="38"/>
      <c r="V446" s="38"/>
      <c r="W446" s="38"/>
      <c r="X446" s="38"/>
      <c r="Y446" s="38"/>
      <c r="Z446" s="38"/>
      <c r="AA446" s="38"/>
      <c r="AB446" s="38"/>
      <c r="AC446" s="38"/>
      <c r="AD446" s="38"/>
      <c r="AE446" s="38"/>
      <c r="AR446" s="192" t="s">
        <v>165</v>
      </c>
      <c r="AT446" s="192" t="s">
        <v>160</v>
      </c>
      <c r="AU446" s="192" t="s">
        <v>91</v>
      </c>
      <c r="AY446" s="19" t="s">
        <v>158</v>
      </c>
      <c r="BE446" s="193">
        <f>IF(N446="základní",J446,0)</f>
        <v>0</v>
      </c>
      <c r="BF446" s="193">
        <f>IF(N446="snížená",J446,0)</f>
        <v>0</v>
      </c>
      <c r="BG446" s="193">
        <f>IF(N446="zákl. přenesená",J446,0)</f>
        <v>0</v>
      </c>
      <c r="BH446" s="193">
        <f>IF(N446="sníž. přenesená",J446,0)</f>
        <v>0</v>
      </c>
      <c r="BI446" s="193">
        <f>IF(N446="nulová",J446,0)</f>
        <v>0</v>
      </c>
      <c r="BJ446" s="19" t="s">
        <v>81</v>
      </c>
      <c r="BK446" s="193">
        <f>ROUND(I446*H446,2)</f>
        <v>0</v>
      </c>
      <c r="BL446" s="19" t="s">
        <v>165</v>
      </c>
      <c r="BM446" s="192" t="s">
        <v>2287</v>
      </c>
    </row>
    <row r="447" s="2" customFormat="1">
      <c r="A447" s="38"/>
      <c r="B447" s="39"/>
      <c r="C447" s="38"/>
      <c r="D447" s="194" t="s">
        <v>167</v>
      </c>
      <c r="E447" s="38"/>
      <c r="F447" s="195" t="s">
        <v>2286</v>
      </c>
      <c r="G447" s="38"/>
      <c r="H447" s="38"/>
      <c r="I447" s="196"/>
      <c r="J447" s="38"/>
      <c r="K447" s="38"/>
      <c r="L447" s="39"/>
      <c r="M447" s="197"/>
      <c r="N447" s="198"/>
      <c r="O447" s="77"/>
      <c r="P447" s="77"/>
      <c r="Q447" s="77"/>
      <c r="R447" s="77"/>
      <c r="S447" s="77"/>
      <c r="T447" s="78"/>
      <c r="U447" s="38"/>
      <c r="V447" s="38"/>
      <c r="W447" s="38"/>
      <c r="X447" s="38"/>
      <c r="Y447" s="38"/>
      <c r="Z447" s="38"/>
      <c r="AA447" s="38"/>
      <c r="AB447" s="38"/>
      <c r="AC447" s="38"/>
      <c r="AD447" s="38"/>
      <c r="AE447" s="38"/>
      <c r="AT447" s="19" t="s">
        <v>167</v>
      </c>
      <c r="AU447" s="19" t="s">
        <v>91</v>
      </c>
    </row>
    <row r="448" s="2" customFormat="1" ht="16.5" customHeight="1">
      <c r="A448" s="38"/>
      <c r="B448" s="180"/>
      <c r="C448" s="181" t="s">
        <v>1033</v>
      </c>
      <c r="D448" s="181" t="s">
        <v>160</v>
      </c>
      <c r="E448" s="182" t="s">
        <v>2288</v>
      </c>
      <c r="F448" s="183" t="s">
        <v>2289</v>
      </c>
      <c r="G448" s="184" t="s">
        <v>364</v>
      </c>
      <c r="H448" s="185">
        <v>1</v>
      </c>
      <c r="I448" s="186"/>
      <c r="J448" s="187">
        <f>ROUND(I448*H448,2)</f>
        <v>0</v>
      </c>
      <c r="K448" s="183" t="s">
        <v>1</v>
      </c>
      <c r="L448" s="39"/>
      <c r="M448" s="188" t="s">
        <v>1</v>
      </c>
      <c r="N448" s="189" t="s">
        <v>40</v>
      </c>
      <c r="O448" s="77"/>
      <c r="P448" s="190">
        <f>O448*H448</f>
        <v>0</v>
      </c>
      <c r="Q448" s="190">
        <v>0</v>
      </c>
      <c r="R448" s="190">
        <f>Q448*H448</f>
        <v>0</v>
      </c>
      <c r="S448" s="190">
        <v>0</v>
      </c>
      <c r="T448" s="191">
        <f>S448*H448</f>
        <v>0</v>
      </c>
      <c r="U448" s="38"/>
      <c r="V448" s="38"/>
      <c r="W448" s="38"/>
      <c r="X448" s="38"/>
      <c r="Y448" s="38"/>
      <c r="Z448" s="38"/>
      <c r="AA448" s="38"/>
      <c r="AB448" s="38"/>
      <c r="AC448" s="38"/>
      <c r="AD448" s="38"/>
      <c r="AE448" s="38"/>
      <c r="AR448" s="192" t="s">
        <v>165</v>
      </c>
      <c r="AT448" s="192" t="s">
        <v>160</v>
      </c>
      <c r="AU448" s="192" t="s">
        <v>91</v>
      </c>
      <c r="AY448" s="19" t="s">
        <v>158</v>
      </c>
      <c r="BE448" s="193">
        <f>IF(N448="základní",J448,0)</f>
        <v>0</v>
      </c>
      <c r="BF448" s="193">
        <f>IF(N448="snížená",J448,0)</f>
        <v>0</v>
      </c>
      <c r="BG448" s="193">
        <f>IF(N448="zákl. přenesená",J448,0)</f>
        <v>0</v>
      </c>
      <c r="BH448" s="193">
        <f>IF(N448="sníž. přenesená",J448,0)</f>
        <v>0</v>
      </c>
      <c r="BI448" s="193">
        <f>IF(N448="nulová",J448,0)</f>
        <v>0</v>
      </c>
      <c r="BJ448" s="19" t="s">
        <v>81</v>
      </c>
      <c r="BK448" s="193">
        <f>ROUND(I448*H448,2)</f>
        <v>0</v>
      </c>
      <c r="BL448" s="19" t="s">
        <v>165</v>
      </c>
      <c r="BM448" s="192" t="s">
        <v>2290</v>
      </c>
    </row>
    <row r="449" s="2" customFormat="1">
      <c r="A449" s="38"/>
      <c r="B449" s="39"/>
      <c r="C449" s="38"/>
      <c r="D449" s="194" t="s">
        <v>167</v>
      </c>
      <c r="E449" s="38"/>
      <c r="F449" s="195" t="s">
        <v>2289</v>
      </c>
      <c r="G449" s="38"/>
      <c r="H449" s="38"/>
      <c r="I449" s="196"/>
      <c r="J449" s="38"/>
      <c r="K449" s="38"/>
      <c r="L449" s="39"/>
      <c r="M449" s="197"/>
      <c r="N449" s="198"/>
      <c r="O449" s="77"/>
      <c r="P449" s="77"/>
      <c r="Q449" s="77"/>
      <c r="R449" s="77"/>
      <c r="S449" s="77"/>
      <c r="T449" s="78"/>
      <c r="U449" s="38"/>
      <c r="V449" s="38"/>
      <c r="W449" s="38"/>
      <c r="X449" s="38"/>
      <c r="Y449" s="38"/>
      <c r="Z449" s="38"/>
      <c r="AA449" s="38"/>
      <c r="AB449" s="38"/>
      <c r="AC449" s="38"/>
      <c r="AD449" s="38"/>
      <c r="AE449" s="38"/>
      <c r="AT449" s="19" t="s">
        <v>167</v>
      </c>
      <c r="AU449" s="19" t="s">
        <v>91</v>
      </c>
    </row>
    <row r="450" s="2" customFormat="1" ht="37.8" customHeight="1">
      <c r="A450" s="38"/>
      <c r="B450" s="180"/>
      <c r="C450" s="181" t="s">
        <v>1038</v>
      </c>
      <c r="D450" s="181" t="s">
        <v>160</v>
      </c>
      <c r="E450" s="182" t="s">
        <v>2291</v>
      </c>
      <c r="F450" s="183" t="s">
        <v>2292</v>
      </c>
      <c r="G450" s="184" t="s">
        <v>364</v>
      </c>
      <c r="H450" s="185">
        <v>1</v>
      </c>
      <c r="I450" s="186"/>
      <c r="J450" s="187">
        <f>ROUND(I450*H450,2)</f>
        <v>0</v>
      </c>
      <c r="K450" s="183" t="s">
        <v>1</v>
      </c>
      <c r="L450" s="39"/>
      <c r="M450" s="188" t="s">
        <v>1</v>
      </c>
      <c r="N450" s="189" t="s">
        <v>40</v>
      </c>
      <c r="O450" s="77"/>
      <c r="P450" s="190">
        <f>O450*H450</f>
        <v>0</v>
      </c>
      <c r="Q450" s="190">
        <v>0</v>
      </c>
      <c r="R450" s="190">
        <f>Q450*H450</f>
        <v>0</v>
      </c>
      <c r="S450" s="190">
        <v>0</v>
      </c>
      <c r="T450" s="191">
        <f>S450*H450</f>
        <v>0</v>
      </c>
      <c r="U450" s="38"/>
      <c r="V450" s="38"/>
      <c r="W450" s="38"/>
      <c r="X450" s="38"/>
      <c r="Y450" s="38"/>
      <c r="Z450" s="38"/>
      <c r="AA450" s="38"/>
      <c r="AB450" s="38"/>
      <c r="AC450" s="38"/>
      <c r="AD450" s="38"/>
      <c r="AE450" s="38"/>
      <c r="AR450" s="192" t="s">
        <v>165</v>
      </c>
      <c r="AT450" s="192" t="s">
        <v>160</v>
      </c>
      <c r="AU450" s="192" t="s">
        <v>91</v>
      </c>
      <c r="AY450" s="19" t="s">
        <v>158</v>
      </c>
      <c r="BE450" s="193">
        <f>IF(N450="základní",J450,0)</f>
        <v>0</v>
      </c>
      <c r="BF450" s="193">
        <f>IF(N450="snížená",J450,0)</f>
        <v>0</v>
      </c>
      <c r="BG450" s="193">
        <f>IF(N450="zákl. přenesená",J450,0)</f>
        <v>0</v>
      </c>
      <c r="BH450" s="193">
        <f>IF(N450="sníž. přenesená",J450,0)</f>
        <v>0</v>
      </c>
      <c r="BI450" s="193">
        <f>IF(N450="nulová",J450,0)</f>
        <v>0</v>
      </c>
      <c r="BJ450" s="19" t="s">
        <v>81</v>
      </c>
      <c r="BK450" s="193">
        <f>ROUND(I450*H450,2)</f>
        <v>0</v>
      </c>
      <c r="BL450" s="19" t="s">
        <v>165</v>
      </c>
      <c r="BM450" s="192" t="s">
        <v>2293</v>
      </c>
    </row>
    <row r="451" s="2" customFormat="1">
      <c r="A451" s="38"/>
      <c r="B451" s="39"/>
      <c r="C451" s="38"/>
      <c r="D451" s="194" t="s">
        <v>167</v>
      </c>
      <c r="E451" s="38"/>
      <c r="F451" s="195" t="s">
        <v>2292</v>
      </c>
      <c r="G451" s="38"/>
      <c r="H451" s="38"/>
      <c r="I451" s="196"/>
      <c r="J451" s="38"/>
      <c r="K451" s="38"/>
      <c r="L451" s="39"/>
      <c r="M451" s="197"/>
      <c r="N451" s="198"/>
      <c r="O451" s="77"/>
      <c r="P451" s="77"/>
      <c r="Q451" s="77"/>
      <c r="R451" s="77"/>
      <c r="S451" s="77"/>
      <c r="T451" s="78"/>
      <c r="U451" s="38"/>
      <c r="V451" s="38"/>
      <c r="W451" s="38"/>
      <c r="X451" s="38"/>
      <c r="Y451" s="38"/>
      <c r="Z451" s="38"/>
      <c r="AA451" s="38"/>
      <c r="AB451" s="38"/>
      <c r="AC451" s="38"/>
      <c r="AD451" s="38"/>
      <c r="AE451" s="38"/>
      <c r="AT451" s="19" t="s">
        <v>167</v>
      </c>
      <c r="AU451" s="19" t="s">
        <v>91</v>
      </c>
    </row>
    <row r="452" s="2" customFormat="1" ht="24.15" customHeight="1">
      <c r="A452" s="38"/>
      <c r="B452" s="180"/>
      <c r="C452" s="181" t="s">
        <v>1045</v>
      </c>
      <c r="D452" s="181" t="s">
        <v>160</v>
      </c>
      <c r="E452" s="182" t="s">
        <v>2294</v>
      </c>
      <c r="F452" s="183" t="s">
        <v>2295</v>
      </c>
      <c r="G452" s="184" t="s">
        <v>469</v>
      </c>
      <c r="H452" s="185">
        <v>1</v>
      </c>
      <c r="I452" s="186"/>
      <c r="J452" s="187">
        <f>ROUND(I452*H452,2)</f>
        <v>0</v>
      </c>
      <c r="K452" s="183" t="s">
        <v>1</v>
      </c>
      <c r="L452" s="39"/>
      <c r="M452" s="188" t="s">
        <v>1</v>
      </c>
      <c r="N452" s="189" t="s">
        <v>40</v>
      </c>
      <c r="O452" s="77"/>
      <c r="P452" s="190">
        <f>O452*H452</f>
        <v>0</v>
      </c>
      <c r="Q452" s="190">
        <v>0</v>
      </c>
      <c r="R452" s="190">
        <f>Q452*H452</f>
        <v>0</v>
      </c>
      <c r="S452" s="190">
        <v>0</v>
      </c>
      <c r="T452" s="191">
        <f>S452*H452</f>
        <v>0</v>
      </c>
      <c r="U452" s="38"/>
      <c r="V452" s="38"/>
      <c r="W452" s="38"/>
      <c r="X452" s="38"/>
      <c r="Y452" s="38"/>
      <c r="Z452" s="38"/>
      <c r="AA452" s="38"/>
      <c r="AB452" s="38"/>
      <c r="AC452" s="38"/>
      <c r="AD452" s="38"/>
      <c r="AE452" s="38"/>
      <c r="AR452" s="192" t="s">
        <v>165</v>
      </c>
      <c r="AT452" s="192" t="s">
        <v>160</v>
      </c>
      <c r="AU452" s="192" t="s">
        <v>91</v>
      </c>
      <c r="AY452" s="19" t="s">
        <v>158</v>
      </c>
      <c r="BE452" s="193">
        <f>IF(N452="základní",J452,0)</f>
        <v>0</v>
      </c>
      <c r="BF452" s="193">
        <f>IF(N452="snížená",J452,0)</f>
        <v>0</v>
      </c>
      <c r="BG452" s="193">
        <f>IF(N452="zákl. přenesená",J452,0)</f>
        <v>0</v>
      </c>
      <c r="BH452" s="193">
        <f>IF(N452="sníž. přenesená",J452,0)</f>
        <v>0</v>
      </c>
      <c r="BI452" s="193">
        <f>IF(N452="nulová",J452,0)</f>
        <v>0</v>
      </c>
      <c r="BJ452" s="19" t="s">
        <v>81</v>
      </c>
      <c r="BK452" s="193">
        <f>ROUND(I452*H452,2)</f>
        <v>0</v>
      </c>
      <c r="BL452" s="19" t="s">
        <v>165</v>
      </c>
      <c r="BM452" s="192" t="s">
        <v>2296</v>
      </c>
    </row>
    <row r="453" s="2" customFormat="1">
      <c r="A453" s="38"/>
      <c r="B453" s="39"/>
      <c r="C453" s="38"/>
      <c r="D453" s="194" t="s">
        <v>167</v>
      </c>
      <c r="E453" s="38"/>
      <c r="F453" s="195" t="s">
        <v>2295</v>
      </c>
      <c r="G453" s="38"/>
      <c r="H453" s="38"/>
      <c r="I453" s="196"/>
      <c r="J453" s="38"/>
      <c r="K453" s="38"/>
      <c r="L453" s="39"/>
      <c r="M453" s="197"/>
      <c r="N453" s="198"/>
      <c r="O453" s="77"/>
      <c r="P453" s="77"/>
      <c r="Q453" s="77"/>
      <c r="R453" s="77"/>
      <c r="S453" s="77"/>
      <c r="T453" s="78"/>
      <c r="U453" s="38"/>
      <c r="V453" s="38"/>
      <c r="W453" s="38"/>
      <c r="X453" s="38"/>
      <c r="Y453" s="38"/>
      <c r="Z453" s="38"/>
      <c r="AA453" s="38"/>
      <c r="AB453" s="38"/>
      <c r="AC453" s="38"/>
      <c r="AD453" s="38"/>
      <c r="AE453" s="38"/>
      <c r="AT453" s="19" t="s">
        <v>167</v>
      </c>
      <c r="AU453" s="19" t="s">
        <v>91</v>
      </c>
    </row>
    <row r="454" s="2" customFormat="1" ht="24.15" customHeight="1">
      <c r="A454" s="38"/>
      <c r="B454" s="180"/>
      <c r="C454" s="181" t="s">
        <v>1052</v>
      </c>
      <c r="D454" s="181" t="s">
        <v>160</v>
      </c>
      <c r="E454" s="182" t="s">
        <v>2297</v>
      </c>
      <c r="F454" s="183" t="s">
        <v>2298</v>
      </c>
      <c r="G454" s="184" t="s">
        <v>469</v>
      </c>
      <c r="H454" s="185">
        <v>1</v>
      </c>
      <c r="I454" s="186"/>
      <c r="J454" s="187">
        <f>ROUND(I454*H454,2)</f>
        <v>0</v>
      </c>
      <c r="K454" s="183" t="s">
        <v>1</v>
      </c>
      <c r="L454" s="39"/>
      <c r="M454" s="188" t="s">
        <v>1</v>
      </c>
      <c r="N454" s="189" t="s">
        <v>40</v>
      </c>
      <c r="O454" s="77"/>
      <c r="P454" s="190">
        <f>O454*H454</f>
        <v>0</v>
      </c>
      <c r="Q454" s="190">
        <v>0</v>
      </c>
      <c r="R454" s="190">
        <f>Q454*H454</f>
        <v>0</v>
      </c>
      <c r="S454" s="190">
        <v>0</v>
      </c>
      <c r="T454" s="191">
        <f>S454*H454</f>
        <v>0</v>
      </c>
      <c r="U454" s="38"/>
      <c r="V454" s="38"/>
      <c r="W454" s="38"/>
      <c r="X454" s="38"/>
      <c r="Y454" s="38"/>
      <c r="Z454" s="38"/>
      <c r="AA454" s="38"/>
      <c r="AB454" s="38"/>
      <c r="AC454" s="38"/>
      <c r="AD454" s="38"/>
      <c r="AE454" s="38"/>
      <c r="AR454" s="192" t="s">
        <v>165</v>
      </c>
      <c r="AT454" s="192" t="s">
        <v>160</v>
      </c>
      <c r="AU454" s="192" t="s">
        <v>91</v>
      </c>
      <c r="AY454" s="19" t="s">
        <v>158</v>
      </c>
      <c r="BE454" s="193">
        <f>IF(N454="základní",J454,0)</f>
        <v>0</v>
      </c>
      <c r="BF454" s="193">
        <f>IF(N454="snížená",J454,0)</f>
        <v>0</v>
      </c>
      <c r="BG454" s="193">
        <f>IF(N454="zákl. přenesená",J454,0)</f>
        <v>0</v>
      </c>
      <c r="BH454" s="193">
        <f>IF(N454="sníž. přenesená",J454,0)</f>
        <v>0</v>
      </c>
      <c r="BI454" s="193">
        <f>IF(N454="nulová",J454,0)</f>
        <v>0</v>
      </c>
      <c r="BJ454" s="19" t="s">
        <v>81</v>
      </c>
      <c r="BK454" s="193">
        <f>ROUND(I454*H454,2)</f>
        <v>0</v>
      </c>
      <c r="BL454" s="19" t="s">
        <v>165</v>
      </c>
      <c r="BM454" s="192" t="s">
        <v>2299</v>
      </c>
    </row>
    <row r="455" s="2" customFormat="1">
      <c r="A455" s="38"/>
      <c r="B455" s="39"/>
      <c r="C455" s="38"/>
      <c r="D455" s="194" t="s">
        <v>167</v>
      </c>
      <c r="E455" s="38"/>
      <c r="F455" s="195" t="s">
        <v>2298</v>
      </c>
      <c r="G455" s="38"/>
      <c r="H455" s="38"/>
      <c r="I455" s="196"/>
      <c r="J455" s="38"/>
      <c r="K455" s="38"/>
      <c r="L455" s="39"/>
      <c r="M455" s="197"/>
      <c r="N455" s="198"/>
      <c r="O455" s="77"/>
      <c r="P455" s="77"/>
      <c r="Q455" s="77"/>
      <c r="R455" s="77"/>
      <c r="S455" s="77"/>
      <c r="T455" s="78"/>
      <c r="U455" s="38"/>
      <c r="V455" s="38"/>
      <c r="W455" s="38"/>
      <c r="X455" s="38"/>
      <c r="Y455" s="38"/>
      <c r="Z455" s="38"/>
      <c r="AA455" s="38"/>
      <c r="AB455" s="38"/>
      <c r="AC455" s="38"/>
      <c r="AD455" s="38"/>
      <c r="AE455" s="38"/>
      <c r="AT455" s="19" t="s">
        <v>167</v>
      </c>
      <c r="AU455" s="19" t="s">
        <v>91</v>
      </c>
    </row>
    <row r="456" s="2" customFormat="1" ht="21.75" customHeight="1">
      <c r="A456" s="38"/>
      <c r="B456" s="180"/>
      <c r="C456" s="181" t="s">
        <v>1057</v>
      </c>
      <c r="D456" s="181" t="s">
        <v>160</v>
      </c>
      <c r="E456" s="182" t="s">
        <v>2300</v>
      </c>
      <c r="F456" s="183" t="s">
        <v>2301</v>
      </c>
      <c r="G456" s="184" t="s">
        <v>364</v>
      </c>
      <c r="H456" s="185">
        <v>1</v>
      </c>
      <c r="I456" s="186"/>
      <c r="J456" s="187">
        <f>ROUND(I456*H456,2)</f>
        <v>0</v>
      </c>
      <c r="K456" s="183" t="s">
        <v>1</v>
      </c>
      <c r="L456" s="39"/>
      <c r="M456" s="188" t="s">
        <v>1</v>
      </c>
      <c r="N456" s="189" t="s">
        <v>40</v>
      </c>
      <c r="O456" s="77"/>
      <c r="P456" s="190">
        <f>O456*H456</f>
        <v>0</v>
      </c>
      <c r="Q456" s="190">
        <v>0</v>
      </c>
      <c r="R456" s="190">
        <f>Q456*H456</f>
        <v>0</v>
      </c>
      <c r="S456" s="190">
        <v>0</v>
      </c>
      <c r="T456" s="191">
        <f>S456*H456</f>
        <v>0</v>
      </c>
      <c r="U456" s="38"/>
      <c r="V456" s="38"/>
      <c r="W456" s="38"/>
      <c r="X456" s="38"/>
      <c r="Y456" s="38"/>
      <c r="Z456" s="38"/>
      <c r="AA456" s="38"/>
      <c r="AB456" s="38"/>
      <c r="AC456" s="38"/>
      <c r="AD456" s="38"/>
      <c r="AE456" s="38"/>
      <c r="AR456" s="192" t="s">
        <v>165</v>
      </c>
      <c r="AT456" s="192" t="s">
        <v>160</v>
      </c>
      <c r="AU456" s="192" t="s">
        <v>91</v>
      </c>
      <c r="AY456" s="19" t="s">
        <v>158</v>
      </c>
      <c r="BE456" s="193">
        <f>IF(N456="základní",J456,0)</f>
        <v>0</v>
      </c>
      <c r="BF456" s="193">
        <f>IF(N456="snížená",J456,0)</f>
        <v>0</v>
      </c>
      <c r="BG456" s="193">
        <f>IF(N456="zákl. přenesená",J456,0)</f>
        <v>0</v>
      </c>
      <c r="BH456" s="193">
        <f>IF(N456="sníž. přenesená",J456,0)</f>
        <v>0</v>
      </c>
      <c r="BI456" s="193">
        <f>IF(N456="nulová",J456,0)</f>
        <v>0</v>
      </c>
      <c r="BJ456" s="19" t="s">
        <v>81</v>
      </c>
      <c r="BK456" s="193">
        <f>ROUND(I456*H456,2)</f>
        <v>0</v>
      </c>
      <c r="BL456" s="19" t="s">
        <v>165</v>
      </c>
      <c r="BM456" s="192" t="s">
        <v>2302</v>
      </c>
    </row>
    <row r="457" s="2" customFormat="1">
      <c r="A457" s="38"/>
      <c r="B457" s="39"/>
      <c r="C457" s="38"/>
      <c r="D457" s="194" t="s">
        <v>167</v>
      </c>
      <c r="E457" s="38"/>
      <c r="F457" s="195" t="s">
        <v>2301</v>
      </c>
      <c r="G457" s="38"/>
      <c r="H457" s="38"/>
      <c r="I457" s="196"/>
      <c r="J457" s="38"/>
      <c r="K457" s="38"/>
      <c r="L457" s="39"/>
      <c r="M457" s="197"/>
      <c r="N457" s="198"/>
      <c r="O457" s="77"/>
      <c r="P457" s="77"/>
      <c r="Q457" s="77"/>
      <c r="R457" s="77"/>
      <c r="S457" s="77"/>
      <c r="T457" s="78"/>
      <c r="U457" s="38"/>
      <c r="V457" s="38"/>
      <c r="W457" s="38"/>
      <c r="X457" s="38"/>
      <c r="Y457" s="38"/>
      <c r="Z457" s="38"/>
      <c r="AA457" s="38"/>
      <c r="AB457" s="38"/>
      <c r="AC457" s="38"/>
      <c r="AD457" s="38"/>
      <c r="AE457" s="38"/>
      <c r="AT457" s="19" t="s">
        <v>167</v>
      </c>
      <c r="AU457" s="19" t="s">
        <v>91</v>
      </c>
    </row>
    <row r="458" s="2" customFormat="1" ht="21.75" customHeight="1">
      <c r="A458" s="38"/>
      <c r="B458" s="180"/>
      <c r="C458" s="181" t="s">
        <v>1063</v>
      </c>
      <c r="D458" s="181" t="s">
        <v>160</v>
      </c>
      <c r="E458" s="182" t="s">
        <v>2303</v>
      </c>
      <c r="F458" s="183" t="s">
        <v>2304</v>
      </c>
      <c r="G458" s="184" t="s">
        <v>364</v>
      </c>
      <c r="H458" s="185">
        <v>3</v>
      </c>
      <c r="I458" s="186"/>
      <c r="J458" s="187">
        <f>ROUND(I458*H458,2)</f>
        <v>0</v>
      </c>
      <c r="K458" s="183" t="s">
        <v>1</v>
      </c>
      <c r="L458" s="39"/>
      <c r="M458" s="188" t="s">
        <v>1</v>
      </c>
      <c r="N458" s="189" t="s">
        <v>40</v>
      </c>
      <c r="O458" s="77"/>
      <c r="P458" s="190">
        <f>O458*H458</f>
        <v>0</v>
      </c>
      <c r="Q458" s="190">
        <v>0</v>
      </c>
      <c r="R458" s="190">
        <f>Q458*H458</f>
        <v>0</v>
      </c>
      <c r="S458" s="190">
        <v>0</v>
      </c>
      <c r="T458" s="191">
        <f>S458*H458</f>
        <v>0</v>
      </c>
      <c r="U458" s="38"/>
      <c r="V458" s="38"/>
      <c r="W458" s="38"/>
      <c r="X458" s="38"/>
      <c r="Y458" s="38"/>
      <c r="Z458" s="38"/>
      <c r="AA458" s="38"/>
      <c r="AB458" s="38"/>
      <c r="AC458" s="38"/>
      <c r="AD458" s="38"/>
      <c r="AE458" s="38"/>
      <c r="AR458" s="192" t="s">
        <v>165</v>
      </c>
      <c r="AT458" s="192" t="s">
        <v>160</v>
      </c>
      <c r="AU458" s="192" t="s">
        <v>91</v>
      </c>
      <c r="AY458" s="19" t="s">
        <v>158</v>
      </c>
      <c r="BE458" s="193">
        <f>IF(N458="základní",J458,0)</f>
        <v>0</v>
      </c>
      <c r="BF458" s="193">
        <f>IF(N458="snížená",J458,0)</f>
        <v>0</v>
      </c>
      <c r="BG458" s="193">
        <f>IF(N458="zákl. přenesená",J458,0)</f>
        <v>0</v>
      </c>
      <c r="BH458" s="193">
        <f>IF(N458="sníž. přenesená",J458,0)</f>
        <v>0</v>
      </c>
      <c r="BI458" s="193">
        <f>IF(N458="nulová",J458,0)</f>
        <v>0</v>
      </c>
      <c r="BJ458" s="19" t="s">
        <v>81</v>
      </c>
      <c r="BK458" s="193">
        <f>ROUND(I458*H458,2)</f>
        <v>0</v>
      </c>
      <c r="BL458" s="19" t="s">
        <v>165</v>
      </c>
      <c r="BM458" s="192" t="s">
        <v>2305</v>
      </c>
    </row>
    <row r="459" s="2" customFormat="1">
      <c r="A459" s="38"/>
      <c r="B459" s="39"/>
      <c r="C459" s="38"/>
      <c r="D459" s="194" t="s">
        <v>167</v>
      </c>
      <c r="E459" s="38"/>
      <c r="F459" s="195" t="s">
        <v>2304</v>
      </c>
      <c r="G459" s="38"/>
      <c r="H459" s="38"/>
      <c r="I459" s="196"/>
      <c r="J459" s="38"/>
      <c r="K459" s="38"/>
      <c r="L459" s="39"/>
      <c r="M459" s="197"/>
      <c r="N459" s="198"/>
      <c r="O459" s="77"/>
      <c r="P459" s="77"/>
      <c r="Q459" s="77"/>
      <c r="R459" s="77"/>
      <c r="S459" s="77"/>
      <c r="T459" s="78"/>
      <c r="U459" s="38"/>
      <c r="V459" s="38"/>
      <c r="W459" s="38"/>
      <c r="X459" s="38"/>
      <c r="Y459" s="38"/>
      <c r="Z459" s="38"/>
      <c r="AA459" s="38"/>
      <c r="AB459" s="38"/>
      <c r="AC459" s="38"/>
      <c r="AD459" s="38"/>
      <c r="AE459" s="38"/>
      <c r="AT459" s="19" t="s">
        <v>167</v>
      </c>
      <c r="AU459" s="19" t="s">
        <v>91</v>
      </c>
    </row>
    <row r="460" s="2" customFormat="1" ht="21.75" customHeight="1">
      <c r="A460" s="38"/>
      <c r="B460" s="180"/>
      <c r="C460" s="181" t="s">
        <v>1078</v>
      </c>
      <c r="D460" s="181" t="s">
        <v>160</v>
      </c>
      <c r="E460" s="182" t="s">
        <v>2306</v>
      </c>
      <c r="F460" s="183" t="s">
        <v>2307</v>
      </c>
      <c r="G460" s="184" t="s">
        <v>364</v>
      </c>
      <c r="H460" s="185">
        <v>1</v>
      </c>
      <c r="I460" s="186"/>
      <c r="J460" s="187">
        <f>ROUND(I460*H460,2)</f>
        <v>0</v>
      </c>
      <c r="K460" s="183" t="s">
        <v>1</v>
      </c>
      <c r="L460" s="39"/>
      <c r="M460" s="188" t="s">
        <v>1</v>
      </c>
      <c r="N460" s="189" t="s">
        <v>40</v>
      </c>
      <c r="O460" s="77"/>
      <c r="P460" s="190">
        <f>O460*H460</f>
        <v>0</v>
      </c>
      <c r="Q460" s="190">
        <v>0</v>
      </c>
      <c r="R460" s="190">
        <f>Q460*H460</f>
        <v>0</v>
      </c>
      <c r="S460" s="190">
        <v>0</v>
      </c>
      <c r="T460" s="191">
        <f>S460*H460</f>
        <v>0</v>
      </c>
      <c r="U460" s="38"/>
      <c r="V460" s="38"/>
      <c r="W460" s="38"/>
      <c r="X460" s="38"/>
      <c r="Y460" s="38"/>
      <c r="Z460" s="38"/>
      <c r="AA460" s="38"/>
      <c r="AB460" s="38"/>
      <c r="AC460" s="38"/>
      <c r="AD460" s="38"/>
      <c r="AE460" s="38"/>
      <c r="AR460" s="192" t="s">
        <v>165</v>
      </c>
      <c r="AT460" s="192" t="s">
        <v>160</v>
      </c>
      <c r="AU460" s="192" t="s">
        <v>91</v>
      </c>
      <c r="AY460" s="19" t="s">
        <v>158</v>
      </c>
      <c r="BE460" s="193">
        <f>IF(N460="základní",J460,0)</f>
        <v>0</v>
      </c>
      <c r="BF460" s="193">
        <f>IF(N460="snížená",J460,0)</f>
        <v>0</v>
      </c>
      <c r="BG460" s="193">
        <f>IF(N460="zákl. přenesená",J460,0)</f>
        <v>0</v>
      </c>
      <c r="BH460" s="193">
        <f>IF(N460="sníž. přenesená",J460,0)</f>
        <v>0</v>
      </c>
      <c r="BI460" s="193">
        <f>IF(N460="nulová",J460,0)</f>
        <v>0</v>
      </c>
      <c r="BJ460" s="19" t="s">
        <v>81</v>
      </c>
      <c r="BK460" s="193">
        <f>ROUND(I460*H460,2)</f>
        <v>0</v>
      </c>
      <c r="BL460" s="19" t="s">
        <v>165</v>
      </c>
      <c r="BM460" s="192" t="s">
        <v>2308</v>
      </c>
    </row>
    <row r="461" s="2" customFormat="1">
      <c r="A461" s="38"/>
      <c r="B461" s="39"/>
      <c r="C461" s="38"/>
      <c r="D461" s="194" t="s">
        <v>167</v>
      </c>
      <c r="E461" s="38"/>
      <c r="F461" s="195" t="s">
        <v>2307</v>
      </c>
      <c r="G461" s="38"/>
      <c r="H461" s="38"/>
      <c r="I461" s="196"/>
      <c r="J461" s="38"/>
      <c r="K461" s="38"/>
      <c r="L461" s="39"/>
      <c r="M461" s="197"/>
      <c r="N461" s="198"/>
      <c r="O461" s="77"/>
      <c r="P461" s="77"/>
      <c r="Q461" s="77"/>
      <c r="R461" s="77"/>
      <c r="S461" s="77"/>
      <c r="T461" s="78"/>
      <c r="U461" s="38"/>
      <c r="V461" s="38"/>
      <c r="W461" s="38"/>
      <c r="X461" s="38"/>
      <c r="Y461" s="38"/>
      <c r="Z461" s="38"/>
      <c r="AA461" s="38"/>
      <c r="AB461" s="38"/>
      <c r="AC461" s="38"/>
      <c r="AD461" s="38"/>
      <c r="AE461" s="38"/>
      <c r="AT461" s="19" t="s">
        <v>167</v>
      </c>
      <c r="AU461" s="19" t="s">
        <v>91</v>
      </c>
    </row>
    <row r="462" s="2" customFormat="1" ht="21.75" customHeight="1">
      <c r="A462" s="38"/>
      <c r="B462" s="180"/>
      <c r="C462" s="181" t="s">
        <v>1085</v>
      </c>
      <c r="D462" s="181" t="s">
        <v>160</v>
      </c>
      <c r="E462" s="182" t="s">
        <v>2309</v>
      </c>
      <c r="F462" s="183" t="s">
        <v>2310</v>
      </c>
      <c r="G462" s="184" t="s">
        <v>364</v>
      </c>
      <c r="H462" s="185">
        <v>3</v>
      </c>
      <c r="I462" s="186"/>
      <c r="J462" s="187">
        <f>ROUND(I462*H462,2)</f>
        <v>0</v>
      </c>
      <c r="K462" s="183" t="s">
        <v>1</v>
      </c>
      <c r="L462" s="39"/>
      <c r="M462" s="188" t="s">
        <v>1</v>
      </c>
      <c r="N462" s="189" t="s">
        <v>40</v>
      </c>
      <c r="O462" s="77"/>
      <c r="P462" s="190">
        <f>O462*H462</f>
        <v>0</v>
      </c>
      <c r="Q462" s="190">
        <v>0</v>
      </c>
      <c r="R462" s="190">
        <f>Q462*H462</f>
        <v>0</v>
      </c>
      <c r="S462" s="190">
        <v>0</v>
      </c>
      <c r="T462" s="191">
        <f>S462*H462</f>
        <v>0</v>
      </c>
      <c r="U462" s="38"/>
      <c r="V462" s="38"/>
      <c r="W462" s="38"/>
      <c r="X462" s="38"/>
      <c r="Y462" s="38"/>
      <c r="Z462" s="38"/>
      <c r="AA462" s="38"/>
      <c r="AB462" s="38"/>
      <c r="AC462" s="38"/>
      <c r="AD462" s="38"/>
      <c r="AE462" s="38"/>
      <c r="AR462" s="192" t="s">
        <v>165</v>
      </c>
      <c r="AT462" s="192" t="s">
        <v>160</v>
      </c>
      <c r="AU462" s="192" t="s">
        <v>91</v>
      </c>
      <c r="AY462" s="19" t="s">
        <v>158</v>
      </c>
      <c r="BE462" s="193">
        <f>IF(N462="základní",J462,0)</f>
        <v>0</v>
      </c>
      <c r="BF462" s="193">
        <f>IF(N462="snížená",J462,0)</f>
        <v>0</v>
      </c>
      <c r="BG462" s="193">
        <f>IF(N462="zákl. přenesená",J462,0)</f>
        <v>0</v>
      </c>
      <c r="BH462" s="193">
        <f>IF(N462="sníž. přenesená",J462,0)</f>
        <v>0</v>
      </c>
      <c r="BI462" s="193">
        <f>IF(N462="nulová",J462,0)</f>
        <v>0</v>
      </c>
      <c r="BJ462" s="19" t="s">
        <v>81</v>
      </c>
      <c r="BK462" s="193">
        <f>ROUND(I462*H462,2)</f>
        <v>0</v>
      </c>
      <c r="BL462" s="19" t="s">
        <v>165</v>
      </c>
      <c r="BM462" s="192" t="s">
        <v>2311</v>
      </c>
    </row>
    <row r="463" s="2" customFormat="1">
      <c r="A463" s="38"/>
      <c r="B463" s="39"/>
      <c r="C463" s="38"/>
      <c r="D463" s="194" t="s">
        <v>167</v>
      </c>
      <c r="E463" s="38"/>
      <c r="F463" s="195" t="s">
        <v>2310</v>
      </c>
      <c r="G463" s="38"/>
      <c r="H463" s="38"/>
      <c r="I463" s="196"/>
      <c r="J463" s="38"/>
      <c r="K463" s="38"/>
      <c r="L463" s="39"/>
      <c r="M463" s="197"/>
      <c r="N463" s="198"/>
      <c r="O463" s="77"/>
      <c r="P463" s="77"/>
      <c r="Q463" s="77"/>
      <c r="R463" s="77"/>
      <c r="S463" s="77"/>
      <c r="T463" s="78"/>
      <c r="U463" s="38"/>
      <c r="V463" s="38"/>
      <c r="W463" s="38"/>
      <c r="X463" s="38"/>
      <c r="Y463" s="38"/>
      <c r="Z463" s="38"/>
      <c r="AA463" s="38"/>
      <c r="AB463" s="38"/>
      <c r="AC463" s="38"/>
      <c r="AD463" s="38"/>
      <c r="AE463" s="38"/>
      <c r="AT463" s="19" t="s">
        <v>167</v>
      </c>
      <c r="AU463" s="19" t="s">
        <v>91</v>
      </c>
    </row>
    <row r="464" s="2" customFormat="1" ht="16.5" customHeight="1">
      <c r="A464" s="38"/>
      <c r="B464" s="180"/>
      <c r="C464" s="181" t="s">
        <v>1090</v>
      </c>
      <c r="D464" s="181" t="s">
        <v>160</v>
      </c>
      <c r="E464" s="182" t="s">
        <v>2312</v>
      </c>
      <c r="F464" s="183" t="s">
        <v>2064</v>
      </c>
      <c r="G464" s="184" t="s">
        <v>364</v>
      </c>
      <c r="H464" s="185">
        <v>4</v>
      </c>
      <c r="I464" s="186"/>
      <c r="J464" s="187">
        <f>ROUND(I464*H464,2)</f>
        <v>0</v>
      </c>
      <c r="K464" s="183" t="s">
        <v>1</v>
      </c>
      <c r="L464" s="39"/>
      <c r="M464" s="188" t="s">
        <v>1</v>
      </c>
      <c r="N464" s="189" t="s">
        <v>40</v>
      </c>
      <c r="O464" s="77"/>
      <c r="P464" s="190">
        <f>O464*H464</f>
        <v>0</v>
      </c>
      <c r="Q464" s="190">
        <v>0</v>
      </c>
      <c r="R464" s="190">
        <f>Q464*H464</f>
        <v>0</v>
      </c>
      <c r="S464" s="190">
        <v>0</v>
      </c>
      <c r="T464" s="191">
        <f>S464*H464</f>
        <v>0</v>
      </c>
      <c r="U464" s="38"/>
      <c r="V464" s="38"/>
      <c r="W464" s="38"/>
      <c r="X464" s="38"/>
      <c r="Y464" s="38"/>
      <c r="Z464" s="38"/>
      <c r="AA464" s="38"/>
      <c r="AB464" s="38"/>
      <c r="AC464" s="38"/>
      <c r="AD464" s="38"/>
      <c r="AE464" s="38"/>
      <c r="AR464" s="192" t="s">
        <v>165</v>
      </c>
      <c r="AT464" s="192" t="s">
        <v>160</v>
      </c>
      <c r="AU464" s="192" t="s">
        <v>91</v>
      </c>
      <c r="AY464" s="19" t="s">
        <v>158</v>
      </c>
      <c r="BE464" s="193">
        <f>IF(N464="základní",J464,0)</f>
        <v>0</v>
      </c>
      <c r="BF464" s="193">
        <f>IF(N464="snížená",J464,0)</f>
        <v>0</v>
      </c>
      <c r="BG464" s="193">
        <f>IF(N464="zákl. přenesená",J464,0)</f>
        <v>0</v>
      </c>
      <c r="BH464" s="193">
        <f>IF(N464="sníž. přenesená",J464,0)</f>
        <v>0</v>
      </c>
      <c r="BI464" s="193">
        <f>IF(N464="nulová",J464,0)</f>
        <v>0</v>
      </c>
      <c r="BJ464" s="19" t="s">
        <v>81</v>
      </c>
      <c r="BK464" s="193">
        <f>ROUND(I464*H464,2)</f>
        <v>0</v>
      </c>
      <c r="BL464" s="19" t="s">
        <v>165</v>
      </c>
      <c r="BM464" s="192" t="s">
        <v>2313</v>
      </c>
    </row>
    <row r="465" s="2" customFormat="1">
      <c r="A465" s="38"/>
      <c r="B465" s="39"/>
      <c r="C465" s="38"/>
      <c r="D465" s="194" t="s">
        <v>167</v>
      </c>
      <c r="E465" s="38"/>
      <c r="F465" s="195" t="s">
        <v>2064</v>
      </c>
      <c r="G465" s="38"/>
      <c r="H465" s="38"/>
      <c r="I465" s="196"/>
      <c r="J465" s="38"/>
      <c r="K465" s="38"/>
      <c r="L465" s="39"/>
      <c r="M465" s="197"/>
      <c r="N465" s="198"/>
      <c r="O465" s="77"/>
      <c r="P465" s="77"/>
      <c r="Q465" s="77"/>
      <c r="R465" s="77"/>
      <c r="S465" s="77"/>
      <c r="T465" s="78"/>
      <c r="U465" s="38"/>
      <c r="V465" s="38"/>
      <c r="W465" s="38"/>
      <c r="X465" s="38"/>
      <c r="Y465" s="38"/>
      <c r="Z465" s="38"/>
      <c r="AA465" s="38"/>
      <c r="AB465" s="38"/>
      <c r="AC465" s="38"/>
      <c r="AD465" s="38"/>
      <c r="AE465" s="38"/>
      <c r="AT465" s="19" t="s">
        <v>167</v>
      </c>
      <c r="AU465" s="19" t="s">
        <v>91</v>
      </c>
    </row>
    <row r="466" s="2" customFormat="1" ht="16.5" customHeight="1">
      <c r="A466" s="38"/>
      <c r="B466" s="180"/>
      <c r="C466" s="181" t="s">
        <v>1095</v>
      </c>
      <c r="D466" s="181" t="s">
        <v>160</v>
      </c>
      <c r="E466" s="182" t="s">
        <v>2314</v>
      </c>
      <c r="F466" s="183" t="s">
        <v>2066</v>
      </c>
      <c r="G466" s="184" t="s">
        <v>364</v>
      </c>
      <c r="H466" s="185">
        <v>1</v>
      </c>
      <c r="I466" s="186"/>
      <c r="J466" s="187">
        <f>ROUND(I466*H466,2)</f>
        <v>0</v>
      </c>
      <c r="K466" s="183" t="s">
        <v>1</v>
      </c>
      <c r="L466" s="39"/>
      <c r="M466" s="188" t="s">
        <v>1</v>
      </c>
      <c r="N466" s="189" t="s">
        <v>40</v>
      </c>
      <c r="O466" s="77"/>
      <c r="P466" s="190">
        <f>O466*H466</f>
        <v>0</v>
      </c>
      <c r="Q466" s="190">
        <v>0</v>
      </c>
      <c r="R466" s="190">
        <f>Q466*H466</f>
        <v>0</v>
      </c>
      <c r="S466" s="190">
        <v>0</v>
      </c>
      <c r="T466" s="191">
        <f>S466*H466</f>
        <v>0</v>
      </c>
      <c r="U466" s="38"/>
      <c r="V466" s="38"/>
      <c r="W466" s="38"/>
      <c r="X466" s="38"/>
      <c r="Y466" s="38"/>
      <c r="Z466" s="38"/>
      <c r="AA466" s="38"/>
      <c r="AB466" s="38"/>
      <c r="AC466" s="38"/>
      <c r="AD466" s="38"/>
      <c r="AE466" s="38"/>
      <c r="AR466" s="192" t="s">
        <v>165</v>
      </c>
      <c r="AT466" s="192" t="s">
        <v>160</v>
      </c>
      <c r="AU466" s="192" t="s">
        <v>91</v>
      </c>
      <c r="AY466" s="19" t="s">
        <v>158</v>
      </c>
      <c r="BE466" s="193">
        <f>IF(N466="základní",J466,0)</f>
        <v>0</v>
      </c>
      <c r="BF466" s="193">
        <f>IF(N466="snížená",J466,0)</f>
        <v>0</v>
      </c>
      <c r="BG466" s="193">
        <f>IF(N466="zákl. přenesená",J466,0)</f>
        <v>0</v>
      </c>
      <c r="BH466" s="193">
        <f>IF(N466="sníž. přenesená",J466,0)</f>
        <v>0</v>
      </c>
      <c r="BI466" s="193">
        <f>IF(N466="nulová",J466,0)</f>
        <v>0</v>
      </c>
      <c r="BJ466" s="19" t="s">
        <v>81</v>
      </c>
      <c r="BK466" s="193">
        <f>ROUND(I466*H466,2)</f>
        <v>0</v>
      </c>
      <c r="BL466" s="19" t="s">
        <v>165</v>
      </c>
      <c r="BM466" s="192" t="s">
        <v>2315</v>
      </c>
    </row>
    <row r="467" s="2" customFormat="1">
      <c r="A467" s="38"/>
      <c r="B467" s="39"/>
      <c r="C467" s="38"/>
      <c r="D467" s="194" t="s">
        <v>167</v>
      </c>
      <c r="E467" s="38"/>
      <c r="F467" s="195" t="s">
        <v>2066</v>
      </c>
      <c r="G467" s="38"/>
      <c r="H467" s="38"/>
      <c r="I467" s="196"/>
      <c r="J467" s="38"/>
      <c r="K467" s="38"/>
      <c r="L467" s="39"/>
      <c r="M467" s="197"/>
      <c r="N467" s="198"/>
      <c r="O467" s="77"/>
      <c r="P467" s="77"/>
      <c r="Q467" s="77"/>
      <c r="R467" s="77"/>
      <c r="S467" s="77"/>
      <c r="T467" s="78"/>
      <c r="U467" s="38"/>
      <c r="V467" s="38"/>
      <c r="W467" s="38"/>
      <c r="X467" s="38"/>
      <c r="Y467" s="38"/>
      <c r="Z467" s="38"/>
      <c r="AA467" s="38"/>
      <c r="AB467" s="38"/>
      <c r="AC467" s="38"/>
      <c r="AD467" s="38"/>
      <c r="AE467" s="38"/>
      <c r="AT467" s="19" t="s">
        <v>167</v>
      </c>
      <c r="AU467" s="19" t="s">
        <v>91</v>
      </c>
    </row>
    <row r="468" s="2" customFormat="1" ht="16.5" customHeight="1">
      <c r="A468" s="38"/>
      <c r="B468" s="180"/>
      <c r="C468" s="181" t="s">
        <v>1101</v>
      </c>
      <c r="D468" s="181" t="s">
        <v>160</v>
      </c>
      <c r="E468" s="182" t="s">
        <v>2316</v>
      </c>
      <c r="F468" s="183" t="s">
        <v>2064</v>
      </c>
      <c r="G468" s="184" t="s">
        <v>364</v>
      </c>
      <c r="H468" s="185">
        <v>14</v>
      </c>
      <c r="I468" s="186"/>
      <c r="J468" s="187">
        <f>ROUND(I468*H468,2)</f>
        <v>0</v>
      </c>
      <c r="K468" s="183" t="s">
        <v>1</v>
      </c>
      <c r="L468" s="39"/>
      <c r="M468" s="188" t="s">
        <v>1</v>
      </c>
      <c r="N468" s="189" t="s">
        <v>40</v>
      </c>
      <c r="O468" s="77"/>
      <c r="P468" s="190">
        <f>O468*H468</f>
        <v>0</v>
      </c>
      <c r="Q468" s="190">
        <v>0</v>
      </c>
      <c r="R468" s="190">
        <f>Q468*H468</f>
        <v>0</v>
      </c>
      <c r="S468" s="190">
        <v>0</v>
      </c>
      <c r="T468" s="191">
        <f>S468*H468</f>
        <v>0</v>
      </c>
      <c r="U468" s="38"/>
      <c r="V468" s="38"/>
      <c r="W468" s="38"/>
      <c r="X468" s="38"/>
      <c r="Y468" s="38"/>
      <c r="Z468" s="38"/>
      <c r="AA468" s="38"/>
      <c r="AB468" s="38"/>
      <c r="AC468" s="38"/>
      <c r="AD468" s="38"/>
      <c r="AE468" s="38"/>
      <c r="AR468" s="192" t="s">
        <v>165</v>
      </c>
      <c r="AT468" s="192" t="s">
        <v>160</v>
      </c>
      <c r="AU468" s="192" t="s">
        <v>91</v>
      </c>
      <c r="AY468" s="19" t="s">
        <v>158</v>
      </c>
      <c r="BE468" s="193">
        <f>IF(N468="základní",J468,0)</f>
        <v>0</v>
      </c>
      <c r="BF468" s="193">
        <f>IF(N468="snížená",J468,0)</f>
        <v>0</v>
      </c>
      <c r="BG468" s="193">
        <f>IF(N468="zákl. přenesená",J468,0)</f>
        <v>0</v>
      </c>
      <c r="BH468" s="193">
        <f>IF(N468="sníž. přenesená",J468,0)</f>
        <v>0</v>
      </c>
      <c r="BI468" s="193">
        <f>IF(N468="nulová",J468,0)</f>
        <v>0</v>
      </c>
      <c r="BJ468" s="19" t="s">
        <v>81</v>
      </c>
      <c r="BK468" s="193">
        <f>ROUND(I468*H468,2)</f>
        <v>0</v>
      </c>
      <c r="BL468" s="19" t="s">
        <v>165</v>
      </c>
      <c r="BM468" s="192" t="s">
        <v>2317</v>
      </c>
    </row>
    <row r="469" s="2" customFormat="1">
      <c r="A469" s="38"/>
      <c r="B469" s="39"/>
      <c r="C469" s="38"/>
      <c r="D469" s="194" t="s">
        <v>167</v>
      </c>
      <c r="E469" s="38"/>
      <c r="F469" s="195" t="s">
        <v>2064</v>
      </c>
      <c r="G469" s="38"/>
      <c r="H469" s="38"/>
      <c r="I469" s="196"/>
      <c r="J469" s="38"/>
      <c r="K469" s="38"/>
      <c r="L469" s="39"/>
      <c r="M469" s="197"/>
      <c r="N469" s="198"/>
      <c r="O469" s="77"/>
      <c r="P469" s="77"/>
      <c r="Q469" s="77"/>
      <c r="R469" s="77"/>
      <c r="S469" s="77"/>
      <c r="T469" s="78"/>
      <c r="U469" s="38"/>
      <c r="V469" s="38"/>
      <c r="W469" s="38"/>
      <c r="X469" s="38"/>
      <c r="Y469" s="38"/>
      <c r="Z469" s="38"/>
      <c r="AA469" s="38"/>
      <c r="AB469" s="38"/>
      <c r="AC469" s="38"/>
      <c r="AD469" s="38"/>
      <c r="AE469" s="38"/>
      <c r="AT469" s="19" t="s">
        <v>167</v>
      </c>
      <c r="AU469" s="19" t="s">
        <v>91</v>
      </c>
    </row>
    <row r="470" s="2" customFormat="1" ht="16.5" customHeight="1">
      <c r="A470" s="38"/>
      <c r="B470" s="180"/>
      <c r="C470" s="181" t="s">
        <v>1107</v>
      </c>
      <c r="D470" s="181" t="s">
        <v>160</v>
      </c>
      <c r="E470" s="182" t="s">
        <v>2318</v>
      </c>
      <c r="F470" s="183" t="s">
        <v>2066</v>
      </c>
      <c r="G470" s="184" t="s">
        <v>364</v>
      </c>
      <c r="H470" s="185">
        <v>1</v>
      </c>
      <c r="I470" s="186"/>
      <c r="J470" s="187">
        <f>ROUND(I470*H470,2)</f>
        <v>0</v>
      </c>
      <c r="K470" s="183" t="s">
        <v>1</v>
      </c>
      <c r="L470" s="39"/>
      <c r="M470" s="188" t="s">
        <v>1</v>
      </c>
      <c r="N470" s="189" t="s">
        <v>40</v>
      </c>
      <c r="O470" s="77"/>
      <c r="P470" s="190">
        <f>O470*H470</f>
        <v>0</v>
      </c>
      <c r="Q470" s="190">
        <v>0</v>
      </c>
      <c r="R470" s="190">
        <f>Q470*H470</f>
        <v>0</v>
      </c>
      <c r="S470" s="190">
        <v>0</v>
      </c>
      <c r="T470" s="191">
        <f>S470*H470</f>
        <v>0</v>
      </c>
      <c r="U470" s="38"/>
      <c r="V470" s="38"/>
      <c r="W470" s="38"/>
      <c r="X470" s="38"/>
      <c r="Y470" s="38"/>
      <c r="Z470" s="38"/>
      <c r="AA470" s="38"/>
      <c r="AB470" s="38"/>
      <c r="AC470" s="38"/>
      <c r="AD470" s="38"/>
      <c r="AE470" s="38"/>
      <c r="AR470" s="192" t="s">
        <v>165</v>
      </c>
      <c r="AT470" s="192" t="s">
        <v>160</v>
      </c>
      <c r="AU470" s="192" t="s">
        <v>91</v>
      </c>
      <c r="AY470" s="19" t="s">
        <v>158</v>
      </c>
      <c r="BE470" s="193">
        <f>IF(N470="základní",J470,0)</f>
        <v>0</v>
      </c>
      <c r="BF470" s="193">
        <f>IF(N470="snížená",J470,0)</f>
        <v>0</v>
      </c>
      <c r="BG470" s="193">
        <f>IF(N470="zákl. přenesená",J470,0)</f>
        <v>0</v>
      </c>
      <c r="BH470" s="193">
        <f>IF(N470="sníž. přenesená",J470,0)</f>
        <v>0</v>
      </c>
      <c r="BI470" s="193">
        <f>IF(N470="nulová",J470,0)</f>
        <v>0</v>
      </c>
      <c r="BJ470" s="19" t="s">
        <v>81</v>
      </c>
      <c r="BK470" s="193">
        <f>ROUND(I470*H470,2)</f>
        <v>0</v>
      </c>
      <c r="BL470" s="19" t="s">
        <v>165</v>
      </c>
      <c r="BM470" s="192" t="s">
        <v>2319</v>
      </c>
    </row>
    <row r="471" s="2" customFormat="1">
      <c r="A471" s="38"/>
      <c r="B471" s="39"/>
      <c r="C471" s="38"/>
      <c r="D471" s="194" t="s">
        <v>167</v>
      </c>
      <c r="E471" s="38"/>
      <c r="F471" s="195" t="s">
        <v>2066</v>
      </c>
      <c r="G471" s="38"/>
      <c r="H471" s="38"/>
      <c r="I471" s="196"/>
      <c r="J471" s="38"/>
      <c r="K471" s="38"/>
      <c r="L471" s="39"/>
      <c r="M471" s="197"/>
      <c r="N471" s="198"/>
      <c r="O471" s="77"/>
      <c r="P471" s="77"/>
      <c r="Q471" s="77"/>
      <c r="R471" s="77"/>
      <c r="S471" s="77"/>
      <c r="T471" s="78"/>
      <c r="U471" s="38"/>
      <c r="V471" s="38"/>
      <c r="W471" s="38"/>
      <c r="X471" s="38"/>
      <c r="Y471" s="38"/>
      <c r="Z471" s="38"/>
      <c r="AA471" s="38"/>
      <c r="AB471" s="38"/>
      <c r="AC471" s="38"/>
      <c r="AD471" s="38"/>
      <c r="AE471" s="38"/>
      <c r="AT471" s="19" t="s">
        <v>167</v>
      </c>
      <c r="AU471" s="19" t="s">
        <v>91</v>
      </c>
    </row>
    <row r="472" s="2" customFormat="1" ht="21.75" customHeight="1">
      <c r="A472" s="38"/>
      <c r="B472" s="180"/>
      <c r="C472" s="181" t="s">
        <v>1112</v>
      </c>
      <c r="D472" s="181" t="s">
        <v>160</v>
      </c>
      <c r="E472" s="182" t="s">
        <v>2320</v>
      </c>
      <c r="F472" s="183" t="s">
        <v>2321</v>
      </c>
      <c r="G472" s="184" t="s">
        <v>364</v>
      </c>
      <c r="H472" s="185">
        <v>1</v>
      </c>
      <c r="I472" s="186"/>
      <c r="J472" s="187">
        <f>ROUND(I472*H472,2)</f>
        <v>0</v>
      </c>
      <c r="K472" s="183" t="s">
        <v>1</v>
      </c>
      <c r="L472" s="39"/>
      <c r="M472" s="188" t="s">
        <v>1</v>
      </c>
      <c r="N472" s="189" t="s">
        <v>40</v>
      </c>
      <c r="O472" s="77"/>
      <c r="P472" s="190">
        <f>O472*H472</f>
        <v>0</v>
      </c>
      <c r="Q472" s="190">
        <v>0</v>
      </c>
      <c r="R472" s="190">
        <f>Q472*H472</f>
        <v>0</v>
      </c>
      <c r="S472" s="190">
        <v>0</v>
      </c>
      <c r="T472" s="191">
        <f>S472*H472</f>
        <v>0</v>
      </c>
      <c r="U472" s="38"/>
      <c r="V472" s="38"/>
      <c r="W472" s="38"/>
      <c r="X472" s="38"/>
      <c r="Y472" s="38"/>
      <c r="Z472" s="38"/>
      <c r="AA472" s="38"/>
      <c r="AB472" s="38"/>
      <c r="AC472" s="38"/>
      <c r="AD472" s="38"/>
      <c r="AE472" s="38"/>
      <c r="AR472" s="192" t="s">
        <v>165</v>
      </c>
      <c r="AT472" s="192" t="s">
        <v>160</v>
      </c>
      <c r="AU472" s="192" t="s">
        <v>91</v>
      </c>
      <c r="AY472" s="19" t="s">
        <v>158</v>
      </c>
      <c r="BE472" s="193">
        <f>IF(N472="základní",J472,0)</f>
        <v>0</v>
      </c>
      <c r="BF472" s="193">
        <f>IF(N472="snížená",J472,0)</f>
        <v>0</v>
      </c>
      <c r="BG472" s="193">
        <f>IF(N472="zákl. přenesená",J472,0)</f>
        <v>0</v>
      </c>
      <c r="BH472" s="193">
        <f>IF(N472="sníž. přenesená",J472,0)</f>
        <v>0</v>
      </c>
      <c r="BI472" s="193">
        <f>IF(N472="nulová",J472,0)</f>
        <v>0</v>
      </c>
      <c r="BJ472" s="19" t="s">
        <v>81</v>
      </c>
      <c r="BK472" s="193">
        <f>ROUND(I472*H472,2)</f>
        <v>0</v>
      </c>
      <c r="BL472" s="19" t="s">
        <v>165</v>
      </c>
      <c r="BM472" s="192" t="s">
        <v>2322</v>
      </c>
    </row>
    <row r="473" s="2" customFormat="1">
      <c r="A473" s="38"/>
      <c r="B473" s="39"/>
      <c r="C473" s="38"/>
      <c r="D473" s="194" t="s">
        <v>167</v>
      </c>
      <c r="E473" s="38"/>
      <c r="F473" s="195" t="s">
        <v>2321</v>
      </c>
      <c r="G473" s="38"/>
      <c r="H473" s="38"/>
      <c r="I473" s="196"/>
      <c r="J473" s="38"/>
      <c r="K473" s="38"/>
      <c r="L473" s="39"/>
      <c r="M473" s="197"/>
      <c r="N473" s="198"/>
      <c r="O473" s="77"/>
      <c r="P473" s="77"/>
      <c r="Q473" s="77"/>
      <c r="R473" s="77"/>
      <c r="S473" s="77"/>
      <c r="T473" s="78"/>
      <c r="U473" s="38"/>
      <c r="V473" s="38"/>
      <c r="W473" s="38"/>
      <c r="X473" s="38"/>
      <c r="Y473" s="38"/>
      <c r="Z473" s="38"/>
      <c r="AA473" s="38"/>
      <c r="AB473" s="38"/>
      <c r="AC473" s="38"/>
      <c r="AD473" s="38"/>
      <c r="AE473" s="38"/>
      <c r="AT473" s="19" t="s">
        <v>167</v>
      </c>
      <c r="AU473" s="19" t="s">
        <v>91</v>
      </c>
    </row>
    <row r="474" s="2" customFormat="1" ht="16.5" customHeight="1">
      <c r="A474" s="38"/>
      <c r="B474" s="180"/>
      <c r="C474" s="181" t="s">
        <v>1118</v>
      </c>
      <c r="D474" s="181" t="s">
        <v>160</v>
      </c>
      <c r="E474" s="182" t="s">
        <v>2323</v>
      </c>
      <c r="F474" s="183" t="s">
        <v>2324</v>
      </c>
      <c r="G474" s="184" t="s">
        <v>364</v>
      </c>
      <c r="H474" s="185">
        <v>2</v>
      </c>
      <c r="I474" s="186"/>
      <c r="J474" s="187">
        <f>ROUND(I474*H474,2)</f>
        <v>0</v>
      </c>
      <c r="K474" s="183" t="s">
        <v>1</v>
      </c>
      <c r="L474" s="39"/>
      <c r="M474" s="188" t="s">
        <v>1</v>
      </c>
      <c r="N474" s="189" t="s">
        <v>40</v>
      </c>
      <c r="O474" s="77"/>
      <c r="P474" s="190">
        <f>O474*H474</f>
        <v>0</v>
      </c>
      <c r="Q474" s="190">
        <v>0</v>
      </c>
      <c r="R474" s="190">
        <f>Q474*H474</f>
        <v>0</v>
      </c>
      <c r="S474" s="190">
        <v>0</v>
      </c>
      <c r="T474" s="191">
        <f>S474*H474</f>
        <v>0</v>
      </c>
      <c r="U474" s="38"/>
      <c r="V474" s="38"/>
      <c r="W474" s="38"/>
      <c r="X474" s="38"/>
      <c r="Y474" s="38"/>
      <c r="Z474" s="38"/>
      <c r="AA474" s="38"/>
      <c r="AB474" s="38"/>
      <c r="AC474" s="38"/>
      <c r="AD474" s="38"/>
      <c r="AE474" s="38"/>
      <c r="AR474" s="192" t="s">
        <v>165</v>
      </c>
      <c r="AT474" s="192" t="s">
        <v>160</v>
      </c>
      <c r="AU474" s="192" t="s">
        <v>91</v>
      </c>
      <c r="AY474" s="19" t="s">
        <v>158</v>
      </c>
      <c r="BE474" s="193">
        <f>IF(N474="základní",J474,0)</f>
        <v>0</v>
      </c>
      <c r="BF474" s="193">
        <f>IF(N474="snížená",J474,0)</f>
        <v>0</v>
      </c>
      <c r="BG474" s="193">
        <f>IF(N474="zákl. přenesená",J474,0)</f>
        <v>0</v>
      </c>
      <c r="BH474" s="193">
        <f>IF(N474="sníž. přenesená",J474,0)</f>
        <v>0</v>
      </c>
      <c r="BI474" s="193">
        <f>IF(N474="nulová",J474,0)</f>
        <v>0</v>
      </c>
      <c r="BJ474" s="19" t="s">
        <v>81</v>
      </c>
      <c r="BK474" s="193">
        <f>ROUND(I474*H474,2)</f>
        <v>0</v>
      </c>
      <c r="BL474" s="19" t="s">
        <v>165</v>
      </c>
      <c r="BM474" s="192" t="s">
        <v>2325</v>
      </c>
    </row>
    <row r="475" s="2" customFormat="1">
      <c r="A475" s="38"/>
      <c r="B475" s="39"/>
      <c r="C475" s="38"/>
      <c r="D475" s="194" t="s">
        <v>167</v>
      </c>
      <c r="E475" s="38"/>
      <c r="F475" s="195" t="s">
        <v>2324</v>
      </c>
      <c r="G475" s="38"/>
      <c r="H475" s="38"/>
      <c r="I475" s="196"/>
      <c r="J475" s="38"/>
      <c r="K475" s="38"/>
      <c r="L475" s="39"/>
      <c r="M475" s="197"/>
      <c r="N475" s="198"/>
      <c r="O475" s="77"/>
      <c r="P475" s="77"/>
      <c r="Q475" s="77"/>
      <c r="R475" s="77"/>
      <c r="S475" s="77"/>
      <c r="T475" s="78"/>
      <c r="U475" s="38"/>
      <c r="V475" s="38"/>
      <c r="W475" s="38"/>
      <c r="X475" s="38"/>
      <c r="Y475" s="38"/>
      <c r="Z475" s="38"/>
      <c r="AA475" s="38"/>
      <c r="AB475" s="38"/>
      <c r="AC475" s="38"/>
      <c r="AD475" s="38"/>
      <c r="AE475" s="38"/>
      <c r="AT475" s="19" t="s">
        <v>167</v>
      </c>
      <c r="AU475" s="19" t="s">
        <v>91</v>
      </c>
    </row>
    <row r="476" s="2" customFormat="1" ht="16.5" customHeight="1">
      <c r="A476" s="38"/>
      <c r="B476" s="180"/>
      <c r="C476" s="181" t="s">
        <v>1123</v>
      </c>
      <c r="D476" s="181" t="s">
        <v>160</v>
      </c>
      <c r="E476" s="182" t="s">
        <v>2326</v>
      </c>
      <c r="F476" s="183" t="s">
        <v>2327</v>
      </c>
      <c r="G476" s="184" t="s">
        <v>364</v>
      </c>
      <c r="H476" s="185">
        <v>3</v>
      </c>
      <c r="I476" s="186"/>
      <c r="J476" s="187">
        <f>ROUND(I476*H476,2)</f>
        <v>0</v>
      </c>
      <c r="K476" s="183" t="s">
        <v>1</v>
      </c>
      <c r="L476" s="39"/>
      <c r="M476" s="188" t="s">
        <v>1</v>
      </c>
      <c r="N476" s="189" t="s">
        <v>40</v>
      </c>
      <c r="O476" s="77"/>
      <c r="P476" s="190">
        <f>O476*H476</f>
        <v>0</v>
      </c>
      <c r="Q476" s="190">
        <v>0</v>
      </c>
      <c r="R476" s="190">
        <f>Q476*H476</f>
        <v>0</v>
      </c>
      <c r="S476" s="190">
        <v>0</v>
      </c>
      <c r="T476" s="191">
        <f>S476*H476</f>
        <v>0</v>
      </c>
      <c r="U476" s="38"/>
      <c r="V476" s="38"/>
      <c r="W476" s="38"/>
      <c r="X476" s="38"/>
      <c r="Y476" s="38"/>
      <c r="Z476" s="38"/>
      <c r="AA476" s="38"/>
      <c r="AB476" s="38"/>
      <c r="AC476" s="38"/>
      <c r="AD476" s="38"/>
      <c r="AE476" s="38"/>
      <c r="AR476" s="192" t="s">
        <v>165</v>
      </c>
      <c r="AT476" s="192" t="s">
        <v>160</v>
      </c>
      <c r="AU476" s="192" t="s">
        <v>91</v>
      </c>
      <c r="AY476" s="19" t="s">
        <v>158</v>
      </c>
      <c r="BE476" s="193">
        <f>IF(N476="základní",J476,0)</f>
        <v>0</v>
      </c>
      <c r="BF476" s="193">
        <f>IF(N476="snížená",J476,0)</f>
        <v>0</v>
      </c>
      <c r="BG476" s="193">
        <f>IF(N476="zákl. přenesená",J476,0)</f>
        <v>0</v>
      </c>
      <c r="BH476" s="193">
        <f>IF(N476="sníž. přenesená",J476,0)</f>
        <v>0</v>
      </c>
      <c r="BI476" s="193">
        <f>IF(N476="nulová",J476,0)</f>
        <v>0</v>
      </c>
      <c r="BJ476" s="19" t="s">
        <v>81</v>
      </c>
      <c r="BK476" s="193">
        <f>ROUND(I476*H476,2)</f>
        <v>0</v>
      </c>
      <c r="BL476" s="19" t="s">
        <v>165</v>
      </c>
      <c r="BM476" s="192" t="s">
        <v>2328</v>
      </c>
    </row>
    <row r="477" s="2" customFormat="1">
      <c r="A477" s="38"/>
      <c r="B477" s="39"/>
      <c r="C477" s="38"/>
      <c r="D477" s="194" t="s">
        <v>167</v>
      </c>
      <c r="E477" s="38"/>
      <c r="F477" s="195" t="s">
        <v>2327</v>
      </c>
      <c r="G477" s="38"/>
      <c r="H477" s="38"/>
      <c r="I477" s="196"/>
      <c r="J477" s="38"/>
      <c r="K477" s="38"/>
      <c r="L477" s="39"/>
      <c r="M477" s="197"/>
      <c r="N477" s="198"/>
      <c r="O477" s="77"/>
      <c r="P477" s="77"/>
      <c r="Q477" s="77"/>
      <c r="R477" s="77"/>
      <c r="S477" s="77"/>
      <c r="T477" s="78"/>
      <c r="U477" s="38"/>
      <c r="V477" s="38"/>
      <c r="W477" s="38"/>
      <c r="X477" s="38"/>
      <c r="Y477" s="38"/>
      <c r="Z477" s="38"/>
      <c r="AA477" s="38"/>
      <c r="AB477" s="38"/>
      <c r="AC477" s="38"/>
      <c r="AD477" s="38"/>
      <c r="AE477" s="38"/>
      <c r="AT477" s="19" t="s">
        <v>167</v>
      </c>
      <c r="AU477" s="19" t="s">
        <v>91</v>
      </c>
    </row>
    <row r="478" s="2" customFormat="1" ht="16.5" customHeight="1">
      <c r="A478" s="38"/>
      <c r="B478" s="180"/>
      <c r="C478" s="181" t="s">
        <v>1130</v>
      </c>
      <c r="D478" s="181" t="s">
        <v>160</v>
      </c>
      <c r="E478" s="182" t="s">
        <v>2329</v>
      </c>
      <c r="F478" s="183" t="s">
        <v>2330</v>
      </c>
      <c r="G478" s="184" t="s">
        <v>364</v>
      </c>
      <c r="H478" s="185">
        <v>1</v>
      </c>
      <c r="I478" s="186"/>
      <c r="J478" s="187">
        <f>ROUND(I478*H478,2)</f>
        <v>0</v>
      </c>
      <c r="K478" s="183" t="s">
        <v>1</v>
      </c>
      <c r="L478" s="39"/>
      <c r="M478" s="188" t="s">
        <v>1</v>
      </c>
      <c r="N478" s="189" t="s">
        <v>40</v>
      </c>
      <c r="O478" s="77"/>
      <c r="P478" s="190">
        <f>O478*H478</f>
        <v>0</v>
      </c>
      <c r="Q478" s="190">
        <v>0</v>
      </c>
      <c r="R478" s="190">
        <f>Q478*H478</f>
        <v>0</v>
      </c>
      <c r="S478" s="190">
        <v>0</v>
      </c>
      <c r="T478" s="191">
        <f>S478*H478</f>
        <v>0</v>
      </c>
      <c r="U478" s="38"/>
      <c r="V478" s="38"/>
      <c r="W478" s="38"/>
      <c r="X478" s="38"/>
      <c r="Y478" s="38"/>
      <c r="Z478" s="38"/>
      <c r="AA478" s="38"/>
      <c r="AB478" s="38"/>
      <c r="AC478" s="38"/>
      <c r="AD478" s="38"/>
      <c r="AE478" s="38"/>
      <c r="AR478" s="192" t="s">
        <v>165</v>
      </c>
      <c r="AT478" s="192" t="s">
        <v>160</v>
      </c>
      <c r="AU478" s="192" t="s">
        <v>91</v>
      </c>
      <c r="AY478" s="19" t="s">
        <v>158</v>
      </c>
      <c r="BE478" s="193">
        <f>IF(N478="základní",J478,0)</f>
        <v>0</v>
      </c>
      <c r="BF478" s="193">
        <f>IF(N478="snížená",J478,0)</f>
        <v>0</v>
      </c>
      <c r="BG478" s="193">
        <f>IF(N478="zákl. přenesená",J478,0)</f>
        <v>0</v>
      </c>
      <c r="BH478" s="193">
        <f>IF(N478="sníž. přenesená",J478,0)</f>
        <v>0</v>
      </c>
      <c r="BI478" s="193">
        <f>IF(N478="nulová",J478,0)</f>
        <v>0</v>
      </c>
      <c r="BJ478" s="19" t="s">
        <v>81</v>
      </c>
      <c r="BK478" s="193">
        <f>ROUND(I478*H478,2)</f>
        <v>0</v>
      </c>
      <c r="BL478" s="19" t="s">
        <v>165</v>
      </c>
      <c r="BM478" s="192" t="s">
        <v>2331</v>
      </c>
    </row>
    <row r="479" s="2" customFormat="1">
      <c r="A479" s="38"/>
      <c r="B479" s="39"/>
      <c r="C479" s="38"/>
      <c r="D479" s="194" t="s">
        <v>167</v>
      </c>
      <c r="E479" s="38"/>
      <c r="F479" s="195" t="s">
        <v>2330</v>
      </c>
      <c r="G479" s="38"/>
      <c r="H479" s="38"/>
      <c r="I479" s="196"/>
      <c r="J479" s="38"/>
      <c r="K479" s="38"/>
      <c r="L479" s="39"/>
      <c r="M479" s="197"/>
      <c r="N479" s="198"/>
      <c r="O479" s="77"/>
      <c r="P479" s="77"/>
      <c r="Q479" s="77"/>
      <c r="R479" s="77"/>
      <c r="S479" s="77"/>
      <c r="T479" s="78"/>
      <c r="U479" s="38"/>
      <c r="V479" s="38"/>
      <c r="W479" s="38"/>
      <c r="X479" s="38"/>
      <c r="Y479" s="38"/>
      <c r="Z479" s="38"/>
      <c r="AA479" s="38"/>
      <c r="AB479" s="38"/>
      <c r="AC479" s="38"/>
      <c r="AD479" s="38"/>
      <c r="AE479" s="38"/>
      <c r="AT479" s="19" t="s">
        <v>167</v>
      </c>
      <c r="AU479" s="19" t="s">
        <v>91</v>
      </c>
    </row>
    <row r="480" s="2" customFormat="1" ht="16.5" customHeight="1">
      <c r="A480" s="38"/>
      <c r="B480" s="180"/>
      <c r="C480" s="181" t="s">
        <v>1149</v>
      </c>
      <c r="D480" s="181" t="s">
        <v>160</v>
      </c>
      <c r="E480" s="182" t="s">
        <v>2332</v>
      </c>
      <c r="F480" s="183" t="s">
        <v>2324</v>
      </c>
      <c r="G480" s="184" t="s">
        <v>364</v>
      </c>
      <c r="H480" s="185">
        <v>1</v>
      </c>
      <c r="I480" s="186"/>
      <c r="J480" s="187">
        <f>ROUND(I480*H480,2)</f>
        <v>0</v>
      </c>
      <c r="K480" s="183" t="s">
        <v>1</v>
      </c>
      <c r="L480" s="39"/>
      <c r="M480" s="188" t="s">
        <v>1</v>
      </c>
      <c r="N480" s="189" t="s">
        <v>40</v>
      </c>
      <c r="O480" s="77"/>
      <c r="P480" s="190">
        <f>O480*H480</f>
        <v>0</v>
      </c>
      <c r="Q480" s="190">
        <v>0</v>
      </c>
      <c r="R480" s="190">
        <f>Q480*H480</f>
        <v>0</v>
      </c>
      <c r="S480" s="190">
        <v>0</v>
      </c>
      <c r="T480" s="191">
        <f>S480*H480</f>
        <v>0</v>
      </c>
      <c r="U480" s="38"/>
      <c r="V480" s="38"/>
      <c r="W480" s="38"/>
      <c r="X480" s="38"/>
      <c r="Y480" s="38"/>
      <c r="Z480" s="38"/>
      <c r="AA480" s="38"/>
      <c r="AB480" s="38"/>
      <c r="AC480" s="38"/>
      <c r="AD480" s="38"/>
      <c r="AE480" s="38"/>
      <c r="AR480" s="192" t="s">
        <v>165</v>
      </c>
      <c r="AT480" s="192" t="s">
        <v>160</v>
      </c>
      <c r="AU480" s="192" t="s">
        <v>91</v>
      </c>
      <c r="AY480" s="19" t="s">
        <v>158</v>
      </c>
      <c r="BE480" s="193">
        <f>IF(N480="základní",J480,0)</f>
        <v>0</v>
      </c>
      <c r="BF480" s="193">
        <f>IF(N480="snížená",J480,0)</f>
        <v>0</v>
      </c>
      <c r="BG480" s="193">
        <f>IF(N480="zákl. přenesená",J480,0)</f>
        <v>0</v>
      </c>
      <c r="BH480" s="193">
        <f>IF(N480="sníž. přenesená",J480,0)</f>
        <v>0</v>
      </c>
      <c r="BI480" s="193">
        <f>IF(N480="nulová",J480,0)</f>
        <v>0</v>
      </c>
      <c r="BJ480" s="19" t="s">
        <v>81</v>
      </c>
      <c r="BK480" s="193">
        <f>ROUND(I480*H480,2)</f>
        <v>0</v>
      </c>
      <c r="BL480" s="19" t="s">
        <v>165</v>
      </c>
      <c r="BM480" s="192" t="s">
        <v>2333</v>
      </c>
    </row>
    <row r="481" s="2" customFormat="1">
      <c r="A481" s="38"/>
      <c r="B481" s="39"/>
      <c r="C481" s="38"/>
      <c r="D481" s="194" t="s">
        <v>167</v>
      </c>
      <c r="E481" s="38"/>
      <c r="F481" s="195" t="s">
        <v>2324</v>
      </c>
      <c r="G481" s="38"/>
      <c r="H481" s="38"/>
      <c r="I481" s="196"/>
      <c r="J481" s="38"/>
      <c r="K481" s="38"/>
      <c r="L481" s="39"/>
      <c r="M481" s="197"/>
      <c r="N481" s="198"/>
      <c r="O481" s="77"/>
      <c r="P481" s="77"/>
      <c r="Q481" s="77"/>
      <c r="R481" s="77"/>
      <c r="S481" s="77"/>
      <c r="T481" s="78"/>
      <c r="U481" s="38"/>
      <c r="V481" s="38"/>
      <c r="W481" s="38"/>
      <c r="X481" s="38"/>
      <c r="Y481" s="38"/>
      <c r="Z481" s="38"/>
      <c r="AA481" s="38"/>
      <c r="AB481" s="38"/>
      <c r="AC481" s="38"/>
      <c r="AD481" s="38"/>
      <c r="AE481" s="38"/>
      <c r="AT481" s="19" t="s">
        <v>167</v>
      </c>
      <c r="AU481" s="19" t="s">
        <v>91</v>
      </c>
    </row>
    <row r="482" s="2" customFormat="1" ht="16.5" customHeight="1">
      <c r="A482" s="38"/>
      <c r="B482" s="180"/>
      <c r="C482" s="181" t="s">
        <v>1155</v>
      </c>
      <c r="D482" s="181" t="s">
        <v>160</v>
      </c>
      <c r="E482" s="182" t="s">
        <v>2334</v>
      </c>
      <c r="F482" s="183" t="s">
        <v>2324</v>
      </c>
      <c r="G482" s="184" t="s">
        <v>364</v>
      </c>
      <c r="H482" s="185">
        <v>3</v>
      </c>
      <c r="I482" s="186"/>
      <c r="J482" s="187">
        <f>ROUND(I482*H482,2)</f>
        <v>0</v>
      </c>
      <c r="K482" s="183" t="s">
        <v>1</v>
      </c>
      <c r="L482" s="39"/>
      <c r="M482" s="188" t="s">
        <v>1</v>
      </c>
      <c r="N482" s="189" t="s">
        <v>40</v>
      </c>
      <c r="O482" s="77"/>
      <c r="P482" s="190">
        <f>O482*H482</f>
        <v>0</v>
      </c>
      <c r="Q482" s="190">
        <v>0</v>
      </c>
      <c r="R482" s="190">
        <f>Q482*H482</f>
        <v>0</v>
      </c>
      <c r="S482" s="190">
        <v>0</v>
      </c>
      <c r="T482" s="191">
        <f>S482*H482</f>
        <v>0</v>
      </c>
      <c r="U482" s="38"/>
      <c r="V482" s="38"/>
      <c r="W482" s="38"/>
      <c r="X482" s="38"/>
      <c r="Y482" s="38"/>
      <c r="Z482" s="38"/>
      <c r="AA482" s="38"/>
      <c r="AB482" s="38"/>
      <c r="AC482" s="38"/>
      <c r="AD482" s="38"/>
      <c r="AE482" s="38"/>
      <c r="AR482" s="192" t="s">
        <v>165</v>
      </c>
      <c r="AT482" s="192" t="s">
        <v>160</v>
      </c>
      <c r="AU482" s="192" t="s">
        <v>91</v>
      </c>
      <c r="AY482" s="19" t="s">
        <v>158</v>
      </c>
      <c r="BE482" s="193">
        <f>IF(N482="základní",J482,0)</f>
        <v>0</v>
      </c>
      <c r="BF482" s="193">
        <f>IF(N482="snížená",J482,0)</f>
        <v>0</v>
      </c>
      <c r="BG482" s="193">
        <f>IF(N482="zákl. přenesená",J482,0)</f>
        <v>0</v>
      </c>
      <c r="BH482" s="193">
        <f>IF(N482="sníž. přenesená",J482,0)</f>
        <v>0</v>
      </c>
      <c r="BI482" s="193">
        <f>IF(N482="nulová",J482,0)</f>
        <v>0</v>
      </c>
      <c r="BJ482" s="19" t="s">
        <v>81</v>
      </c>
      <c r="BK482" s="193">
        <f>ROUND(I482*H482,2)</f>
        <v>0</v>
      </c>
      <c r="BL482" s="19" t="s">
        <v>165</v>
      </c>
      <c r="BM482" s="192" t="s">
        <v>2335</v>
      </c>
    </row>
    <row r="483" s="2" customFormat="1">
      <c r="A483" s="38"/>
      <c r="B483" s="39"/>
      <c r="C483" s="38"/>
      <c r="D483" s="194" t="s">
        <v>167</v>
      </c>
      <c r="E483" s="38"/>
      <c r="F483" s="195" t="s">
        <v>2324</v>
      </c>
      <c r="G483" s="38"/>
      <c r="H483" s="38"/>
      <c r="I483" s="196"/>
      <c r="J483" s="38"/>
      <c r="K483" s="38"/>
      <c r="L483" s="39"/>
      <c r="M483" s="197"/>
      <c r="N483" s="198"/>
      <c r="O483" s="77"/>
      <c r="P483" s="77"/>
      <c r="Q483" s="77"/>
      <c r="R483" s="77"/>
      <c r="S483" s="77"/>
      <c r="T483" s="78"/>
      <c r="U483" s="38"/>
      <c r="V483" s="38"/>
      <c r="W483" s="38"/>
      <c r="X483" s="38"/>
      <c r="Y483" s="38"/>
      <c r="Z483" s="38"/>
      <c r="AA483" s="38"/>
      <c r="AB483" s="38"/>
      <c r="AC483" s="38"/>
      <c r="AD483" s="38"/>
      <c r="AE483" s="38"/>
      <c r="AT483" s="19" t="s">
        <v>167</v>
      </c>
      <c r="AU483" s="19" t="s">
        <v>91</v>
      </c>
    </row>
    <row r="484" s="2" customFormat="1" ht="16.5" customHeight="1">
      <c r="A484" s="38"/>
      <c r="B484" s="180"/>
      <c r="C484" s="181" t="s">
        <v>1160</v>
      </c>
      <c r="D484" s="181" t="s">
        <v>160</v>
      </c>
      <c r="E484" s="182" t="s">
        <v>2336</v>
      </c>
      <c r="F484" s="183" t="s">
        <v>2265</v>
      </c>
      <c r="G484" s="184" t="s">
        <v>364</v>
      </c>
      <c r="H484" s="185">
        <v>1</v>
      </c>
      <c r="I484" s="186"/>
      <c r="J484" s="187">
        <f>ROUND(I484*H484,2)</f>
        <v>0</v>
      </c>
      <c r="K484" s="183" t="s">
        <v>1</v>
      </c>
      <c r="L484" s="39"/>
      <c r="M484" s="188" t="s">
        <v>1</v>
      </c>
      <c r="N484" s="189" t="s">
        <v>40</v>
      </c>
      <c r="O484" s="77"/>
      <c r="P484" s="190">
        <f>O484*H484</f>
        <v>0</v>
      </c>
      <c r="Q484" s="190">
        <v>0</v>
      </c>
      <c r="R484" s="190">
        <f>Q484*H484</f>
        <v>0</v>
      </c>
      <c r="S484" s="190">
        <v>0</v>
      </c>
      <c r="T484" s="191">
        <f>S484*H484</f>
        <v>0</v>
      </c>
      <c r="U484" s="38"/>
      <c r="V484" s="38"/>
      <c r="W484" s="38"/>
      <c r="X484" s="38"/>
      <c r="Y484" s="38"/>
      <c r="Z484" s="38"/>
      <c r="AA484" s="38"/>
      <c r="AB484" s="38"/>
      <c r="AC484" s="38"/>
      <c r="AD484" s="38"/>
      <c r="AE484" s="38"/>
      <c r="AR484" s="192" t="s">
        <v>165</v>
      </c>
      <c r="AT484" s="192" t="s">
        <v>160</v>
      </c>
      <c r="AU484" s="192" t="s">
        <v>91</v>
      </c>
      <c r="AY484" s="19" t="s">
        <v>158</v>
      </c>
      <c r="BE484" s="193">
        <f>IF(N484="základní",J484,0)</f>
        <v>0</v>
      </c>
      <c r="BF484" s="193">
        <f>IF(N484="snížená",J484,0)</f>
        <v>0</v>
      </c>
      <c r="BG484" s="193">
        <f>IF(N484="zákl. přenesená",J484,0)</f>
        <v>0</v>
      </c>
      <c r="BH484" s="193">
        <f>IF(N484="sníž. přenesená",J484,0)</f>
        <v>0</v>
      </c>
      <c r="BI484" s="193">
        <f>IF(N484="nulová",J484,0)</f>
        <v>0</v>
      </c>
      <c r="BJ484" s="19" t="s">
        <v>81</v>
      </c>
      <c r="BK484" s="193">
        <f>ROUND(I484*H484,2)</f>
        <v>0</v>
      </c>
      <c r="BL484" s="19" t="s">
        <v>165</v>
      </c>
      <c r="BM484" s="192" t="s">
        <v>2337</v>
      </c>
    </row>
    <row r="485" s="2" customFormat="1">
      <c r="A485" s="38"/>
      <c r="B485" s="39"/>
      <c r="C485" s="38"/>
      <c r="D485" s="194" t="s">
        <v>167</v>
      </c>
      <c r="E485" s="38"/>
      <c r="F485" s="195" t="s">
        <v>2265</v>
      </c>
      <c r="G485" s="38"/>
      <c r="H485" s="38"/>
      <c r="I485" s="196"/>
      <c r="J485" s="38"/>
      <c r="K485" s="38"/>
      <c r="L485" s="39"/>
      <c r="M485" s="197"/>
      <c r="N485" s="198"/>
      <c r="O485" s="77"/>
      <c r="P485" s="77"/>
      <c r="Q485" s="77"/>
      <c r="R485" s="77"/>
      <c r="S485" s="77"/>
      <c r="T485" s="78"/>
      <c r="U485" s="38"/>
      <c r="V485" s="38"/>
      <c r="W485" s="38"/>
      <c r="X485" s="38"/>
      <c r="Y485" s="38"/>
      <c r="Z485" s="38"/>
      <c r="AA485" s="38"/>
      <c r="AB485" s="38"/>
      <c r="AC485" s="38"/>
      <c r="AD485" s="38"/>
      <c r="AE485" s="38"/>
      <c r="AT485" s="19" t="s">
        <v>167</v>
      </c>
      <c r="AU485" s="19" t="s">
        <v>91</v>
      </c>
    </row>
    <row r="486" s="2" customFormat="1" ht="16.5" customHeight="1">
      <c r="A486" s="38"/>
      <c r="B486" s="180"/>
      <c r="C486" s="181" t="s">
        <v>1165</v>
      </c>
      <c r="D486" s="181" t="s">
        <v>160</v>
      </c>
      <c r="E486" s="182" t="s">
        <v>2338</v>
      </c>
      <c r="F486" s="183" t="s">
        <v>2265</v>
      </c>
      <c r="G486" s="184" t="s">
        <v>364</v>
      </c>
      <c r="H486" s="185">
        <v>1</v>
      </c>
      <c r="I486" s="186"/>
      <c r="J486" s="187">
        <f>ROUND(I486*H486,2)</f>
        <v>0</v>
      </c>
      <c r="K486" s="183" t="s">
        <v>1</v>
      </c>
      <c r="L486" s="39"/>
      <c r="M486" s="188" t="s">
        <v>1</v>
      </c>
      <c r="N486" s="189" t="s">
        <v>40</v>
      </c>
      <c r="O486" s="77"/>
      <c r="P486" s="190">
        <f>O486*H486</f>
        <v>0</v>
      </c>
      <c r="Q486" s="190">
        <v>0</v>
      </c>
      <c r="R486" s="190">
        <f>Q486*H486</f>
        <v>0</v>
      </c>
      <c r="S486" s="190">
        <v>0</v>
      </c>
      <c r="T486" s="191">
        <f>S486*H486</f>
        <v>0</v>
      </c>
      <c r="U486" s="38"/>
      <c r="V486" s="38"/>
      <c r="W486" s="38"/>
      <c r="X486" s="38"/>
      <c r="Y486" s="38"/>
      <c r="Z486" s="38"/>
      <c r="AA486" s="38"/>
      <c r="AB486" s="38"/>
      <c r="AC486" s="38"/>
      <c r="AD486" s="38"/>
      <c r="AE486" s="38"/>
      <c r="AR486" s="192" t="s">
        <v>165</v>
      </c>
      <c r="AT486" s="192" t="s">
        <v>160</v>
      </c>
      <c r="AU486" s="192" t="s">
        <v>91</v>
      </c>
      <c r="AY486" s="19" t="s">
        <v>158</v>
      </c>
      <c r="BE486" s="193">
        <f>IF(N486="základní",J486,0)</f>
        <v>0</v>
      </c>
      <c r="BF486" s="193">
        <f>IF(N486="snížená",J486,0)</f>
        <v>0</v>
      </c>
      <c r="BG486" s="193">
        <f>IF(N486="zákl. přenesená",J486,0)</f>
        <v>0</v>
      </c>
      <c r="BH486" s="193">
        <f>IF(N486="sníž. přenesená",J486,0)</f>
        <v>0</v>
      </c>
      <c r="BI486" s="193">
        <f>IF(N486="nulová",J486,0)</f>
        <v>0</v>
      </c>
      <c r="BJ486" s="19" t="s">
        <v>81</v>
      </c>
      <c r="BK486" s="193">
        <f>ROUND(I486*H486,2)</f>
        <v>0</v>
      </c>
      <c r="BL486" s="19" t="s">
        <v>165</v>
      </c>
      <c r="BM486" s="192" t="s">
        <v>2339</v>
      </c>
    </row>
    <row r="487" s="2" customFormat="1">
      <c r="A487" s="38"/>
      <c r="B487" s="39"/>
      <c r="C487" s="38"/>
      <c r="D487" s="194" t="s">
        <v>167</v>
      </c>
      <c r="E487" s="38"/>
      <c r="F487" s="195" t="s">
        <v>2265</v>
      </c>
      <c r="G487" s="38"/>
      <c r="H487" s="38"/>
      <c r="I487" s="196"/>
      <c r="J487" s="38"/>
      <c r="K487" s="38"/>
      <c r="L487" s="39"/>
      <c r="M487" s="197"/>
      <c r="N487" s="198"/>
      <c r="O487" s="77"/>
      <c r="P487" s="77"/>
      <c r="Q487" s="77"/>
      <c r="R487" s="77"/>
      <c r="S487" s="77"/>
      <c r="T487" s="78"/>
      <c r="U487" s="38"/>
      <c r="V487" s="38"/>
      <c r="W487" s="38"/>
      <c r="X487" s="38"/>
      <c r="Y487" s="38"/>
      <c r="Z487" s="38"/>
      <c r="AA487" s="38"/>
      <c r="AB487" s="38"/>
      <c r="AC487" s="38"/>
      <c r="AD487" s="38"/>
      <c r="AE487" s="38"/>
      <c r="AT487" s="19" t="s">
        <v>167</v>
      </c>
      <c r="AU487" s="19" t="s">
        <v>91</v>
      </c>
    </row>
    <row r="488" s="2" customFormat="1" ht="16.5" customHeight="1">
      <c r="A488" s="38"/>
      <c r="B488" s="180"/>
      <c r="C488" s="181" t="s">
        <v>1170</v>
      </c>
      <c r="D488" s="181" t="s">
        <v>160</v>
      </c>
      <c r="E488" s="182" t="s">
        <v>2340</v>
      </c>
      <c r="F488" s="183" t="s">
        <v>2324</v>
      </c>
      <c r="G488" s="184" t="s">
        <v>364</v>
      </c>
      <c r="H488" s="185">
        <v>1</v>
      </c>
      <c r="I488" s="186"/>
      <c r="J488" s="187">
        <f>ROUND(I488*H488,2)</f>
        <v>0</v>
      </c>
      <c r="K488" s="183" t="s">
        <v>1</v>
      </c>
      <c r="L488" s="39"/>
      <c r="M488" s="188" t="s">
        <v>1</v>
      </c>
      <c r="N488" s="189" t="s">
        <v>40</v>
      </c>
      <c r="O488" s="77"/>
      <c r="P488" s="190">
        <f>O488*H488</f>
        <v>0</v>
      </c>
      <c r="Q488" s="190">
        <v>0</v>
      </c>
      <c r="R488" s="190">
        <f>Q488*H488</f>
        <v>0</v>
      </c>
      <c r="S488" s="190">
        <v>0</v>
      </c>
      <c r="T488" s="191">
        <f>S488*H488</f>
        <v>0</v>
      </c>
      <c r="U488" s="38"/>
      <c r="V488" s="38"/>
      <c r="W488" s="38"/>
      <c r="X488" s="38"/>
      <c r="Y488" s="38"/>
      <c r="Z488" s="38"/>
      <c r="AA488" s="38"/>
      <c r="AB488" s="38"/>
      <c r="AC488" s="38"/>
      <c r="AD488" s="38"/>
      <c r="AE488" s="38"/>
      <c r="AR488" s="192" t="s">
        <v>165</v>
      </c>
      <c r="AT488" s="192" t="s">
        <v>160</v>
      </c>
      <c r="AU488" s="192" t="s">
        <v>91</v>
      </c>
      <c r="AY488" s="19" t="s">
        <v>158</v>
      </c>
      <c r="BE488" s="193">
        <f>IF(N488="základní",J488,0)</f>
        <v>0</v>
      </c>
      <c r="BF488" s="193">
        <f>IF(N488="snížená",J488,0)</f>
        <v>0</v>
      </c>
      <c r="BG488" s="193">
        <f>IF(N488="zákl. přenesená",J488,0)</f>
        <v>0</v>
      </c>
      <c r="BH488" s="193">
        <f>IF(N488="sníž. přenesená",J488,0)</f>
        <v>0</v>
      </c>
      <c r="BI488" s="193">
        <f>IF(N488="nulová",J488,0)</f>
        <v>0</v>
      </c>
      <c r="BJ488" s="19" t="s">
        <v>81</v>
      </c>
      <c r="BK488" s="193">
        <f>ROUND(I488*H488,2)</f>
        <v>0</v>
      </c>
      <c r="BL488" s="19" t="s">
        <v>165</v>
      </c>
      <c r="BM488" s="192" t="s">
        <v>2341</v>
      </c>
    </row>
    <row r="489" s="2" customFormat="1">
      <c r="A489" s="38"/>
      <c r="B489" s="39"/>
      <c r="C489" s="38"/>
      <c r="D489" s="194" t="s">
        <v>167</v>
      </c>
      <c r="E489" s="38"/>
      <c r="F489" s="195" t="s">
        <v>2324</v>
      </c>
      <c r="G489" s="38"/>
      <c r="H489" s="38"/>
      <c r="I489" s="196"/>
      <c r="J489" s="38"/>
      <c r="K489" s="38"/>
      <c r="L489" s="39"/>
      <c r="M489" s="197"/>
      <c r="N489" s="198"/>
      <c r="O489" s="77"/>
      <c r="P489" s="77"/>
      <c r="Q489" s="77"/>
      <c r="R489" s="77"/>
      <c r="S489" s="77"/>
      <c r="T489" s="78"/>
      <c r="U489" s="38"/>
      <c r="V489" s="38"/>
      <c r="W489" s="38"/>
      <c r="X489" s="38"/>
      <c r="Y489" s="38"/>
      <c r="Z489" s="38"/>
      <c r="AA489" s="38"/>
      <c r="AB489" s="38"/>
      <c r="AC489" s="38"/>
      <c r="AD489" s="38"/>
      <c r="AE489" s="38"/>
      <c r="AT489" s="19" t="s">
        <v>167</v>
      </c>
      <c r="AU489" s="19" t="s">
        <v>91</v>
      </c>
    </row>
    <row r="490" s="2" customFormat="1" ht="21.75" customHeight="1">
      <c r="A490" s="38"/>
      <c r="B490" s="180"/>
      <c r="C490" s="181" t="s">
        <v>1177</v>
      </c>
      <c r="D490" s="181" t="s">
        <v>160</v>
      </c>
      <c r="E490" s="182" t="s">
        <v>2342</v>
      </c>
      <c r="F490" s="183" t="s">
        <v>2343</v>
      </c>
      <c r="G490" s="184" t="s">
        <v>364</v>
      </c>
      <c r="H490" s="185">
        <v>1</v>
      </c>
      <c r="I490" s="186"/>
      <c r="J490" s="187">
        <f>ROUND(I490*H490,2)</f>
        <v>0</v>
      </c>
      <c r="K490" s="183" t="s">
        <v>1</v>
      </c>
      <c r="L490" s="39"/>
      <c r="M490" s="188" t="s">
        <v>1</v>
      </c>
      <c r="N490" s="189" t="s">
        <v>40</v>
      </c>
      <c r="O490" s="77"/>
      <c r="P490" s="190">
        <f>O490*H490</f>
        <v>0</v>
      </c>
      <c r="Q490" s="190">
        <v>0</v>
      </c>
      <c r="R490" s="190">
        <f>Q490*H490</f>
        <v>0</v>
      </c>
      <c r="S490" s="190">
        <v>0</v>
      </c>
      <c r="T490" s="191">
        <f>S490*H490</f>
        <v>0</v>
      </c>
      <c r="U490" s="38"/>
      <c r="V490" s="38"/>
      <c r="W490" s="38"/>
      <c r="X490" s="38"/>
      <c r="Y490" s="38"/>
      <c r="Z490" s="38"/>
      <c r="AA490" s="38"/>
      <c r="AB490" s="38"/>
      <c r="AC490" s="38"/>
      <c r="AD490" s="38"/>
      <c r="AE490" s="38"/>
      <c r="AR490" s="192" t="s">
        <v>165</v>
      </c>
      <c r="AT490" s="192" t="s">
        <v>160</v>
      </c>
      <c r="AU490" s="192" t="s">
        <v>91</v>
      </c>
      <c r="AY490" s="19" t="s">
        <v>158</v>
      </c>
      <c r="BE490" s="193">
        <f>IF(N490="základní",J490,0)</f>
        <v>0</v>
      </c>
      <c r="BF490" s="193">
        <f>IF(N490="snížená",J490,0)</f>
        <v>0</v>
      </c>
      <c r="BG490" s="193">
        <f>IF(N490="zákl. přenesená",J490,0)</f>
        <v>0</v>
      </c>
      <c r="BH490" s="193">
        <f>IF(N490="sníž. přenesená",J490,0)</f>
        <v>0</v>
      </c>
      <c r="BI490" s="193">
        <f>IF(N490="nulová",J490,0)</f>
        <v>0</v>
      </c>
      <c r="BJ490" s="19" t="s">
        <v>81</v>
      </c>
      <c r="BK490" s="193">
        <f>ROUND(I490*H490,2)</f>
        <v>0</v>
      </c>
      <c r="BL490" s="19" t="s">
        <v>165</v>
      </c>
      <c r="BM490" s="192" t="s">
        <v>2344</v>
      </c>
    </row>
    <row r="491" s="2" customFormat="1">
      <c r="A491" s="38"/>
      <c r="B491" s="39"/>
      <c r="C491" s="38"/>
      <c r="D491" s="194" t="s">
        <v>167</v>
      </c>
      <c r="E491" s="38"/>
      <c r="F491" s="195" t="s">
        <v>2343</v>
      </c>
      <c r="G491" s="38"/>
      <c r="H491" s="38"/>
      <c r="I491" s="196"/>
      <c r="J491" s="38"/>
      <c r="K491" s="38"/>
      <c r="L491" s="39"/>
      <c r="M491" s="197"/>
      <c r="N491" s="198"/>
      <c r="O491" s="77"/>
      <c r="P491" s="77"/>
      <c r="Q491" s="77"/>
      <c r="R491" s="77"/>
      <c r="S491" s="77"/>
      <c r="T491" s="78"/>
      <c r="U491" s="38"/>
      <c r="V491" s="38"/>
      <c r="W491" s="38"/>
      <c r="X491" s="38"/>
      <c r="Y491" s="38"/>
      <c r="Z491" s="38"/>
      <c r="AA491" s="38"/>
      <c r="AB491" s="38"/>
      <c r="AC491" s="38"/>
      <c r="AD491" s="38"/>
      <c r="AE491" s="38"/>
      <c r="AT491" s="19" t="s">
        <v>167</v>
      </c>
      <c r="AU491" s="19" t="s">
        <v>91</v>
      </c>
    </row>
    <row r="492" s="2" customFormat="1" ht="16.5" customHeight="1">
      <c r="A492" s="38"/>
      <c r="B492" s="180"/>
      <c r="C492" s="181" t="s">
        <v>1186</v>
      </c>
      <c r="D492" s="181" t="s">
        <v>160</v>
      </c>
      <c r="E492" s="182" t="s">
        <v>2345</v>
      </c>
      <c r="F492" s="183" t="s">
        <v>2265</v>
      </c>
      <c r="G492" s="184" t="s">
        <v>364</v>
      </c>
      <c r="H492" s="185">
        <v>1</v>
      </c>
      <c r="I492" s="186"/>
      <c r="J492" s="187">
        <f>ROUND(I492*H492,2)</f>
        <v>0</v>
      </c>
      <c r="K492" s="183" t="s">
        <v>1</v>
      </c>
      <c r="L492" s="39"/>
      <c r="M492" s="188" t="s">
        <v>1</v>
      </c>
      <c r="N492" s="189" t="s">
        <v>40</v>
      </c>
      <c r="O492" s="77"/>
      <c r="P492" s="190">
        <f>O492*H492</f>
        <v>0</v>
      </c>
      <c r="Q492" s="190">
        <v>0</v>
      </c>
      <c r="R492" s="190">
        <f>Q492*H492</f>
        <v>0</v>
      </c>
      <c r="S492" s="190">
        <v>0</v>
      </c>
      <c r="T492" s="191">
        <f>S492*H492</f>
        <v>0</v>
      </c>
      <c r="U492" s="38"/>
      <c r="V492" s="38"/>
      <c r="W492" s="38"/>
      <c r="X492" s="38"/>
      <c r="Y492" s="38"/>
      <c r="Z492" s="38"/>
      <c r="AA492" s="38"/>
      <c r="AB492" s="38"/>
      <c r="AC492" s="38"/>
      <c r="AD492" s="38"/>
      <c r="AE492" s="38"/>
      <c r="AR492" s="192" t="s">
        <v>165</v>
      </c>
      <c r="AT492" s="192" t="s">
        <v>160</v>
      </c>
      <c r="AU492" s="192" t="s">
        <v>91</v>
      </c>
      <c r="AY492" s="19" t="s">
        <v>158</v>
      </c>
      <c r="BE492" s="193">
        <f>IF(N492="základní",J492,0)</f>
        <v>0</v>
      </c>
      <c r="BF492" s="193">
        <f>IF(N492="snížená",J492,0)</f>
        <v>0</v>
      </c>
      <c r="BG492" s="193">
        <f>IF(N492="zákl. přenesená",J492,0)</f>
        <v>0</v>
      </c>
      <c r="BH492" s="193">
        <f>IF(N492="sníž. přenesená",J492,0)</f>
        <v>0</v>
      </c>
      <c r="BI492" s="193">
        <f>IF(N492="nulová",J492,0)</f>
        <v>0</v>
      </c>
      <c r="BJ492" s="19" t="s">
        <v>81</v>
      </c>
      <c r="BK492" s="193">
        <f>ROUND(I492*H492,2)</f>
        <v>0</v>
      </c>
      <c r="BL492" s="19" t="s">
        <v>165</v>
      </c>
      <c r="BM492" s="192" t="s">
        <v>2346</v>
      </c>
    </row>
    <row r="493" s="2" customFormat="1">
      <c r="A493" s="38"/>
      <c r="B493" s="39"/>
      <c r="C493" s="38"/>
      <c r="D493" s="194" t="s">
        <v>167</v>
      </c>
      <c r="E493" s="38"/>
      <c r="F493" s="195" t="s">
        <v>2265</v>
      </c>
      <c r="G493" s="38"/>
      <c r="H493" s="38"/>
      <c r="I493" s="196"/>
      <c r="J493" s="38"/>
      <c r="K493" s="38"/>
      <c r="L493" s="39"/>
      <c r="M493" s="197"/>
      <c r="N493" s="198"/>
      <c r="O493" s="77"/>
      <c r="P493" s="77"/>
      <c r="Q493" s="77"/>
      <c r="R493" s="77"/>
      <c r="S493" s="77"/>
      <c r="T493" s="78"/>
      <c r="U493" s="38"/>
      <c r="V493" s="38"/>
      <c r="W493" s="38"/>
      <c r="X493" s="38"/>
      <c r="Y493" s="38"/>
      <c r="Z493" s="38"/>
      <c r="AA493" s="38"/>
      <c r="AB493" s="38"/>
      <c r="AC493" s="38"/>
      <c r="AD493" s="38"/>
      <c r="AE493" s="38"/>
      <c r="AT493" s="19" t="s">
        <v>167</v>
      </c>
      <c r="AU493" s="19" t="s">
        <v>91</v>
      </c>
    </row>
    <row r="494" s="2" customFormat="1" ht="16.5" customHeight="1">
      <c r="A494" s="38"/>
      <c r="B494" s="180"/>
      <c r="C494" s="181" t="s">
        <v>1193</v>
      </c>
      <c r="D494" s="181" t="s">
        <v>160</v>
      </c>
      <c r="E494" s="182" t="s">
        <v>2347</v>
      </c>
      <c r="F494" s="183" t="s">
        <v>2324</v>
      </c>
      <c r="G494" s="184" t="s">
        <v>364</v>
      </c>
      <c r="H494" s="185">
        <v>1</v>
      </c>
      <c r="I494" s="186"/>
      <c r="J494" s="187">
        <f>ROUND(I494*H494,2)</f>
        <v>0</v>
      </c>
      <c r="K494" s="183" t="s">
        <v>1</v>
      </c>
      <c r="L494" s="39"/>
      <c r="M494" s="188" t="s">
        <v>1</v>
      </c>
      <c r="N494" s="189" t="s">
        <v>40</v>
      </c>
      <c r="O494" s="77"/>
      <c r="P494" s="190">
        <f>O494*H494</f>
        <v>0</v>
      </c>
      <c r="Q494" s="190">
        <v>0</v>
      </c>
      <c r="R494" s="190">
        <f>Q494*H494</f>
        <v>0</v>
      </c>
      <c r="S494" s="190">
        <v>0</v>
      </c>
      <c r="T494" s="191">
        <f>S494*H494</f>
        <v>0</v>
      </c>
      <c r="U494" s="38"/>
      <c r="V494" s="38"/>
      <c r="W494" s="38"/>
      <c r="X494" s="38"/>
      <c r="Y494" s="38"/>
      <c r="Z494" s="38"/>
      <c r="AA494" s="38"/>
      <c r="AB494" s="38"/>
      <c r="AC494" s="38"/>
      <c r="AD494" s="38"/>
      <c r="AE494" s="38"/>
      <c r="AR494" s="192" t="s">
        <v>165</v>
      </c>
      <c r="AT494" s="192" t="s">
        <v>160</v>
      </c>
      <c r="AU494" s="192" t="s">
        <v>91</v>
      </c>
      <c r="AY494" s="19" t="s">
        <v>158</v>
      </c>
      <c r="BE494" s="193">
        <f>IF(N494="základní",J494,0)</f>
        <v>0</v>
      </c>
      <c r="BF494" s="193">
        <f>IF(N494="snížená",J494,0)</f>
        <v>0</v>
      </c>
      <c r="BG494" s="193">
        <f>IF(N494="zákl. přenesená",J494,0)</f>
        <v>0</v>
      </c>
      <c r="BH494" s="193">
        <f>IF(N494="sníž. přenesená",J494,0)</f>
        <v>0</v>
      </c>
      <c r="BI494" s="193">
        <f>IF(N494="nulová",J494,0)</f>
        <v>0</v>
      </c>
      <c r="BJ494" s="19" t="s">
        <v>81</v>
      </c>
      <c r="BK494" s="193">
        <f>ROUND(I494*H494,2)</f>
        <v>0</v>
      </c>
      <c r="BL494" s="19" t="s">
        <v>165</v>
      </c>
      <c r="BM494" s="192" t="s">
        <v>2348</v>
      </c>
    </row>
    <row r="495" s="2" customFormat="1">
      <c r="A495" s="38"/>
      <c r="B495" s="39"/>
      <c r="C495" s="38"/>
      <c r="D495" s="194" t="s">
        <v>167</v>
      </c>
      <c r="E495" s="38"/>
      <c r="F495" s="195" t="s">
        <v>2324</v>
      </c>
      <c r="G495" s="38"/>
      <c r="H495" s="38"/>
      <c r="I495" s="196"/>
      <c r="J495" s="38"/>
      <c r="K495" s="38"/>
      <c r="L495" s="39"/>
      <c r="M495" s="197"/>
      <c r="N495" s="198"/>
      <c r="O495" s="77"/>
      <c r="P495" s="77"/>
      <c r="Q495" s="77"/>
      <c r="R495" s="77"/>
      <c r="S495" s="77"/>
      <c r="T495" s="78"/>
      <c r="U495" s="38"/>
      <c r="V495" s="38"/>
      <c r="W495" s="38"/>
      <c r="X495" s="38"/>
      <c r="Y495" s="38"/>
      <c r="Z495" s="38"/>
      <c r="AA495" s="38"/>
      <c r="AB495" s="38"/>
      <c r="AC495" s="38"/>
      <c r="AD495" s="38"/>
      <c r="AE495" s="38"/>
      <c r="AT495" s="19" t="s">
        <v>167</v>
      </c>
      <c r="AU495" s="19" t="s">
        <v>91</v>
      </c>
    </row>
    <row r="496" s="2" customFormat="1" ht="21.75" customHeight="1">
      <c r="A496" s="38"/>
      <c r="B496" s="180"/>
      <c r="C496" s="181" t="s">
        <v>1198</v>
      </c>
      <c r="D496" s="181" t="s">
        <v>160</v>
      </c>
      <c r="E496" s="182" t="s">
        <v>2349</v>
      </c>
      <c r="F496" s="183" t="s">
        <v>2343</v>
      </c>
      <c r="G496" s="184" t="s">
        <v>364</v>
      </c>
      <c r="H496" s="185">
        <v>1</v>
      </c>
      <c r="I496" s="186"/>
      <c r="J496" s="187">
        <f>ROUND(I496*H496,2)</f>
        <v>0</v>
      </c>
      <c r="K496" s="183" t="s">
        <v>1</v>
      </c>
      <c r="L496" s="39"/>
      <c r="M496" s="188" t="s">
        <v>1</v>
      </c>
      <c r="N496" s="189" t="s">
        <v>40</v>
      </c>
      <c r="O496" s="77"/>
      <c r="P496" s="190">
        <f>O496*H496</f>
        <v>0</v>
      </c>
      <c r="Q496" s="190">
        <v>0</v>
      </c>
      <c r="R496" s="190">
        <f>Q496*H496</f>
        <v>0</v>
      </c>
      <c r="S496" s="190">
        <v>0</v>
      </c>
      <c r="T496" s="191">
        <f>S496*H496</f>
        <v>0</v>
      </c>
      <c r="U496" s="38"/>
      <c r="V496" s="38"/>
      <c r="W496" s="38"/>
      <c r="X496" s="38"/>
      <c r="Y496" s="38"/>
      <c r="Z496" s="38"/>
      <c r="AA496" s="38"/>
      <c r="AB496" s="38"/>
      <c r="AC496" s="38"/>
      <c r="AD496" s="38"/>
      <c r="AE496" s="38"/>
      <c r="AR496" s="192" t="s">
        <v>165</v>
      </c>
      <c r="AT496" s="192" t="s">
        <v>160</v>
      </c>
      <c r="AU496" s="192" t="s">
        <v>91</v>
      </c>
      <c r="AY496" s="19" t="s">
        <v>158</v>
      </c>
      <c r="BE496" s="193">
        <f>IF(N496="základní",J496,0)</f>
        <v>0</v>
      </c>
      <c r="BF496" s="193">
        <f>IF(N496="snížená",J496,0)</f>
        <v>0</v>
      </c>
      <c r="BG496" s="193">
        <f>IF(N496="zákl. přenesená",J496,0)</f>
        <v>0</v>
      </c>
      <c r="BH496" s="193">
        <f>IF(N496="sníž. přenesená",J496,0)</f>
        <v>0</v>
      </c>
      <c r="BI496" s="193">
        <f>IF(N496="nulová",J496,0)</f>
        <v>0</v>
      </c>
      <c r="BJ496" s="19" t="s">
        <v>81</v>
      </c>
      <c r="BK496" s="193">
        <f>ROUND(I496*H496,2)</f>
        <v>0</v>
      </c>
      <c r="BL496" s="19" t="s">
        <v>165</v>
      </c>
      <c r="BM496" s="192" t="s">
        <v>2350</v>
      </c>
    </row>
    <row r="497" s="2" customFormat="1">
      <c r="A497" s="38"/>
      <c r="B497" s="39"/>
      <c r="C497" s="38"/>
      <c r="D497" s="194" t="s">
        <v>167</v>
      </c>
      <c r="E497" s="38"/>
      <c r="F497" s="195" t="s">
        <v>2343</v>
      </c>
      <c r="G497" s="38"/>
      <c r="H497" s="38"/>
      <c r="I497" s="196"/>
      <c r="J497" s="38"/>
      <c r="K497" s="38"/>
      <c r="L497" s="39"/>
      <c r="M497" s="197"/>
      <c r="N497" s="198"/>
      <c r="O497" s="77"/>
      <c r="P497" s="77"/>
      <c r="Q497" s="77"/>
      <c r="R497" s="77"/>
      <c r="S497" s="77"/>
      <c r="T497" s="78"/>
      <c r="U497" s="38"/>
      <c r="V497" s="38"/>
      <c r="W497" s="38"/>
      <c r="X497" s="38"/>
      <c r="Y497" s="38"/>
      <c r="Z497" s="38"/>
      <c r="AA497" s="38"/>
      <c r="AB497" s="38"/>
      <c r="AC497" s="38"/>
      <c r="AD497" s="38"/>
      <c r="AE497" s="38"/>
      <c r="AT497" s="19" t="s">
        <v>167</v>
      </c>
      <c r="AU497" s="19" t="s">
        <v>91</v>
      </c>
    </row>
    <row r="498" s="2" customFormat="1" ht="16.5" customHeight="1">
      <c r="A498" s="38"/>
      <c r="B498" s="180"/>
      <c r="C498" s="181" t="s">
        <v>1204</v>
      </c>
      <c r="D498" s="181" t="s">
        <v>160</v>
      </c>
      <c r="E498" s="182" t="s">
        <v>2351</v>
      </c>
      <c r="F498" s="183" t="s">
        <v>2265</v>
      </c>
      <c r="G498" s="184" t="s">
        <v>364</v>
      </c>
      <c r="H498" s="185">
        <v>1</v>
      </c>
      <c r="I498" s="186"/>
      <c r="J498" s="187">
        <f>ROUND(I498*H498,2)</f>
        <v>0</v>
      </c>
      <c r="K498" s="183" t="s">
        <v>1</v>
      </c>
      <c r="L498" s="39"/>
      <c r="M498" s="188" t="s">
        <v>1</v>
      </c>
      <c r="N498" s="189" t="s">
        <v>40</v>
      </c>
      <c r="O498" s="77"/>
      <c r="P498" s="190">
        <f>O498*H498</f>
        <v>0</v>
      </c>
      <c r="Q498" s="190">
        <v>0</v>
      </c>
      <c r="R498" s="190">
        <f>Q498*H498</f>
        <v>0</v>
      </c>
      <c r="S498" s="190">
        <v>0</v>
      </c>
      <c r="T498" s="191">
        <f>S498*H498</f>
        <v>0</v>
      </c>
      <c r="U498" s="38"/>
      <c r="V498" s="38"/>
      <c r="W498" s="38"/>
      <c r="X498" s="38"/>
      <c r="Y498" s="38"/>
      <c r="Z498" s="38"/>
      <c r="AA498" s="38"/>
      <c r="AB498" s="38"/>
      <c r="AC498" s="38"/>
      <c r="AD498" s="38"/>
      <c r="AE498" s="38"/>
      <c r="AR498" s="192" t="s">
        <v>165</v>
      </c>
      <c r="AT498" s="192" t="s">
        <v>160</v>
      </c>
      <c r="AU498" s="192" t="s">
        <v>91</v>
      </c>
      <c r="AY498" s="19" t="s">
        <v>158</v>
      </c>
      <c r="BE498" s="193">
        <f>IF(N498="základní",J498,0)</f>
        <v>0</v>
      </c>
      <c r="BF498" s="193">
        <f>IF(N498="snížená",J498,0)</f>
        <v>0</v>
      </c>
      <c r="BG498" s="193">
        <f>IF(N498="zákl. přenesená",J498,0)</f>
        <v>0</v>
      </c>
      <c r="BH498" s="193">
        <f>IF(N498="sníž. přenesená",J498,0)</f>
        <v>0</v>
      </c>
      <c r="BI498" s="193">
        <f>IF(N498="nulová",J498,0)</f>
        <v>0</v>
      </c>
      <c r="BJ498" s="19" t="s">
        <v>81</v>
      </c>
      <c r="BK498" s="193">
        <f>ROUND(I498*H498,2)</f>
        <v>0</v>
      </c>
      <c r="BL498" s="19" t="s">
        <v>165</v>
      </c>
      <c r="BM498" s="192" t="s">
        <v>2352</v>
      </c>
    </row>
    <row r="499" s="2" customFormat="1">
      <c r="A499" s="38"/>
      <c r="B499" s="39"/>
      <c r="C499" s="38"/>
      <c r="D499" s="194" t="s">
        <v>167</v>
      </c>
      <c r="E499" s="38"/>
      <c r="F499" s="195" t="s">
        <v>2265</v>
      </c>
      <c r="G499" s="38"/>
      <c r="H499" s="38"/>
      <c r="I499" s="196"/>
      <c r="J499" s="38"/>
      <c r="K499" s="38"/>
      <c r="L499" s="39"/>
      <c r="M499" s="197"/>
      <c r="N499" s="198"/>
      <c r="O499" s="77"/>
      <c r="P499" s="77"/>
      <c r="Q499" s="77"/>
      <c r="R499" s="77"/>
      <c r="S499" s="77"/>
      <c r="T499" s="78"/>
      <c r="U499" s="38"/>
      <c r="V499" s="38"/>
      <c r="W499" s="38"/>
      <c r="X499" s="38"/>
      <c r="Y499" s="38"/>
      <c r="Z499" s="38"/>
      <c r="AA499" s="38"/>
      <c r="AB499" s="38"/>
      <c r="AC499" s="38"/>
      <c r="AD499" s="38"/>
      <c r="AE499" s="38"/>
      <c r="AT499" s="19" t="s">
        <v>167</v>
      </c>
      <c r="AU499" s="19" t="s">
        <v>91</v>
      </c>
    </row>
    <row r="500" s="2" customFormat="1" ht="16.5" customHeight="1">
      <c r="A500" s="38"/>
      <c r="B500" s="180"/>
      <c r="C500" s="181" t="s">
        <v>1207</v>
      </c>
      <c r="D500" s="181" t="s">
        <v>160</v>
      </c>
      <c r="E500" s="182" t="s">
        <v>2353</v>
      </c>
      <c r="F500" s="183" t="s">
        <v>2324</v>
      </c>
      <c r="G500" s="184" t="s">
        <v>364</v>
      </c>
      <c r="H500" s="185">
        <v>1</v>
      </c>
      <c r="I500" s="186"/>
      <c r="J500" s="187">
        <f>ROUND(I500*H500,2)</f>
        <v>0</v>
      </c>
      <c r="K500" s="183" t="s">
        <v>1</v>
      </c>
      <c r="L500" s="39"/>
      <c r="M500" s="188" t="s">
        <v>1</v>
      </c>
      <c r="N500" s="189" t="s">
        <v>40</v>
      </c>
      <c r="O500" s="77"/>
      <c r="P500" s="190">
        <f>O500*H500</f>
        <v>0</v>
      </c>
      <c r="Q500" s="190">
        <v>0</v>
      </c>
      <c r="R500" s="190">
        <f>Q500*H500</f>
        <v>0</v>
      </c>
      <c r="S500" s="190">
        <v>0</v>
      </c>
      <c r="T500" s="191">
        <f>S500*H500</f>
        <v>0</v>
      </c>
      <c r="U500" s="38"/>
      <c r="V500" s="38"/>
      <c r="W500" s="38"/>
      <c r="X500" s="38"/>
      <c r="Y500" s="38"/>
      <c r="Z500" s="38"/>
      <c r="AA500" s="38"/>
      <c r="AB500" s="38"/>
      <c r="AC500" s="38"/>
      <c r="AD500" s="38"/>
      <c r="AE500" s="38"/>
      <c r="AR500" s="192" t="s">
        <v>165</v>
      </c>
      <c r="AT500" s="192" t="s">
        <v>160</v>
      </c>
      <c r="AU500" s="192" t="s">
        <v>91</v>
      </c>
      <c r="AY500" s="19" t="s">
        <v>158</v>
      </c>
      <c r="BE500" s="193">
        <f>IF(N500="základní",J500,0)</f>
        <v>0</v>
      </c>
      <c r="BF500" s="193">
        <f>IF(N500="snížená",J500,0)</f>
        <v>0</v>
      </c>
      <c r="BG500" s="193">
        <f>IF(N500="zákl. přenesená",J500,0)</f>
        <v>0</v>
      </c>
      <c r="BH500" s="193">
        <f>IF(N500="sníž. přenesená",J500,0)</f>
        <v>0</v>
      </c>
      <c r="BI500" s="193">
        <f>IF(N500="nulová",J500,0)</f>
        <v>0</v>
      </c>
      <c r="BJ500" s="19" t="s">
        <v>81</v>
      </c>
      <c r="BK500" s="193">
        <f>ROUND(I500*H500,2)</f>
        <v>0</v>
      </c>
      <c r="BL500" s="19" t="s">
        <v>165</v>
      </c>
      <c r="BM500" s="192" t="s">
        <v>2354</v>
      </c>
    </row>
    <row r="501" s="2" customFormat="1">
      <c r="A501" s="38"/>
      <c r="B501" s="39"/>
      <c r="C501" s="38"/>
      <c r="D501" s="194" t="s">
        <v>167</v>
      </c>
      <c r="E501" s="38"/>
      <c r="F501" s="195" t="s">
        <v>2324</v>
      </c>
      <c r="G501" s="38"/>
      <c r="H501" s="38"/>
      <c r="I501" s="196"/>
      <c r="J501" s="38"/>
      <c r="K501" s="38"/>
      <c r="L501" s="39"/>
      <c r="M501" s="197"/>
      <c r="N501" s="198"/>
      <c r="O501" s="77"/>
      <c r="P501" s="77"/>
      <c r="Q501" s="77"/>
      <c r="R501" s="77"/>
      <c r="S501" s="77"/>
      <c r="T501" s="78"/>
      <c r="U501" s="38"/>
      <c r="V501" s="38"/>
      <c r="W501" s="38"/>
      <c r="X501" s="38"/>
      <c r="Y501" s="38"/>
      <c r="Z501" s="38"/>
      <c r="AA501" s="38"/>
      <c r="AB501" s="38"/>
      <c r="AC501" s="38"/>
      <c r="AD501" s="38"/>
      <c r="AE501" s="38"/>
      <c r="AT501" s="19" t="s">
        <v>167</v>
      </c>
      <c r="AU501" s="19" t="s">
        <v>91</v>
      </c>
    </row>
    <row r="502" s="2" customFormat="1" ht="21.75" customHeight="1">
      <c r="A502" s="38"/>
      <c r="B502" s="180"/>
      <c r="C502" s="181" t="s">
        <v>1215</v>
      </c>
      <c r="D502" s="181" t="s">
        <v>160</v>
      </c>
      <c r="E502" s="182" t="s">
        <v>2355</v>
      </c>
      <c r="F502" s="183" t="s">
        <v>2343</v>
      </c>
      <c r="G502" s="184" t="s">
        <v>364</v>
      </c>
      <c r="H502" s="185">
        <v>1</v>
      </c>
      <c r="I502" s="186"/>
      <c r="J502" s="187">
        <f>ROUND(I502*H502,2)</f>
        <v>0</v>
      </c>
      <c r="K502" s="183" t="s">
        <v>1</v>
      </c>
      <c r="L502" s="39"/>
      <c r="M502" s="188" t="s">
        <v>1</v>
      </c>
      <c r="N502" s="189" t="s">
        <v>40</v>
      </c>
      <c r="O502" s="77"/>
      <c r="P502" s="190">
        <f>O502*H502</f>
        <v>0</v>
      </c>
      <c r="Q502" s="190">
        <v>0</v>
      </c>
      <c r="R502" s="190">
        <f>Q502*H502</f>
        <v>0</v>
      </c>
      <c r="S502" s="190">
        <v>0</v>
      </c>
      <c r="T502" s="191">
        <f>S502*H502</f>
        <v>0</v>
      </c>
      <c r="U502" s="38"/>
      <c r="V502" s="38"/>
      <c r="W502" s="38"/>
      <c r="X502" s="38"/>
      <c r="Y502" s="38"/>
      <c r="Z502" s="38"/>
      <c r="AA502" s="38"/>
      <c r="AB502" s="38"/>
      <c r="AC502" s="38"/>
      <c r="AD502" s="38"/>
      <c r="AE502" s="38"/>
      <c r="AR502" s="192" t="s">
        <v>165</v>
      </c>
      <c r="AT502" s="192" t="s">
        <v>160</v>
      </c>
      <c r="AU502" s="192" t="s">
        <v>91</v>
      </c>
      <c r="AY502" s="19" t="s">
        <v>158</v>
      </c>
      <c r="BE502" s="193">
        <f>IF(N502="základní",J502,0)</f>
        <v>0</v>
      </c>
      <c r="BF502" s="193">
        <f>IF(N502="snížená",J502,0)</f>
        <v>0</v>
      </c>
      <c r="BG502" s="193">
        <f>IF(N502="zákl. přenesená",J502,0)</f>
        <v>0</v>
      </c>
      <c r="BH502" s="193">
        <f>IF(N502="sníž. přenesená",J502,0)</f>
        <v>0</v>
      </c>
      <c r="BI502" s="193">
        <f>IF(N502="nulová",J502,0)</f>
        <v>0</v>
      </c>
      <c r="BJ502" s="19" t="s">
        <v>81</v>
      </c>
      <c r="BK502" s="193">
        <f>ROUND(I502*H502,2)</f>
        <v>0</v>
      </c>
      <c r="BL502" s="19" t="s">
        <v>165</v>
      </c>
      <c r="BM502" s="192" t="s">
        <v>2356</v>
      </c>
    </row>
    <row r="503" s="2" customFormat="1">
      <c r="A503" s="38"/>
      <c r="B503" s="39"/>
      <c r="C503" s="38"/>
      <c r="D503" s="194" t="s">
        <v>167</v>
      </c>
      <c r="E503" s="38"/>
      <c r="F503" s="195" t="s">
        <v>2343</v>
      </c>
      <c r="G503" s="38"/>
      <c r="H503" s="38"/>
      <c r="I503" s="196"/>
      <c r="J503" s="38"/>
      <c r="K503" s="38"/>
      <c r="L503" s="39"/>
      <c r="M503" s="197"/>
      <c r="N503" s="198"/>
      <c r="O503" s="77"/>
      <c r="P503" s="77"/>
      <c r="Q503" s="77"/>
      <c r="R503" s="77"/>
      <c r="S503" s="77"/>
      <c r="T503" s="78"/>
      <c r="U503" s="38"/>
      <c r="V503" s="38"/>
      <c r="W503" s="38"/>
      <c r="X503" s="38"/>
      <c r="Y503" s="38"/>
      <c r="Z503" s="38"/>
      <c r="AA503" s="38"/>
      <c r="AB503" s="38"/>
      <c r="AC503" s="38"/>
      <c r="AD503" s="38"/>
      <c r="AE503" s="38"/>
      <c r="AT503" s="19" t="s">
        <v>167</v>
      </c>
      <c r="AU503" s="19" t="s">
        <v>91</v>
      </c>
    </row>
    <row r="504" s="2" customFormat="1" ht="16.5" customHeight="1">
      <c r="A504" s="38"/>
      <c r="B504" s="180"/>
      <c r="C504" s="181" t="s">
        <v>1220</v>
      </c>
      <c r="D504" s="181" t="s">
        <v>160</v>
      </c>
      <c r="E504" s="182" t="s">
        <v>2357</v>
      </c>
      <c r="F504" s="183" t="s">
        <v>2265</v>
      </c>
      <c r="G504" s="184" t="s">
        <v>364</v>
      </c>
      <c r="H504" s="185">
        <v>1</v>
      </c>
      <c r="I504" s="186"/>
      <c r="J504" s="187">
        <f>ROUND(I504*H504,2)</f>
        <v>0</v>
      </c>
      <c r="K504" s="183" t="s">
        <v>1</v>
      </c>
      <c r="L504" s="39"/>
      <c r="M504" s="188" t="s">
        <v>1</v>
      </c>
      <c r="N504" s="189" t="s">
        <v>40</v>
      </c>
      <c r="O504" s="77"/>
      <c r="P504" s="190">
        <f>O504*H504</f>
        <v>0</v>
      </c>
      <c r="Q504" s="190">
        <v>0</v>
      </c>
      <c r="R504" s="190">
        <f>Q504*H504</f>
        <v>0</v>
      </c>
      <c r="S504" s="190">
        <v>0</v>
      </c>
      <c r="T504" s="191">
        <f>S504*H504</f>
        <v>0</v>
      </c>
      <c r="U504" s="38"/>
      <c r="V504" s="38"/>
      <c r="W504" s="38"/>
      <c r="X504" s="38"/>
      <c r="Y504" s="38"/>
      <c r="Z504" s="38"/>
      <c r="AA504" s="38"/>
      <c r="AB504" s="38"/>
      <c r="AC504" s="38"/>
      <c r="AD504" s="38"/>
      <c r="AE504" s="38"/>
      <c r="AR504" s="192" t="s">
        <v>165</v>
      </c>
      <c r="AT504" s="192" t="s">
        <v>160</v>
      </c>
      <c r="AU504" s="192" t="s">
        <v>91</v>
      </c>
      <c r="AY504" s="19" t="s">
        <v>158</v>
      </c>
      <c r="BE504" s="193">
        <f>IF(N504="základní",J504,0)</f>
        <v>0</v>
      </c>
      <c r="BF504" s="193">
        <f>IF(N504="snížená",J504,0)</f>
        <v>0</v>
      </c>
      <c r="BG504" s="193">
        <f>IF(N504="zákl. přenesená",J504,0)</f>
        <v>0</v>
      </c>
      <c r="BH504" s="193">
        <f>IF(N504="sníž. přenesená",J504,0)</f>
        <v>0</v>
      </c>
      <c r="BI504" s="193">
        <f>IF(N504="nulová",J504,0)</f>
        <v>0</v>
      </c>
      <c r="BJ504" s="19" t="s">
        <v>81</v>
      </c>
      <c r="BK504" s="193">
        <f>ROUND(I504*H504,2)</f>
        <v>0</v>
      </c>
      <c r="BL504" s="19" t="s">
        <v>165</v>
      </c>
      <c r="BM504" s="192" t="s">
        <v>2358</v>
      </c>
    </row>
    <row r="505" s="2" customFormat="1">
      <c r="A505" s="38"/>
      <c r="B505" s="39"/>
      <c r="C505" s="38"/>
      <c r="D505" s="194" t="s">
        <v>167</v>
      </c>
      <c r="E505" s="38"/>
      <c r="F505" s="195" t="s">
        <v>2265</v>
      </c>
      <c r="G505" s="38"/>
      <c r="H505" s="38"/>
      <c r="I505" s="196"/>
      <c r="J505" s="38"/>
      <c r="K505" s="38"/>
      <c r="L505" s="39"/>
      <c r="M505" s="197"/>
      <c r="N505" s="198"/>
      <c r="O505" s="77"/>
      <c r="P505" s="77"/>
      <c r="Q505" s="77"/>
      <c r="R505" s="77"/>
      <c r="S505" s="77"/>
      <c r="T505" s="78"/>
      <c r="U505" s="38"/>
      <c r="V505" s="38"/>
      <c r="W505" s="38"/>
      <c r="X505" s="38"/>
      <c r="Y505" s="38"/>
      <c r="Z505" s="38"/>
      <c r="AA505" s="38"/>
      <c r="AB505" s="38"/>
      <c r="AC505" s="38"/>
      <c r="AD505" s="38"/>
      <c r="AE505" s="38"/>
      <c r="AT505" s="19" t="s">
        <v>167</v>
      </c>
      <c r="AU505" s="19" t="s">
        <v>91</v>
      </c>
    </row>
    <row r="506" s="2" customFormat="1" ht="16.5" customHeight="1">
      <c r="A506" s="38"/>
      <c r="B506" s="180"/>
      <c r="C506" s="181" t="s">
        <v>1225</v>
      </c>
      <c r="D506" s="181" t="s">
        <v>160</v>
      </c>
      <c r="E506" s="182" t="s">
        <v>2359</v>
      </c>
      <c r="F506" s="183" t="s">
        <v>2324</v>
      </c>
      <c r="G506" s="184" t="s">
        <v>364</v>
      </c>
      <c r="H506" s="185">
        <v>1</v>
      </c>
      <c r="I506" s="186"/>
      <c r="J506" s="187">
        <f>ROUND(I506*H506,2)</f>
        <v>0</v>
      </c>
      <c r="K506" s="183" t="s">
        <v>1</v>
      </c>
      <c r="L506" s="39"/>
      <c r="M506" s="188" t="s">
        <v>1</v>
      </c>
      <c r="N506" s="189" t="s">
        <v>40</v>
      </c>
      <c r="O506" s="77"/>
      <c r="P506" s="190">
        <f>O506*H506</f>
        <v>0</v>
      </c>
      <c r="Q506" s="190">
        <v>0</v>
      </c>
      <c r="R506" s="190">
        <f>Q506*H506</f>
        <v>0</v>
      </c>
      <c r="S506" s="190">
        <v>0</v>
      </c>
      <c r="T506" s="191">
        <f>S506*H506</f>
        <v>0</v>
      </c>
      <c r="U506" s="38"/>
      <c r="V506" s="38"/>
      <c r="W506" s="38"/>
      <c r="X506" s="38"/>
      <c r="Y506" s="38"/>
      <c r="Z506" s="38"/>
      <c r="AA506" s="38"/>
      <c r="AB506" s="38"/>
      <c r="AC506" s="38"/>
      <c r="AD506" s="38"/>
      <c r="AE506" s="38"/>
      <c r="AR506" s="192" t="s">
        <v>165</v>
      </c>
      <c r="AT506" s="192" t="s">
        <v>160</v>
      </c>
      <c r="AU506" s="192" t="s">
        <v>91</v>
      </c>
      <c r="AY506" s="19" t="s">
        <v>158</v>
      </c>
      <c r="BE506" s="193">
        <f>IF(N506="základní",J506,0)</f>
        <v>0</v>
      </c>
      <c r="BF506" s="193">
        <f>IF(N506="snížená",J506,0)</f>
        <v>0</v>
      </c>
      <c r="BG506" s="193">
        <f>IF(N506="zákl. přenesená",J506,0)</f>
        <v>0</v>
      </c>
      <c r="BH506" s="193">
        <f>IF(N506="sníž. přenesená",J506,0)</f>
        <v>0</v>
      </c>
      <c r="BI506" s="193">
        <f>IF(N506="nulová",J506,0)</f>
        <v>0</v>
      </c>
      <c r="BJ506" s="19" t="s">
        <v>81</v>
      </c>
      <c r="BK506" s="193">
        <f>ROUND(I506*H506,2)</f>
        <v>0</v>
      </c>
      <c r="BL506" s="19" t="s">
        <v>165</v>
      </c>
      <c r="BM506" s="192" t="s">
        <v>2360</v>
      </c>
    </row>
    <row r="507" s="2" customFormat="1">
      <c r="A507" s="38"/>
      <c r="B507" s="39"/>
      <c r="C507" s="38"/>
      <c r="D507" s="194" t="s">
        <v>167</v>
      </c>
      <c r="E507" s="38"/>
      <c r="F507" s="195" t="s">
        <v>2324</v>
      </c>
      <c r="G507" s="38"/>
      <c r="H507" s="38"/>
      <c r="I507" s="196"/>
      <c r="J507" s="38"/>
      <c r="K507" s="38"/>
      <c r="L507" s="39"/>
      <c r="M507" s="197"/>
      <c r="N507" s="198"/>
      <c r="O507" s="77"/>
      <c r="P507" s="77"/>
      <c r="Q507" s="77"/>
      <c r="R507" s="77"/>
      <c r="S507" s="77"/>
      <c r="T507" s="78"/>
      <c r="U507" s="38"/>
      <c r="V507" s="38"/>
      <c r="W507" s="38"/>
      <c r="X507" s="38"/>
      <c r="Y507" s="38"/>
      <c r="Z507" s="38"/>
      <c r="AA507" s="38"/>
      <c r="AB507" s="38"/>
      <c r="AC507" s="38"/>
      <c r="AD507" s="38"/>
      <c r="AE507" s="38"/>
      <c r="AT507" s="19" t="s">
        <v>167</v>
      </c>
      <c r="AU507" s="19" t="s">
        <v>91</v>
      </c>
    </row>
    <row r="508" s="2" customFormat="1" ht="16.5" customHeight="1">
      <c r="A508" s="38"/>
      <c r="B508" s="180"/>
      <c r="C508" s="181" t="s">
        <v>1230</v>
      </c>
      <c r="D508" s="181" t="s">
        <v>160</v>
      </c>
      <c r="E508" s="182" t="s">
        <v>2361</v>
      </c>
      <c r="F508" s="183" t="s">
        <v>2265</v>
      </c>
      <c r="G508" s="184" t="s">
        <v>364</v>
      </c>
      <c r="H508" s="185">
        <v>1</v>
      </c>
      <c r="I508" s="186"/>
      <c r="J508" s="187">
        <f>ROUND(I508*H508,2)</f>
        <v>0</v>
      </c>
      <c r="K508" s="183" t="s">
        <v>1</v>
      </c>
      <c r="L508" s="39"/>
      <c r="M508" s="188" t="s">
        <v>1</v>
      </c>
      <c r="N508" s="189" t="s">
        <v>40</v>
      </c>
      <c r="O508" s="77"/>
      <c r="P508" s="190">
        <f>O508*H508</f>
        <v>0</v>
      </c>
      <c r="Q508" s="190">
        <v>0</v>
      </c>
      <c r="R508" s="190">
        <f>Q508*H508</f>
        <v>0</v>
      </c>
      <c r="S508" s="190">
        <v>0</v>
      </c>
      <c r="T508" s="191">
        <f>S508*H508</f>
        <v>0</v>
      </c>
      <c r="U508" s="38"/>
      <c r="V508" s="38"/>
      <c r="W508" s="38"/>
      <c r="X508" s="38"/>
      <c r="Y508" s="38"/>
      <c r="Z508" s="38"/>
      <c r="AA508" s="38"/>
      <c r="AB508" s="38"/>
      <c r="AC508" s="38"/>
      <c r="AD508" s="38"/>
      <c r="AE508" s="38"/>
      <c r="AR508" s="192" t="s">
        <v>165</v>
      </c>
      <c r="AT508" s="192" t="s">
        <v>160</v>
      </c>
      <c r="AU508" s="192" t="s">
        <v>91</v>
      </c>
      <c r="AY508" s="19" t="s">
        <v>158</v>
      </c>
      <c r="BE508" s="193">
        <f>IF(N508="základní",J508,0)</f>
        <v>0</v>
      </c>
      <c r="BF508" s="193">
        <f>IF(N508="snížená",J508,0)</f>
        <v>0</v>
      </c>
      <c r="BG508" s="193">
        <f>IF(N508="zákl. přenesená",J508,0)</f>
        <v>0</v>
      </c>
      <c r="BH508" s="193">
        <f>IF(N508="sníž. přenesená",J508,0)</f>
        <v>0</v>
      </c>
      <c r="BI508" s="193">
        <f>IF(N508="nulová",J508,0)</f>
        <v>0</v>
      </c>
      <c r="BJ508" s="19" t="s">
        <v>81</v>
      </c>
      <c r="BK508" s="193">
        <f>ROUND(I508*H508,2)</f>
        <v>0</v>
      </c>
      <c r="BL508" s="19" t="s">
        <v>165</v>
      </c>
      <c r="BM508" s="192" t="s">
        <v>2362</v>
      </c>
    </row>
    <row r="509" s="2" customFormat="1">
      <c r="A509" s="38"/>
      <c r="B509" s="39"/>
      <c r="C509" s="38"/>
      <c r="D509" s="194" t="s">
        <v>167</v>
      </c>
      <c r="E509" s="38"/>
      <c r="F509" s="195" t="s">
        <v>2265</v>
      </c>
      <c r="G509" s="38"/>
      <c r="H509" s="38"/>
      <c r="I509" s="196"/>
      <c r="J509" s="38"/>
      <c r="K509" s="38"/>
      <c r="L509" s="39"/>
      <c r="M509" s="197"/>
      <c r="N509" s="198"/>
      <c r="O509" s="77"/>
      <c r="P509" s="77"/>
      <c r="Q509" s="77"/>
      <c r="R509" s="77"/>
      <c r="S509" s="77"/>
      <c r="T509" s="78"/>
      <c r="U509" s="38"/>
      <c r="V509" s="38"/>
      <c r="W509" s="38"/>
      <c r="X509" s="38"/>
      <c r="Y509" s="38"/>
      <c r="Z509" s="38"/>
      <c r="AA509" s="38"/>
      <c r="AB509" s="38"/>
      <c r="AC509" s="38"/>
      <c r="AD509" s="38"/>
      <c r="AE509" s="38"/>
      <c r="AT509" s="19" t="s">
        <v>167</v>
      </c>
      <c r="AU509" s="19" t="s">
        <v>91</v>
      </c>
    </row>
    <row r="510" s="2" customFormat="1" ht="16.5" customHeight="1">
      <c r="A510" s="38"/>
      <c r="B510" s="180"/>
      <c r="C510" s="181" t="s">
        <v>1240</v>
      </c>
      <c r="D510" s="181" t="s">
        <v>160</v>
      </c>
      <c r="E510" s="182" t="s">
        <v>2363</v>
      </c>
      <c r="F510" s="183" t="s">
        <v>2324</v>
      </c>
      <c r="G510" s="184" t="s">
        <v>364</v>
      </c>
      <c r="H510" s="185">
        <v>1</v>
      </c>
      <c r="I510" s="186"/>
      <c r="J510" s="187">
        <f>ROUND(I510*H510,2)</f>
        <v>0</v>
      </c>
      <c r="K510" s="183" t="s">
        <v>1</v>
      </c>
      <c r="L510" s="39"/>
      <c r="M510" s="188" t="s">
        <v>1</v>
      </c>
      <c r="N510" s="189" t="s">
        <v>40</v>
      </c>
      <c r="O510" s="77"/>
      <c r="P510" s="190">
        <f>O510*H510</f>
        <v>0</v>
      </c>
      <c r="Q510" s="190">
        <v>0</v>
      </c>
      <c r="R510" s="190">
        <f>Q510*H510</f>
        <v>0</v>
      </c>
      <c r="S510" s="190">
        <v>0</v>
      </c>
      <c r="T510" s="191">
        <f>S510*H510</f>
        <v>0</v>
      </c>
      <c r="U510" s="38"/>
      <c r="V510" s="38"/>
      <c r="W510" s="38"/>
      <c r="X510" s="38"/>
      <c r="Y510" s="38"/>
      <c r="Z510" s="38"/>
      <c r="AA510" s="38"/>
      <c r="AB510" s="38"/>
      <c r="AC510" s="38"/>
      <c r="AD510" s="38"/>
      <c r="AE510" s="38"/>
      <c r="AR510" s="192" t="s">
        <v>165</v>
      </c>
      <c r="AT510" s="192" t="s">
        <v>160</v>
      </c>
      <c r="AU510" s="192" t="s">
        <v>91</v>
      </c>
      <c r="AY510" s="19" t="s">
        <v>158</v>
      </c>
      <c r="BE510" s="193">
        <f>IF(N510="základní",J510,0)</f>
        <v>0</v>
      </c>
      <c r="BF510" s="193">
        <f>IF(N510="snížená",J510,0)</f>
        <v>0</v>
      </c>
      <c r="BG510" s="193">
        <f>IF(N510="zákl. přenesená",J510,0)</f>
        <v>0</v>
      </c>
      <c r="BH510" s="193">
        <f>IF(N510="sníž. přenesená",J510,0)</f>
        <v>0</v>
      </c>
      <c r="BI510" s="193">
        <f>IF(N510="nulová",J510,0)</f>
        <v>0</v>
      </c>
      <c r="BJ510" s="19" t="s">
        <v>81</v>
      </c>
      <c r="BK510" s="193">
        <f>ROUND(I510*H510,2)</f>
        <v>0</v>
      </c>
      <c r="BL510" s="19" t="s">
        <v>165</v>
      </c>
      <c r="BM510" s="192" t="s">
        <v>2364</v>
      </c>
    </row>
    <row r="511" s="2" customFormat="1">
      <c r="A511" s="38"/>
      <c r="B511" s="39"/>
      <c r="C511" s="38"/>
      <c r="D511" s="194" t="s">
        <v>167</v>
      </c>
      <c r="E511" s="38"/>
      <c r="F511" s="195" t="s">
        <v>2324</v>
      </c>
      <c r="G511" s="38"/>
      <c r="H511" s="38"/>
      <c r="I511" s="196"/>
      <c r="J511" s="38"/>
      <c r="K511" s="38"/>
      <c r="L511" s="39"/>
      <c r="M511" s="197"/>
      <c r="N511" s="198"/>
      <c r="O511" s="77"/>
      <c r="P511" s="77"/>
      <c r="Q511" s="77"/>
      <c r="R511" s="77"/>
      <c r="S511" s="77"/>
      <c r="T511" s="78"/>
      <c r="U511" s="38"/>
      <c r="V511" s="38"/>
      <c r="W511" s="38"/>
      <c r="X511" s="38"/>
      <c r="Y511" s="38"/>
      <c r="Z511" s="38"/>
      <c r="AA511" s="38"/>
      <c r="AB511" s="38"/>
      <c r="AC511" s="38"/>
      <c r="AD511" s="38"/>
      <c r="AE511" s="38"/>
      <c r="AT511" s="19" t="s">
        <v>167</v>
      </c>
      <c r="AU511" s="19" t="s">
        <v>91</v>
      </c>
    </row>
    <row r="512" s="2" customFormat="1" ht="16.5" customHeight="1">
      <c r="A512" s="38"/>
      <c r="B512" s="180"/>
      <c r="C512" s="181" t="s">
        <v>1243</v>
      </c>
      <c r="D512" s="181" t="s">
        <v>160</v>
      </c>
      <c r="E512" s="182" t="s">
        <v>2365</v>
      </c>
      <c r="F512" s="183" t="s">
        <v>2265</v>
      </c>
      <c r="G512" s="184" t="s">
        <v>364</v>
      </c>
      <c r="H512" s="185">
        <v>1</v>
      </c>
      <c r="I512" s="186"/>
      <c r="J512" s="187">
        <f>ROUND(I512*H512,2)</f>
        <v>0</v>
      </c>
      <c r="K512" s="183" t="s">
        <v>1</v>
      </c>
      <c r="L512" s="39"/>
      <c r="M512" s="188" t="s">
        <v>1</v>
      </c>
      <c r="N512" s="189" t="s">
        <v>40</v>
      </c>
      <c r="O512" s="77"/>
      <c r="P512" s="190">
        <f>O512*H512</f>
        <v>0</v>
      </c>
      <c r="Q512" s="190">
        <v>0</v>
      </c>
      <c r="R512" s="190">
        <f>Q512*H512</f>
        <v>0</v>
      </c>
      <c r="S512" s="190">
        <v>0</v>
      </c>
      <c r="T512" s="191">
        <f>S512*H512</f>
        <v>0</v>
      </c>
      <c r="U512" s="38"/>
      <c r="V512" s="38"/>
      <c r="W512" s="38"/>
      <c r="X512" s="38"/>
      <c r="Y512" s="38"/>
      <c r="Z512" s="38"/>
      <c r="AA512" s="38"/>
      <c r="AB512" s="38"/>
      <c r="AC512" s="38"/>
      <c r="AD512" s="38"/>
      <c r="AE512" s="38"/>
      <c r="AR512" s="192" t="s">
        <v>165</v>
      </c>
      <c r="AT512" s="192" t="s">
        <v>160</v>
      </c>
      <c r="AU512" s="192" t="s">
        <v>91</v>
      </c>
      <c r="AY512" s="19" t="s">
        <v>158</v>
      </c>
      <c r="BE512" s="193">
        <f>IF(N512="základní",J512,0)</f>
        <v>0</v>
      </c>
      <c r="BF512" s="193">
        <f>IF(N512="snížená",J512,0)</f>
        <v>0</v>
      </c>
      <c r="BG512" s="193">
        <f>IF(N512="zákl. přenesená",J512,0)</f>
        <v>0</v>
      </c>
      <c r="BH512" s="193">
        <f>IF(N512="sníž. přenesená",J512,0)</f>
        <v>0</v>
      </c>
      <c r="BI512" s="193">
        <f>IF(N512="nulová",J512,0)</f>
        <v>0</v>
      </c>
      <c r="BJ512" s="19" t="s">
        <v>81</v>
      </c>
      <c r="BK512" s="193">
        <f>ROUND(I512*H512,2)</f>
        <v>0</v>
      </c>
      <c r="BL512" s="19" t="s">
        <v>165</v>
      </c>
      <c r="BM512" s="192" t="s">
        <v>2366</v>
      </c>
    </row>
    <row r="513" s="2" customFormat="1">
      <c r="A513" s="38"/>
      <c r="B513" s="39"/>
      <c r="C513" s="38"/>
      <c r="D513" s="194" t="s">
        <v>167</v>
      </c>
      <c r="E513" s="38"/>
      <c r="F513" s="195" t="s">
        <v>2265</v>
      </c>
      <c r="G513" s="38"/>
      <c r="H513" s="38"/>
      <c r="I513" s="196"/>
      <c r="J513" s="38"/>
      <c r="K513" s="38"/>
      <c r="L513" s="39"/>
      <c r="M513" s="197"/>
      <c r="N513" s="198"/>
      <c r="O513" s="77"/>
      <c r="P513" s="77"/>
      <c r="Q513" s="77"/>
      <c r="R513" s="77"/>
      <c r="S513" s="77"/>
      <c r="T513" s="78"/>
      <c r="U513" s="38"/>
      <c r="V513" s="38"/>
      <c r="W513" s="38"/>
      <c r="X513" s="38"/>
      <c r="Y513" s="38"/>
      <c r="Z513" s="38"/>
      <c r="AA513" s="38"/>
      <c r="AB513" s="38"/>
      <c r="AC513" s="38"/>
      <c r="AD513" s="38"/>
      <c r="AE513" s="38"/>
      <c r="AT513" s="19" t="s">
        <v>167</v>
      </c>
      <c r="AU513" s="19" t="s">
        <v>91</v>
      </c>
    </row>
    <row r="514" s="2" customFormat="1" ht="16.5" customHeight="1">
      <c r="A514" s="38"/>
      <c r="B514" s="180"/>
      <c r="C514" s="181" t="s">
        <v>1249</v>
      </c>
      <c r="D514" s="181" t="s">
        <v>160</v>
      </c>
      <c r="E514" s="182" t="s">
        <v>2367</v>
      </c>
      <c r="F514" s="183" t="s">
        <v>2324</v>
      </c>
      <c r="G514" s="184" t="s">
        <v>364</v>
      </c>
      <c r="H514" s="185">
        <v>1</v>
      </c>
      <c r="I514" s="186"/>
      <c r="J514" s="187">
        <f>ROUND(I514*H514,2)</f>
        <v>0</v>
      </c>
      <c r="K514" s="183" t="s">
        <v>1</v>
      </c>
      <c r="L514" s="39"/>
      <c r="M514" s="188" t="s">
        <v>1</v>
      </c>
      <c r="N514" s="189" t="s">
        <v>40</v>
      </c>
      <c r="O514" s="77"/>
      <c r="P514" s="190">
        <f>O514*H514</f>
        <v>0</v>
      </c>
      <c r="Q514" s="190">
        <v>0</v>
      </c>
      <c r="R514" s="190">
        <f>Q514*H514</f>
        <v>0</v>
      </c>
      <c r="S514" s="190">
        <v>0</v>
      </c>
      <c r="T514" s="191">
        <f>S514*H514</f>
        <v>0</v>
      </c>
      <c r="U514" s="38"/>
      <c r="V514" s="38"/>
      <c r="W514" s="38"/>
      <c r="X514" s="38"/>
      <c r="Y514" s="38"/>
      <c r="Z514" s="38"/>
      <c r="AA514" s="38"/>
      <c r="AB514" s="38"/>
      <c r="AC514" s="38"/>
      <c r="AD514" s="38"/>
      <c r="AE514" s="38"/>
      <c r="AR514" s="192" t="s">
        <v>165</v>
      </c>
      <c r="AT514" s="192" t="s">
        <v>160</v>
      </c>
      <c r="AU514" s="192" t="s">
        <v>91</v>
      </c>
      <c r="AY514" s="19" t="s">
        <v>158</v>
      </c>
      <c r="BE514" s="193">
        <f>IF(N514="základní",J514,0)</f>
        <v>0</v>
      </c>
      <c r="BF514" s="193">
        <f>IF(N514="snížená",J514,0)</f>
        <v>0</v>
      </c>
      <c r="BG514" s="193">
        <f>IF(N514="zákl. přenesená",J514,0)</f>
        <v>0</v>
      </c>
      <c r="BH514" s="193">
        <f>IF(N514="sníž. přenesená",J514,0)</f>
        <v>0</v>
      </c>
      <c r="BI514" s="193">
        <f>IF(N514="nulová",J514,0)</f>
        <v>0</v>
      </c>
      <c r="BJ514" s="19" t="s">
        <v>81</v>
      </c>
      <c r="BK514" s="193">
        <f>ROUND(I514*H514,2)</f>
        <v>0</v>
      </c>
      <c r="BL514" s="19" t="s">
        <v>165</v>
      </c>
      <c r="BM514" s="192" t="s">
        <v>2368</v>
      </c>
    </row>
    <row r="515" s="2" customFormat="1">
      <c r="A515" s="38"/>
      <c r="B515" s="39"/>
      <c r="C515" s="38"/>
      <c r="D515" s="194" t="s">
        <v>167</v>
      </c>
      <c r="E515" s="38"/>
      <c r="F515" s="195" t="s">
        <v>2324</v>
      </c>
      <c r="G515" s="38"/>
      <c r="H515" s="38"/>
      <c r="I515" s="196"/>
      <c r="J515" s="38"/>
      <c r="K515" s="38"/>
      <c r="L515" s="39"/>
      <c r="M515" s="197"/>
      <c r="N515" s="198"/>
      <c r="O515" s="77"/>
      <c r="P515" s="77"/>
      <c r="Q515" s="77"/>
      <c r="R515" s="77"/>
      <c r="S515" s="77"/>
      <c r="T515" s="78"/>
      <c r="U515" s="38"/>
      <c r="V515" s="38"/>
      <c r="W515" s="38"/>
      <c r="X515" s="38"/>
      <c r="Y515" s="38"/>
      <c r="Z515" s="38"/>
      <c r="AA515" s="38"/>
      <c r="AB515" s="38"/>
      <c r="AC515" s="38"/>
      <c r="AD515" s="38"/>
      <c r="AE515" s="38"/>
      <c r="AT515" s="19" t="s">
        <v>167</v>
      </c>
      <c r="AU515" s="19" t="s">
        <v>91</v>
      </c>
    </row>
    <row r="516" s="2" customFormat="1" ht="16.5" customHeight="1">
      <c r="A516" s="38"/>
      <c r="B516" s="180"/>
      <c r="C516" s="181" t="s">
        <v>1255</v>
      </c>
      <c r="D516" s="181" t="s">
        <v>160</v>
      </c>
      <c r="E516" s="182" t="s">
        <v>2369</v>
      </c>
      <c r="F516" s="183" t="s">
        <v>2265</v>
      </c>
      <c r="G516" s="184" t="s">
        <v>364</v>
      </c>
      <c r="H516" s="185">
        <v>1</v>
      </c>
      <c r="I516" s="186"/>
      <c r="J516" s="187">
        <f>ROUND(I516*H516,2)</f>
        <v>0</v>
      </c>
      <c r="K516" s="183" t="s">
        <v>1</v>
      </c>
      <c r="L516" s="39"/>
      <c r="M516" s="188" t="s">
        <v>1</v>
      </c>
      <c r="N516" s="189" t="s">
        <v>40</v>
      </c>
      <c r="O516" s="77"/>
      <c r="P516" s="190">
        <f>O516*H516</f>
        <v>0</v>
      </c>
      <c r="Q516" s="190">
        <v>0</v>
      </c>
      <c r="R516" s="190">
        <f>Q516*H516</f>
        <v>0</v>
      </c>
      <c r="S516" s="190">
        <v>0</v>
      </c>
      <c r="T516" s="191">
        <f>S516*H516</f>
        <v>0</v>
      </c>
      <c r="U516" s="38"/>
      <c r="V516" s="38"/>
      <c r="W516" s="38"/>
      <c r="X516" s="38"/>
      <c r="Y516" s="38"/>
      <c r="Z516" s="38"/>
      <c r="AA516" s="38"/>
      <c r="AB516" s="38"/>
      <c r="AC516" s="38"/>
      <c r="AD516" s="38"/>
      <c r="AE516" s="38"/>
      <c r="AR516" s="192" t="s">
        <v>165</v>
      </c>
      <c r="AT516" s="192" t="s">
        <v>160</v>
      </c>
      <c r="AU516" s="192" t="s">
        <v>91</v>
      </c>
      <c r="AY516" s="19" t="s">
        <v>158</v>
      </c>
      <c r="BE516" s="193">
        <f>IF(N516="základní",J516,0)</f>
        <v>0</v>
      </c>
      <c r="BF516" s="193">
        <f>IF(N516="snížená",J516,0)</f>
        <v>0</v>
      </c>
      <c r="BG516" s="193">
        <f>IF(N516="zákl. přenesená",J516,0)</f>
        <v>0</v>
      </c>
      <c r="BH516" s="193">
        <f>IF(N516="sníž. přenesená",J516,0)</f>
        <v>0</v>
      </c>
      <c r="BI516" s="193">
        <f>IF(N516="nulová",J516,0)</f>
        <v>0</v>
      </c>
      <c r="BJ516" s="19" t="s">
        <v>81</v>
      </c>
      <c r="BK516" s="193">
        <f>ROUND(I516*H516,2)</f>
        <v>0</v>
      </c>
      <c r="BL516" s="19" t="s">
        <v>165</v>
      </c>
      <c r="BM516" s="192" t="s">
        <v>2370</v>
      </c>
    </row>
    <row r="517" s="2" customFormat="1">
      <c r="A517" s="38"/>
      <c r="B517" s="39"/>
      <c r="C517" s="38"/>
      <c r="D517" s="194" t="s">
        <v>167</v>
      </c>
      <c r="E517" s="38"/>
      <c r="F517" s="195" t="s">
        <v>2265</v>
      </c>
      <c r="G517" s="38"/>
      <c r="H517" s="38"/>
      <c r="I517" s="196"/>
      <c r="J517" s="38"/>
      <c r="K517" s="38"/>
      <c r="L517" s="39"/>
      <c r="M517" s="197"/>
      <c r="N517" s="198"/>
      <c r="O517" s="77"/>
      <c r="P517" s="77"/>
      <c r="Q517" s="77"/>
      <c r="R517" s="77"/>
      <c r="S517" s="77"/>
      <c r="T517" s="78"/>
      <c r="U517" s="38"/>
      <c r="V517" s="38"/>
      <c r="W517" s="38"/>
      <c r="X517" s="38"/>
      <c r="Y517" s="38"/>
      <c r="Z517" s="38"/>
      <c r="AA517" s="38"/>
      <c r="AB517" s="38"/>
      <c r="AC517" s="38"/>
      <c r="AD517" s="38"/>
      <c r="AE517" s="38"/>
      <c r="AT517" s="19" t="s">
        <v>167</v>
      </c>
      <c r="AU517" s="19" t="s">
        <v>91</v>
      </c>
    </row>
    <row r="518" s="2" customFormat="1" ht="16.5" customHeight="1">
      <c r="A518" s="38"/>
      <c r="B518" s="180"/>
      <c r="C518" s="181" t="s">
        <v>1262</v>
      </c>
      <c r="D518" s="181" t="s">
        <v>160</v>
      </c>
      <c r="E518" s="182" t="s">
        <v>2371</v>
      </c>
      <c r="F518" s="183" t="s">
        <v>2324</v>
      </c>
      <c r="G518" s="184" t="s">
        <v>364</v>
      </c>
      <c r="H518" s="185">
        <v>1</v>
      </c>
      <c r="I518" s="186"/>
      <c r="J518" s="187">
        <f>ROUND(I518*H518,2)</f>
        <v>0</v>
      </c>
      <c r="K518" s="183" t="s">
        <v>1</v>
      </c>
      <c r="L518" s="39"/>
      <c r="M518" s="188" t="s">
        <v>1</v>
      </c>
      <c r="N518" s="189" t="s">
        <v>40</v>
      </c>
      <c r="O518" s="77"/>
      <c r="P518" s="190">
        <f>O518*H518</f>
        <v>0</v>
      </c>
      <c r="Q518" s="190">
        <v>0</v>
      </c>
      <c r="R518" s="190">
        <f>Q518*H518</f>
        <v>0</v>
      </c>
      <c r="S518" s="190">
        <v>0</v>
      </c>
      <c r="T518" s="191">
        <f>S518*H518</f>
        <v>0</v>
      </c>
      <c r="U518" s="38"/>
      <c r="V518" s="38"/>
      <c r="W518" s="38"/>
      <c r="X518" s="38"/>
      <c r="Y518" s="38"/>
      <c r="Z518" s="38"/>
      <c r="AA518" s="38"/>
      <c r="AB518" s="38"/>
      <c r="AC518" s="38"/>
      <c r="AD518" s="38"/>
      <c r="AE518" s="38"/>
      <c r="AR518" s="192" t="s">
        <v>165</v>
      </c>
      <c r="AT518" s="192" t="s">
        <v>160</v>
      </c>
      <c r="AU518" s="192" t="s">
        <v>91</v>
      </c>
      <c r="AY518" s="19" t="s">
        <v>158</v>
      </c>
      <c r="BE518" s="193">
        <f>IF(N518="základní",J518,0)</f>
        <v>0</v>
      </c>
      <c r="BF518" s="193">
        <f>IF(N518="snížená",J518,0)</f>
        <v>0</v>
      </c>
      <c r="BG518" s="193">
        <f>IF(N518="zákl. přenesená",J518,0)</f>
        <v>0</v>
      </c>
      <c r="BH518" s="193">
        <f>IF(N518="sníž. přenesená",J518,0)</f>
        <v>0</v>
      </c>
      <c r="BI518" s="193">
        <f>IF(N518="nulová",J518,0)</f>
        <v>0</v>
      </c>
      <c r="BJ518" s="19" t="s">
        <v>81</v>
      </c>
      <c r="BK518" s="193">
        <f>ROUND(I518*H518,2)</f>
        <v>0</v>
      </c>
      <c r="BL518" s="19" t="s">
        <v>165</v>
      </c>
      <c r="BM518" s="192" t="s">
        <v>2372</v>
      </c>
    </row>
    <row r="519" s="2" customFormat="1">
      <c r="A519" s="38"/>
      <c r="B519" s="39"/>
      <c r="C519" s="38"/>
      <c r="D519" s="194" t="s">
        <v>167</v>
      </c>
      <c r="E519" s="38"/>
      <c r="F519" s="195" t="s">
        <v>2324</v>
      </c>
      <c r="G519" s="38"/>
      <c r="H519" s="38"/>
      <c r="I519" s="196"/>
      <c r="J519" s="38"/>
      <c r="K519" s="38"/>
      <c r="L519" s="39"/>
      <c r="M519" s="197"/>
      <c r="N519" s="198"/>
      <c r="O519" s="77"/>
      <c r="P519" s="77"/>
      <c r="Q519" s="77"/>
      <c r="R519" s="77"/>
      <c r="S519" s="77"/>
      <c r="T519" s="78"/>
      <c r="U519" s="38"/>
      <c r="V519" s="38"/>
      <c r="W519" s="38"/>
      <c r="X519" s="38"/>
      <c r="Y519" s="38"/>
      <c r="Z519" s="38"/>
      <c r="AA519" s="38"/>
      <c r="AB519" s="38"/>
      <c r="AC519" s="38"/>
      <c r="AD519" s="38"/>
      <c r="AE519" s="38"/>
      <c r="AT519" s="19" t="s">
        <v>167</v>
      </c>
      <c r="AU519" s="19" t="s">
        <v>91</v>
      </c>
    </row>
    <row r="520" s="2" customFormat="1" ht="16.5" customHeight="1">
      <c r="A520" s="38"/>
      <c r="B520" s="180"/>
      <c r="C520" s="181" t="s">
        <v>1269</v>
      </c>
      <c r="D520" s="181" t="s">
        <v>160</v>
      </c>
      <c r="E520" s="182" t="s">
        <v>2373</v>
      </c>
      <c r="F520" s="183" t="s">
        <v>2374</v>
      </c>
      <c r="G520" s="184" t="s">
        <v>364</v>
      </c>
      <c r="H520" s="185">
        <v>1</v>
      </c>
      <c r="I520" s="186"/>
      <c r="J520" s="187">
        <f>ROUND(I520*H520,2)</f>
        <v>0</v>
      </c>
      <c r="K520" s="183" t="s">
        <v>1</v>
      </c>
      <c r="L520" s="39"/>
      <c r="M520" s="188" t="s">
        <v>1</v>
      </c>
      <c r="N520" s="189" t="s">
        <v>40</v>
      </c>
      <c r="O520" s="77"/>
      <c r="P520" s="190">
        <f>O520*H520</f>
        <v>0</v>
      </c>
      <c r="Q520" s="190">
        <v>0</v>
      </c>
      <c r="R520" s="190">
        <f>Q520*H520</f>
        <v>0</v>
      </c>
      <c r="S520" s="190">
        <v>0</v>
      </c>
      <c r="T520" s="191">
        <f>S520*H520</f>
        <v>0</v>
      </c>
      <c r="U520" s="38"/>
      <c r="V520" s="38"/>
      <c r="W520" s="38"/>
      <c r="X520" s="38"/>
      <c r="Y520" s="38"/>
      <c r="Z520" s="38"/>
      <c r="AA520" s="38"/>
      <c r="AB520" s="38"/>
      <c r="AC520" s="38"/>
      <c r="AD520" s="38"/>
      <c r="AE520" s="38"/>
      <c r="AR520" s="192" t="s">
        <v>165</v>
      </c>
      <c r="AT520" s="192" t="s">
        <v>160</v>
      </c>
      <c r="AU520" s="192" t="s">
        <v>91</v>
      </c>
      <c r="AY520" s="19" t="s">
        <v>158</v>
      </c>
      <c r="BE520" s="193">
        <f>IF(N520="základní",J520,0)</f>
        <v>0</v>
      </c>
      <c r="BF520" s="193">
        <f>IF(N520="snížená",J520,0)</f>
        <v>0</v>
      </c>
      <c r="BG520" s="193">
        <f>IF(N520="zákl. přenesená",J520,0)</f>
        <v>0</v>
      </c>
      <c r="BH520" s="193">
        <f>IF(N520="sníž. přenesená",J520,0)</f>
        <v>0</v>
      </c>
      <c r="BI520" s="193">
        <f>IF(N520="nulová",J520,0)</f>
        <v>0</v>
      </c>
      <c r="BJ520" s="19" t="s">
        <v>81</v>
      </c>
      <c r="BK520" s="193">
        <f>ROUND(I520*H520,2)</f>
        <v>0</v>
      </c>
      <c r="BL520" s="19" t="s">
        <v>165</v>
      </c>
      <c r="BM520" s="192" t="s">
        <v>2375</v>
      </c>
    </row>
    <row r="521" s="2" customFormat="1">
      <c r="A521" s="38"/>
      <c r="B521" s="39"/>
      <c r="C521" s="38"/>
      <c r="D521" s="194" t="s">
        <v>167</v>
      </c>
      <c r="E521" s="38"/>
      <c r="F521" s="195" t="s">
        <v>2374</v>
      </c>
      <c r="G521" s="38"/>
      <c r="H521" s="38"/>
      <c r="I521" s="196"/>
      <c r="J521" s="38"/>
      <c r="K521" s="38"/>
      <c r="L521" s="39"/>
      <c r="M521" s="197"/>
      <c r="N521" s="198"/>
      <c r="O521" s="77"/>
      <c r="P521" s="77"/>
      <c r="Q521" s="77"/>
      <c r="R521" s="77"/>
      <c r="S521" s="77"/>
      <c r="T521" s="78"/>
      <c r="U521" s="38"/>
      <c r="V521" s="38"/>
      <c r="W521" s="38"/>
      <c r="X521" s="38"/>
      <c r="Y521" s="38"/>
      <c r="Z521" s="38"/>
      <c r="AA521" s="38"/>
      <c r="AB521" s="38"/>
      <c r="AC521" s="38"/>
      <c r="AD521" s="38"/>
      <c r="AE521" s="38"/>
      <c r="AT521" s="19" t="s">
        <v>167</v>
      </c>
      <c r="AU521" s="19" t="s">
        <v>91</v>
      </c>
    </row>
    <row r="522" s="2" customFormat="1" ht="16.5" customHeight="1">
      <c r="A522" s="38"/>
      <c r="B522" s="180"/>
      <c r="C522" s="181" t="s">
        <v>1275</v>
      </c>
      <c r="D522" s="181" t="s">
        <v>160</v>
      </c>
      <c r="E522" s="182" t="s">
        <v>2376</v>
      </c>
      <c r="F522" s="183" t="s">
        <v>2324</v>
      </c>
      <c r="G522" s="184" t="s">
        <v>364</v>
      </c>
      <c r="H522" s="185">
        <v>2</v>
      </c>
      <c r="I522" s="186"/>
      <c r="J522" s="187">
        <f>ROUND(I522*H522,2)</f>
        <v>0</v>
      </c>
      <c r="K522" s="183" t="s">
        <v>1</v>
      </c>
      <c r="L522" s="39"/>
      <c r="M522" s="188" t="s">
        <v>1</v>
      </c>
      <c r="N522" s="189" t="s">
        <v>40</v>
      </c>
      <c r="O522" s="77"/>
      <c r="P522" s="190">
        <f>O522*H522</f>
        <v>0</v>
      </c>
      <c r="Q522" s="190">
        <v>0</v>
      </c>
      <c r="R522" s="190">
        <f>Q522*H522</f>
        <v>0</v>
      </c>
      <c r="S522" s="190">
        <v>0</v>
      </c>
      <c r="T522" s="191">
        <f>S522*H522</f>
        <v>0</v>
      </c>
      <c r="U522" s="38"/>
      <c r="V522" s="38"/>
      <c r="W522" s="38"/>
      <c r="X522" s="38"/>
      <c r="Y522" s="38"/>
      <c r="Z522" s="38"/>
      <c r="AA522" s="38"/>
      <c r="AB522" s="38"/>
      <c r="AC522" s="38"/>
      <c r="AD522" s="38"/>
      <c r="AE522" s="38"/>
      <c r="AR522" s="192" t="s">
        <v>165</v>
      </c>
      <c r="AT522" s="192" t="s">
        <v>160</v>
      </c>
      <c r="AU522" s="192" t="s">
        <v>91</v>
      </c>
      <c r="AY522" s="19" t="s">
        <v>158</v>
      </c>
      <c r="BE522" s="193">
        <f>IF(N522="základní",J522,0)</f>
        <v>0</v>
      </c>
      <c r="BF522" s="193">
        <f>IF(N522="snížená",J522,0)</f>
        <v>0</v>
      </c>
      <c r="BG522" s="193">
        <f>IF(N522="zákl. přenesená",J522,0)</f>
        <v>0</v>
      </c>
      <c r="BH522" s="193">
        <f>IF(N522="sníž. přenesená",J522,0)</f>
        <v>0</v>
      </c>
      <c r="BI522" s="193">
        <f>IF(N522="nulová",J522,0)</f>
        <v>0</v>
      </c>
      <c r="BJ522" s="19" t="s">
        <v>81</v>
      </c>
      <c r="BK522" s="193">
        <f>ROUND(I522*H522,2)</f>
        <v>0</v>
      </c>
      <c r="BL522" s="19" t="s">
        <v>165</v>
      </c>
      <c r="BM522" s="192" t="s">
        <v>2377</v>
      </c>
    </row>
    <row r="523" s="2" customFormat="1">
      <c r="A523" s="38"/>
      <c r="B523" s="39"/>
      <c r="C523" s="38"/>
      <c r="D523" s="194" t="s">
        <v>167</v>
      </c>
      <c r="E523" s="38"/>
      <c r="F523" s="195" t="s">
        <v>2324</v>
      </c>
      <c r="G523" s="38"/>
      <c r="H523" s="38"/>
      <c r="I523" s="196"/>
      <c r="J523" s="38"/>
      <c r="K523" s="38"/>
      <c r="L523" s="39"/>
      <c r="M523" s="197"/>
      <c r="N523" s="198"/>
      <c r="O523" s="77"/>
      <c r="P523" s="77"/>
      <c r="Q523" s="77"/>
      <c r="R523" s="77"/>
      <c r="S523" s="77"/>
      <c r="T523" s="78"/>
      <c r="U523" s="38"/>
      <c r="V523" s="38"/>
      <c r="W523" s="38"/>
      <c r="X523" s="38"/>
      <c r="Y523" s="38"/>
      <c r="Z523" s="38"/>
      <c r="AA523" s="38"/>
      <c r="AB523" s="38"/>
      <c r="AC523" s="38"/>
      <c r="AD523" s="38"/>
      <c r="AE523" s="38"/>
      <c r="AT523" s="19" t="s">
        <v>167</v>
      </c>
      <c r="AU523" s="19" t="s">
        <v>91</v>
      </c>
    </row>
    <row r="524" s="2" customFormat="1" ht="16.5" customHeight="1">
      <c r="A524" s="38"/>
      <c r="B524" s="180"/>
      <c r="C524" s="181" t="s">
        <v>1281</v>
      </c>
      <c r="D524" s="181" t="s">
        <v>160</v>
      </c>
      <c r="E524" s="182" t="s">
        <v>2378</v>
      </c>
      <c r="F524" s="183" t="s">
        <v>2379</v>
      </c>
      <c r="G524" s="184" t="s">
        <v>364</v>
      </c>
      <c r="H524" s="185">
        <v>16</v>
      </c>
      <c r="I524" s="186"/>
      <c r="J524" s="187">
        <f>ROUND(I524*H524,2)</f>
        <v>0</v>
      </c>
      <c r="K524" s="183" t="s">
        <v>1</v>
      </c>
      <c r="L524" s="39"/>
      <c r="M524" s="188" t="s">
        <v>1</v>
      </c>
      <c r="N524" s="189" t="s">
        <v>40</v>
      </c>
      <c r="O524" s="77"/>
      <c r="P524" s="190">
        <f>O524*H524</f>
        <v>0</v>
      </c>
      <c r="Q524" s="190">
        <v>0</v>
      </c>
      <c r="R524" s="190">
        <f>Q524*H524</f>
        <v>0</v>
      </c>
      <c r="S524" s="190">
        <v>0</v>
      </c>
      <c r="T524" s="191">
        <f>S524*H524</f>
        <v>0</v>
      </c>
      <c r="U524" s="38"/>
      <c r="V524" s="38"/>
      <c r="W524" s="38"/>
      <c r="X524" s="38"/>
      <c r="Y524" s="38"/>
      <c r="Z524" s="38"/>
      <c r="AA524" s="38"/>
      <c r="AB524" s="38"/>
      <c r="AC524" s="38"/>
      <c r="AD524" s="38"/>
      <c r="AE524" s="38"/>
      <c r="AR524" s="192" t="s">
        <v>165</v>
      </c>
      <c r="AT524" s="192" t="s">
        <v>160</v>
      </c>
      <c r="AU524" s="192" t="s">
        <v>91</v>
      </c>
      <c r="AY524" s="19" t="s">
        <v>158</v>
      </c>
      <c r="BE524" s="193">
        <f>IF(N524="základní",J524,0)</f>
        <v>0</v>
      </c>
      <c r="BF524" s="193">
        <f>IF(N524="snížená",J524,0)</f>
        <v>0</v>
      </c>
      <c r="BG524" s="193">
        <f>IF(N524="zákl. přenesená",J524,0)</f>
        <v>0</v>
      </c>
      <c r="BH524" s="193">
        <f>IF(N524="sníž. přenesená",J524,0)</f>
        <v>0</v>
      </c>
      <c r="BI524" s="193">
        <f>IF(N524="nulová",J524,0)</f>
        <v>0</v>
      </c>
      <c r="BJ524" s="19" t="s">
        <v>81</v>
      </c>
      <c r="BK524" s="193">
        <f>ROUND(I524*H524,2)</f>
        <v>0</v>
      </c>
      <c r="BL524" s="19" t="s">
        <v>165</v>
      </c>
      <c r="BM524" s="192" t="s">
        <v>2380</v>
      </c>
    </row>
    <row r="525" s="2" customFormat="1">
      <c r="A525" s="38"/>
      <c r="B525" s="39"/>
      <c r="C525" s="38"/>
      <c r="D525" s="194" t="s">
        <v>167</v>
      </c>
      <c r="E525" s="38"/>
      <c r="F525" s="195" t="s">
        <v>2379</v>
      </c>
      <c r="G525" s="38"/>
      <c r="H525" s="38"/>
      <c r="I525" s="196"/>
      <c r="J525" s="38"/>
      <c r="K525" s="38"/>
      <c r="L525" s="39"/>
      <c r="M525" s="197"/>
      <c r="N525" s="198"/>
      <c r="O525" s="77"/>
      <c r="P525" s="77"/>
      <c r="Q525" s="77"/>
      <c r="R525" s="77"/>
      <c r="S525" s="77"/>
      <c r="T525" s="78"/>
      <c r="U525" s="38"/>
      <c r="V525" s="38"/>
      <c r="W525" s="38"/>
      <c r="X525" s="38"/>
      <c r="Y525" s="38"/>
      <c r="Z525" s="38"/>
      <c r="AA525" s="38"/>
      <c r="AB525" s="38"/>
      <c r="AC525" s="38"/>
      <c r="AD525" s="38"/>
      <c r="AE525" s="38"/>
      <c r="AT525" s="19" t="s">
        <v>167</v>
      </c>
      <c r="AU525" s="19" t="s">
        <v>91</v>
      </c>
    </row>
    <row r="526" s="2" customFormat="1" ht="16.5" customHeight="1">
      <c r="A526" s="38"/>
      <c r="B526" s="180"/>
      <c r="C526" s="181" t="s">
        <v>1286</v>
      </c>
      <c r="D526" s="181" t="s">
        <v>160</v>
      </c>
      <c r="E526" s="182" t="s">
        <v>2381</v>
      </c>
      <c r="F526" s="183" t="s">
        <v>2382</v>
      </c>
      <c r="G526" s="184" t="s">
        <v>469</v>
      </c>
      <c r="H526" s="185">
        <v>1</v>
      </c>
      <c r="I526" s="186"/>
      <c r="J526" s="187">
        <f>ROUND(I526*H526,2)</f>
        <v>0</v>
      </c>
      <c r="K526" s="183" t="s">
        <v>1</v>
      </c>
      <c r="L526" s="39"/>
      <c r="M526" s="188" t="s">
        <v>1</v>
      </c>
      <c r="N526" s="189" t="s">
        <v>40</v>
      </c>
      <c r="O526" s="77"/>
      <c r="P526" s="190">
        <f>O526*H526</f>
        <v>0</v>
      </c>
      <c r="Q526" s="190">
        <v>0</v>
      </c>
      <c r="R526" s="190">
        <f>Q526*H526</f>
        <v>0</v>
      </c>
      <c r="S526" s="190">
        <v>0</v>
      </c>
      <c r="T526" s="191">
        <f>S526*H526</f>
        <v>0</v>
      </c>
      <c r="U526" s="38"/>
      <c r="V526" s="38"/>
      <c r="W526" s="38"/>
      <c r="X526" s="38"/>
      <c r="Y526" s="38"/>
      <c r="Z526" s="38"/>
      <c r="AA526" s="38"/>
      <c r="AB526" s="38"/>
      <c r="AC526" s="38"/>
      <c r="AD526" s="38"/>
      <c r="AE526" s="38"/>
      <c r="AR526" s="192" t="s">
        <v>165</v>
      </c>
      <c r="AT526" s="192" t="s">
        <v>160</v>
      </c>
      <c r="AU526" s="192" t="s">
        <v>91</v>
      </c>
      <c r="AY526" s="19" t="s">
        <v>158</v>
      </c>
      <c r="BE526" s="193">
        <f>IF(N526="základní",J526,0)</f>
        <v>0</v>
      </c>
      <c r="BF526" s="193">
        <f>IF(N526="snížená",J526,0)</f>
        <v>0</v>
      </c>
      <c r="BG526" s="193">
        <f>IF(N526="zákl. přenesená",J526,0)</f>
        <v>0</v>
      </c>
      <c r="BH526" s="193">
        <f>IF(N526="sníž. přenesená",J526,0)</f>
        <v>0</v>
      </c>
      <c r="BI526" s="193">
        <f>IF(N526="nulová",J526,0)</f>
        <v>0</v>
      </c>
      <c r="BJ526" s="19" t="s">
        <v>81</v>
      </c>
      <c r="BK526" s="193">
        <f>ROUND(I526*H526,2)</f>
        <v>0</v>
      </c>
      <c r="BL526" s="19" t="s">
        <v>165</v>
      </c>
      <c r="BM526" s="192" t="s">
        <v>2383</v>
      </c>
    </row>
    <row r="527" s="2" customFormat="1">
      <c r="A527" s="38"/>
      <c r="B527" s="39"/>
      <c r="C527" s="38"/>
      <c r="D527" s="194" t="s">
        <v>167</v>
      </c>
      <c r="E527" s="38"/>
      <c r="F527" s="195" t="s">
        <v>2382</v>
      </c>
      <c r="G527" s="38"/>
      <c r="H527" s="38"/>
      <c r="I527" s="196"/>
      <c r="J527" s="38"/>
      <c r="K527" s="38"/>
      <c r="L527" s="39"/>
      <c r="M527" s="197"/>
      <c r="N527" s="198"/>
      <c r="O527" s="77"/>
      <c r="P527" s="77"/>
      <c r="Q527" s="77"/>
      <c r="R527" s="77"/>
      <c r="S527" s="77"/>
      <c r="T527" s="78"/>
      <c r="U527" s="38"/>
      <c r="V527" s="38"/>
      <c r="W527" s="38"/>
      <c r="X527" s="38"/>
      <c r="Y527" s="38"/>
      <c r="Z527" s="38"/>
      <c r="AA527" s="38"/>
      <c r="AB527" s="38"/>
      <c r="AC527" s="38"/>
      <c r="AD527" s="38"/>
      <c r="AE527" s="38"/>
      <c r="AT527" s="19" t="s">
        <v>167</v>
      </c>
      <c r="AU527" s="19" t="s">
        <v>91</v>
      </c>
    </row>
    <row r="528" s="2" customFormat="1" ht="16.5" customHeight="1">
      <c r="A528" s="38"/>
      <c r="B528" s="180"/>
      <c r="C528" s="181" t="s">
        <v>1290</v>
      </c>
      <c r="D528" s="181" t="s">
        <v>160</v>
      </c>
      <c r="E528" s="182" t="s">
        <v>2384</v>
      </c>
      <c r="F528" s="183" t="s">
        <v>2194</v>
      </c>
      <c r="G528" s="184" t="s">
        <v>469</v>
      </c>
      <c r="H528" s="185">
        <v>1</v>
      </c>
      <c r="I528" s="186"/>
      <c r="J528" s="187">
        <f>ROUND(I528*H528,2)</f>
        <v>0</v>
      </c>
      <c r="K528" s="183" t="s">
        <v>1</v>
      </c>
      <c r="L528" s="39"/>
      <c r="M528" s="188" t="s">
        <v>1</v>
      </c>
      <c r="N528" s="189" t="s">
        <v>40</v>
      </c>
      <c r="O528" s="77"/>
      <c r="P528" s="190">
        <f>O528*H528</f>
        <v>0</v>
      </c>
      <c r="Q528" s="190">
        <v>0</v>
      </c>
      <c r="R528" s="190">
        <f>Q528*H528</f>
        <v>0</v>
      </c>
      <c r="S528" s="190">
        <v>0</v>
      </c>
      <c r="T528" s="191">
        <f>S528*H528</f>
        <v>0</v>
      </c>
      <c r="U528" s="38"/>
      <c r="V528" s="38"/>
      <c r="W528" s="38"/>
      <c r="X528" s="38"/>
      <c r="Y528" s="38"/>
      <c r="Z528" s="38"/>
      <c r="AA528" s="38"/>
      <c r="AB528" s="38"/>
      <c r="AC528" s="38"/>
      <c r="AD528" s="38"/>
      <c r="AE528" s="38"/>
      <c r="AR528" s="192" t="s">
        <v>165</v>
      </c>
      <c r="AT528" s="192" t="s">
        <v>160</v>
      </c>
      <c r="AU528" s="192" t="s">
        <v>91</v>
      </c>
      <c r="AY528" s="19" t="s">
        <v>158</v>
      </c>
      <c r="BE528" s="193">
        <f>IF(N528="základní",J528,0)</f>
        <v>0</v>
      </c>
      <c r="BF528" s="193">
        <f>IF(N528="snížená",J528,0)</f>
        <v>0</v>
      </c>
      <c r="BG528" s="193">
        <f>IF(N528="zákl. přenesená",J528,0)</f>
        <v>0</v>
      </c>
      <c r="BH528" s="193">
        <f>IF(N528="sníž. přenesená",J528,0)</f>
        <v>0</v>
      </c>
      <c r="BI528" s="193">
        <f>IF(N528="nulová",J528,0)</f>
        <v>0</v>
      </c>
      <c r="BJ528" s="19" t="s">
        <v>81</v>
      </c>
      <c r="BK528" s="193">
        <f>ROUND(I528*H528,2)</f>
        <v>0</v>
      </c>
      <c r="BL528" s="19" t="s">
        <v>165</v>
      </c>
      <c r="BM528" s="192" t="s">
        <v>2385</v>
      </c>
    </row>
    <row r="529" s="2" customFormat="1">
      <c r="A529" s="38"/>
      <c r="B529" s="39"/>
      <c r="C529" s="38"/>
      <c r="D529" s="194" t="s">
        <v>167</v>
      </c>
      <c r="E529" s="38"/>
      <c r="F529" s="195" t="s">
        <v>2194</v>
      </c>
      <c r="G529" s="38"/>
      <c r="H529" s="38"/>
      <c r="I529" s="196"/>
      <c r="J529" s="38"/>
      <c r="K529" s="38"/>
      <c r="L529" s="39"/>
      <c r="M529" s="197"/>
      <c r="N529" s="198"/>
      <c r="O529" s="77"/>
      <c r="P529" s="77"/>
      <c r="Q529" s="77"/>
      <c r="R529" s="77"/>
      <c r="S529" s="77"/>
      <c r="T529" s="78"/>
      <c r="U529" s="38"/>
      <c r="V529" s="38"/>
      <c r="W529" s="38"/>
      <c r="X529" s="38"/>
      <c r="Y529" s="38"/>
      <c r="Z529" s="38"/>
      <c r="AA529" s="38"/>
      <c r="AB529" s="38"/>
      <c r="AC529" s="38"/>
      <c r="AD529" s="38"/>
      <c r="AE529" s="38"/>
      <c r="AT529" s="19" t="s">
        <v>167</v>
      </c>
      <c r="AU529" s="19" t="s">
        <v>91</v>
      </c>
    </row>
    <row r="530" s="2" customFormat="1" ht="16.5" customHeight="1">
      <c r="A530" s="38"/>
      <c r="B530" s="180"/>
      <c r="C530" s="181" t="s">
        <v>1297</v>
      </c>
      <c r="D530" s="181" t="s">
        <v>160</v>
      </c>
      <c r="E530" s="182" t="s">
        <v>2386</v>
      </c>
      <c r="F530" s="183" t="s">
        <v>2387</v>
      </c>
      <c r="G530" s="184" t="s">
        <v>364</v>
      </c>
      <c r="H530" s="185">
        <v>4</v>
      </c>
      <c r="I530" s="186"/>
      <c r="J530" s="187">
        <f>ROUND(I530*H530,2)</f>
        <v>0</v>
      </c>
      <c r="K530" s="183" t="s">
        <v>1</v>
      </c>
      <c r="L530" s="39"/>
      <c r="M530" s="188" t="s">
        <v>1</v>
      </c>
      <c r="N530" s="189" t="s">
        <v>40</v>
      </c>
      <c r="O530" s="77"/>
      <c r="P530" s="190">
        <f>O530*H530</f>
        <v>0</v>
      </c>
      <c r="Q530" s="190">
        <v>0</v>
      </c>
      <c r="R530" s="190">
        <f>Q530*H530</f>
        <v>0</v>
      </c>
      <c r="S530" s="190">
        <v>0</v>
      </c>
      <c r="T530" s="191">
        <f>S530*H530</f>
        <v>0</v>
      </c>
      <c r="U530" s="38"/>
      <c r="V530" s="38"/>
      <c r="W530" s="38"/>
      <c r="X530" s="38"/>
      <c r="Y530" s="38"/>
      <c r="Z530" s="38"/>
      <c r="AA530" s="38"/>
      <c r="AB530" s="38"/>
      <c r="AC530" s="38"/>
      <c r="AD530" s="38"/>
      <c r="AE530" s="38"/>
      <c r="AR530" s="192" t="s">
        <v>165</v>
      </c>
      <c r="AT530" s="192" t="s">
        <v>160</v>
      </c>
      <c r="AU530" s="192" t="s">
        <v>91</v>
      </c>
      <c r="AY530" s="19" t="s">
        <v>158</v>
      </c>
      <c r="BE530" s="193">
        <f>IF(N530="základní",J530,0)</f>
        <v>0</v>
      </c>
      <c r="BF530" s="193">
        <f>IF(N530="snížená",J530,0)</f>
        <v>0</v>
      </c>
      <c r="BG530" s="193">
        <f>IF(N530="zákl. přenesená",J530,0)</f>
        <v>0</v>
      </c>
      <c r="BH530" s="193">
        <f>IF(N530="sníž. přenesená",J530,0)</f>
        <v>0</v>
      </c>
      <c r="BI530" s="193">
        <f>IF(N530="nulová",J530,0)</f>
        <v>0</v>
      </c>
      <c r="BJ530" s="19" t="s">
        <v>81</v>
      </c>
      <c r="BK530" s="193">
        <f>ROUND(I530*H530,2)</f>
        <v>0</v>
      </c>
      <c r="BL530" s="19" t="s">
        <v>165</v>
      </c>
      <c r="BM530" s="192" t="s">
        <v>2388</v>
      </c>
    </row>
    <row r="531" s="2" customFormat="1">
      <c r="A531" s="38"/>
      <c r="B531" s="39"/>
      <c r="C531" s="38"/>
      <c r="D531" s="194" t="s">
        <v>167</v>
      </c>
      <c r="E531" s="38"/>
      <c r="F531" s="195" t="s">
        <v>2387</v>
      </c>
      <c r="G531" s="38"/>
      <c r="H531" s="38"/>
      <c r="I531" s="196"/>
      <c r="J531" s="38"/>
      <c r="K531" s="38"/>
      <c r="L531" s="39"/>
      <c r="M531" s="197"/>
      <c r="N531" s="198"/>
      <c r="O531" s="77"/>
      <c r="P531" s="77"/>
      <c r="Q531" s="77"/>
      <c r="R531" s="77"/>
      <c r="S531" s="77"/>
      <c r="T531" s="78"/>
      <c r="U531" s="38"/>
      <c r="V531" s="38"/>
      <c r="W531" s="38"/>
      <c r="X531" s="38"/>
      <c r="Y531" s="38"/>
      <c r="Z531" s="38"/>
      <c r="AA531" s="38"/>
      <c r="AB531" s="38"/>
      <c r="AC531" s="38"/>
      <c r="AD531" s="38"/>
      <c r="AE531" s="38"/>
      <c r="AT531" s="19" t="s">
        <v>167</v>
      </c>
      <c r="AU531" s="19" t="s">
        <v>91</v>
      </c>
    </row>
    <row r="532" s="12" customFormat="1" ht="20.88" customHeight="1">
      <c r="A532" s="12"/>
      <c r="B532" s="167"/>
      <c r="C532" s="12"/>
      <c r="D532" s="168" t="s">
        <v>74</v>
      </c>
      <c r="E532" s="178" t="s">
        <v>2389</v>
      </c>
      <c r="F532" s="178" t="s">
        <v>2390</v>
      </c>
      <c r="G532" s="12"/>
      <c r="H532" s="12"/>
      <c r="I532" s="170"/>
      <c r="J532" s="179">
        <f>BK532</f>
        <v>0</v>
      </c>
      <c r="K532" s="12"/>
      <c r="L532" s="167"/>
      <c r="M532" s="172"/>
      <c r="N532" s="173"/>
      <c r="O532" s="173"/>
      <c r="P532" s="174">
        <f>SUM(P533:P542)</f>
        <v>0</v>
      </c>
      <c r="Q532" s="173"/>
      <c r="R532" s="174">
        <f>SUM(R533:R542)</f>
        <v>0</v>
      </c>
      <c r="S532" s="173"/>
      <c r="T532" s="175">
        <f>SUM(T533:T542)</f>
        <v>0</v>
      </c>
      <c r="U532" s="12"/>
      <c r="V532" s="12"/>
      <c r="W532" s="12"/>
      <c r="X532" s="12"/>
      <c r="Y532" s="12"/>
      <c r="Z532" s="12"/>
      <c r="AA532" s="12"/>
      <c r="AB532" s="12"/>
      <c r="AC532" s="12"/>
      <c r="AD532" s="12"/>
      <c r="AE532" s="12"/>
      <c r="AR532" s="168" t="s">
        <v>81</v>
      </c>
      <c r="AT532" s="176" t="s">
        <v>74</v>
      </c>
      <c r="AU532" s="176" t="s">
        <v>83</v>
      </c>
      <c r="AY532" s="168" t="s">
        <v>158</v>
      </c>
      <c r="BK532" s="177">
        <f>SUM(BK533:BK542)</f>
        <v>0</v>
      </c>
    </row>
    <row r="533" s="2" customFormat="1" ht="16.5" customHeight="1">
      <c r="A533" s="38"/>
      <c r="B533" s="180"/>
      <c r="C533" s="181" t="s">
        <v>1302</v>
      </c>
      <c r="D533" s="181" t="s">
        <v>160</v>
      </c>
      <c r="E533" s="182" t="s">
        <v>2391</v>
      </c>
      <c r="F533" s="183" t="s">
        <v>2392</v>
      </c>
      <c r="G533" s="184" t="s">
        <v>364</v>
      </c>
      <c r="H533" s="185">
        <v>1</v>
      </c>
      <c r="I533" s="186"/>
      <c r="J533" s="187">
        <f>ROUND(I533*H533,2)</f>
        <v>0</v>
      </c>
      <c r="K533" s="183" t="s">
        <v>1</v>
      </c>
      <c r="L533" s="39"/>
      <c r="M533" s="188" t="s">
        <v>1</v>
      </c>
      <c r="N533" s="189" t="s">
        <v>40</v>
      </c>
      <c r="O533" s="77"/>
      <c r="P533" s="190">
        <f>O533*H533</f>
        <v>0</v>
      </c>
      <c r="Q533" s="190">
        <v>0</v>
      </c>
      <c r="R533" s="190">
        <f>Q533*H533</f>
        <v>0</v>
      </c>
      <c r="S533" s="190">
        <v>0</v>
      </c>
      <c r="T533" s="191">
        <f>S533*H533</f>
        <v>0</v>
      </c>
      <c r="U533" s="38"/>
      <c r="V533" s="38"/>
      <c r="W533" s="38"/>
      <c r="X533" s="38"/>
      <c r="Y533" s="38"/>
      <c r="Z533" s="38"/>
      <c r="AA533" s="38"/>
      <c r="AB533" s="38"/>
      <c r="AC533" s="38"/>
      <c r="AD533" s="38"/>
      <c r="AE533" s="38"/>
      <c r="AR533" s="192" t="s">
        <v>165</v>
      </c>
      <c r="AT533" s="192" t="s">
        <v>160</v>
      </c>
      <c r="AU533" s="192" t="s">
        <v>91</v>
      </c>
      <c r="AY533" s="19" t="s">
        <v>158</v>
      </c>
      <c r="BE533" s="193">
        <f>IF(N533="základní",J533,0)</f>
        <v>0</v>
      </c>
      <c r="BF533" s="193">
        <f>IF(N533="snížená",J533,0)</f>
        <v>0</v>
      </c>
      <c r="BG533" s="193">
        <f>IF(N533="zákl. přenesená",J533,0)</f>
        <v>0</v>
      </c>
      <c r="BH533" s="193">
        <f>IF(N533="sníž. přenesená",J533,0)</f>
        <v>0</v>
      </c>
      <c r="BI533" s="193">
        <f>IF(N533="nulová",J533,0)</f>
        <v>0</v>
      </c>
      <c r="BJ533" s="19" t="s">
        <v>81</v>
      </c>
      <c r="BK533" s="193">
        <f>ROUND(I533*H533,2)</f>
        <v>0</v>
      </c>
      <c r="BL533" s="19" t="s">
        <v>165</v>
      </c>
      <c r="BM533" s="192" t="s">
        <v>2393</v>
      </c>
    </row>
    <row r="534" s="2" customFormat="1">
      <c r="A534" s="38"/>
      <c r="B534" s="39"/>
      <c r="C534" s="38"/>
      <c r="D534" s="194" t="s">
        <v>167</v>
      </c>
      <c r="E534" s="38"/>
      <c r="F534" s="195" t="s">
        <v>2392</v>
      </c>
      <c r="G534" s="38"/>
      <c r="H534" s="38"/>
      <c r="I534" s="196"/>
      <c r="J534" s="38"/>
      <c r="K534" s="38"/>
      <c r="L534" s="39"/>
      <c r="M534" s="197"/>
      <c r="N534" s="198"/>
      <c r="O534" s="77"/>
      <c r="P534" s="77"/>
      <c r="Q534" s="77"/>
      <c r="R534" s="77"/>
      <c r="S534" s="77"/>
      <c r="T534" s="78"/>
      <c r="U534" s="38"/>
      <c r="V534" s="38"/>
      <c r="W534" s="38"/>
      <c r="X534" s="38"/>
      <c r="Y534" s="38"/>
      <c r="Z534" s="38"/>
      <c r="AA534" s="38"/>
      <c r="AB534" s="38"/>
      <c r="AC534" s="38"/>
      <c r="AD534" s="38"/>
      <c r="AE534" s="38"/>
      <c r="AT534" s="19" t="s">
        <v>167</v>
      </c>
      <c r="AU534" s="19" t="s">
        <v>91</v>
      </c>
    </row>
    <row r="535" s="2" customFormat="1" ht="16.5" customHeight="1">
      <c r="A535" s="38"/>
      <c r="B535" s="180"/>
      <c r="C535" s="181" t="s">
        <v>1307</v>
      </c>
      <c r="D535" s="181" t="s">
        <v>160</v>
      </c>
      <c r="E535" s="182" t="s">
        <v>2394</v>
      </c>
      <c r="F535" s="183" t="s">
        <v>2395</v>
      </c>
      <c r="G535" s="184" t="s">
        <v>364</v>
      </c>
      <c r="H535" s="185">
        <v>3</v>
      </c>
      <c r="I535" s="186"/>
      <c r="J535" s="187">
        <f>ROUND(I535*H535,2)</f>
        <v>0</v>
      </c>
      <c r="K535" s="183" t="s">
        <v>1</v>
      </c>
      <c r="L535" s="39"/>
      <c r="M535" s="188" t="s">
        <v>1</v>
      </c>
      <c r="N535" s="189" t="s">
        <v>40</v>
      </c>
      <c r="O535" s="77"/>
      <c r="P535" s="190">
        <f>O535*H535</f>
        <v>0</v>
      </c>
      <c r="Q535" s="190">
        <v>0</v>
      </c>
      <c r="R535" s="190">
        <f>Q535*H535</f>
        <v>0</v>
      </c>
      <c r="S535" s="190">
        <v>0</v>
      </c>
      <c r="T535" s="191">
        <f>S535*H535</f>
        <v>0</v>
      </c>
      <c r="U535" s="38"/>
      <c r="V535" s="38"/>
      <c r="W535" s="38"/>
      <c r="X535" s="38"/>
      <c r="Y535" s="38"/>
      <c r="Z535" s="38"/>
      <c r="AA535" s="38"/>
      <c r="AB535" s="38"/>
      <c r="AC535" s="38"/>
      <c r="AD535" s="38"/>
      <c r="AE535" s="38"/>
      <c r="AR535" s="192" t="s">
        <v>165</v>
      </c>
      <c r="AT535" s="192" t="s">
        <v>160</v>
      </c>
      <c r="AU535" s="192" t="s">
        <v>91</v>
      </c>
      <c r="AY535" s="19" t="s">
        <v>158</v>
      </c>
      <c r="BE535" s="193">
        <f>IF(N535="základní",J535,0)</f>
        <v>0</v>
      </c>
      <c r="BF535" s="193">
        <f>IF(N535="snížená",J535,0)</f>
        <v>0</v>
      </c>
      <c r="BG535" s="193">
        <f>IF(N535="zákl. přenesená",J535,0)</f>
        <v>0</v>
      </c>
      <c r="BH535" s="193">
        <f>IF(N535="sníž. přenesená",J535,0)</f>
        <v>0</v>
      </c>
      <c r="BI535" s="193">
        <f>IF(N535="nulová",J535,0)</f>
        <v>0</v>
      </c>
      <c r="BJ535" s="19" t="s">
        <v>81</v>
      </c>
      <c r="BK535" s="193">
        <f>ROUND(I535*H535,2)</f>
        <v>0</v>
      </c>
      <c r="BL535" s="19" t="s">
        <v>165</v>
      </c>
      <c r="BM535" s="192" t="s">
        <v>2396</v>
      </c>
    </row>
    <row r="536" s="2" customFormat="1">
      <c r="A536" s="38"/>
      <c r="B536" s="39"/>
      <c r="C536" s="38"/>
      <c r="D536" s="194" t="s">
        <v>167</v>
      </c>
      <c r="E536" s="38"/>
      <c r="F536" s="195" t="s">
        <v>2395</v>
      </c>
      <c r="G536" s="38"/>
      <c r="H536" s="38"/>
      <c r="I536" s="196"/>
      <c r="J536" s="38"/>
      <c r="K536" s="38"/>
      <c r="L536" s="39"/>
      <c r="M536" s="197"/>
      <c r="N536" s="198"/>
      <c r="O536" s="77"/>
      <c r="P536" s="77"/>
      <c r="Q536" s="77"/>
      <c r="R536" s="77"/>
      <c r="S536" s="77"/>
      <c r="T536" s="78"/>
      <c r="U536" s="38"/>
      <c r="V536" s="38"/>
      <c r="W536" s="38"/>
      <c r="X536" s="38"/>
      <c r="Y536" s="38"/>
      <c r="Z536" s="38"/>
      <c r="AA536" s="38"/>
      <c r="AB536" s="38"/>
      <c r="AC536" s="38"/>
      <c r="AD536" s="38"/>
      <c r="AE536" s="38"/>
      <c r="AT536" s="19" t="s">
        <v>167</v>
      </c>
      <c r="AU536" s="19" t="s">
        <v>91</v>
      </c>
    </row>
    <row r="537" s="2" customFormat="1" ht="49.05" customHeight="1">
      <c r="A537" s="38"/>
      <c r="B537" s="180"/>
      <c r="C537" s="181" t="s">
        <v>1314</v>
      </c>
      <c r="D537" s="181" t="s">
        <v>160</v>
      </c>
      <c r="E537" s="182" t="s">
        <v>2397</v>
      </c>
      <c r="F537" s="183" t="s">
        <v>2398</v>
      </c>
      <c r="G537" s="184" t="s">
        <v>364</v>
      </c>
      <c r="H537" s="185">
        <v>1</v>
      </c>
      <c r="I537" s="186"/>
      <c r="J537" s="187">
        <f>ROUND(I537*H537,2)</f>
        <v>0</v>
      </c>
      <c r="K537" s="183" t="s">
        <v>1</v>
      </c>
      <c r="L537" s="39"/>
      <c r="M537" s="188" t="s">
        <v>1</v>
      </c>
      <c r="N537" s="189" t="s">
        <v>40</v>
      </c>
      <c r="O537" s="77"/>
      <c r="P537" s="190">
        <f>O537*H537</f>
        <v>0</v>
      </c>
      <c r="Q537" s="190">
        <v>0</v>
      </c>
      <c r="R537" s="190">
        <f>Q537*H537</f>
        <v>0</v>
      </c>
      <c r="S537" s="190">
        <v>0</v>
      </c>
      <c r="T537" s="191">
        <f>S537*H537</f>
        <v>0</v>
      </c>
      <c r="U537" s="38"/>
      <c r="V537" s="38"/>
      <c r="W537" s="38"/>
      <c r="X537" s="38"/>
      <c r="Y537" s="38"/>
      <c r="Z537" s="38"/>
      <c r="AA537" s="38"/>
      <c r="AB537" s="38"/>
      <c r="AC537" s="38"/>
      <c r="AD537" s="38"/>
      <c r="AE537" s="38"/>
      <c r="AR537" s="192" t="s">
        <v>165</v>
      </c>
      <c r="AT537" s="192" t="s">
        <v>160</v>
      </c>
      <c r="AU537" s="192" t="s">
        <v>91</v>
      </c>
      <c r="AY537" s="19" t="s">
        <v>158</v>
      </c>
      <c r="BE537" s="193">
        <f>IF(N537="základní",J537,0)</f>
        <v>0</v>
      </c>
      <c r="BF537" s="193">
        <f>IF(N537="snížená",J537,0)</f>
        <v>0</v>
      </c>
      <c r="BG537" s="193">
        <f>IF(N537="zákl. přenesená",J537,0)</f>
        <v>0</v>
      </c>
      <c r="BH537" s="193">
        <f>IF(N537="sníž. přenesená",J537,0)</f>
        <v>0</v>
      </c>
      <c r="BI537" s="193">
        <f>IF(N537="nulová",J537,0)</f>
        <v>0</v>
      </c>
      <c r="BJ537" s="19" t="s">
        <v>81</v>
      </c>
      <c r="BK537" s="193">
        <f>ROUND(I537*H537,2)</f>
        <v>0</v>
      </c>
      <c r="BL537" s="19" t="s">
        <v>165</v>
      </c>
      <c r="BM537" s="192" t="s">
        <v>2399</v>
      </c>
    </row>
    <row r="538" s="2" customFormat="1">
      <c r="A538" s="38"/>
      <c r="B538" s="39"/>
      <c r="C538" s="38"/>
      <c r="D538" s="194" t="s">
        <v>167</v>
      </c>
      <c r="E538" s="38"/>
      <c r="F538" s="195" t="s">
        <v>2398</v>
      </c>
      <c r="G538" s="38"/>
      <c r="H538" s="38"/>
      <c r="I538" s="196"/>
      <c r="J538" s="38"/>
      <c r="K538" s="38"/>
      <c r="L538" s="39"/>
      <c r="M538" s="197"/>
      <c r="N538" s="198"/>
      <c r="O538" s="77"/>
      <c r="P538" s="77"/>
      <c r="Q538" s="77"/>
      <c r="R538" s="77"/>
      <c r="S538" s="77"/>
      <c r="T538" s="78"/>
      <c r="U538" s="38"/>
      <c r="V538" s="38"/>
      <c r="W538" s="38"/>
      <c r="X538" s="38"/>
      <c r="Y538" s="38"/>
      <c r="Z538" s="38"/>
      <c r="AA538" s="38"/>
      <c r="AB538" s="38"/>
      <c r="AC538" s="38"/>
      <c r="AD538" s="38"/>
      <c r="AE538" s="38"/>
      <c r="AT538" s="19" t="s">
        <v>167</v>
      </c>
      <c r="AU538" s="19" t="s">
        <v>91</v>
      </c>
    </row>
    <row r="539" s="2" customFormat="1" ht="49.05" customHeight="1">
      <c r="A539" s="38"/>
      <c r="B539" s="180"/>
      <c r="C539" s="181" t="s">
        <v>1319</v>
      </c>
      <c r="D539" s="181" t="s">
        <v>160</v>
      </c>
      <c r="E539" s="182" t="s">
        <v>2400</v>
      </c>
      <c r="F539" s="183" t="s">
        <v>2401</v>
      </c>
      <c r="G539" s="184" t="s">
        <v>364</v>
      </c>
      <c r="H539" s="185">
        <v>1</v>
      </c>
      <c r="I539" s="186"/>
      <c r="J539" s="187">
        <f>ROUND(I539*H539,2)</f>
        <v>0</v>
      </c>
      <c r="K539" s="183" t="s">
        <v>1</v>
      </c>
      <c r="L539" s="39"/>
      <c r="M539" s="188" t="s">
        <v>1</v>
      </c>
      <c r="N539" s="189" t="s">
        <v>40</v>
      </c>
      <c r="O539" s="77"/>
      <c r="P539" s="190">
        <f>O539*H539</f>
        <v>0</v>
      </c>
      <c r="Q539" s="190">
        <v>0</v>
      </c>
      <c r="R539" s="190">
        <f>Q539*H539</f>
        <v>0</v>
      </c>
      <c r="S539" s="190">
        <v>0</v>
      </c>
      <c r="T539" s="191">
        <f>S539*H539</f>
        <v>0</v>
      </c>
      <c r="U539" s="38"/>
      <c r="V539" s="38"/>
      <c r="W539" s="38"/>
      <c r="X539" s="38"/>
      <c r="Y539" s="38"/>
      <c r="Z539" s="38"/>
      <c r="AA539" s="38"/>
      <c r="AB539" s="38"/>
      <c r="AC539" s="38"/>
      <c r="AD539" s="38"/>
      <c r="AE539" s="38"/>
      <c r="AR539" s="192" t="s">
        <v>165</v>
      </c>
      <c r="AT539" s="192" t="s">
        <v>160</v>
      </c>
      <c r="AU539" s="192" t="s">
        <v>91</v>
      </c>
      <c r="AY539" s="19" t="s">
        <v>158</v>
      </c>
      <c r="BE539" s="193">
        <f>IF(N539="základní",J539,0)</f>
        <v>0</v>
      </c>
      <c r="BF539" s="193">
        <f>IF(N539="snížená",J539,0)</f>
        <v>0</v>
      </c>
      <c r="BG539" s="193">
        <f>IF(N539="zákl. přenesená",J539,0)</f>
        <v>0</v>
      </c>
      <c r="BH539" s="193">
        <f>IF(N539="sníž. přenesená",J539,0)</f>
        <v>0</v>
      </c>
      <c r="BI539" s="193">
        <f>IF(N539="nulová",J539,0)</f>
        <v>0</v>
      </c>
      <c r="BJ539" s="19" t="s">
        <v>81</v>
      </c>
      <c r="BK539" s="193">
        <f>ROUND(I539*H539,2)</f>
        <v>0</v>
      </c>
      <c r="BL539" s="19" t="s">
        <v>165</v>
      </c>
      <c r="BM539" s="192" t="s">
        <v>2402</v>
      </c>
    </row>
    <row r="540" s="2" customFormat="1">
      <c r="A540" s="38"/>
      <c r="B540" s="39"/>
      <c r="C540" s="38"/>
      <c r="D540" s="194" t="s">
        <v>167</v>
      </c>
      <c r="E540" s="38"/>
      <c r="F540" s="195" t="s">
        <v>2401</v>
      </c>
      <c r="G540" s="38"/>
      <c r="H540" s="38"/>
      <c r="I540" s="196"/>
      <c r="J540" s="38"/>
      <c r="K540" s="38"/>
      <c r="L540" s="39"/>
      <c r="M540" s="197"/>
      <c r="N540" s="198"/>
      <c r="O540" s="77"/>
      <c r="P540" s="77"/>
      <c r="Q540" s="77"/>
      <c r="R540" s="77"/>
      <c r="S540" s="77"/>
      <c r="T540" s="78"/>
      <c r="U540" s="38"/>
      <c r="V540" s="38"/>
      <c r="W540" s="38"/>
      <c r="X540" s="38"/>
      <c r="Y540" s="38"/>
      <c r="Z540" s="38"/>
      <c r="AA540" s="38"/>
      <c r="AB540" s="38"/>
      <c r="AC540" s="38"/>
      <c r="AD540" s="38"/>
      <c r="AE540" s="38"/>
      <c r="AT540" s="19" t="s">
        <v>167</v>
      </c>
      <c r="AU540" s="19" t="s">
        <v>91</v>
      </c>
    </row>
    <row r="541" s="2" customFormat="1" ht="66.75" customHeight="1">
      <c r="A541" s="38"/>
      <c r="B541" s="180"/>
      <c r="C541" s="181" t="s">
        <v>1326</v>
      </c>
      <c r="D541" s="181" t="s">
        <v>160</v>
      </c>
      <c r="E541" s="182" t="s">
        <v>2403</v>
      </c>
      <c r="F541" s="183" t="s">
        <v>2404</v>
      </c>
      <c r="G541" s="184" t="s">
        <v>364</v>
      </c>
      <c r="H541" s="185">
        <v>2</v>
      </c>
      <c r="I541" s="186"/>
      <c r="J541" s="187">
        <f>ROUND(I541*H541,2)</f>
        <v>0</v>
      </c>
      <c r="K541" s="183" t="s">
        <v>1</v>
      </c>
      <c r="L541" s="39"/>
      <c r="M541" s="188" t="s">
        <v>1</v>
      </c>
      <c r="N541" s="189" t="s">
        <v>40</v>
      </c>
      <c r="O541" s="77"/>
      <c r="P541" s="190">
        <f>O541*H541</f>
        <v>0</v>
      </c>
      <c r="Q541" s="190">
        <v>0</v>
      </c>
      <c r="R541" s="190">
        <f>Q541*H541</f>
        <v>0</v>
      </c>
      <c r="S541" s="190">
        <v>0</v>
      </c>
      <c r="T541" s="191">
        <f>S541*H541</f>
        <v>0</v>
      </c>
      <c r="U541" s="38"/>
      <c r="V541" s="38"/>
      <c r="W541" s="38"/>
      <c r="X541" s="38"/>
      <c r="Y541" s="38"/>
      <c r="Z541" s="38"/>
      <c r="AA541" s="38"/>
      <c r="AB541" s="38"/>
      <c r="AC541" s="38"/>
      <c r="AD541" s="38"/>
      <c r="AE541" s="38"/>
      <c r="AR541" s="192" t="s">
        <v>165</v>
      </c>
      <c r="AT541" s="192" t="s">
        <v>160</v>
      </c>
      <c r="AU541" s="192" t="s">
        <v>91</v>
      </c>
      <c r="AY541" s="19" t="s">
        <v>158</v>
      </c>
      <c r="BE541" s="193">
        <f>IF(N541="základní",J541,0)</f>
        <v>0</v>
      </c>
      <c r="BF541" s="193">
        <f>IF(N541="snížená",J541,0)</f>
        <v>0</v>
      </c>
      <c r="BG541" s="193">
        <f>IF(N541="zákl. přenesená",J541,0)</f>
        <v>0</v>
      </c>
      <c r="BH541" s="193">
        <f>IF(N541="sníž. přenesená",J541,0)</f>
        <v>0</v>
      </c>
      <c r="BI541" s="193">
        <f>IF(N541="nulová",J541,0)</f>
        <v>0</v>
      </c>
      <c r="BJ541" s="19" t="s">
        <v>81</v>
      </c>
      <c r="BK541" s="193">
        <f>ROUND(I541*H541,2)</f>
        <v>0</v>
      </c>
      <c r="BL541" s="19" t="s">
        <v>165</v>
      </c>
      <c r="BM541" s="192" t="s">
        <v>2405</v>
      </c>
    </row>
    <row r="542" s="2" customFormat="1">
      <c r="A542" s="38"/>
      <c r="B542" s="39"/>
      <c r="C542" s="38"/>
      <c r="D542" s="194" t="s">
        <v>167</v>
      </c>
      <c r="E542" s="38"/>
      <c r="F542" s="195" t="s">
        <v>2406</v>
      </c>
      <c r="G542" s="38"/>
      <c r="H542" s="38"/>
      <c r="I542" s="196"/>
      <c r="J542" s="38"/>
      <c r="K542" s="38"/>
      <c r="L542" s="39"/>
      <c r="M542" s="197"/>
      <c r="N542" s="198"/>
      <c r="O542" s="77"/>
      <c r="P542" s="77"/>
      <c r="Q542" s="77"/>
      <c r="R542" s="77"/>
      <c r="S542" s="77"/>
      <c r="T542" s="78"/>
      <c r="U542" s="38"/>
      <c r="V542" s="38"/>
      <c r="W542" s="38"/>
      <c r="X542" s="38"/>
      <c r="Y542" s="38"/>
      <c r="Z542" s="38"/>
      <c r="AA542" s="38"/>
      <c r="AB542" s="38"/>
      <c r="AC542" s="38"/>
      <c r="AD542" s="38"/>
      <c r="AE542" s="38"/>
      <c r="AT542" s="19" t="s">
        <v>167</v>
      </c>
      <c r="AU542" s="19" t="s">
        <v>91</v>
      </c>
    </row>
    <row r="543" s="12" customFormat="1" ht="20.88" customHeight="1">
      <c r="A543" s="12"/>
      <c r="B543" s="167"/>
      <c r="C543" s="12"/>
      <c r="D543" s="168" t="s">
        <v>74</v>
      </c>
      <c r="E543" s="178" t="s">
        <v>2407</v>
      </c>
      <c r="F543" s="178" t="s">
        <v>2408</v>
      </c>
      <c r="G543" s="12"/>
      <c r="H543" s="12"/>
      <c r="I543" s="170"/>
      <c r="J543" s="179">
        <f>BK543</f>
        <v>0</v>
      </c>
      <c r="K543" s="12"/>
      <c r="L543" s="167"/>
      <c r="M543" s="172"/>
      <c r="N543" s="173"/>
      <c r="O543" s="173"/>
      <c r="P543" s="174">
        <f>SUM(P544:P553)</f>
        <v>0</v>
      </c>
      <c r="Q543" s="173"/>
      <c r="R543" s="174">
        <f>SUM(R544:R553)</f>
        <v>0</v>
      </c>
      <c r="S543" s="173"/>
      <c r="T543" s="175">
        <f>SUM(T544:T553)</f>
        <v>0</v>
      </c>
      <c r="U543" s="12"/>
      <c r="V543" s="12"/>
      <c r="W543" s="12"/>
      <c r="X543" s="12"/>
      <c r="Y543" s="12"/>
      <c r="Z543" s="12"/>
      <c r="AA543" s="12"/>
      <c r="AB543" s="12"/>
      <c r="AC543" s="12"/>
      <c r="AD543" s="12"/>
      <c r="AE543" s="12"/>
      <c r="AR543" s="168" t="s">
        <v>81</v>
      </c>
      <c r="AT543" s="176" t="s">
        <v>74</v>
      </c>
      <c r="AU543" s="176" t="s">
        <v>83</v>
      </c>
      <c r="AY543" s="168" t="s">
        <v>158</v>
      </c>
      <c r="BK543" s="177">
        <f>SUM(BK544:BK553)</f>
        <v>0</v>
      </c>
    </row>
    <row r="544" s="2" customFormat="1" ht="16.5" customHeight="1">
      <c r="A544" s="38"/>
      <c r="B544" s="180"/>
      <c r="C544" s="181" t="s">
        <v>1330</v>
      </c>
      <c r="D544" s="181" t="s">
        <v>160</v>
      </c>
      <c r="E544" s="182" t="s">
        <v>2409</v>
      </c>
      <c r="F544" s="183" t="s">
        <v>2410</v>
      </c>
      <c r="G544" s="184" t="s">
        <v>469</v>
      </c>
      <c r="H544" s="185">
        <v>1</v>
      </c>
      <c r="I544" s="186"/>
      <c r="J544" s="187">
        <f>ROUND(I544*H544,2)</f>
        <v>0</v>
      </c>
      <c r="K544" s="183" t="s">
        <v>1</v>
      </c>
      <c r="L544" s="39"/>
      <c r="M544" s="188" t="s">
        <v>1</v>
      </c>
      <c r="N544" s="189" t="s">
        <v>40</v>
      </c>
      <c r="O544" s="77"/>
      <c r="P544" s="190">
        <f>O544*H544</f>
        <v>0</v>
      </c>
      <c r="Q544" s="190">
        <v>0</v>
      </c>
      <c r="R544" s="190">
        <f>Q544*H544</f>
        <v>0</v>
      </c>
      <c r="S544" s="190">
        <v>0</v>
      </c>
      <c r="T544" s="191">
        <f>S544*H544</f>
        <v>0</v>
      </c>
      <c r="U544" s="38"/>
      <c r="V544" s="38"/>
      <c r="W544" s="38"/>
      <c r="X544" s="38"/>
      <c r="Y544" s="38"/>
      <c r="Z544" s="38"/>
      <c r="AA544" s="38"/>
      <c r="AB544" s="38"/>
      <c r="AC544" s="38"/>
      <c r="AD544" s="38"/>
      <c r="AE544" s="38"/>
      <c r="AR544" s="192" t="s">
        <v>165</v>
      </c>
      <c r="AT544" s="192" t="s">
        <v>160</v>
      </c>
      <c r="AU544" s="192" t="s">
        <v>91</v>
      </c>
      <c r="AY544" s="19" t="s">
        <v>158</v>
      </c>
      <c r="BE544" s="193">
        <f>IF(N544="základní",J544,0)</f>
        <v>0</v>
      </c>
      <c r="BF544" s="193">
        <f>IF(N544="snížená",J544,0)</f>
        <v>0</v>
      </c>
      <c r="BG544" s="193">
        <f>IF(N544="zákl. přenesená",J544,0)</f>
        <v>0</v>
      </c>
      <c r="BH544" s="193">
        <f>IF(N544="sníž. přenesená",J544,0)</f>
        <v>0</v>
      </c>
      <c r="BI544" s="193">
        <f>IF(N544="nulová",J544,0)</f>
        <v>0</v>
      </c>
      <c r="BJ544" s="19" t="s">
        <v>81</v>
      </c>
      <c r="BK544" s="193">
        <f>ROUND(I544*H544,2)</f>
        <v>0</v>
      </c>
      <c r="BL544" s="19" t="s">
        <v>165</v>
      </c>
      <c r="BM544" s="192" t="s">
        <v>2411</v>
      </c>
    </row>
    <row r="545" s="2" customFormat="1">
      <c r="A545" s="38"/>
      <c r="B545" s="39"/>
      <c r="C545" s="38"/>
      <c r="D545" s="194" t="s">
        <v>167</v>
      </c>
      <c r="E545" s="38"/>
      <c r="F545" s="195" t="s">
        <v>2410</v>
      </c>
      <c r="G545" s="38"/>
      <c r="H545" s="38"/>
      <c r="I545" s="196"/>
      <c r="J545" s="38"/>
      <c r="K545" s="38"/>
      <c r="L545" s="39"/>
      <c r="M545" s="197"/>
      <c r="N545" s="198"/>
      <c r="O545" s="77"/>
      <c r="P545" s="77"/>
      <c r="Q545" s="77"/>
      <c r="R545" s="77"/>
      <c r="S545" s="77"/>
      <c r="T545" s="78"/>
      <c r="U545" s="38"/>
      <c r="V545" s="38"/>
      <c r="W545" s="38"/>
      <c r="X545" s="38"/>
      <c r="Y545" s="38"/>
      <c r="Z545" s="38"/>
      <c r="AA545" s="38"/>
      <c r="AB545" s="38"/>
      <c r="AC545" s="38"/>
      <c r="AD545" s="38"/>
      <c r="AE545" s="38"/>
      <c r="AT545" s="19" t="s">
        <v>167</v>
      </c>
      <c r="AU545" s="19" t="s">
        <v>91</v>
      </c>
    </row>
    <row r="546" s="2" customFormat="1" ht="16.5" customHeight="1">
      <c r="A546" s="38"/>
      <c r="B546" s="180"/>
      <c r="C546" s="181" t="s">
        <v>1335</v>
      </c>
      <c r="D546" s="181" t="s">
        <v>160</v>
      </c>
      <c r="E546" s="182" t="s">
        <v>2412</v>
      </c>
      <c r="F546" s="183" t="s">
        <v>2413</v>
      </c>
      <c r="G546" s="184" t="s">
        <v>469</v>
      </c>
      <c r="H546" s="185">
        <v>1</v>
      </c>
      <c r="I546" s="186"/>
      <c r="J546" s="187">
        <f>ROUND(I546*H546,2)</f>
        <v>0</v>
      </c>
      <c r="K546" s="183" t="s">
        <v>1</v>
      </c>
      <c r="L546" s="39"/>
      <c r="M546" s="188" t="s">
        <v>1</v>
      </c>
      <c r="N546" s="189" t="s">
        <v>40</v>
      </c>
      <c r="O546" s="77"/>
      <c r="P546" s="190">
        <f>O546*H546</f>
        <v>0</v>
      </c>
      <c r="Q546" s="190">
        <v>0</v>
      </c>
      <c r="R546" s="190">
        <f>Q546*H546</f>
        <v>0</v>
      </c>
      <c r="S546" s="190">
        <v>0</v>
      </c>
      <c r="T546" s="191">
        <f>S546*H546</f>
        <v>0</v>
      </c>
      <c r="U546" s="38"/>
      <c r="V546" s="38"/>
      <c r="W546" s="38"/>
      <c r="X546" s="38"/>
      <c r="Y546" s="38"/>
      <c r="Z546" s="38"/>
      <c r="AA546" s="38"/>
      <c r="AB546" s="38"/>
      <c r="AC546" s="38"/>
      <c r="AD546" s="38"/>
      <c r="AE546" s="38"/>
      <c r="AR546" s="192" t="s">
        <v>165</v>
      </c>
      <c r="AT546" s="192" t="s">
        <v>160</v>
      </c>
      <c r="AU546" s="192" t="s">
        <v>91</v>
      </c>
      <c r="AY546" s="19" t="s">
        <v>158</v>
      </c>
      <c r="BE546" s="193">
        <f>IF(N546="základní",J546,0)</f>
        <v>0</v>
      </c>
      <c r="BF546" s="193">
        <f>IF(N546="snížená",J546,0)</f>
        <v>0</v>
      </c>
      <c r="BG546" s="193">
        <f>IF(N546="zákl. přenesená",J546,0)</f>
        <v>0</v>
      </c>
      <c r="BH546" s="193">
        <f>IF(N546="sníž. přenesená",J546,0)</f>
        <v>0</v>
      </c>
      <c r="BI546" s="193">
        <f>IF(N546="nulová",J546,0)</f>
        <v>0</v>
      </c>
      <c r="BJ546" s="19" t="s">
        <v>81</v>
      </c>
      <c r="BK546" s="193">
        <f>ROUND(I546*H546,2)</f>
        <v>0</v>
      </c>
      <c r="BL546" s="19" t="s">
        <v>165</v>
      </c>
      <c r="BM546" s="192" t="s">
        <v>2414</v>
      </c>
    </row>
    <row r="547" s="2" customFormat="1">
      <c r="A547" s="38"/>
      <c r="B547" s="39"/>
      <c r="C547" s="38"/>
      <c r="D547" s="194" t="s">
        <v>167</v>
      </c>
      <c r="E547" s="38"/>
      <c r="F547" s="195" t="s">
        <v>2413</v>
      </c>
      <c r="G547" s="38"/>
      <c r="H547" s="38"/>
      <c r="I547" s="196"/>
      <c r="J547" s="38"/>
      <c r="K547" s="38"/>
      <c r="L547" s="39"/>
      <c r="M547" s="197"/>
      <c r="N547" s="198"/>
      <c r="O547" s="77"/>
      <c r="P547" s="77"/>
      <c r="Q547" s="77"/>
      <c r="R547" s="77"/>
      <c r="S547" s="77"/>
      <c r="T547" s="78"/>
      <c r="U547" s="38"/>
      <c r="V547" s="38"/>
      <c r="W547" s="38"/>
      <c r="X547" s="38"/>
      <c r="Y547" s="38"/>
      <c r="Z547" s="38"/>
      <c r="AA547" s="38"/>
      <c r="AB547" s="38"/>
      <c r="AC547" s="38"/>
      <c r="AD547" s="38"/>
      <c r="AE547" s="38"/>
      <c r="AT547" s="19" t="s">
        <v>167</v>
      </c>
      <c r="AU547" s="19" t="s">
        <v>91</v>
      </c>
    </row>
    <row r="548" s="2" customFormat="1" ht="16.5" customHeight="1">
      <c r="A548" s="38"/>
      <c r="B548" s="180"/>
      <c r="C548" s="181" t="s">
        <v>1340</v>
      </c>
      <c r="D548" s="181" t="s">
        <v>160</v>
      </c>
      <c r="E548" s="182" t="s">
        <v>2415</v>
      </c>
      <c r="F548" s="183" t="s">
        <v>2416</v>
      </c>
      <c r="G548" s="184" t="s">
        <v>469</v>
      </c>
      <c r="H548" s="185">
        <v>1</v>
      </c>
      <c r="I548" s="186"/>
      <c r="J548" s="187">
        <f>ROUND(I548*H548,2)</f>
        <v>0</v>
      </c>
      <c r="K548" s="183" t="s">
        <v>1</v>
      </c>
      <c r="L548" s="39"/>
      <c r="M548" s="188" t="s">
        <v>1</v>
      </c>
      <c r="N548" s="189" t="s">
        <v>40</v>
      </c>
      <c r="O548" s="77"/>
      <c r="P548" s="190">
        <f>O548*H548</f>
        <v>0</v>
      </c>
      <c r="Q548" s="190">
        <v>0</v>
      </c>
      <c r="R548" s="190">
        <f>Q548*H548</f>
        <v>0</v>
      </c>
      <c r="S548" s="190">
        <v>0</v>
      </c>
      <c r="T548" s="191">
        <f>S548*H548</f>
        <v>0</v>
      </c>
      <c r="U548" s="38"/>
      <c r="V548" s="38"/>
      <c r="W548" s="38"/>
      <c r="X548" s="38"/>
      <c r="Y548" s="38"/>
      <c r="Z548" s="38"/>
      <c r="AA548" s="38"/>
      <c r="AB548" s="38"/>
      <c r="AC548" s="38"/>
      <c r="AD548" s="38"/>
      <c r="AE548" s="38"/>
      <c r="AR548" s="192" t="s">
        <v>165</v>
      </c>
      <c r="AT548" s="192" t="s">
        <v>160</v>
      </c>
      <c r="AU548" s="192" t="s">
        <v>91</v>
      </c>
      <c r="AY548" s="19" t="s">
        <v>158</v>
      </c>
      <c r="BE548" s="193">
        <f>IF(N548="základní",J548,0)</f>
        <v>0</v>
      </c>
      <c r="BF548" s="193">
        <f>IF(N548="snížená",J548,0)</f>
        <v>0</v>
      </c>
      <c r="BG548" s="193">
        <f>IF(N548="zákl. přenesená",J548,0)</f>
        <v>0</v>
      </c>
      <c r="BH548" s="193">
        <f>IF(N548="sníž. přenesená",J548,0)</f>
        <v>0</v>
      </c>
      <c r="BI548" s="193">
        <f>IF(N548="nulová",J548,0)</f>
        <v>0</v>
      </c>
      <c r="BJ548" s="19" t="s">
        <v>81</v>
      </c>
      <c r="BK548" s="193">
        <f>ROUND(I548*H548,2)</f>
        <v>0</v>
      </c>
      <c r="BL548" s="19" t="s">
        <v>165</v>
      </c>
      <c r="BM548" s="192" t="s">
        <v>2417</v>
      </c>
    </row>
    <row r="549" s="2" customFormat="1">
      <c r="A549" s="38"/>
      <c r="B549" s="39"/>
      <c r="C549" s="38"/>
      <c r="D549" s="194" t="s">
        <v>167</v>
      </c>
      <c r="E549" s="38"/>
      <c r="F549" s="195" t="s">
        <v>2416</v>
      </c>
      <c r="G549" s="38"/>
      <c r="H549" s="38"/>
      <c r="I549" s="196"/>
      <c r="J549" s="38"/>
      <c r="K549" s="38"/>
      <c r="L549" s="39"/>
      <c r="M549" s="197"/>
      <c r="N549" s="198"/>
      <c r="O549" s="77"/>
      <c r="P549" s="77"/>
      <c r="Q549" s="77"/>
      <c r="R549" s="77"/>
      <c r="S549" s="77"/>
      <c r="T549" s="78"/>
      <c r="U549" s="38"/>
      <c r="V549" s="38"/>
      <c r="W549" s="38"/>
      <c r="X549" s="38"/>
      <c r="Y549" s="38"/>
      <c r="Z549" s="38"/>
      <c r="AA549" s="38"/>
      <c r="AB549" s="38"/>
      <c r="AC549" s="38"/>
      <c r="AD549" s="38"/>
      <c r="AE549" s="38"/>
      <c r="AT549" s="19" t="s">
        <v>167</v>
      </c>
      <c r="AU549" s="19" t="s">
        <v>91</v>
      </c>
    </row>
    <row r="550" s="2" customFormat="1" ht="16.5" customHeight="1">
      <c r="A550" s="38"/>
      <c r="B550" s="180"/>
      <c r="C550" s="181" t="s">
        <v>1348</v>
      </c>
      <c r="D550" s="181" t="s">
        <v>160</v>
      </c>
      <c r="E550" s="182" t="s">
        <v>2418</v>
      </c>
      <c r="F550" s="183" t="s">
        <v>2419</v>
      </c>
      <c r="G550" s="184" t="s">
        <v>469</v>
      </c>
      <c r="H550" s="185">
        <v>1</v>
      </c>
      <c r="I550" s="186"/>
      <c r="J550" s="187">
        <f>ROUND(I550*H550,2)</f>
        <v>0</v>
      </c>
      <c r="K550" s="183" t="s">
        <v>1</v>
      </c>
      <c r="L550" s="39"/>
      <c r="M550" s="188" t="s">
        <v>1</v>
      </c>
      <c r="N550" s="189" t="s">
        <v>40</v>
      </c>
      <c r="O550" s="77"/>
      <c r="P550" s="190">
        <f>O550*H550</f>
        <v>0</v>
      </c>
      <c r="Q550" s="190">
        <v>0</v>
      </c>
      <c r="R550" s="190">
        <f>Q550*H550</f>
        <v>0</v>
      </c>
      <c r="S550" s="190">
        <v>0</v>
      </c>
      <c r="T550" s="191">
        <f>S550*H550</f>
        <v>0</v>
      </c>
      <c r="U550" s="38"/>
      <c r="V550" s="38"/>
      <c r="W550" s="38"/>
      <c r="X550" s="38"/>
      <c r="Y550" s="38"/>
      <c r="Z550" s="38"/>
      <c r="AA550" s="38"/>
      <c r="AB550" s="38"/>
      <c r="AC550" s="38"/>
      <c r="AD550" s="38"/>
      <c r="AE550" s="38"/>
      <c r="AR550" s="192" t="s">
        <v>165</v>
      </c>
      <c r="AT550" s="192" t="s">
        <v>160</v>
      </c>
      <c r="AU550" s="192" t="s">
        <v>91</v>
      </c>
      <c r="AY550" s="19" t="s">
        <v>158</v>
      </c>
      <c r="BE550" s="193">
        <f>IF(N550="základní",J550,0)</f>
        <v>0</v>
      </c>
      <c r="BF550" s="193">
        <f>IF(N550="snížená",J550,0)</f>
        <v>0</v>
      </c>
      <c r="BG550" s="193">
        <f>IF(N550="zákl. přenesená",J550,0)</f>
        <v>0</v>
      </c>
      <c r="BH550" s="193">
        <f>IF(N550="sníž. přenesená",J550,0)</f>
        <v>0</v>
      </c>
      <c r="BI550" s="193">
        <f>IF(N550="nulová",J550,0)</f>
        <v>0</v>
      </c>
      <c r="BJ550" s="19" t="s">
        <v>81</v>
      </c>
      <c r="BK550" s="193">
        <f>ROUND(I550*H550,2)</f>
        <v>0</v>
      </c>
      <c r="BL550" s="19" t="s">
        <v>165</v>
      </c>
      <c r="BM550" s="192" t="s">
        <v>2420</v>
      </c>
    </row>
    <row r="551" s="2" customFormat="1">
      <c r="A551" s="38"/>
      <c r="B551" s="39"/>
      <c r="C551" s="38"/>
      <c r="D551" s="194" t="s">
        <v>167</v>
      </c>
      <c r="E551" s="38"/>
      <c r="F551" s="195" t="s">
        <v>2419</v>
      </c>
      <c r="G551" s="38"/>
      <c r="H551" s="38"/>
      <c r="I551" s="196"/>
      <c r="J551" s="38"/>
      <c r="K551" s="38"/>
      <c r="L551" s="39"/>
      <c r="M551" s="197"/>
      <c r="N551" s="198"/>
      <c r="O551" s="77"/>
      <c r="P551" s="77"/>
      <c r="Q551" s="77"/>
      <c r="R551" s="77"/>
      <c r="S551" s="77"/>
      <c r="T551" s="78"/>
      <c r="U551" s="38"/>
      <c r="V551" s="38"/>
      <c r="W551" s="38"/>
      <c r="X551" s="38"/>
      <c r="Y551" s="38"/>
      <c r="Z551" s="38"/>
      <c r="AA551" s="38"/>
      <c r="AB551" s="38"/>
      <c r="AC551" s="38"/>
      <c r="AD551" s="38"/>
      <c r="AE551" s="38"/>
      <c r="AT551" s="19" t="s">
        <v>167</v>
      </c>
      <c r="AU551" s="19" t="s">
        <v>91</v>
      </c>
    </row>
    <row r="552" s="2" customFormat="1" ht="16.5" customHeight="1">
      <c r="A552" s="38"/>
      <c r="B552" s="180"/>
      <c r="C552" s="181" t="s">
        <v>1355</v>
      </c>
      <c r="D552" s="181" t="s">
        <v>160</v>
      </c>
      <c r="E552" s="182" t="s">
        <v>2421</v>
      </c>
      <c r="F552" s="183" t="s">
        <v>2422</v>
      </c>
      <c r="G552" s="184" t="s">
        <v>469</v>
      </c>
      <c r="H552" s="185">
        <v>1</v>
      </c>
      <c r="I552" s="186"/>
      <c r="J552" s="187">
        <f>ROUND(I552*H552,2)</f>
        <v>0</v>
      </c>
      <c r="K552" s="183" t="s">
        <v>1</v>
      </c>
      <c r="L552" s="39"/>
      <c r="M552" s="188" t="s">
        <v>1</v>
      </c>
      <c r="N552" s="189" t="s">
        <v>40</v>
      </c>
      <c r="O552" s="77"/>
      <c r="P552" s="190">
        <f>O552*H552</f>
        <v>0</v>
      </c>
      <c r="Q552" s="190">
        <v>0</v>
      </c>
      <c r="R552" s="190">
        <f>Q552*H552</f>
        <v>0</v>
      </c>
      <c r="S552" s="190">
        <v>0</v>
      </c>
      <c r="T552" s="191">
        <f>S552*H552</f>
        <v>0</v>
      </c>
      <c r="U552" s="38"/>
      <c r="V552" s="38"/>
      <c r="W552" s="38"/>
      <c r="X552" s="38"/>
      <c r="Y552" s="38"/>
      <c r="Z552" s="38"/>
      <c r="AA552" s="38"/>
      <c r="AB552" s="38"/>
      <c r="AC552" s="38"/>
      <c r="AD552" s="38"/>
      <c r="AE552" s="38"/>
      <c r="AR552" s="192" t="s">
        <v>165</v>
      </c>
      <c r="AT552" s="192" t="s">
        <v>160</v>
      </c>
      <c r="AU552" s="192" t="s">
        <v>91</v>
      </c>
      <c r="AY552" s="19" t="s">
        <v>158</v>
      </c>
      <c r="BE552" s="193">
        <f>IF(N552="základní",J552,0)</f>
        <v>0</v>
      </c>
      <c r="BF552" s="193">
        <f>IF(N552="snížená",J552,0)</f>
        <v>0</v>
      </c>
      <c r="BG552" s="193">
        <f>IF(N552="zákl. přenesená",J552,0)</f>
        <v>0</v>
      </c>
      <c r="BH552" s="193">
        <f>IF(N552="sníž. přenesená",J552,0)</f>
        <v>0</v>
      </c>
      <c r="BI552" s="193">
        <f>IF(N552="nulová",J552,0)</f>
        <v>0</v>
      </c>
      <c r="BJ552" s="19" t="s">
        <v>81</v>
      </c>
      <c r="BK552" s="193">
        <f>ROUND(I552*H552,2)</f>
        <v>0</v>
      </c>
      <c r="BL552" s="19" t="s">
        <v>165</v>
      </c>
      <c r="BM552" s="192" t="s">
        <v>2423</v>
      </c>
    </row>
    <row r="553" s="2" customFormat="1">
      <c r="A553" s="38"/>
      <c r="B553" s="39"/>
      <c r="C553" s="38"/>
      <c r="D553" s="194" t="s">
        <v>167</v>
      </c>
      <c r="E553" s="38"/>
      <c r="F553" s="195" t="s">
        <v>2422</v>
      </c>
      <c r="G553" s="38"/>
      <c r="H553" s="38"/>
      <c r="I553" s="196"/>
      <c r="J553" s="38"/>
      <c r="K553" s="38"/>
      <c r="L553" s="39"/>
      <c r="M553" s="197"/>
      <c r="N553" s="198"/>
      <c r="O553" s="77"/>
      <c r="P553" s="77"/>
      <c r="Q553" s="77"/>
      <c r="R553" s="77"/>
      <c r="S553" s="77"/>
      <c r="T553" s="78"/>
      <c r="U553" s="38"/>
      <c r="V553" s="38"/>
      <c r="W553" s="38"/>
      <c r="X553" s="38"/>
      <c r="Y553" s="38"/>
      <c r="Z553" s="38"/>
      <c r="AA553" s="38"/>
      <c r="AB553" s="38"/>
      <c r="AC553" s="38"/>
      <c r="AD553" s="38"/>
      <c r="AE553" s="38"/>
      <c r="AT553" s="19" t="s">
        <v>167</v>
      </c>
      <c r="AU553" s="19" t="s">
        <v>91</v>
      </c>
    </row>
    <row r="554" s="12" customFormat="1" ht="20.88" customHeight="1">
      <c r="A554" s="12"/>
      <c r="B554" s="167"/>
      <c r="C554" s="12"/>
      <c r="D554" s="168" t="s">
        <v>74</v>
      </c>
      <c r="E554" s="178" t="s">
        <v>2424</v>
      </c>
      <c r="F554" s="178" t="s">
        <v>2425</v>
      </c>
      <c r="G554" s="12"/>
      <c r="H554" s="12"/>
      <c r="I554" s="170"/>
      <c r="J554" s="179">
        <f>BK554</f>
        <v>0</v>
      </c>
      <c r="K554" s="12"/>
      <c r="L554" s="167"/>
      <c r="M554" s="172"/>
      <c r="N554" s="173"/>
      <c r="O554" s="173"/>
      <c r="P554" s="174">
        <f>SUM(P555:P614)</f>
        <v>0</v>
      </c>
      <c r="Q554" s="173"/>
      <c r="R554" s="174">
        <f>SUM(R555:R614)</f>
        <v>0</v>
      </c>
      <c r="S554" s="173"/>
      <c r="T554" s="175">
        <f>SUM(T555:T614)</f>
        <v>0</v>
      </c>
      <c r="U554" s="12"/>
      <c r="V554" s="12"/>
      <c r="W554" s="12"/>
      <c r="X554" s="12"/>
      <c r="Y554" s="12"/>
      <c r="Z554" s="12"/>
      <c r="AA554" s="12"/>
      <c r="AB554" s="12"/>
      <c r="AC554" s="12"/>
      <c r="AD554" s="12"/>
      <c r="AE554" s="12"/>
      <c r="AR554" s="168" t="s">
        <v>81</v>
      </c>
      <c r="AT554" s="176" t="s">
        <v>74</v>
      </c>
      <c r="AU554" s="176" t="s">
        <v>83</v>
      </c>
      <c r="AY554" s="168" t="s">
        <v>158</v>
      </c>
      <c r="BK554" s="177">
        <f>SUM(BK555:BK614)</f>
        <v>0</v>
      </c>
    </row>
    <row r="555" s="2" customFormat="1" ht="16.5" customHeight="1">
      <c r="A555" s="38"/>
      <c r="B555" s="180"/>
      <c r="C555" s="181" t="s">
        <v>1362</v>
      </c>
      <c r="D555" s="181" t="s">
        <v>160</v>
      </c>
      <c r="E555" s="182" t="s">
        <v>2426</v>
      </c>
      <c r="F555" s="183" t="s">
        <v>2427</v>
      </c>
      <c r="G555" s="184" t="s">
        <v>184</v>
      </c>
      <c r="H555" s="185">
        <v>35</v>
      </c>
      <c r="I555" s="186"/>
      <c r="J555" s="187">
        <f>ROUND(I555*H555,2)</f>
        <v>0</v>
      </c>
      <c r="K555" s="183" t="s">
        <v>1</v>
      </c>
      <c r="L555" s="39"/>
      <c r="M555" s="188" t="s">
        <v>1</v>
      </c>
      <c r="N555" s="189" t="s">
        <v>40</v>
      </c>
      <c r="O555" s="77"/>
      <c r="P555" s="190">
        <f>O555*H555</f>
        <v>0</v>
      </c>
      <c r="Q555" s="190">
        <v>0</v>
      </c>
      <c r="R555" s="190">
        <f>Q555*H555</f>
        <v>0</v>
      </c>
      <c r="S555" s="190">
        <v>0</v>
      </c>
      <c r="T555" s="191">
        <f>S555*H555</f>
        <v>0</v>
      </c>
      <c r="U555" s="38"/>
      <c r="V555" s="38"/>
      <c r="W555" s="38"/>
      <c r="X555" s="38"/>
      <c r="Y555" s="38"/>
      <c r="Z555" s="38"/>
      <c r="AA555" s="38"/>
      <c r="AB555" s="38"/>
      <c r="AC555" s="38"/>
      <c r="AD555" s="38"/>
      <c r="AE555" s="38"/>
      <c r="AR555" s="192" t="s">
        <v>165</v>
      </c>
      <c r="AT555" s="192" t="s">
        <v>160</v>
      </c>
      <c r="AU555" s="192" t="s">
        <v>91</v>
      </c>
      <c r="AY555" s="19" t="s">
        <v>158</v>
      </c>
      <c r="BE555" s="193">
        <f>IF(N555="základní",J555,0)</f>
        <v>0</v>
      </c>
      <c r="BF555" s="193">
        <f>IF(N555="snížená",J555,0)</f>
        <v>0</v>
      </c>
      <c r="BG555" s="193">
        <f>IF(N555="zákl. přenesená",J555,0)</f>
        <v>0</v>
      </c>
      <c r="BH555" s="193">
        <f>IF(N555="sníž. přenesená",J555,0)</f>
        <v>0</v>
      </c>
      <c r="BI555" s="193">
        <f>IF(N555="nulová",J555,0)</f>
        <v>0</v>
      </c>
      <c r="BJ555" s="19" t="s">
        <v>81</v>
      </c>
      <c r="BK555" s="193">
        <f>ROUND(I555*H555,2)</f>
        <v>0</v>
      </c>
      <c r="BL555" s="19" t="s">
        <v>165</v>
      </c>
      <c r="BM555" s="192" t="s">
        <v>2428</v>
      </c>
    </row>
    <row r="556" s="2" customFormat="1">
      <c r="A556" s="38"/>
      <c r="B556" s="39"/>
      <c r="C556" s="38"/>
      <c r="D556" s="194" t="s">
        <v>167</v>
      </c>
      <c r="E556" s="38"/>
      <c r="F556" s="195" t="s">
        <v>2427</v>
      </c>
      <c r="G556" s="38"/>
      <c r="H556" s="38"/>
      <c r="I556" s="196"/>
      <c r="J556" s="38"/>
      <c r="K556" s="38"/>
      <c r="L556" s="39"/>
      <c r="M556" s="197"/>
      <c r="N556" s="198"/>
      <c r="O556" s="77"/>
      <c r="P556" s="77"/>
      <c r="Q556" s="77"/>
      <c r="R556" s="77"/>
      <c r="S556" s="77"/>
      <c r="T556" s="78"/>
      <c r="U556" s="38"/>
      <c r="V556" s="38"/>
      <c r="W556" s="38"/>
      <c r="X556" s="38"/>
      <c r="Y556" s="38"/>
      <c r="Z556" s="38"/>
      <c r="AA556" s="38"/>
      <c r="AB556" s="38"/>
      <c r="AC556" s="38"/>
      <c r="AD556" s="38"/>
      <c r="AE556" s="38"/>
      <c r="AT556" s="19" t="s">
        <v>167</v>
      </c>
      <c r="AU556" s="19" t="s">
        <v>91</v>
      </c>
    </row>
    <row r="557" s="2" customFormat="1" ht="16.5" customHeight="1">
      <c r="A557" s="38"/>
      <c r="B557" s="180"/>
      <c r="C557" s="181" t="s">
        <v>1368</v>
      </c>
      <c r="D557" s="181" t="s">
        <v>160</v>
      </c>
      <c r="E557" s="182" t="s">
        <v>2429</v>
      </c>
      <c r="F557" s="183" t="s">
        <v>2427</v>
      </c>
      <c r="G557" s="184" t="s">
        <v>184</v>
      </c>
      <c r="H557" s="185">
        <v>25</v>
      </c>
      <c r="I557" s="186"/>
      <c r="J557" s="187">
        <f>ROUND(I557*H557,2)</f>
        <v>0</v>
      </c>
      <c r="K557" s="183" t="s">
        <v>1</v>
      </c>
      <c r="L557" s="39"/>
      <c r="M557" s="188" t="s">
        <v>1</v>
      </c>
      <c r="N557" s="189" t="s">
        <v>40</v>
      </c>
      <c r="O557" s="77"/>
      <c r="P557" s="190">
        <f>O557*H557</f>
        <v>0</v>
      </c>
      <c r="Q557" s="190">
        <v>0</v>
      </c>
      <c r="R557" s="190">
        <f>Q557*H557</f>
        <v>0</v>
      </c>
      <c r="S557" s="190">
        <v>0</v>
      </c>
      <c r="T557" s="191">
        <f>S557*H557</f>
        <v>0</v>
      </c>
      <c r="U557" s="38"/>
      <c r="V557" s="38"/>
      <c r="W557" s="38"/>
      <c r="X557" s="38"/>
      <c r="Y557" s="38"/>
      <c r="Z557" s="38"/>
      <c r="AA557" s="38"/>
      <c r="AB557" s="38"/>
      <c r="AC557" s="38"/>
      <c r="AD557" s="38"/>
      <c r="AE557" s="38"/>
      <c r="AR557" s="192" t="s">
        <v>165</v>
      </c>
      <c r="AT557" s="192" t="s">
        <v>160</v>
      </c>
      <c r="AU557" s="192" t="s">
        <v>91</v>
      </c>
      <c r="AY557" s="19" t="s">
        <v>158</v>
      </c>
      <c r="BE557" s="193">
        <f>IF(N557="základní",J557,0)</f>
        <v>0</v>
      </c>
      <c r="BF557" s="193">
        <f>IF(N557="snížená",J557,0)</f>
        <v>0</v>
      </c>
      <c r="BG557" s="193">
        <f>IF(N557="zákl. přenesená",J557,0)</f>
        <v>0</v>
      </c>
      <c r="BH557" s="193">
        <f>IF(N557="sníž. přenesená",J557,0)</f>
        <v>0</v>
      </c>
      <c r="BI557" s="193">
        <f>IF(N557="nulová",J557,0)</f>
        <v>0</v>
      </c>
      <c r="BJ557" s="19" t="s">
        <v>81</v>
      </c>
      <c r="BK557" s="193">
        <f>ROUND(I557*H557,2)</f>
        <v>0</v>
      </c>
      <c r="BL557" s="19" t="s">
        <v>165</v>
      </c>
      <c r="BM557" s="192" t="s">
        <v>2430</v>
      </c>
    </row>
    <row r="558" s="2" customFormat="1">
      <c r="A558" s="38"/>
      <c r="B558" s="39"/>
      <c r="C558" s="38"/>
      <c r="D558" s="194" t="s">
        <v>167</v>
      </c>
      <c r="E558" s="38"/>
      <c r="F558" s="195" t="s">
        <v>2427</v>
      </c>
      <c r="G558" s="38"/>
      <c r="H558" s="38"/>
      <c r="I558" s="196"/>
      <c r="J558" s="38"/>
      <c r="K558" s="38"/>
      <c r="L558" s="39"/>
      <c r="M558" s="197"/>
      <c r="N558" s="198"/>
      <c r="O558" s="77"/>
      <c r="P558" s="77"/>
      <c r="Q558" s="77"/>
      <c r="R558" s="77"/>
      <c r="S558" s="77"/>
      <c r="T558" s="78"/>
      <c r="U558" s="38"/>
      <c r="V558" s="38"/>
      <c r="W558" s="38"/>
      <c r="X558" s="38"/>
      <c r="Y558" s="38"/>
      <c r="Z558" s="38"/>
      <c r="AA558" s="38"/>
      <c r="AB558" s="38"/>
      <c r="AC558" s="38"/>
      <c r="AD558" s="38"/>
      <c r="AE558" s="38"/>
      <c r="AT558" s="19" t="s">
        <v>167</v>
      </c>
      <c r="AU558" s="19" t="s">
        <v>91</v>
      </c>
    </row>
    <row r="559" s="2" customFormat="1" ht="16.5" customHeight="1">
      <c r="A559" s="38"/>
      <c r="B559" s="180"/>
      <c r="C559" s="181" t="s">
        <v>1375</v>
      </c>
      <c r="D559" s="181" t="s">
        <v>160</v>
      </c>
      <c r="E559" s="182" t="s">
        <v>2431</v>
      </c>
      <c r="F559" s="183" t="s">
        <v>2432</v>
      </c>
      <c r="G559" s="184" t="s">
        <v>184</v>
      </c>
      <c r="H559" s="185">
        <v>10</v>
      </c>
      <c r="I559" s="186"/>
      <c r="J559" s="187">
        <f>ROUND(I559*H559,2)</f>
        <v>0</v>
      </c>
      <c r="K559" s="183" t="s">
        <v>1</v>
      </c>
      <c r="L559" s="39"/>
      <c r="M559" s="188" t="s">
        <v>1</v>
      </c>
      <c r="N559" s="189" t="s">
        <v>40</v>
      </c>
      <c r="O559" s="77"/>
      <c r="P559" s="190">
        <f>O559*H559</f>
        <v>0</v>
      </c>
      <c r="Q559" s="190">
        <v>0</v>
      </c>
      <c r="R559" s="190">
        <f>Q559*H559</f>
        <v>0</v>
      </c>
      <c r="S559" s="190">
        <v>0</v>
      </c>
      <c r="T559" s="191">
        <f>S559*H559</f>
        <v>0</v>
      </c>
      <c r="U559" s="38"/>
      <c r="V559" s="38"/>
      <c r="W559" s="38"/>
      <c r="X559" s="38"/>
      <c r="Y559" s="38"/>
      <c r="Z559" s="38"/>
      <c r="AA559" s="38"/>
      <c r="AB559" s="38"/>
      <c r="AC559" s="38"/>
      <c r="AD559" s="38"/>
      <c r="AE559" s="38"/>
      <c r="AR559" s="192" t="s">
        <v>165</v>
      </c>
      <c r="AT559" s="192" t="s">
        <v>160</v>
      </c>
      <c r="AU559" s="192" t="s">
        <v>91</v>
      </c>
      <c r="AY559" s="19" t="s">
        <v>158</v>
      </c>
      <c r="BE559" s="193">
        <f>IF(N559="základní",J559,0)</f>
        <v>0</v>
      </c>
      <c r="BF559" s="193">
        <f>IF(N559="snížená",J559,0)</f>
        <v>0</v>
      </c>
      <c r="BG559" s="193">
        <f>IF(N559="zákl. přenesená",J559,0)</f>
        <v>0</v>
      </c>
      <c r="BH559" s="193">
        <f>IF(N559="sníž. přenesená",J559,0)</f>
        <v>0</v>
      </c>
      <c r="BI559" s="193">
        <f>IF(N559="nulová",J559,0)</f>
        <v>0</v>
      </c>
      <c r="BJ559" s="19" t="s">
        <v>81</v>
      </c>
      <c r="BK559" s="193">
        <f>ROUND(I559*H559,2)</f>
        <v>0</v>
      </c>
      <c r="BL559" s="19" t="s">
        <v>165</v>
      </c>
      <c r="BM559" s="192" t="s">
        <v>2433</v>
      </c>
    </row>
    <row r="560" s="2" customFormat="1">
      <c r="A560" s="38"/>
      <c r="B560" s="39"/>
      <c r="C560" s="38"/>
      <c r="D560" s="194" t="s">
        <v>167</v>
      </c>
      <c r="E560" s="38"/>
      <c r="F560" s="195" t="s">
        <v>2432</v>
      </c>
      <c r="G560" s="38"/>
      <c r="H560" s="38"/>
      <c r="I560" s="196"/>
      <c r="J560" s="38"/>
      <c r="K560" s="38"/>
      <c r="L560" s="39"/>
      <c r="M560" s="197"/>
      <c r="N560" s="198"/>
      <c r="O560" s="77"/>
      <c r="P560" s="77"/>
      <c r="Q560" s="77"/>
      <c r="R560" s="77"/>
      <c r="S560" s="77"/>
      <c r="T560" s="78"/>
      <c r="U560" s="38"/>
      <c r="V560" s="38"/>
      <c r="W560" s="38"/>
      <c r="X560" s="38"/>
      <c r="Y560" s="38"/>
      <c r="Z560" s="38"/>
      <c r="AA560" s="38"/>
      <c r="AB560" s="38"/>
      <c r="AC560" s="38"/>
      <c r="AD560" s="38"/>
      <c r="AE560" s="38"/>
      <c r="AT560" s="19" t="s">
        <v>167</v>
      </c>
      <c r="AU560" s="19" t="s">
        <v>91</v>
      </c>
    </row>
    <row r="561" s="2" customFormat="1" ht="16.5" customHeight="1">
      <c r="A561" s="38"/>
      <c r="B561" s="180"/>
      <c r="C561" s="181" t="s">
        <v>1381</v>
      </c>
      <c r="D561" s="181" t="s">
        <v>160</v>
      </c>
      <c r="E561" s="182" t="s">
        <v>2434</v>
      </c>
      <c r="F561" s="183" t="s">
        <v>2435</v>
      </c>
      <c r="G561" s="184" t="s">
        <v>184</v>
      </c>
      <c r="H561" s="185">
        <v>15</v>
      </c>
      <c r="I561" s="186"/>
      <c r="J561" s="187">
        <f>ROUND(I561*H561,2)</f>
        <v>0</v>
      </c>
      <c r="K561" s="183" t="s">
        <v>1</v>
      </c>
      <c r="L561" s="39"/>
      <c r="M561" s="188" t="s">
        <v>1</v>
      </c>
      <c r="N561" s="189" t="s">
        <v>40</v>
      </c>
      <c r="O561" s="77"/>
      <c r="P561" s="190">
        <f>O561*H561</f>
        <v>0</v>
      </c>
      <c r="Q561" s="190">
        <v>0</v>
      </c>
      <c r="R561" s="190">
        <f>Q561*H561</f>
        <v>0</v>
      </c>
      <c r="S561" s="190">
        <v>0</v>
      </c>
      <c r="T561" s="191">
        <f>S561*H561</f>
        <v>0</v>
      </c>
      <c r="U561" s="38"/>
      <c r="V561" s="38"/>
      <c r="W561" s="38"/>
      <c r="X561" s="38"/>
      <c r="Y561" s="38"/>
      <c r="Z561" s="38"/>
      <c r="AA561" s="38"/>
      <c r="AB561" s="38"/>
      <c r="AC561" s="38"/>
      <c r="AD561" s="38"/>
      <c r="AE561" s="38"/>
      <c r="AR561" s="192" t="s">
        <v>165</v>
      </c>
      <c r="AT561" s="192" t="s">
        <v>160</v>
      </c>
      <c r="AU561" s="192" t="s">
        <v>91</v>
      </c>
      <c r="AY561" s="19" t="s">
        <v>158</v>
      </c>
      <c r="BE561" s="193">
        <f>IF(N561="základní",J561,0)</f>
        <v>0</v>
      </c>
      <c r="BF561" s="193">
        <f>IF(N561="snížená",J561,0)</f>
        <v>0</v>
      </c>
      <c r="BG561" s="193">
        <f>IF(N561="zákl. přenesená",J561,0)</f>
        <v>0</v>
      </c>
      <c r="BH561" s="193">
        <f>IF(N561="sníž. přenesená",J561,0)</f>
        <v>0</v>
      </c>
      <c r="BI561" s="193">
        <f>IF(N561="nulová",J561,0)</f>
        <v>0</v>
      </c>
      <c r="BJ561" s="19" t="s">
        <v>81</v>
      </c>
      <c r="BK561" s="193">
        <f>ROUND(I561*H561,2)</f>
        <v>0</v>
      </c>
      <c r="BL561" s="19" t="s">
        <v>165</v>
      </c>
      <c r="BM561" s="192" t="s">
        <v>2436</v>
      </c>
    </row>
    <row r="562" s="2" customFormat="1">
      <c r="A562" s="38"/>
      <c r="B562" s="39"/>
      <c r="C562" s="38"/>
      <c r="D562" s="194" t="s">
        <v>167</v>
      </c>
      <c r="E562" s="38"/>
      <c r="F562" s="195" t="s">
        <v>2435</v>
      </c>
      <c r="G562" s="38"/>
      <c r="H562" s="38"/>
      <c r="I562" s="196"/>
      <c r="J562" s="38"/>
      <c r="K562" s="38"/>
      <c r="L562" s="39"/>
      <c r="M562" s="197"/>
      <c r="N562" s="198"/>
      <c r="O562" s="77"/>
      <c r="P562" s="77"/>
      <c r="Q562" s="77"/>
      <c r="R562" s="77"/>
      <c r="S562" s="77"/>
      <c r="T562" s="78"/>
      <c r="U562" s="38"/>
      <c r="V562" s="38"/>
      <c r="W562" s="38"/>
      <c r="X562" s="38"/>
      <c r="Y562" s="38"/>
      <c r="Z562" s="38"/>
      <c r="AA562" s="38"/>
      <c r="AB562" s="38"/>
      <c r="AC562" s="38"/>
      <c r="AD562" s="38"/>
      <c r="AE562" s="38"/>
      <c r="AT562" s="19" t="s">
        <v>167</v>
      </c>
      <c r="AU562" s="19" t="s">
        <v>91</v>
      </c>
    </row>
    <row r="563" s="2" customFormat="1" ht="16.5" customHeight="1">
      <c r="A563" s="38"/>
      <c r="B563" s="180"/>
      <c r="C563" s="181" t="s">
        <v>1387</v>
      </c>
      <c r="D563" s="181" t="s">
        <v>160</v>
      </c>
      <c r="E563" s="182" t="s">
        <v>2437</v>
      </c>
      <c r="F563" s="183" t="s">
        <v>2438</v>
      </c>
      <c r="G563" s="184" t="s">
        <v>184</v>
      </c>
      <c r="H563" s="185">
        <v>15</v>
      </c>
      <c r="I563" s="186"/>
      <c r="J563" s="187">
        <f>ROUND(I563*H563,2)</f>
        <v>0</v>
      </c>
      <c r="K563" s="183" t="s">
        <v>1</v>
      </c>
      <c r="L563" s="39"/>
      <c r="M563" s="188" t="s">
        <v>1</v>
      </c>
      <c r="N563" s="189" t="s">
        <v>40</v>
      </c>
      <c r="O563" s="77"/>
      <c r="P563" s="190">
        <f>O563*H563</f>
        <v>0</v>
      </c>
      <c r="Q563" s="190">
        <v>0</v>
      </c>
      <c r="R563" s="190">
        <f>Q563*H563</f>
        <v>0</v>
      </c>
      <c r="S563" s="190">
        <v>0</v>
      </c>
      <c r="T563" s="191">
        <f>S563*H563</f>
        <v>0</v>
      </c>
      <c r="U563" s="38"/>
      <c r="V563" s="38"/>
      <c r="W563" s="38"/>
      <c r="X563" s="38"/>
      <c r="Y563" s="38"/>
      <c r="Z563" s="38"/>
      <c r="AA563" s="38"/>
      <c r="AB563" s="38"/>
      <c r="AC563" s="38"/>
      <c r="AD563" s="38"/>
      <c r="AE563" s="38"/>
      <c r="AR563" s="192" t="s">
        <v>165</v>
      </c>
      <c r="AT563" s="192" t="s">
        <v>160</v>
      </c>
      <c r="AU563" s="192" t="s">
        <v>91</v>
      </c>
      <c r="AY563" s="19" t="s">
        <v>158</v>
      </c>
      <c r="BE563" s="193">
        <f>IF(N563="základní",J563,0)</f>
        <v>0</v>
      </c>
      <c r="BF563" s="193">
        <f>IF(N563="snížená",J563,0)</f>
        <v>0</v>
      </c>
      <c r="BG563" s="193">
        <f>IF(N563="zákl. přenesená",J563,0)</f>
        <v>0</v>
      </c>
      <c r="BH563" s="193">
        <f>IF(N563="sníž. přenesená",J563,0)</f>
        <v>0</v>
      </c>
      <c r="BI563" s="193">
        <f>IF(N563="nulová",J563,0)</f>
        <v>0</v>
      </c>
      <c r="BJ563" s="19" t="s">
        <v>81</v>
      </c>
      <c r="BK563" s="193">
        <f>ROUND(I563*H563,2)</f>
        <v>0</v>
      </c>
      <c r="BL563" s="19" t="s">
        <v>165</v>
      </c>
      <c r="BM563" s="192" t="s">
        <v>2439</v>
      </c>
    </row>
    <row r="564" s="2" customFormat="1">
      <c r="A564" s="38"/>
      <c r="B564" s="39"/>
      <c r="C564" s="38"/>
      <c r="D564" s="194" t="s">
        <v>167</v>
      </c>
      <c r="E564" s="38"/>
      <c r="F564" s="195" t="s">
        <v>2438</v>
      </c>
      <c r="G564" s="38"/>
      <c r="H564" s="38"/>
      <c r="I564" s="196"/>
      <c r="J564" s="38"/>
      <c r="K564" s="38"/>
      <c r="L564" s="39"/>
      <c r="M564" s="197"/>
      <c r="N564" s="198"/>
      <c r="O564" s="77"/>
      <c r="P564" s="77"/>
      <c r="Q564" s="77"/>
      <c r="R564" s="77"/>
      <c r="S564" s="77"/>
      <c r="T564" s="78"/>
      <c r="U564" s="38"/>
      <c r="V564" s="38"/>
      <c r="W564" s="38"/>
      <c r="X564" s="38"/>
      <c r="Y564" s="38"/>
      <c r="Z564" s="38"/>
      <c r="AA564" s="38"/>
      <c r="AB564" s="38"/>
      <c r="AC564" s="38"/>
      <c r="AD564" s="38"/>
      <c r="AE564" s="38"/>
      <c r="AT564" s="19" t="s">
        <v>167</v>
      </c>
      <c r="AU564" s="19" t="s">
        <v>91</v>
      </c>
    </row>
    <row r="565" s="2" customFormat="1" ht="16.5" customHeight="1">
      <c r="A565" s="38"/>
      <c r="B565" s="180"/>
      <c r="C565" s="181" t="s">
        <v>1393</v>
      </c>
      <c r="D565" s="181" t="s">
        <v>160</v>
      </c>
      <c r="E565" s="182" t="s">
        <v>2440</v>
      </c>
      <c r="F565" s="183" t="s">
        <v>2441</v>
      </c>
      <c r="G565" s="184" t="s">
        <v>184</v>
      </c>
      <c r="H565" s="185">
        <v>45</v>
      </c>
      <c r="I565" s="186"/>
      <c r="J565" s="187">
        <f>ROUND(I565*H565,2)</f>
        <v>0</v>
      </c>
      <c r="K565" s="183" t="s">
        <v>1</v>
      </c>
      <c r="L565" s="39"/>
      <c r="M565" s="188" t="s">
        <v>1</v>
      </c>
      <c r="N565" s="189" t="s">
        <v>40</v>
      </c>
      <c r="O565" s="77"/>
      <c r="P565" s="190">
        <f>O565*H565</f>
        <v>0</v>
      </c>
      <c r="Q565" s="190">
        <v>0</v>
      </c>
      <c r="R565" s="190">
        <f>Q565*H565</f>
        <v>0</v>
      </c>
      <c r="S565" s="190">
        <v>0</v>
      </c>
      <c r="T565" s="191">
        <f>S565*H565</f>
        <v>0</v>
      </c>
      <c r="U565" s="38"/>
      <c r="V565" s="38"/>
      <c r="W565" s="38"/>
      <c r="X565" s="38"/>
      <c r="Y565" s="38"/>
      <c r="Z565" s="38"/>
      <c r="AA565" s="38"/>
      <c r="AB565" s="38"/>
      <c r="AC565" s="38"/>
      <c r="AD565" s="38"/>
      <c r="AE565" s="38"/>
      <c r="AR565" s="192" t="s">
        <v>165</v>
      </c>
      <c r="AT565" s="192" t="s">
        <v>160</v>
      </c>
      <c r="AU565" s="192" t="s">
        <v>91</v>
      </c>
      <c r="AY565" s="19" t="s">
        <v>158</v>
      </c>
      <c r="BE565" s="193">
        <f>IF(N565="základní",J565,0)</f>
        <v>0</v>
      </c>
      <c r="BF565" s="193">
        <f>IF(N565="snížená",J565,0)</f>
        <v>0</v>
      </c>
      <c r="BG565" s="193">
        <f>IF(N565="zákl. přenesená",J565,0)</f>
        <v>0</v>
      </c>
      <c r="BH565" s="193">
        <f>IF(N565="sníž. přenesená",J565,0)</f>
        <v>0</v>
      </c>
      <c r="BI565" s="193">
        <f>IF(N565="nulová",J565,0)</f>
        <v>0</v>
      </c>
      <c r="BJ565" s="19" t="s">
        <v>81</v>
      </c>
      <c r="BK565" s="193">
        <f>ROUND(I565*H565,2)</f>
        <v>0</v>
      </c>
      <c r="BL565" s="19" t="s">
        <v>165</v>
      </c>
      <c r="BM565" s="192" t="s">
        <v>2442</v>
      </c>
    </row>
    <row r="566" s="2" customFormat="1">
      <c r="A566" s="38"/>
      <c r="B566" s="39"/>
      <c r="C566" s="38"/>
      <c r="D566" s="194" t="s">
        <v>167</v>
      </c>
      <c r="E566" s="38"/>
      <c r="F566" s="195" t="s">
        <v>2441</v>
      </c>
      <c r="G566" s="38"/>
      <c r="H566" s="38"/>
      <c r="I566" s="196"/>
      <c r="J566" s="38"/>
      <c r="K566" s="38"/>
      <c r="L566" s="39"/>
      <c r="M566" s="197"/>
      <c r="N566" s="198"/>
      <c r="O566" s="77"/>
      <c r="P566" s="77"/>
      <c r="Q566" s="77"/>
      <c r="R566" s="77"/>
      <c r="S566" s="77"/>
      <c r="T566" s="78"/>
      <c r="U566" s="38"/>
      <c r="V566" s="38"/>
      <c r="W566" s="38"/>
      <c r="X566" s="38"/>
      <c r="Y566" s="38"/>
      <c r="Z566" s="38"/>
      <c r="AA566" s="38"/>
      <c r="AB566" s="38"/>
      <c r="AC566" s="38"/>
      <c r="AD566" s="38"/>
      <c r="AE566" s="38"/>
      <c r="AT566" s="19" t="s">
        <v>167</v>
      </c>
      <c r="AU566" s="19" t="s">
        <v>91</v>
      </c>
    </row>
    <row r="567" s="2" customFormat="1" ht="16.5" customHeight="1">
      <c r="A567" s="38"/>
      <c r="B567" s="180"/>
      <c r="C567" s="181" t="s">
        <v>1399</v>
      </c>
      <c r="D567" s="181" t="s">
        <v>160</v>
      </c>
      <c r="E567" s="182" t="s">
        <v>2443</v>
      </c>
      <c r="F567" s="183" t="s">
        <v>2444</v>
      </c>
      <c r="G567" s="184" t="s">
        <v>184</v>
      </c>
      <c r="H567" s="185">
        <v>45</v>
      </c>
      <c r="I567" s="186"/>
      <c r="J567" s="187">
        <f>ROUND(I567*H567,2)</f>
        <v>0</v>
      </c>
      <c r="K567" s="183" t="s">
        <v>1</v>
      </c>
      <c r="L567" s="39"/>
      <c r="M567" s="188" t="s">
        <v>1</v>
      </c>
      <c r="N567" s="189" t="s">
        <v>40</v>
      </c>
      <c r="O567" s="77"/>
      <c r="P567" s="190">
        <f>O567*H567</f>
        <v>0</v>
      </c>
      <c r="Q567" s="190">
        <v>0</v>
      </c>
      <c r="R567" s="190">
        <f>Q567*H567</f>
        <v>0</v>
      </c>
      <c r="S567" s="190">
        <v>0</v>
      </c>
      <c r="T567" s="191">
        <f>S567*H567</f>
        <v>0</v>
      </c>
      <c r="U567" s="38"/>
      <c r="V567" s="38"/>
      <c r="W567" s="38"/>
      <c r="X567" s="38"/>
      <c r="Y567" s="38"/>
      <c r="Z567" s="38"/>
      <c r="AA567" s="38"/>
      <c r="AB567" s="38"/>
      <c r="AC567" s="38"/>
      <c r="AD567" s="38"/>
      <c r="AE567" s="38"/>
      <c r="AR567" s="192" t="s">
        <v>165</v>
      </c>
      <c r="AT567" s="192" t="s">
        <v>160</v>
      </c>
      <c r="AU567" s="192" t="s">
        <v>91</v>
      </c>
      <c r="AY567" s="19" t="s">
        <v>158</v>
      </c>
      <c r="BE567" s="193">
        <f>IF(N567="základní",J567,0)</f>
        <v>0</v>
      </c>
      <c r="BF567" s="193">
        <f>IF(N567="snížená",J567,0)</f>
        <v>0</v>
      </c>
      <c r="BG567" s="193">
        <f>IF(N567="zákl. přenesená",J567,0)</f>
        <v>0</v>
      </c>
      <c r="BH567" s="193">
        <f>IF(N567="sníž. přenesená",J567,0)</f>
        <v>0</v>
      </c>
      <c r="BI567" s="193">
        <f>IF(N567="nulová",J567,0)</f>
        <v>0</v>
      </c>
      <c r="BJ567" s="19" t="s">
        <v>81</v>
      </c>
      <c r="BK567" s="193">
        <f>ROUND(I567*H567,2)</f>
        <v>0</v>
      </c>
      <c r="BL567" s="19" t="s">
        <v>165</v>
      </c>
      <c r="BM567" s="192" t="s">
        <v>2445</v>
      </c>
    </row>
    <row r="568" s="2" customFormat="1">
      <c r="A568" s="38"/>
      <c r="B568" s="39"/>
      <c r="C568" s="38"/>
      <c r="D568" s="194" t="s">
        <v>167</v>
      </c>
      <c r="E568" s="38"/>
      <c r="F568" s="195" t="s">
        <v>2444</v>
      </c>
      <c r="G568" s="38"/>
      <c r="H568" s="38"/>
      <c r="I568" s="196"/>
      <c r="J568" s="38"/>
      <c r="K568" s="38"/>
      <c r="L568" s="39"/>
      <c r="M568" s="197"/>
      <c r="N568" s="198"/>
      <c r="O568" s="77"/>
      <c r="P568" s="77"/>
      <c r="Q568" s="77"/>
      <c r="R568" s="77"/>
      <c r="S568" s="77"/>
      <c r="T568" s="78"/>
      <c r="U568" s="38"/>
      <c r="V568" s="38"/>
      <c r="W568" s="38"/>
      <c r="X568" s="38"/>
      <c r="Y568" s="38"/>
      <c r="Z568" s="38"/>
      <c r="AA568" s="38"/>
      <c r="AB568" s="38"/>
      <c r="AC568" s="38"/>
      <c r="AD568" s="38"/>
      <c r="AE568" s="38"/>
      <c r="AT568" s="19" t="s">
        <v>167</v>
      </c>
      <c r="AU568" s="19" t="s">
        <v>91</v>
      </c>
    </row>
    <row r="569" s="2" customFormat="1" ht="16.5" customHeight="1">
      <c r="A569" s="38"/>
      <c r="B569" s="180"/>
      <c r="C569" s="181" t="s">
        <v>1405</v>
      </c>
      <c r="D569" s="181" t="s">
        <v>160</v>
      </c>
      <c r="E569" s="182" t="s">
        <v>2446</v>
      </c>
      <c r="F569" s="183" t="s">
        <v>2444</v>
      </c>
      <c r="G569" s="184" t="s">
        <v>184</v>
      </c>
      <c r="H569" s="185">
        <v>10</v>
      </c>
      <c r="I569" s="186"/>
      <c r="J569" s="187">
        <f>ROUND(I569*H569,2)</f>
        <v>0</v>
      </c>
      <c r="K569" s="183" t="s">
        <v>1</v>
      </c>
      <c r="L569" s="39"/>
      <c r="M569" s="188" t="s">
        <v>1</v>
      </c>
      <c r="N569" s="189" t="s">
        <v>40</v>
      </c>
      <c r="O569" s="77"/>
      <c r="P569" s="190">
        <f>O569*H569</f>
        <v>0</v>
      </c>
      <c r="Q569" s="190">
        <v>0</v>
      </c>
      <c r="R569" s="190">
        <f>Q569*H569</f>
        <v>0</v>
      </c>
      <c r="S569" s="190">
        <v>0</v>
      </c>
      <c r="T569" s="191">
        <f>S569*H569</f>
        <v>0</v>
      </c>
      <c r="U569" s="38"/>
      <c r="V569" s="38"/>
      <c r="W569" s="38"/>
      <c r="X569" s="38"/>
      <c r="Y569" s="38"/>
      <c r="Z569" s="38"/>
      <c r="AA569" s="38"/>
      <c r="AB569" s="38"/>
      <c r="AC569" s="38"/>
      <c r="AD569" s="38"/>
      <c r="AE569" s="38"/>
      <c r="AR569" s="192" t="s">
        <v>165</v>
      </c>
      <c r="AT569" s="192" t="s">
        <v>160</v>
      </c>
      <c r="AU569" s="192" t="s">
        <v>91</v>
      </c>
      <c r="AY569" s="19" t="s">
        <v>158</v>
      </c>
      <c r="BE569" s="193">
        <f>IF(N569="základní",J569,0)</f>
        <v>0</v>
      </c>
      <c r="BF569" s="193">
        <f>IF(N569="snížená",J569,0)</f>
        <v>0</v>
      </c>
      <c r="BG569" s="193">
        <f>IF(N569="zákl. přenesená",J569,0)</f>
        <v>0</v>
      </c>
      <c r="BH569" s="193">
        <f>IF(N569="sníž. přenesená",J569,0)</f>
        <v>0</v>
      </c>
      <c r="BI569" s="193">
        <f>IF(N569="nulová",J569,0)</f>
        <v>0</v>
      </c>
      <c r="BJ569" s="19" t="s">
        <v>81</v>
      </c>
      <c r="BK569" s="193">
        <f>ROUND(I569*H569,2)</f>
        <v>0</v>
      </c>
      <c r="BL569" s="19" t="s">
        <v>165</v>
      </c>
      <c r="BM569" s="192" t="s">
        <v>2447</v>
      </c>
    </row>
    <row r="570" s="2" customFormat="1">
      <c r="A570" s="38"/>
      <c r="B570" s="39"/>
      <c r="C570" s="38"/>
      <c r="D570" s="194" t="s">
        <v>167</v>
      </c>
      <c r="E570" s="38"/>
      <c r="F570" s="195" t="s">
        <v>2444</v>
      </c>
      <c r="G570" s="38"/>
      <c r="H570" s="38"/>
      <c r="I570" s="196"/>
      <c r="J570" s="38"/>
      <c r="K570" s="38"/>
      <c r="L570" s="39"/>
      <c r="M570" s="197"/>
      <c r="N570" s="198"/>
      <c r="O570" s="77"/>
      <c r="P570" s="77"/>
      <c r="Q570" s="77"/>
      <c r="R570" s="77"/>
      <c r="S570" s="77"/>
      <c r="T570" s="78"/>
      <c r="U570" s="38"/>
      <c r="V570" s="38"/>
      <c r="W570" s="38"/>
      <c r="X570" s="38"/>
      <c r="Y570" s="38"/>
      <c r="Z570" s="38"/>
      <c r="AA570" s="38"/>
      <c r="AB570" s="38"/>
      <c r="AC570" s="38"/>
      <c r="AD570" s="38"/>
      <c r="AE570" s="38"/>
      <c r="AT570" s="19" t="s">
        <v>167</v>
      </c>
      <c r="AU570" s="19" t="s">
        <v>91</v>
      </c>
    </row>
    <row r="571" s="2" customFormat="1" ht="16.5" customHeight="1">
      <c r="A571" s="38"/>
      <c r="B571" s="180"/>
      <c r="C571" s="181" t="s">
        <v>1411</v>
      </c>
      <c r="D571" s="181" t="s">
        <v>160</v>
      </c>
      <c r="E571" s="182" t="s">
        <v>2448</v>
      </c>
      <c r="F571" s="183" t="s">
        <v>2438</v>
      </c>
      <c r="G571" s="184" t="s">
        <v>184</v>
      </c>
      <c r="H571" s="185">
        <v>15</v>
      </c>
      <c r="I571" s="186"/>
      <c r="J571" s="187">
        <f>ROUND(I571*H571,2)</f>
        <v>0</v>
      </c>
      <c r="K571" s="183" t="s">
        <v>1</v>
      </c>
      <c r="L571" s="39"/>
      <c r="M571" s="188" t="s">
        <v>1</v>
      </c>
      <c r="N571" s="189" t="s">
        <v>40</v>
      </c>
      <c r="O571" s="77"/>
      <c r="P571" s="190">
        <f>O571*H571</f>
        <v>0</v>
      </c>
      <c r="Q571" s="190">
        <v>0</v>
      </c>
      <c r="R571" s="190">
        <f>Q571*H571</f>
        <v>0</v>
      </c>
      <c r="S571" s="190">
        <v>0</v>
      </c>
      <c r="T571" s="191">
        <f>S571*H571</f>
        <v>0</v>
      </c>
      <c r="U571" s="38"/>
      <c r="V571" s="38"/>
      <c r="W571" s="38"/>
      <c r="X571" s="38"/>
      <c r="Y571" s="38"/>
      <c r="Z571" s="38"/>
      <c r="AA571" s="38"/>
      <c r="AB571" s="38"/>
      <c r="AC571" s="38"/>
      <c r="AD571" s="38"/>
      <c r="AE571" s="38"/>
      <c r="AR571" s="192" t="s">
        <v>165</v>
      </c>
      <c r="AT571" s="192" t="s">
        <v>160</v>
      </c>
      <c r="AU571" s="192" t="s">
        <v>91</v>
      </c>
      <c r="AY571" s="19" t="s">
        <v>158</v>
      </c>
      <c r="BE571" s="193">
        <f>IF(N571="základní",J571,0)</f>
        <v>0</v>
      </c>
      <c r="BF571" s="193">
        <f>IF(N571="snížená",J571,0)</f>
        <v>0</v>
      </c>
      <c r="BG571" s="193">
        <f>IF(N571="zákl. přenesená",J571,0)</f>
        <v>0</v>
      </c>
      <c r="BH571" s="193">
        <f>IF(N571="sníž. přenesená",J571,0)</f>
        <v>0</v>
      </c>
      <c r="BI571" s="193">
        <f>IF(N571="nulová",J571,0)</f>
        <v>0</v>
      </c>
      <c r="BJ571" s="19" t="s">
        <v>81</v>
      </c>
      <c r="BK571" s="193">
        <f>ROUND(I571*H571,2)</f>
        <v>0</v>
      </c>
      <c r="BL571" s="19" t="s">
        <v>165</v>
      </c>
      <c r="BM571" s="192" t="s">
        <v>2449</v>
      </c>
    </row>
    <row r="572" s="2" customFormat="1">
      <c r="A572" s="38"/>
      <c r="B572" s="39"/>
      <c r="C572" s="38"/>
      <c r="D572" s="194" t="s">
        <v>167</v>
      </c>
      <c r="E572" s="38"/>
      <c r="F572" s="195" t="s">
        <v>2438</v>
      </c>
      <c r="G572" s="38"/>
      <c r="H572" s="38"/>
      <c r="I572" s="196"/>
      <c r="J572" s="38"/>
      <c r="K572" s="38"/>
      <c r="L572" s="39"/>
      <c r="M572" s="197"/>
      <c r="N572" s="198"/>
      <c r="O572" s="77"/>
      <c r="P572" s="77"/>
      <c r="Q572" s="77"/>
      <c r="R572" s="77"/>
      <c r="S572" s="77"/>
      <c r="T572" s="78"/>
      <c r="U572" s="38"/>
      <c r="V572" s="38"/>
      <c r="W572" s="38"/>
      <c r="X572" s="38"/>
      <c r="Y572" s="38"/>
      <c r="Z572" s="38"/>
      <c r="AA572" s="38"/>
      <c r="AB572" s="38"/>
      <c r="AC572" s="38"/>
      <c r="AD572" s="38"/>
      <c r="AE572" s="38"/>
      <c r="AT572" s="19" t="s">
        <v>167</v>
      </c>
      <c r="AU572" s="19" t="s">
        <v>91</v>
      </c>
    </row>
    <row r="573" s="2" customFormat="1" ht="16.5" customHeight="1">
      <c r="A573" s="38"/>
      <c r="B573" s="180"/>
      <c r="C573" s="181" t="s">
        <v>1417</v>
      </c>
      <c r="D573" s="181" t="s">
        <v>160</v>
      </c>
      <c r="E573" s="182" t="s">
        <v>2450</v>
      </c>
      <c r="F573" s="183" t="s">
        <v>2441</v>
      </c>
      <c r="G573" s="184" t="s">
        <v>184</v>
      </c>
      <c r="H573" s="185">
        <v>45</v>
      </c>
      <c r="I573" s="186"/>
      <c r="J573" s="187">
        <f>ROUND(I573*H573,2)</f>
        <v>0</v>
      </c>
      <c r="K573" s="183" t="s">
        <v>1</v>
      </c>
      <c r="L573" s="39"/>
      <c r="M573" s="188" t="s">
        <v>1</v>
      </c>
      <c r="N573" s="189" t="s">
        <v>40</v>
      </c>
      <c r="O573" s="77"/>
      <c r="P573" s="190">
        <f>O573*H573</f>
        <v>0</v>
      </c>
      <c r="Q573" s="190">
        <v>0</v>
      </c>
      <c r="R573" s="190">
        <f>Q573*H573</f>
        <v>0</v>
      </c>
      <c r="S573" s="190">
        <v>0</v>
      </c>
      <c r="T573" s="191">
        <f>S573*H573</f>
        <v>0</v>
      </c>
      <c r="U573" s="38"/>
      <c r="V573" s="38"/>
      <c r="W573" s="38"/>
      <c r="X573" s="38"/>
      <c r="Y573" s="38"/>
      <c r="Z573" s="38"/>
      <c r="AA573" s="38"/>
      <c r="AB573" s="38"/>
      <c r="AC573" s="38"/>
      <c r="AD573" s="38"/>
      <c r="AE573" s="38"/>
      <c r="AR573" s="192" t="s">
        <v>165</v>
      </c>
      <c r="AT573" s="192" t="s">
        <v>160</v>
      </c>
      <c r="AU573" s="192" t="s">
        <v>91</v>
      </c>
      <c r="AY573" s="19" t="s">
        <v>158</v>
      </c>
      <c r="BE573" s="193">
        <f>IF(N573="základní",J573,0)</f>
        <v>0</v>
      </c>
      <c r="BF573" s="193">
        <f>IF(N573="snížená",J573,0)</f>
        <v>0</v>
      </c>
      <c r="BG573" s="193">
        <f>IF(N573="zákl. přenesená",J573,0)</f>
        <v>0</v>
      </c>
      <c r="BH573" s="193">
        <f>IF(N573="sníž. přenesená",J573,0)</f>
        <v>0</v>
      </c>
      <c r="BI573" s="193">
        <f>IF(N573="nulová",J573,0)</f>
        <v>0</v>
      </c>
      <c r="BJ573" s="19" t="s">
        <v>81</v>
      </c>
      <c r="BK573" s="193">
        <f>ROUND(I573*H573,2)</f>
        <v>0</v>
      </c>
      <c r="BL573" s="19" t="s">
        <v>165</v>
      </c>
      <c r="BM573" s="192" t="s">
        <v>2451</v>
      </c>
    </row>
    <row r="574" s="2" customFormat="1">
      <c r="A574" s="38"/>
      <c r="B574" s="39"/>
      <c r="C574" s="38"/>
      <c r="D574" s="194" t="s">
        <v>167</v>
      </c>
      <c r="E574" s="38"/>
      <c r="F574" s="195" t="s">
        <v>2441</v>
      </c>
      <c r="G574" s="38"/>
      <c r="H574" s="38"/>
      <c r="I574" s="196"/>
      <c r="J574" s="38"/>
      <c r="K574" s="38"/>
      <c r="L574" s="39"/>
      <c r="M574" s="197"/>
      <c r="N574" s="198"/>
      <c r="O574" s="77"/>
      <c r="P574" s="77"/>
      <c r="Q574" s="77"/>
      <c r="R574" s="77"/>
      <c r="S574" s="77"/>
      <c r="T574" s="78"/>
      <c r="U574" s="38"/>
      <c r="V574" s="38"/>
      <c r="W574" s="38"/>
      <c r="X574" s="38"/>
      <c r="Y574" s="38"/>
      <c r="Z574" s="38"/>
      <c r="AA574" s="38"/>
      <c r="AB574" s="38"/>
      <c r="AC574" s="38"/>
      <c r="AD574" s="38"/>
      <c r="AE574" s="38"/>
      <c r="AT574" s="19" t="s">
        <v>167</v>
      </c>
      <c r="AU574" s="19" t="s">
        <v>91</v>
      </c>
    </row>
    <row r="575" s="2" customFormat="1" ht="16.5" customHeight="1">
      <c r="A575" s="38"/>
      <c r="B575" s="180"/>
      <c r="C575" s="181" t="s">
        <v>1424</v>
      </c>
      <c r="D575" s="181" t="s">
        <v>160</v>
      </c>
      <c r="E575" s="182" t="s">
        <v>2452</v>
      </c>
      <c r="F575" s="183" t="s">
        <v>2444</v>
      </c>
      <c r="G575" s="184" t="s">
        <v>184</v>
      </c>
      <c r="H575" s="185">
        <v>45</v>
      </c>
      <c r="I575" s="186"/>
      <c r="J575" s="187">
        <f>ROUND(I575*H575,2)</f>
        <v>0</v>
      </c>
      <c r="K575" s="183" t="s">
        <v>1</v>
      </c>
      <c r="L575" s="39"/>
      <c r="M575" s="188" t="s">
        <v>1</v>
      </c>
      <c r="N575" s="189" t="s">
        <v>40</v>
      </c>
      <c r="O575" s="77"/>
      <c r="P575" s="190">
        <f>O575*H575</f>
        <v>0</v>
      </c>
      <c r="Q575" s="190">
        <v>0</v>
      </c>
      <c r="R575" s="190">
        <f>Q575*H575</f>
        <v>0</v>
      </c>
      <c r="S575" s="190">
        <v>0</v>
      </c>
      <c r="T575" s="191">
        <f>S575*H575</f>
        <v>0</v>
      </c>
      <c r="U575" s="38"/>
      <c r="V575" s="38"/>
      <c r="W575" s="38"/>
      <c r="X575" s="38"/>
      <c r="Y575" s="38"/>
      <c r="Z575" s="38"/>
      <c r="AA575" s="38"/>
      <c r="AB575" s="38"/>
      <c r="AC575" s="38"/>
      <c r="AD575" s="38"/>
      <c r="AE575" s="38"/>
      <c r="AR575" s="192" t="s">
        <v>165</v>
      </c>
      <c r="AT575" s="192" t="s">
        <v>160</v>
      </c>
      <c r="AU575" s="192" t="s">
        <v>91</v>
      </c>
      <c r="AY575" s="19" t="s">
        <v>158</v>
      </c>
      <c r="BE575" s="193">
        <f>IF(N575="základní",J575,0)</f>
        <v>0</v>
      </c>
      <c r="BF575" s="193">
        <f>IF(N575="snížená",J575,0)</f>
        <v>0</v>
      </c>
      <c r="BG575" s="193">
        <f>IF(N575="zákl. přenesená",J575,0)</f>
        <v>0</v>
      </c>
      <c r="BH575" s="193">
        <f>IF(N575="sníž. přenesená",J575,0)</f>
        <v>0</v>
      </c>
      <c r="BI575" s="193">
        <f>IF(N575="nulová",J575,0)</f>
        <v>0</v>
      </c>
      <c r="BJ575" s="19" t="s">
        <v>81</v>
      </c>
      <c r="BK575" s="193">
        <f>ROUND(I575*H575,2)</f>
        <v>0</v>
      </c>
      <c r="BL575" s="19" t="s">
        <v>165</v>
      </c>
      <c r="BM575" s="192" t="s">
        <v>2453</v>
      </c>
    </row>
    <row r="576" s="2" customFormat="1">
      <c r="A576" s="38"/>
      <c r="B576" s="39"/>
      <c r="C576" s="38"/>
      <c r="D576" s="194" t="s">
        <v>167</v>
      </c>
      <c r="E576" s="38"/>
      <c r="F576" s="195" t="s">
        <v>2444</v>
      </c>
      <c r="G576" s="38"/>
      <c r="H576" s="38"/>
      <c r="I576" s="196"/>
      <c r="J576" s="38"/>
      <c r="K576" s="38"/>
      <c r="L576" s="39"/>
      <c r="M576" s="197"/>
      <c r="N576" s="198"/>
      <c r="O576" s="77"/>
      <c r="P576" s="77"/>
      <c r="Q576" s="77"/>
      <c r="R576" s="77"/>
      <c r="S576" s="77"/>
      <c r="T576" s="78"/>
      <c r="U576" s="38"/>
      <c r="V576" s="38"/>
      <c r="W576" s="38"/>
      <c r="X576" s="38"/>
      <c r="Y576" s="38"/>
      <c r="Z576" s="38"/>
      <c r="AA576" s="38"/>
      <c r="AB576" s="38"/>
      <c r="AC576" s="38"/>
      <c r="AD576" s="38"/>
      <c r="AE576" s="38"/>
      <c r="AT576" s="19" t="s">
        <v>167</v>
      </c>
      <c r="AU576" s="19" t="s">
        <v>91</v>
      </c>
    </row>
    <row r="577" s="2" customFormat="1" ht="16.5" customHeight="1">
      <c r="A577" s="38"/>
      <c r="B577" s="180"/>
      <c r="C577" s="181" t="s">
        <v>1429</v>
      </c>
      <c r="D577" s="181" t="s">
        <v>160</v>
      </c>
      <c r="E577" s="182" t="s">
        <v>2454</v>
      </c>
      <c r="F577" s="183" t="s">
        <v>2444</v>
      </c>
      <c r="G577" s="184" t="s">
        <v>184</v>
      </c>
      <c r="H577" s="185">
        <v>10</v>
      </c>
      <c r="I577" s="186"/>
      <c r="J577" s="187">
        <f>ROUND(I577*H577,2)</f>
        <v>0</v>
      </c>
      <c r="K577" s="183" t="s">
        <v>1</v>
      </c>
      <c r="L577" s="39"/>
      <c r="M577" s="188" t="s">
        <v>1</v>
      </c>
      <c r="N577" s="189" t="s">
        <v>40</v>
      </c>
      <c r="O577" s="77"/>
      <c r="P577" s="190">
        <f>O577*H577</f>
        <v>0</v>
      </c>
      <c r="Q577" s="190">
        <v>0</v>
      </c>
      <c r="R577" s="190">
        <f>Q577*H577</f>
        <v>0</v>
      </c>
      <c r="S577" s="190">
        <v>0</v>
      </c>
      <c r="T577" s="191">
        <f>S577*H577</f>
        <v>0</v>
      </c>
      <c r="U577" s="38"/>
      <c r="V577" s="38"/>
      <c r="W577" s="38"/>
      <c r="X577" s="38"/>
      <c r="Y577" s="38"/>
      <c r="Z577" s="38"/>
      <c r="AA577" s="38"/>
      <c r="AB577" s="38"/>
      <c r="AC577" s="38"/>
      <c r="AD577" s="38"/>
      <c r="AE577" s="38"/>
      <c r="AR577" s="192" t="s">
        <v>165</v>
      </c>
      <c r="AT577" s="192" t="s">
        <v>160</v>
      </c>
      <c r="AU577" s="192" t="s">
        <v>91</v>
      </c>
      <c r="AY577" s="19" t="s">
        <v>158</v>
      </c>
      <c r="BE577" s="193">
        <f>IF(N577="základní",J577,0)</f>
        <v>0</v>
      </c>
      <c r="BF577" s="193">
        <f>IF(N577="snížená",J577,0)</f>
        <v>0</v>
      </c>
      <c r="BG577" s="193">
        <f>IF(N577="zákl. přenesená",J577,0)</f>
        <v>0</v>
      </c>
      <c r="BH577" s="193">
        <f>IF(N577="sníž. přenesená",J577,0)</f>
        <v>0</v>
      </c>
      <c r="BI577" s="193">
        <f>IF(N577="nulová",J577,0)</f>
        <v>0</v>
      </c>
      <c r="BJ577" s="19" t="s">
        <v>81</v>
      </c>
      <c r="BK577" s="193">
        <f>ROUND(I577*H577,2)</f>
        <v>0</v>
      </c>
      <c r="BL577" s="19" t="s">
        <v>165</v>
      </c>
      <c r="BM577" s="192" t="s">
        <v>2455</v>
      </c>
    </row>
    <row r="578" s="2" customFormat="1">
      <c r="A578" s="38"/>
      <c r="B578" s="39"/>
      <c r="C578" s="38"/>
      <c r="D578" s="194" t="s">
        <v>167</v>
      </c>
      <c r="E578" s="38"/>
      <c r="F578" s="195" t="s">
        <v>2444</v>
      </c>
      <c r="G578" s="38"/>
      <c r="H578" s="38"/>
      <c r="I578" s="196"/>
      <c r="J578" s="38"/>
      <c r="K578" s="38"/>
      <c r="L578" s="39"/>
      <c r="M578" s="197"/>
      <c r="N578" s="198"/>
      <c r="O578" s="77"/>
      <c r="P578" s="77"/>
      <c r="Q578" s="77"/>
      <c r="R578" s="77"/>
      <c r="S578" s="77"/>
      <c r="T578" s="78"/>
      <c r="U578" s="38"/>
      <c r="V578" s="38"/>
      <c r="W578" s="38"/>
      <c r="X578" s="38"/>
      <c r="Y578" s="38"/>
      <c r="Z578" s="38"/>
      <c r="AA578" s="38"/>
      <c r="AB578" s="38"/>
      <c r="AC578" s="38"/>
      <c r="AD578" s="38"/>
      <c r="AE578" s="38"/>
      <c r="AT578" s="19" t="s">
        <v>167</v>
      </c>
      <c r="AU578" s="19" t="s">
        <v>91</v>
      </c>
    </row>
    <row r="579" s="2" customFormat="1" ht="16.5" customHeight="1">
      <c r="A579" s="38"/>
      <c r="B579" s="180"/>
      <c r="C579" s="181" t="s">
        <v>1434</v>
      </c>
      <c r="D579" s="181" t="s">
        <v>160</v>
      </c>
      <c r="E579" s="182" t="s">
        <v>2456</v>
      </c>
      <c r="F579" s="183" t="s">
        <v>2457</v>
      </c>
      <c r="G579" s="184" t="s">
        <v>184</v>
      </c>
      <c r="H579" s="185">
        <v>25</v>
      </c>
      <c r="I579" s="186"/>
      <c r="J579" s="187">
        <f>ROUND(I579*H579,2)</f>
        <v>0</v>
      </c>
      <c r="K579" s="183" t="s">
        <v>1</v>
      </c>
      <c r="L579" s="39"/>
      <c r="M579" s="188" t="s">
        <v>1</v>
      </c>
      <c r="N579" s="189" t="s">
        <v>40</v>
      </c>
      <c r="O579" s="77"/>
      <c r="P579" s="190">
        <f>O579*H579</f>
        <v>0</v>
      </c>
      <c r="Q579" s="190">
        <v>0</v>
      </c>
      <c r="R579" s="190">
        <f>Q579*H579</f>
        <v>0</v>
      </c>
      <c r="S579" s="190">
        <v>0</v>
      </c>
      <c r="T579" s="191">
        <f>S579*H579</f>
        <v>0</v>
      </c>
      <c r="U579" s="38"/>
      <c r="V579" s="38"/>
      <c r="W579" s="38"/>
      <c r="X579" s="38"/>
      <c r="Y579" s="38"/>
      <c r="Z579" s="38"/>
      <c r="AA579" s="38"/>
      <c r="AB579" s="38"/>
      <c r="AC579" s="38"/>
      <c r="AD579" s="38"/>
      <c r="AE579" s="38"/>
      <c r="AR579" s="192" t="s">
        <v>165</v>
      </c>
      <c r="AT579" s="192" t="s">
        <v>160</v>
      </c>
      <c r="AU579" s="192" t="s">
        <v>91</v>
      </c>
      <c r="AY579" s="19" t="s">
        <v>158</v>
      </c>
      <c r="BE579" s="193">
        <f>IF(N579="základní",J579,0)</f>
        <v>0</v>
      </c>
      <c r="BF579" s="193">
        <f>IF(N579="snížená",J579,0)</f>
        <v>0</v>
      </c>
      <c r="BG579" s="193">
        <f>IF(N579="zákl. přenesená",J579,0)</f>
        <v>0</v>
      </c>
      <c r="BH579" s="193">
        <f>IF(N579="sníž. přenesená",J579,0)</f>
        <v>0</v>
      </c>
      <c r="BI579" s="193">
        <f>IF(N579="nulová",J579,0)</f>
        <v>0</v>
      </c>
      <c r="BJ579" s="19" t="s">
        <v>81</v>
      </c>
      <c r="BK579" s="193">
        <f>ROUND(I579*H579,2)</f>
        <v>0</v>
      </c>
      <c r="BL579" s="19" t="s">
        <v>165</v>
      </c>
      <c r="BM579" s="192" t="s">
        <v>2458</v>
      </c>
    </row>
    <row r="580" s="2" customFormat="1">
      <c r="A580" s="38"/>
      <c r="B580" s="39"/>
      <c r="C580" s="38"/>
      <c r="D580" s="194" t="s">
        <v>167</v>
      </c>
      <c r="E580" s="38"/>
      <c r="F580" s="195" t="s">
        <v>2457</v>
      </c>
      <c r="G580" s="38"/>
      <c r="H580" s="38"/>
      <c r="I580" s="196"/>
      <c r="J580" s="38"/>
      <c r="K580" s="38"/>
      <c r="L580" s="39"/>
      <c r="M580" s="197"/>
      <c r="N580" s="198"/>
      <c r="O580" s="77"/>
      <c r="P580" s="77"/>
      <c r="Q580" s="77"/>
      <c r="R580" s="77"/>
      <c r="S580" s="77"/>
      <c r="T580" s="78"/>
      <c r="U580" s="38"/>
      <c r="V580" s="38"/>
      <c r="W580" s="38"/>
      <c r="X580" s="38"/>
      <c r="Y580" s="38"/>
      <c r="Z580" s="38"/>
      <c r="AA580" s="38"/>
      <c r="AB580" s="38"/>
      <c r="AC580" s="38"/>
      <c r="AD580" s="38"/>
      <c r="AE580" s="38"/>
      <c r="AT580" s="19" t="s">
        <v>167</v>
      </c>
      <c r="AU580" s="19" t="s">
        <v>91</v>
      </c>
    </row>
    <row r="581" s="2" customFormat="1" ht="16.5" customHeight="1">
      <c r="A581" s="38"/>
      <c r="B581" s="180"/>
      <c r="C581" s="181" t="s">
        <v>1439</v>
      </c>
      <c r="D581" s="181" t="s">
        <v>160</v>
      </c>
      <c r="E581" s="182" t="s">
        <v>2459</v>
      </c>
      <c r="F581" s="183" t="s">
        <v>2460</v>
      </c>
      <c r="G581" s="184" t="s">
        <v>184</v>
      </c>
      <c r="H581" s="185">
        <v>10</v>
      </c>
      <c r="I581" s="186"/>
      <c r="J581" s="187">
        <f>ROUND(I581*H581,2)</f>
        <v>0</v>
      </c>
      <c r="K581" s="183" t="s">
        <v>1</v>
      </c>
      <c r="L581" s="39"/>
      <c r="M581" s="188" t="s">
        <v>1</v>
      </c>
      <c r="N581" s="189" t="s">
        <v>40</v>
      </c>
      <c r="O581" s="77"/>
      <c r="P581" s="190">
        <f>O581*H581</f>
        <v>0</v>
      </c>
      <c r="Q581" s="190">
        <v>0</v>
      </c>
      <c r="R581" s="190">
        <f>Q581*H581</f>
        <v>0</v>
      </c>
      <c r="S581" s="190">
        <v>0</v>
      </c>
      <c r="T581" s="191">
        <f>S581*H581</f>
        <v>0</v>
      </c>
      <c r="U581" s="38"/>
      <c r="V581" s="38"/>
      <c r="W581" s="38"/>
      <c r="X581" s="38"/>
      <c r="Y581" s="38"/>
      <c r="Z581" s="38"/>
      <c r="AA581" s="38"/>
      <c r="AB581" s="38"/>
      <c r="AC581" s="38"/>
      <c r="AD581" s="38"/>
      <c r="AE581" s="38"/>
      <c r="AR581" s="192" t="s">
        <v>165</v>
      </c>
      <c r="AT581" s="192" t="s">
        <v>160</v>
      </c>
      <c r="AU581" s="192" t="s">
        <v>91</v>
      </c>
      <c r="AY581" s="19" t="s">
        <v>158</v>
      </c>
      <c r="BE581" s="193">
        <f>IF(N581="základní",J581,0)</f>
        <v>0</v>
      </c>
      <c r="BF581" s="193">
        <f>IF(N581="snížená",J581,0)</f>
        <v>0</v>
      </c>
      <c r="BG581" s="193">
        <f>IF(N581="zákl. přenesená",J581,0)</f>
        <v>0</v>
      </c>
      <c r="BH581" s="193">
        <f>IF(N581="sníž. přenesená",J581,0)</f>
        <v>0</v>
      </c>
      <c r="BI581" s="193">
        <f>IF(N581="nulová",J581,0)</f>
        <v>0</v>
      </c>
      <c r="BJ581" s="19" t="s">
        <v>81</v>
      </c>
      <c r="BK581" s="193">
        <f>ROUND(I581*H581,2)</f>
        <v>0</v>
      </c>
      <c r="BL581" s="19" t="s">
        <v>165</v>
      </c>
      <c r="BM581" s="192" t="s">
        <v>2461</v>
      </c>
    </row>
    <row r="582" s="2" customFormat="1">
      <c r="A582" s="38"/>
      <c r="B582" s="39"/>
      <c r="C582" s="38"/>
      <c r="D582" s="194" t="s">
        <v>167</v>
      </c>
      <c r="E582" s="38"/>
      <c r="F582" s="195" t="s">
        <v>2460</v>
      </c>
      <c r="G582" s="38"/>
      <c r="H582" s="38"/>
      <c r="I582" s="196"/>
      <c r="J582" s="38"/>
      <c r="K582" s="38"/>
      <c r="L582" s="39"/>
      <c r="M582" s="197"/>
      <c r="N582" s="198"/>
      <c r="O582" s="77"/>
      <c r="P582" s="77"/>
      <c r="Q582" s="77"/>
      <c r="R582" s="77"/>
      <c r="S582" s="77"/>
      <c r="T582" s="78"/>
      <c r="U582" s="38"/>
      <c r="V582" s="38"/>
      <c r="W582" s="38"/>
      <c r="X582" s="38"/>
      <c r="Y582" s="38"/>
      <c r="Z582" s="38"/>
      <c r="AA582" s="38"/>
      <c r="AB582" s="38"/>
      <c r="AC582" s="38"/>
      <c r="AD582" s="38"/>
      <c r="AE582" s="38"/>
      <c r="AT582" s="19" t="s">
        <v>167</v>
      </c>
      <c r="AU582" s="19" t="s">
        <v>91</v>
      </c>
    </row>
    <row r="583" s="2" customFormat="1" ht="16.5" customHeight="1">
      <c r="A583" s="38"/>
      <c r="B583" s="180"/>
      <c r="C583" s="181" t="s">
        <v>1444</v>
      </c>
      <c r="D583" s="181" t="s">
        <v>160</v>
      </c>
      <c r="E583" s="182" t="s">
        <v>2462</v>
      </c>
      <c r="F583" s="183" t="s">
        <v>2463</v>
      </c>
      <c r="G583" s="184" t="s">
        <v>184</v>
      </c>
      <c r="H583" s="185">
        <v>10</v>
      </c>
      <c r="I583" s="186"/>
      <c r="J583" s="187">
        <f>ROUND(I583*H583,2)</f>
        <v>0</v>
      </c>
      <c r="K583" s="183" t="s">
        <v>1</v>
      </c>
      <c r="L583" s="39"/>
      <c r="M583" s="188" t="s">
        <v>1</v>
      </c>
      <c r="N583" s="189" t="s">
        <v>40</v>
      </c>
      <c r="O583" s="77"/>
      <c r="P583" s="190">
        <f>O583*H583</f>
        <v>0</v>
      </c>
      <c r="Q583" s="190">
        <v>0</v>
      </c>
      <c r="R583" s="190">
        <f>Q583*H583</f>
        <v>0</v>
      </c>
      <c r="S583" s="190">
        <v>0</v>
      </c>
      <c r="T583" s="191">
        <f>S583*H583</f>
        <v>0</v>
      </c>
      <c r="U583" s="38"/>
      <c r="V583" s="38"/>
      <c r="W583" s="38"/>
      <c r="X583" s="38"/>
      <c r="Y583" s="38"/>
      <c r="Z583" s="38"/>
      <c r="AA583" s="38"/>
      <c r="AB583" s="38"/>
      <c r="AC583" s="38"/>
      <c r="AD583" s="38"/>
      <c r="AE583" s="38"/>
      <c r="AR583" s="192" t="s">
        <v>165</v>
      </c>
      <c r="AT583" s="192" t="s">
        <v>160</v>
      </c>
      <c r="AU583" s="192" t="s">
        <v>91</v>
      </c>
      <c r="AY583" s="19" t="s">
        <v>158</v>
      </c>
      <c r="BE583" s="193">
        <f>IF(N583="základní",J583,0)</f>
        <v>0</v>
      </c>
      <c r="BF583" s="193">
        <f>IF(N583="snížená",J583,0)</f>
        <v>0</v>
      </c>
      <c r="BG583" s="193">
        <f>IF(N583="zákl. přenesená",J583,0)</f>
        <v>0</v>
      </c>
      <c r="BH583" s="193">
        <f>IF(N583="sníž. přenesená",J583,0)</f>
        <v>0</v>
      </c>
      <c r="BI583" s="193">
        <f>IF(N583="nulová",J583,0)</f>
        <v>0</v>
      </c>
      <c r="BJ583" s="19" t="s">
        <v>81</v>
      </c>
      <c r="BK583" s="193">
        <f>ROUND(I583*H583,2)</f>
        <v>0</v>
      </c>
      <c r="BL583" s="19" t="s">
        <v>165</v>
      </c>
      <c r="BM583" s="192" t="s">
        <v>2464</v>
      </c>
    </row>
    <row r="584" s="2" customFormat="1">
      <c r="A584" s="38"/>
      <c r="B584" s="39"/>
      <c r="C584" s="38"/>
      <c r="D584" s="194" t="s">
        <v>167</v>
      </c>
      <c r="E584" s="38"/>
      <c r="F584" s="195" t="s">
        <v>2463</v>
      </c>
      <c r="G584" s="38"/>
      <c r="H584" s="38"/>
      <c r="I584" s="196"/>
      <c r="J584" s="38"/>
      <c r="K584" s="38"/>
      <c r="L584" s="39"/>
      <c r="M584" s="197"/>
      <c r="N584" s="198"/>
      <c r="O584" s="77"/>
      <c r="P584" s="77"/>
      <c r="Q584" s="77"/>
      <c r="R584" s="77"/>
      <c r="S584" s="77"/>
      <c r="T584" s="78"/>
      <c r="U584" s="38"/>
      <c r="V584" s="38"/>
      <c r="W584" s="38"/>
      <c r="X584" s="38"/>
      <c r="Y584" s="38"/>
      <c r="Z584" s="38"/>
      <c r="AA584" s="38"/>
      <c r="AB584" s="38"/>
      <c r="AC584" s="38"/>
      <c r="AD584" s="38"/>
      <c r="AE584" s="38"/>
      <c r="AT584" s="19" t="s">
        <v>167</v>
      </c>
      <c r="AU584" s="19" t="s">
        <v>91</v>
      </c>
    </row>
    <row r="585" s="2" customFormat="1" ht="16.5" customHeight="1">
      <c r="A585" s="38"/>
      <c r="B585" s="180"/>
      <c r="C585" s="181" t="s">
        <v>1449</v>
      </c>
      <c r="D585" s="181" t="s">
        <v>160</v>
      </c>
      <c r="E585" s="182" t="s">
        <v>2465</v>
      </c>
      <c r="F585" s="183" t="s">
        <v>2441</v>
      </c>
      <c r="G585" s="184" t="s">
        <v>184</v>
      </c>
      <c r="H585" s="185">
        <v>15</v>
      </c>
      <c r="I585" s="186"/>
      <c r="J585" s="187">
        <f>ROUND(I585*H585,2)</f>
        <v>0</v>
      </c>
      <c r="K585" s="183" t="s">
        <v>1</v>
      </c>
      <c r="L585" s="39"/>
      <c r="M585" s="188" t="s">
        <v>1</v>
      </c>
      <c r="N585" s="189" t="s">
        <v>40</v>
      </c>
      <c r="O585" s="77"/>
      <c r="P585" s="190">
        <f>O585*H585</f>
        <v>0</v>
      </c>
      <c r="Q585" s="190">
        <v>0</v>
      </c>
      <c r="R585" s="190">
        <f>Q585*H585</f>
        <v>0</v>
      </c>
      <c r="S585" s="190">
        <v>0</v>
      </c>
      <c r="T585" s="191">
        <f>S585*H585</f>
        <v>0</v>
      </c>
      <c r="U585" s="38"/>
      <c r="V585" s="38"/>
      <c r="W585" s="38"/>
      <c r="X585" s="38"/>
      <c r="Y585" s="38"/>
      <c r="Z585" s="38"/>
      <c r="AA585" s="38"/>
      <c r="AB585" s="38"/>
      <c r="AC585" s="38"/>
      <c r="AD585" s="38"/>
      <c r="AE585" s="38"/>
      <c r="AR585" s="192" t="s">
        <v>165</v>
      </c>
      <c r="AT585" s="192" t="s">
        <v>160</v>
      </c>
      <c r="AU585" s="192" t="s">
        <v>91</v>
      </c>
      <c r="AY585" s="19" t="s">
        <v>158</v>
      </c>
      <c r="BE585" s="193">
        <f>IF(N585="základní",J585,0)</f>
        <v>0</v>
      </c>
      <c r="BF585" s="193">
        <f>IF(N585="snížená",J585,0)</f>
        <v>0</v>
      </c>
      <c r="BG585" s="193">
        <f>IF(N585="zákl. přenesená",J585,0)</f>
        <v>0</v>
      </c>
      <c r="BH585" s="193">
        <f>IF(N585="sníž. přenesená",J585,0)</f>
        <v>0</v>
      </c>
      <c r="BI585" s="193">
        <f>IF(N585="nulová",J585,0)</f>
        <v>0</v>
      </c>
      <c r="BJ585" s="19" t="s">
        <v>81</v>
      </c>
      <c r="BK585" s="193">
        <f>ROUND(I585*H585,2)</f>
        <v>0</v>
      </c>
      <c r="BL585" s="19" t="s">
        <v>165</v>
      </c>
      <c r="BM585" s="192" t="s">
        <v>2466</v>
      </c>
    </row>
    <row r="586" s="2" customFormat="1">
      <c r="A586" s="38"/>
      <c r="B586" s="39"/>
      <c r="C586" s="38"/>
      <c r="D586" s="194" t="s">
        <v>167</v>
      </c>
      <c r="E586" s="38"/>
      <c r="F586" s="195" t="s">
        <v>2441</v>
      </c>
      <c r="G586" s="38"/>
      <c r="H586" s="38"/>
      <c r="I586" s="196"/>
      <c r="J586" s="38"/>
      <c r="K586" s="38"/>
      <c r="L586" s="39"/>
      <c r="M586" s="197"/>
      <c r="N586" s="198"/>
      <c r="O586" s="77"/>
      <c r="P586" s="77"/>
      <c r="Q586" s="77"/>
      <c r="R586" s="77"/>
      <c r="S586" s="77"/>
      <c r="T586" s="78"/>
      <c r="U586" s="38"/>
      <c r="V586" s="38"/>
      <c r="W586" s="38"/>
      <c r="X586" s="38"/>
      <c r="Y586" s="38"/>
      <c r="Z586" s="38"/>
      <c r="AA586" s="38"/>
      <c r="AB586" s="38"/>
      <c r="AC586" s="38"/>
      <c r="AD586" s="38"/>
      <c r="AE586" s="38"/>
      <c r="AT586" s="19" t="s">
        <v>167</v>
      </c>
      <c r="AU586" s="19" t="s">
        <v>91</v>
      </c>
    </row>
    <row r="587" s="2" customFormat="1" ht="16.5" customHeight="1">
      <c r="A587" s="38"/>
      <c r="B587" s="180"/>
      <c r="C587" s="181" t="s">
        <v>1454</v>
      </c>
      <c r="D587" s="181" t="s">
        <v>160</v>
      </c>
      <c r="E587" s="182" t="s">
        <v>2467</v>
      </c>
      <c r="F587" s="183" t="s">
        <v>2444</v>
      </c>
      <c r="G587" s="184" t="s">
        <v>184</v>
      </c>
      <c r="H587" s="185">
        <v>20</v>
      </c>
      <c r="I587" s="186"/>
      <c r="J587" s="187">
        <f>ROUND(I587*H587,2)</f>
        <v>0</v>
      </c>
      <c r="K587" s="183" t="s">
        <v>1</v>
      </c>
      <c r="L587" s="39"/>
      <c r="M587" s="188" t="s">
        <v>1</v>
      </c>
      <c r="N587" s="189" t="s">
        <v>40</v>
      </c>
      <c r="O587" s="77"/>
      <c r="P587" s="190">
        <f>O587*H587</f>
        <v>0</v>
      </c>
      <c r="Q587" s="190">
        <v>0</v>
      </c>
      <c r="R587" s="190">
        <f>Q587*H587</f>
        <v>0</v>
      </c>
      <c r="S587" s="190">
        <v>0</v>
      </c>
      <c r="T587" s="191">
        <f>S587*H587</f>
        <v>0</v>
      </c>
      <c r="U587" s="38"/>
      <c r="V587" s="38"/>
      <c r="W587" s="38"/>
      <c r="X587" s="38"/>
      <c r="Y587" s="38"/>
      <c r="Z587" s="38"/>
      <c r="AA587" s="38"/>
      <c r="AB587" s="38"/>
      <c r="AC587" s="38"/>
      <c r="AD587" s="38"/>
      <c r="AE587" s="38"/>
      <c r="AR587" s="192" t="s">
        <v>165</v>
      </c>
      <c r="AT587" s="192" t="s">
        <v>160</v>
      </c>
      <c r="AU587" s="192" t="s">
        <v>91</v>
      </c>
      <c r="AY587" s="19" t="s">
        <v>158</v>
      </c>
      <c r="BE587" s="193">
        <f>IF(N587="základní",J587,0)</f>
        <v>0</v>
      </c>
      <c r="BF587" s="193">
        <f>IF(N587="snížená",J587,0)</f>
        <v>0</v>
      </c>
      <c r="BG587" s="193">
        <f>IF(N587="zákl. přenesená",J587,0)</f>
        <v>0</v>
      </c>
      <c r="BH587" s="193">
        <f>IF(N587="sníž. přenesená",J587,0)</f>
        <v>0</v>
      </c>
      <c r="BI587" s="193">
        <f>IF(N587="nulová",J587,0)</f>
        <v>0</v>
      </c>
      <c r="BJ587" s="19" t="s">
        <v>81</v>
      </c>
      <c r="BK587" s="193">
        <f>ROUND(I587*H587,2)</f>
        <v>0</v>
      </c>
      <c r="BL587" s="19" t="s">
        <v>165</v>
      </c>
      <c r="BM587" s="192" t="s">
        <v>2468</v>
      </c>
    </row>
    <row r="588" s="2" customFormat="1">
      <c r="A588" s="38"/>
      <c r="B588" s="39"/>
      <c r="C588" s="38"/>
      <c r="D588" s="194" t="s">
        <v>167</v>
      </c>
      <c r="E588" s="38"/>
      <c r="F588" s="195" t="s">
        <v>2444</v>
      </c>
      <c r="G588" s="38"/>
      <c r="H588" s="38"/>
      <c r="I588" s="196"/>
      <c r="J588" s="38"/>
      <c r="K588" s="38"/>
      <c r="L588" s="39"/>
      <c r="M588" s="197"/>
      <c r="N588" s="198"/>
      <c r="O588" s="77"/>
      <c r="P588" s="77"/>
      <c r="Q588" s="77"/>
      <c r="R588" s="77"/>
      <c r="S588" s="77"/>
      <c r="T588" s="78"/>
      <c r="U588" s="38"/>
      <c r="V588" s="38"/>
      <c r="W588" s="38"/>
      <c r="X588" s="38"/>
      <c r="Y588" s="38"/>
      <c r="Z588" s="38"/>
      <c r="AA588" s="38"/>
      <c r="AB588" s="38"/>
      <c r="AC588" s="38"/>
      <c r="AD588" s="38"/>
      <c r="AE588" s="38"/>
      <c r="AT588" s="19" t="s">
        <v>167</v>
      </c>
      <c r="AU588" s="19" t="s">
        <v>91</v>
      </c>
    </row>
    <row r="589" s="2" customFormat="1" ht="16.5" customHeight="1">
      <c r="A589" s="38"/>
      <c r="B589" s="180"/>
      <c r="C589" s="181" t="s">
        <v>1459</v>
      </c>
      <c r="D589" s="181" t="s">
        <v>160</v>
      </c>
      <c r="E589" s="182" t="s">
        <v>2469</v>
      </c>
      <c r="F589" s="183" t="s">
        <v>2432</v>
      </c>
      <c r="G589" s="184" t="s">
        <v>184</v>
      </c>
      <c r="H589" s="185">
        <v>30</v>
      </c>
      <c r="I589" s="186"/>
      <c r="J589" s="187">
        <f>ROUND(I589*H589,2)</f>
        <v>0</v>
      </c>
      <c r="K589" s="183" t="s">
        <v>1</v>
      </c>
      <c r="L589" s="39"/>
      <c r="M589" s="188" t="s">
        <v>1</v>
      </c>
      <c r="N589" s="189" t="s">
        <v>40</v>
      </c>
      <c r="O589" s="77"/>
      <c r="P589" s="190">
        <f>O589*H589</f>
        <v>0</v>
      </c>
      <c r="Q589" s="190">
        <v>0</v>
      </c>
      <c r="R589" s="190">
        <f>Q589*H589</f>
        <v>0</v>
      </c>
      <c r="S589" s="190">
        <v>0</v>
      </c>
      <c r="T589" s="191">
        <f>S589*H589</f>
        <v>0</v>
      </c>
      <c r="U589" s="38"/>
      <c r="V589" s="38"/>
      <c r="W589" s="38"/>
      <c r="X589" s="38"/>
      <c r="Y589" s="38"/>
      <c r="Z589" s="38"/>
      <c r="AA589" s="38"/>
      <c r="AB589" s="38"/>
      <c r="AC589" s="38"/>
      <c r="AD589" s="38"/>
      <c r="AE589" s="38"/>
      <c r="AR589" s="192" t="s">
        <v>165</v>
      </c>
      <c r="AT589" s="192" t="s">
        <v>160</v>
      </c>
      <c r="AU589" s="192" t="s">
        <v>91</v>
      </c>
      <c r="AY589" s="19" t="s">
        <v>158</v>
      </c>
      <c r="BE589" s="193">
        <f>IF(N589="základní",J589,0)</f>
        <v>0</v>
      </c>
      <c r="BF589" s="193">
        <f>IF(N589="snížená",J589,0)</f>
        <v>0</v>
      </c>
      <c r="BG589" s="193">
        <f>IF(N589="zákl. přenesená",J589,0)</f>
        <v>0</v>
      </c>
      <c r="BH589" s="193">
        <f>IF(N589="sníž. přenesená",J589,0)</f>
        <v>0</v>
      </c>
      <c r="BI589" s="193">
        <f>IF(N589="nulová",J589,0)</f>
        <v>0</v>
      </c>
      <c r="BJ589" s="19" t="s">
        <v>81</v>
      </c>
      <c r="BK589" s="193">
        <f>ROUND(I589*H589,2)</f>
        <v>0</v>
      </c>
      <c r="BL589" s="19" t="s">
        <v>165</v>
      </c>
      <c r="BM589" s="192" t="s">
        <v>2470</v>
      </c>
    </row>
    <row r="590" s="2" customFormat="1">
      <c r="A590" s="38"/>
      <c r="B590" s="39"/>
      <c r="C590" s="38"/>
      <c r="D590" s="194" t="s">
        <v>167</v>
      </c>
      <c r="E590" s="38"/>
      <c r="F590" s="195" t="s">
        <v>2432</v>
      </c>
      <c r="G590" s="38"/>
      <c r="H590" s="38"/>
      <c r="I590" s="196"/>
      <c r="J590" s="38"/>
      <c r="K590" s="38"/>
      <c r="L590" s="39"/>
      <c r="M590" s="197"/>
      <c r="N590" s="198"/>
      <c r="O590" s="77"/>
      <c r="P590" s="77"/>
      <c r="Q590" s="77"/>
      <c r="R590" s="77"/>
      <c r="S590" s="77"/>
      <c r="T590" s="78"/>
      <c r="U590" s="38"/>
      <c r="V590" s="38"/>
      <c r="W590" s="38"/>
      <c r="X590" s="38"/>
      <c r="Y590" s="38"/>
      <c r="Z590" s="38"/>
      <c r="AA590" s="38"/>
      <c r="AB590" s="38"/>
      <c r="AC590" s="38"/>
      <c r="AD590" s="38"/>
      <c r="AE590" s="38"/>
      <c r="AT590" s="19" t="s">
        <v>167</v>
      </c>
      <c r="AU590" s="19" t="s">
        <v>91</v>
      </c>
    </row>
    <row r="591" s="2" customFormat="1" ht="16.5" customHeight="1">
      <c r="A591" s="38"/>
      <c r="B591" s="180"/>
      <c r="C591" s="181" t="s">
        <v>1464</v>
      </c>
      <c r="D591" s="181" t="s">
        <v>160</v>
      </c>
      <c r="E591" s="182" t="s">
        <v>2471</v>
      </c>
      <c r="F591" s="183" t="s">
        <v>2444</v>
      </c>
      <c r="G591" s="184" t="s">
        <v>184</v>
      </c>
      <c r="H591" s="185">
        <v>35</v>
      </c>
      <c r="I591" s="186"/>
      <c r="J591" s="187">
        <f>ROUND(I591*H591,2)</f>
        <v>0</v>
      </c>
      <c r="K591" s="183" t="s">
        <v>1</v>
      </c>
      <c r="L591" s="39"/>
      <c r="M591" s="188" t="s">
        <v>1</v>
      </c>
      <c r="N591" s="189" t="s">
        <v>40</v>
      </c>
      <c r="O591" s="77"/>
      <c r="P591" s="190">
        <f>O591*H591</f>
        <v>0</v>
      </c>
      <c r="Q591" s="190">
        <v>0</v>
      </c>
      <c r="R591" s="190">
        <f>Q591*H591</f>
        <v>0</v>
      </c>
      <c r="S591" s="190">
        <v>0</v>
      </c>
      <c r="T591" s="191">
        <f>S591*H591</f>
        <v>0</v>
      </c>
      <c r="U591" s="38"/>
      <c r="V591" s="38"/>
      <c r="W591" s="38"/>
      <c r="X591" s="38"/>
      <c r="Y591" s="38"/>
      <c r="Z591" s="38"/>
      <c r="AA591" s="38"/>
      <c r="AB591" s="38"/>
      <c r="AC591" s="38"/>
      <c r="AD591" s="38"/>
      <c r="AE591" s="38"/>
      <c r="AR591" s="192" t="s">
        <v>165</v>
      </c>
      <c r="AT591" s="192" t="s">
        <v>160</v>
      </c>
      <c r="AU591" s="192" t="s">
        <v>91</v>
      </c>
      <c r="AY591" s="19" t="s">
        <v>158</v>
      </c>
      <c r="BE591" s="193">
        <f>IF(N591="základní",J591,0)</f>
        <v>0</v>
      </c>
      <c r="BF591" s="193">
        <f>IF(N591="snížená",J591,0)</f>
        <v>0</v>
      </c>
      <c r="BG591" s="193">
        <f>IF(N591="zákl. přenesená",J591,0)</f>
        <v>0</v>
      </c>
      <c r="BH591" s="193">
        <f>IF(N591="sníž. přenesená",J591,0)</f>
        <v>0</v>
      </c>
      <c r="BI591" s="193">
        <f>IF(N591="nulová",J591,0)</f>
        <v>0</v>
      </c>
      <c r="BJ591" s="19" t="s">
        <v>81</v>
      </c>
      <c r="BK591" s="193">
        <f>ROUND(I591*H591,2)</f>
        <v>0</v>
      </c>
      <c r="BL591" s="19" t="s">
        <v>165</v>
      </c>
      <c r="BM591" s="192" t="s">
        <v>2472</v>
      </c>
    </row>
    <row r="592" s="2" customFormat="1">
      <c r="A592" s="38"/>
      <c r="B592" s="39"/>
      <c r="C592" s="38"/>
      <c r="D592" s="194" t="s">
        <v>167</v>
      </c>
      <c r="E592" s="38"/>
      <c r="F592" s="195" t="s">
        <v>2444</v>
      </c>
      <c r="G592" s="38"/>
      <c r="H592" s="38"/>
      <c r="I592" s="196"/>
      <c r="J592" s="38"/>
      <c r="K592" s="38"/>
      <c r="L592" s="39"/>
      <c r="M592" s="197"/>
      <c r="N592" s="198"/>
      <c r="O592" s="77"/>
      <c r="P592" s="77"/>
      <c r="Q592" s="77"/>
      <c r="R592" s="77"/>
      <c r="S592" s="77"/>
      <c r="T592" s="78"/>
      <c r="U592" s="38"/>
      <c r="V592" s="38"/>
      <c r="W592" s="38"/>
      <c r="X592" s="38"/>
      <c r="Y592" s="38"/>
      <c r="Z592" s="38"/>
      <c r="AA592" s="38"/>
      <c r="AB592" s="38"/>
      <c r="AC592" s="38"/>
      <c r="AD592" s="38"/>
      <c r="AE592" s="38"/>
      <c r="AT592" s="19" t="s">
        <v>167</v>
      </c>
      <c r="AU592" s="19" t="s">
        <v>91</v>
      </c>
    </row>
    <row r="593" s="2" customFormat="1" ht="16.5" customHeight="1">
      <c r="A593" s="38"/>
      <c r="B593" s="180"/>
      <c r="C593" s="181" t="s">
        <v>1469</v>
      </c>
      <c r="D593" s="181" t="s">
        <v>160</v>
      </c>
      <c r="E593" s="182" t="s">
        <v>2473</v>
      </c>
      <c r="F593" s="183" t="s">
        <v>2444</v>
      </c>
      <c r="G593" s="184" t="s">
        <v>184</v>
      </c>
      <c r="H593" s="185">
        <v>20</v>
      </c>
      <c r="I593" s="186"/>
      <c r="J593" s="187">
        <f>ROUND(I593*H593,2)</f>
        <v>0</v>
      </c>
      <c r="K593" s="183" t="s">
        <v>1</v>
      </c>
      <c r="L593" s="39"/>
      <c r="M593" s="188" t="s">
        <v>1</v>
      </c>
      <c r="N593" s="189" t="s">
        <v>40</v>
      </c>
      <c r="O593" s="77"/>
      <c r="P593" s="190">
        <f>O593*H593</f>
        <v>0</v>
      </c>
      <c r="Q593" s="190">
        <v>0</v>
      </c>
      <c r="R593" s="190">
        <f>Q593*H593</f>
        <v>0</v>
      </c>
      <c r="S593" s="190">
        <v>0</v>
      </c>
      <c r="T593" s="191">
        <f>S593*H593</f>
        <v>0</v>
      </c>
      <c r="U593" s="38"/>
      <c r="V593" s="38"/>
      <c r="W593" s="38"/>
      <c r="X593" s="38"/>
      <c r="Y593" s="38"/>
      <c r="Z593" s="38"/>
      <c r="AA593" s="38"/>
      <c r="AB593" s="38"/>
      <c r="AC593" s="38"/>
      <c r="AD593" s="38"/>
      <c r="AE593" s="38"/>
      <c r="AR593" s="192" t="s">
        <v>165</v>
      </c>
      <c r="AT593" s="192" t="s">
        <v>160</v>
      </c>
      <c r="AU593" s="192" t="s">
        <v>91</v>
      </c>
      <c r="AY593" s="19" t="s">
        <v>158</v>
      </c>
      <c r="BE593" s="193">
        <f>IF(N593="základní",J593,0)</f>
        <v>0</v>
      </c>
      <c r="BF593" s="193">
        <f>IF(N593="snížená",J593,0)</f>
        <v>0</v>
      </c>
      <c r="BG593" s="193">
        <f>IF(N593="zákl. přenesená",J593,0)</f>
        <v>0</v>
      </c>
      <c r="BH593" s="193">
        <f>IF(N593="sníž. přenesená",J593,0)</f>
        <v>0</v>
      </c>
      <c r="BI593" s="193">
        <f>IF(N593="nulová",J593,0)</f>
        <v>0</v>
      </c>
      <c r="BJ593" s="19" t="s">
        <v>81</v>
      </c>
      <c r="BK593" s="193">
        <f>ROUND(I593*H593,2)</f>
        <v>0</v>
      </c>
      <c r="BL593" s="19" t="s">
        <v>165</v>
      </c>
      <c r="BM593" s="192" t="s">
        <v>2474</v>
      </c>
    </row>
    <row r="594" s="2" customFormat="1">
      <c r="A594" s="38"/>
      <c r="B594" s="39"/>
      <c r="C594" s="38"/>
      <c r="D594" s="194" t="s">
        <v>167</v>
      </c>
      <c r="E594" s="38"/>
      <c r="F594" s="195" t="s">
        <v>2444</v>
      </c>
      <c r="G594" s="38"/>
      <c r="H594" s="38"/>
      <c r="I594" s="196"/>
      <c r="J594" s="38"/>
      <c r="K594" s="38"/>
      <c r="L594" s="39"/>
      <c r="M594" s="197"/>
      <c r="N594" s="198"/>
      <c r="O594" s="77"/>
      <c r="P594" s="77"/>
      <c r="Q594" s="77"/>
      <c r="R594" s="77"/>
      <c r="S594" s="77"/>
      <c r="T594" s="78"/>
      <c r="U594" s="38"/>
      <c r="V594" s="38"/>
      <c r="W594" s="38"/>
      <c r="X594" s="38"/>
      <c r="Y594" s="38"/>
      <c r="Z594" s="38"/>
      <c r="AA594" s="38"/>
      <c r="AB594" s="38"/>
      <c r="AC594" s="38"/>
      <c r="AD594" s="38"/>
      <c r="AE594" s="38"/>
      <c r="AT594" s="19" t="s">
        <v>167</v>
      </c>
      <c r="AU594" s="19" t="s">
        <v>91</v>
      </c>
    </row>
    <row r="595" s="2" customFormat="1" ht="16.5" customHeight="1">
      <c r="A595" s="38"/>
      <c r="B595" s="180"/>
      <c r="C595" s="181" t="s">
        <v>1474</v>
      </c>
      <c r="D595" s="181" t="s">
        <v>160</v>
      </c>
      <c r="E595" s="182" t="s">
        <v>2475</v>
      </c>
      <c r="F595" s="183" t="s">
        <v>2444</v>
      </c>
      <c r="G595" s="184" t="s">
        <v>184</v>
      </c>
      <c r="H595" s="185">
        <v>20</v>
      </c>
      <c r="I595" s="186"/>
      <c r="J595" s="187">
        <f>ROUND(I595*H595,2)</f>
        <v>0</v>
      </c>
      <c r="K595" s="183" t="s">
        <v>1</v>
      </c>
      <c r="L595" s="39"/>
      <c r="M595" s="188" t="s">
        <v>1</v>
      </c>
      <c r="N595" s="189" t="s">
        <v>40</v>
      </c>
      <c r="O595" s="77"/>
      <c r="P595" s="190">
        <f>O595*H595</f>
        <v>0</v>
      </c>
      <c r="Q595" s="190">
        <v>0</v>
      </c>
      <c r="R595" s="190">
        <f>Q595*H595</f>
        <v>0</v>
      </c>
      <c r="S595" s="190">
        <v>0</v>
      </c>
      <c r="T595" s="191">
        <f>S595*H595</f>
        <v>0</v>
      </c>
      <c r="U595" s="38"/>
      <c r="V595" s="38"/>
      <c r="W595" s="38"/>
      <c r="X595" s="38"/>
      <c r="Y595" s="38"/>
      <c r="Z595" s="38"/>
      <c r="AA595" s="38"/>
      <c r="AB595" s="38"/>
      <c r="AC595" s="38"/>
      <c r="AD595" s="38"/>
      <c r="AE595" s="38"/>
      <c r="AR595" s="192" t="s">
        <v>165</v>
      </c>
      <c r="AT595" s="192" t="s">
        <v>160</v>
      </c>
      <c r="AU595" s="192" t="s">
        <v>91</v>
      </c>
      <c r="AY595" s="19" t="s">
        <v>158</v>
      </c>
      <c r="BE595" s="193">
        <f>IF(N595="základní",J595,0)</f>
        <v>0</v>
      </c>
      <c r="BF595" s="193">
        <f>IF(N595="snížená",J595,0)</f>
        <v>0</v>
      </c>
      <c r="BG595" s="193">
        <f>IF(N595="zákl. přenesená",J595,0)</f>
        <v>0</v>
      </c>
      <c r="BH595" s="193">
        <f>IF(N595="sníž. přenesená",J595,0)</f>
        <v>0</v>
      </c>
      <c r="BI595" s="193">
        <f>IF(N595="nulová",J595,0)</f>
        <v>0</v>
      </c>
      <c r="BJ595" s="19" t="s">
        <v>81</v>
      </c>
      <c r="BK595" s="193">
        <f>ROUND(I595*H595,2)</f>
        <v>0</v>
      </c>
      <c r="BL595" s="19" t="s">
        <v>165</v>
      </c>
      <c r="BM595" s="192" t="s">
        <v>2476</v>
      </c>
    </row>
    <row r="596" s="2" customFormat="1">
      <c r="A596" s="38"/>
      <c r="B596" s="39"/>
      <c r="C596" s="38"/>
      <c r="D596" s="194" t="s">
        <v>167</v>
      </c>
      <c r="E596" s="38"/>
      <c r="F596" s="195" t="s">
        <v>2444</v>
      </c>
      <c r="G596" s="38"/>
      <c r="H596" s="38"/>
      <c r="I596" s="196"/>
      <c r="J596" s="38"/>
      <c r="K596" s="38"/>
      <c r="L596" s="39"/>
      <c r="M596" s="197"/>
      <c r="N596" s="198"/>
      <c r="O596" s="77"/>
      <c r="P596" s="77"/>
      <c r="Q596" s="77"/>
      <c r="R596" s="77"/>
      <c r="S596" s="77"/>
      <c r="T596" s="78"/>
      <c r="U596" s="38"/>
      <c r="V596" s="38"/>
      <c r="W596" s="38"/>
      <c r="X596" s="38"/>
      <c r="Y596" s="38"/>
      <c r="Z596" s="38"/>
      <c r="AA596" s="38"/>
      <c r="AB596" s="38"/>
      <c r="AC596" s="38"/>
      <c r="AD596" s="38"/>
      <c r="AE596" s="38"/>
      <c r="AT596" s="19" t="s">
        <v>167</v>
      </c>
      <c r="AU596" s="19" t="s">
        <v>91</v>
      </c>
    </row>
    <row r="597" s="2" customFormat="1" ht="16.5" customHeight="1">
      <c r="A597" s="38"/>
      <c r="B597" s="180"/>
      <c r="C597" s="181" t="s">
        <v>1479</v>
      </c>
      <c r="D597" s="181" t="s">
        <v>160</v>
      </c>
      <c r="E597" s="182" t="s">
        <v>2477</v>
      </c>
      <c r="F597" s="183" t="s">
        <v>2444</v>
      </c>
      <c r="G597" s="184" t="s">
        <v>184</v>
      </c>
      <c r="H597" s="185">
        <v>20</v>
      </c>
      <c r="I597" s="186"/>
      <c r="J597" s="187">
        <f>ROUND(I597*H597,2)</f>
        <v>0</v>
      </c>
      <c r="K597" s="183" t="s">
        <v>1</v>
      </c>
      <c r="L597" s="39"/>
      <c r="M597" s="188" t="s">
        <v>1</v>
      </c>
      <c r="N597" s="189" t="s">
        <v>40</v>
      </c>
      <c r="O597" s="77"/>
      <c r="P597" s="190">
        <f>O597*H597</f>
        <v>0</v>
      </c>
      <c r="Q597" s="190">
        <v>0</v>
      </c>
      <c r="R597" s="190">
        <f>Q597*H597</f>
        <v>0</v>
      </c>
      <c r="S597" s="190">
        <v>0</v>
      </c>
      <c r="T597" s="191">
        <f>S597*H597</f>
        <v>0</v>
      </c>
      <c r="U597" s="38"/>
      <c r="V597" s="38"/>
      <c r="W597" s="38"/>
      <c r="X597" s="38"/>
      <c r="Y597" s="38"/>
      <c r="Z597" s="38"/>
      <c r="AA597" s="38"/>
      <c r="AB597" s="38"/>
      <c r="AC597" s="38"/>
      <c r="AD597" s="38"/>
      <c r="AE597" s="38"/>
      <c r="AR597" s="192" t="s">
        <v>165</v>
      </c>
      <c r="AT597" s="192" t="s">
        <v>160</v>
      </c>
      <c r="AU597" s="192" t="s">
        <v>91</v>
      </c>
      <c r="AY597" s="19" t="s">
        <v>158</v>
      </c>
      <c r="BE597" s="193">
        <f>IF(N597="základní",J597,0)</f>
        <v>0</v>
      </c>
      <c r="BF597" s="193">
        <f>IF(N597="snížená",J597,0)</f>
        <v>0</v>
      </c>
      <c r="BG597" s="193">
        <f>IF(N597="zákl. přenesená",J597,0)</f>
        <v>0</v>
      </c>
      <c r="BH597" s="193">
        <f>IF(N597="sníž. přenesená",J597,0)</f>
        <v>0</v>
      </c>
      <c r="BI597" s="193">
        <f>IF(N597="nulová",J597,0)</f>
        <v>0</v>
      </c>
      <c r="BJ597" s="19" t="s">
        <v>81</v>
      </c>
      <c r="BK597" s="193">
        <f>ROUND(I597*H597,2)</f>
        <v>0</v>
      </c>
      <c r="BL597" s="19" t="s">
        <v>165</v>
      </c>
      <c r="BM597" s="192" t="s">
        <v>2478</v>
      </c>
    </row>
    <row r="598" s="2" customFormat="1">
      <c r="A598" s="38"/>
      <c r="B598" s="39"/>
      <c r="C598" s="38"/>
      <c r="D598" s="194" t="s">
        <v>167</v>
      </c>
      <c r="E598" s="38"/>
      <c r="F598" s="195" t="s">
        <v>2444</v>
      </c>
      <c r="G598" s="38"/>
      <c r="H598" s="38"/>
      <c r="I598" s="196"/>
      <c r="J598" s="38"/>
      <c r="K598" s="38"/>
      <c r="L598" s="39"/>
      <c r="M598" s="197"/>
      <c r="N598" s="198"/>
      <c r="O598" s="77"/>
      <c r="P598" s="77"/>
      <c r="Q598" s="77"/>
      <c r="R598" s="77"/>
      <c r="S598" s="77"/>
      <c r="T598" s="78"/>
      <c r="U598" s="38"/>
      <c r="V598" s="38"/>
      <c r="W598" s="38"/>
      <c r="X598" s="38"/>
      <c r="Y598" s="38"/>
      <c r="Z598" s="38"/>
      <c r="AA598" s="38"/>
      <c r="AB598" s="38"/>
      <c r="AC598" s="38"/>
      <c r="AD598" s="38"/>
      <c r="AE598" s="38"/>
      <c r="AT598" s="19" t="s">
        <v>167</v>
      </c>
      <c r="AU598" s="19" t="s">
        <v>91</v>
      </c>
    </row>
    <row r="599" s="2" customFormat="1" ht="16.5" customHeight="1">
      <c r="A599" s="38"/>
      <c r="B599" s="180"/>
      <c r="C599" s="181" t="s">
        <v>1484</v>
      </c>
      <c r="D599" s="181" t="s">
        <v>160</v>
      </c>
      <c r="E599" s="182" t="s">
        <v>2479</v>
      </c>
      <c r="F599" s="183" t="s">
        <v>2444</v>
      </c>
      <c r="G599" s="184" t="s">
        <v>184</v>
      </c>
      <c r="H599" s="185">
        <v>10</v>
      </c>
      <c r="I599" s="186"/>
      <c r="J599" s="187">
        <f>ROUND(I599*H599,2)</f>
        <v>0</v>
      </c>
      <c r="K599" s="183" t="s">
        <v>1</v>
      </c>
      <c r="L599" s="39"/>
      <c r="M599" s="188" t="s">
        <v>1</v>
      </c>
      <c r="N599" s="189" t="s">
        <v>40</v>
      </c>
      <c r="O599" s="77"/>
      <c r="P599" s="190">
        <f>O599*H599</f>
        <v>0</v>
      </c>
      <c r="Q599" s="190">
        <v>0</v>
      </c>
      <c r="R599" s="190">
        <f>Q599*H599</f>
        <v>0</v>
      </c>
      <c r="S599" s="190">
        <v>0</v>
      </c>
      <c r="T599" s="191">
        <f>S599*H599</f>
        <v>0</v>
      </c>
      <c r="U599" s="38"/>
      <c r="V599" s="38"/>
      <c r="W599" s="38"/>
      <c r="X599" s="38"/>
      <c r="Y599" s="38"/>
      <c r="Z599" s="38"/>
      <c r="AA599" s="38"/>
      <c r="AB599" s="38"/>
      <c r="AC599" s="38"/>
      <c r="AD599" s="38"/>
      <c r="AE599" s="38"/>
      <c r="AR599" s="192" t="s">
        <v>165</v>
      </c>
      <c r="AT599" s="192" t="s">
        <v>160</v>
      </c>
      <c r="AU599" s="192" t="s">
        <v>91</v>
      </c>
      <c r="AY599" s="19" t="s">
        <v>158</v>
      </c>
      <c r="BE599" s="193">
        <f>IF(N599="základní",J599,0)</f>
        <v>0</v>
      </c>
      <c r="BF599" s="193">
        <f>IF(N599="snížená",J599,0)</f>
        <v>0</v>
      </c>
      <c r="BG599" s="193">
        <f>IF(N599="zákl. přenesená",J599,0)</f>
        <v>0</v>
      </c>
      <c r="BH599" s="193">
        <f>IF(N599="sníž. přenesená",J599,0)</f>
        <v>0</v>
      </c>
      <c r="BI599" s="193">
        <f>IF(N599="nulová",J599,0)</f>
        <v>0</v>
      </c>
      <c r="BJ599" s="19" t="s">
        <v>81</v>
      </c>
      <c r="BK599" s="193">
        <f>ROUND(I599*H599,2)</f>
        <v>0</v>
      </c>
      <c r="BL599" s="19" t="s">
        <v>165</v>
      </c>
      <c r="BM599" s="192" t="s">
        <v>2480</v>
      </c>
    </row>
    <row r="600" s="2" customFormat="1">
      <c r="A600" s="38"/>
      <c r="B600" s="39"/>
      <c r="C600" s="38"/>
      <c r="D600" s="194" t="s">
        <v>167</v>
      </c>
      <c r="E600" s="38"/>
      <c r="F600" s="195" t="s">
        <v>2444</v>
      </c>
      <c r="G600" s="38"/>
      <c r="H600" s="38"/>
      <c r="I600" s="196"/>
      <c r="J600" s="38"/>
      <c r="K600" s="38"/>
      <c r="L600" s="39"/>
      <c r="M600" s="197"/>
      <c r="N600" s="198"/>
      <c r="O600" s="77"/>
      <c r="P600" s="77"/>
      <c r="Q600" s="77"/>
      <c r="R600" s="77"/>
      <c r="S600" s="77"/>
      <c r="T600" s="78"/>
      <c r="U600" s="38"/>
      <c r="V600" s="38"/>
      <c r="W600" s="38"/>
      <c r="X600" s="38"/>
      <c r="Y600" s="38"/>
      <c r="Z600" s="38"/>
      <c r="AA600" s="38"/>
      <c r="AB600" s="38"/>
      <c r="AC600" s="38"/>
      <c r="AD600" s="38"/>
      <c r="AE600" s="38"/>
      <c r="AT600" s="19" t="s">
        <v>167</v>
      </c>
      <c r="AU600" s="19" t="s">
        <v>91</v>
      </c>
    </row>
    <row r="601" s="2" customFormat="1" ht="16.5" customHeight="1">
      <c r="A601" s="38"/>
      <c r="B601" s="180"/>
      <c r="C601" s="181" t="s">
        <v>1489</v>
      </c>
      <c r="D601" s="181" t="s">
        <v>160</v>
      </c>
      <c r="E601" s="182" t="s">
        <v>2481</v>
      </c>
      <c r="F601" s="183" t="s">
        <v>2457</v>
      </c>
      <c r="G601" s="184" t="s">
        <v>184</v>
      </c>
      <c r="H601" s="185">
        <v>25</v>
      </c>
      <c r="I601" s="186"/>
      <c r="J601" s="187">
        <f>ROUND(I601*H601,2)</f>
        <v>0</v>
      </c>
      <c r="K601" s="183" t="s">
        <v>1</v>
      </c>
      <c r="L601" s="39"/>
      <c r="M601" s="188" t="s">
        <v>1</v>
      </c>
      <c r="N601" s="189" t="s">
        <v>40</v>
      </c>
      <c r="O601" s="77"/>
      <c r="P601" s="190">
        <f>O601*H601</f>
        <v>0</v>
      </c>
      <c r="Q601" s="190">
        <v>0</v>
      </c>
      <c r="R601" s="190">
        <f>Q601*H601</f>
        <v>0</v>
      </c>
      <c r="S601" s="190">
        <v>0</v>
      </c>
      <c r="T601" s="191">
        <f>S601*H601</f>
        <v>0</v>
      </c>
      <c r="U601" s="38"/>
      <c r="V601" s="38"/>
      <c r="W601" s="38"/>
      <c r="X601" s="38"/>
      <c r="Y601" s="38"/>
      <c r="Z601" s="38"/>
      <c r="AA601" s="38"/>
      <c r="AB601" s="38"/>
      <c r="AC601" s="38"/>
      <c r="AD601" s="38"/>
      <c r="AE601" s="38"/>
      <c r="AR601" s="192" t="s">
        <v>165</v>
      </c>
      <c r="AT601" s="192" t="s">
        <v>160</v>
      </c>
      <c r="AU601" s="192" t="s">
        <v>91</v>
      </c>
      <c r="AY601" s="19" t="s">
        <v>158</v>
      </c>
      <c r="BE601" s="193">
        <f>IF(N601="základní",J601,0)</f>
        <v>0</v>
      </c>
      <c r="BF601" s="193">
        <f>IF(N601="snížená",J601,0)</f>
        <v>0</v>
      </c>
      <c r="BG601" s="193">
        <f>IF(N601="zákl. přenesená",J601,0)</f>
        <v>0</v>
      </c>
      <c r="BH601" s="193">
        <f>IF(N601="sníž. přenesená",J601,0)</f>
        <v>0</v>
      </c>
      <c r="BI601" s="193">
        <f>IF(N601="nulová",J601,0)</f>
        <v>0</v>
      </c>
      <c r="BJ601" s="19" t="s">
        <v>81</v>
      </c>
      <c r="BK601" s="193">
        <f>ROUND(I601*H601,2)</f>
        <v>0</v>
      </c>
      <c r="BL601" s="19" t="s">
        <v>165</v>
      </c>
      <c r="BM601" s="192" t="s">
        <v>2482</v>
      </c>
    </row>
    <row r="602" s="2" customFormat="1">
      <c r="A602" s="38"/>
      <c r="B602" s="39"/>
      <c r="C602" s="38"/>
      <c r="D602" s="194" t="s">
        <v>167</v>
      </c>
      <c r="E602" s="38"/>
      <c r="F602" s="195" t="s">
        <v>2457</v>
      </c>
      <c r="G602" s="38"/>
      <c r="H602" s="38"/>
      <c r="I602" s="196"/>
      <c r="J602" s="38"/>
      <c r="K602" s="38"/>
      <c r="L602" s="39"/>
      <c r="M602" s="197"/>
      <c r="N602" s="198"/>
      <c r="O602" s="77"/>
      <c r="P602" s="77"/>
      <c r="Q602" s="77"/>
      <c r="R602" s="77"/>
      <c r="S602" s="77"/>
      <c r="T602" s="78"/>
      <c r="U602" s="38"/>
      <c r="V602" s="38"/>
      <c r="W602" s="38"/>
      <c r="X602" s="38"/>
      <c r="Y602" s="38"/>
      <c r="Z602" s="38"/>
      <c r="AA602" s="38"/>
      <c r="AB602" s="38"/>
      <c r="AC602" s="38"/>
      <c r="AD602" s="38"/>
      <c r="AE602" s="38"/>
      <c r="AT602" s="19" t="s">
        <v>167</v>
      </c>
      <c r="AU602" s="19" t="s">
        <v>91</v>
      </c>
    </row>
    <row r="603" s="2" customFormat="1" ht="16.5" customHeight="1">
      <c r="A603" s="38"/>
      <c r="B603" s="180"/>
      <c r="C603" s="181" t="s">
        <v>1494</v>
      </c>
      <c r="D603" s="181" t="s">
        <v>160</v>
      </c>
      <c r="E603" s="182" t="s">
        <v>2483</v>
      </c>
      <c r="F603" s="183" t="s">
        <v>2484</v>
      </c>
      <c r="G603" s="184" t="s">
        <v>184</v>
      </c>
      <c r="H603" s="185">
        <v>20</v>
      </c>
      <c r="I603" s="186"/>
      <c r="J603" s="187">
        <f>ROUND(I603*H603,2)</f>
        <v>0</v>
      </c>
      <c r="K603" s="183" t="s">
        <v>1</v>
      </c>
      <c r="L603" s="39"/>
      <c r="M603" s="188" t="s">
        <v>1</v>
      </c>
      <c r="N603" s="189" t="s">
        <v>40</v>
      </c>
      <c r="O603" s="77"/>
      <c r="P603" s="190">
        <f>O603*H603</f>
        <v>0</v>
      </c>
      <c r="Q603" s="190">
        <v>0</v>
      </c>
      <c r="R603" s="190">
        <f>Q603*H603</f>
        <v>0</v>
      </c>
      <c r="S603" s="190">
        <v>0</v>
      </c>
      <c r="T603" s="191">
        <f>S603*H603</f>
        <v>0</v>
      </c>
      <c r="U603" s="38"/>
      <c r="V603" s="38"/>
      <c r="W603" s="38"/>
      <c r="X603" s="38"/>
      <c r="Y603" s="38"/>
      <c r="Z603" s="38"/>
      <c r="AA603" s="38"/>
      <c r="AB603" s="38"/>
      <c r="AC603" s="38"/>
      <c r="AD603" s="38"/>
      <c r="AE603" s="38"/>
      <c r="AR603" s="192" t="s">
        <v>165</v>
      </c>
      <c r="AT603" s="192" t="s">
        <v>160</v>
      </c>
      <c r="AU603" s="192" t="s">
        <v>91</v>
      </c>
      <c r="AY603" s="19" t="s">
        <v>158</v>
      </c>
      <c r="BE603" s="193">
        <f>IF(N603="základní",J603,0)</f>
        <v>0</v>
      </c>
      <c r="BF603" s="193">
        <f>IF(N603="snížená",J603,0)</f>
        <v>0</v>
      </c>
      <c r="BG603" s="193">
        <f>IF(N603="zákl. přenesená",J603,0)</f>
        <v>0</v>
      </c>
      <c r="BH603" s="193">
        <f>IF(N603="sníž. přenesená",J603,0)</f>
        <v>0</v>
      </c>
      <c r="BI603" s="193">
        <f>IF(N603="nulová",J603,0)</f>
        <v>0</v>
      </c>
      <c r="BJ603" s="19" t="s">
        <v>81</v>
      </c>
      <c r="BK603" s="193">
        <f>ROUND(I603*H603,2)</f>
        <v>0</v>
      </c>
      <c r="BL603" s="19" t="s">
        <v>165</v>
      </c>
      <c r="BM603" s="192" t="s">
        <v>2485</v>
      </c>
    </row>
    <row r="604" s="2" customFormat="1">
      <c r="A604" s="38"/>
      <c r="B604" s="39"/>
      <c r="C604" s="38"/>
      <c r="D604" s="194" t="s">
        <v>167</v>
      </c>
      <c r="E604" s="38"/>
      <c r="F604" s="195" t="s">
        <v>2484</v>
      </c>
      <c r="G604" s="38"/>
      <c r="H604" s="38"/>
      <c r="I604" s="196"/>
      <c r="J604" s="38"/>
      <c r="K604" s="38"/>
      <c r="L604" s="39"/>
      <c r="M604" s="197"/>
      <c r="N604" s="198"/>
      <c r="O604" s="77"/>
      <c r="P604" s="77"/>
      <c r="Q604" s="77"/>
      <c r="R604" s="77"/>
      <c r="S604" s="77"/>
      <c r="T604" s="78"/>
      <c r="U604" s="38"/>
      <c r="V604" s="38"/>
      <c r="W604" s="38"/>
      <c r="X604" s="38"/>
      <c r="Y604" s="38"/>
      <c r="Z604" s="38"/>
      <c r="AA604" s="38"/>
      <c r="AB604" s="38"/>
      <c r="AC604" s="38"/>
      <c r="AD604" s="38"/>
      <c r="AE604" s="38"/>
      <c r="AT604" s="19" t="s">
        <v>167</v>
      </c>
      <c r="AU604" s="19" t="s">
        <v>91</v>
      </c>
    </row>
    <row r="605" s="2" customFormat="1" ht="16.5" customHeight="1">
      <c r="A605" s="38"/>
      <c r="B605" s="180"/>
      <c r="C605" s="181" t="s">
        <v>1499</v>
      </c>
      <c r="D605" s="181" t="s">
        <v>160</v>
      </c>
      <c r="E605" s="182" t="s">
        <v>2486</v>
      </c>
      <c r="F605" s="183" t="s">
        <v>2487</v>
      </c>
      <c r="G605" s="184" t="s">
        <v>184</v>
      </c>
      <c r="H605" s="185">
        <v>15</v>
      </c>
      <c r="I605" s="186"/>
      <c r="J605" s="187">
        <f>ROUND(I605*H605,2)</f>
        <v>0</v>
      </c>
      <c r="K605" s="183" t="s">
        <v>1</v>
      </c>
      <c r="L605" s="39"/>
      <c r="M605" s="188" t="s">
        <v>1</v>
      </c>
      <c r="N605" s="189" t="s">
        <v>40</v>
      </c>
      <c r="O605" s="77"/>
      <c r="P605" s="190">
        <f>O605*H605</f>
        <v>0</v>
      </c>
      <c r="Q605" s="190">
        <v>0</v>
      </c>
      <c r="R605" s="190">
        <f>Q605*H605</f>
        <v>0</v>
      </c>
      <c r="S605" s="190">
        <v>0</v>
      </c>
      <c r="T605" s="191">
        <f>S605*H605</f>
        <v>0</v>
      </c>
      <c r="U605" s="38"/>
      <c r="V605" s="38"/>
      <c r="W605" s="38"/>
      <c r="X605" s="38"/>
      <c r="Y605" s="38"/>
      <c r="Z605" s="38"/>
      <c r="AA605" s="38"/>
      <c r="AB605" s="38"/>
      <c r="AC605" s="38"/>
      <c r="AD605" s="38"/>
      <c r="AE605" s="38"/>
      <c r="AR605" s="192" t="s">
        <v>165</v>
      </c>
      <c r="AT605" s="192" t="s">
        <v>160</v>
      </c>
      <c r="AU605" s="192" t="s">
        <v>91</v>
      </c>
      <c r="AY605" s="19" t="s">
        <v>158</v>
      </c>
      <c r="BE605" s="193">
        <f>IF(N605="základní",J605,0)</f>
        <v>0</v>
      </c>
      <c r="BF605" s="193">
        <f>IF(N605="snížená",J605,0)</f>
        <v>0</v>
      </c>
      <c r="BG605" s="193">
        <f>IF(N605="zákl. přenesená",J605,0)</f>
        <v>0</v>
      </c>
      <c r="BH605" s="193">
        <f>IF(N605="sníž. přenesená",J605,0)</f>
        <v>0</v>
      </c>
      <c r="BI605" s="193">
        <f>IF(N605="nulová",J605,0)</f>
        <v>0</v>
      </c>
      <c r="BJ605" s="19" t="s">
        <v>81</v>
      </c>
      <c r="BK605" s="193">
        <f>ROUND(I605*H605,2)</f>
        <v>0</v>
      </c>
      <c r="BL605" s="19" t="s">
        <v>165</v>
      </c>
      <c r="BM605" s="192" t="s">
        <v>2488</v>
      </c>
    </row>
    <row r="606" s="2" customFormat="1">
      <c r="A606" s="38"/>
      <c r="B606" s="39"/>
      <c r="C606" s="38"/>
      <c r="D606" s="194" t="s">
        <v>167</v>
      </c>
      <c r="E606" s="38"/>
      <c r="F606" s="195" t="s">
        <v>2487</v>
      </c>
      <c r="G606" s="38"/>
      <c r="H606" s="38"/>
      <c r="I606" s="196"/>
      <c r="J606" s="38"/>
      <c r="K606" s="38"/>
      <c r="L606" s="39"/>
      <c r="M606" s="197"/>
      <c r="N606" s="198"/>
      <c r="O606" s="77"/>
      <c r="P606" s="77"/>
      <c r="Q606" s="77"/>
      <c r="R606" s="77"/>
      <c r="S606" s="77"/>
      <c r="T606" s="78"/>
      <c r="U606" s="38"/>
      <c r="V606" s="38"/>
      <c r="W606" s="38"/>
      <c r="X606" s="38"/>
      <c r="Y606" s="38"/>
      <c r="Z606" s="38"/>
      <c r="AA606" s="38"/>
      <c r="AB606" s="38"/>
      <c r="AC606" s="38"/>
      <c r="AD606" s="38"/>
      <c r="AE606" s="38"/>
      <c r="AT606" s="19" t="s">
        <v>167</v>
      </c>
      <c r="AU606" s="19" t="s">
        <v>91</v>
      </c>
    </row>
    <row r="607" s="2" customFormat="1" ht="16.5" customHeight="1">
      <c r="A607" s="38"/>
      <c r="B607" s="180"/>
      <c r="C607" s="181" t="s">
        <v>1504</v>
      </c>
      <c r="D607" s="181" t="s">
        <v>160</v>
      </c>
      <c r="E607" s="182" t="s">
        <v>2489</v>
      </c>
      <c r="F607" s="183" t="s">
        <v>2490</v>
      </c>
      <c r="G607" s="184" t="s">
        <v>184</v>
      </c>
      <c r="H607" s="185">
        <v>25</v>
      </c>
      <c r="I607" s="186"/>
      <c r="J607" s="187">
        <f>ROUND(I607*H607,2)</f>
        <v>0</v>
      </c>
      <c r="K607" s="183" t="s">
        <v>1</v>
      </c>
      <c r="L607" s="39"/>
      <c r="M607" s="188" t="s">
        <v>1</v>
      </c>
      <c r="N607" s="189" t="s">
        <v>40</v>
      </c>
      <c r="O607" s="77"/>
      <c r="P607" s="190">
        <f>O607*H607</f>
        <v>0</v>
      </c>
      <c r="Q607" s="190">
        <v>0</v>
      </c>
      <c r="R607" s="190">
        <f>Q607*H607</f>
        <v>0</v>
      </c>
      <c r="S607" s="190">
        <v>0</v>
      </c>
      <c r="T607" s="191">
        <f>S607*H607</f>
        <v>0</v>
      </c>
      <c r="U607" s="38"/>
      <c r="V607" s="38"/>
      <c r="W607" s="38"/>
      <c r="X607" s="38"/>
      <c r="Y607" s="38"/>
      <c r="Z607" s="38"/>
      <c r="AA607" s="38"/>
      <c r="AB607" s="38"/>
      <c r="AC607" s="38"/>
      <c r="AD607" s="38"/>
      <c r="AE607" s="38"/>
      <c r="AR607" s="192" t="s">
        <v>165</v>
      </c>
      <c r="AT607" s="192" t="s">
        <v>160</v>
      </c>
      <c r="AU607" s="192" t="s">
        <v>91</v>
      </c>
      <c r="AY607" s="19" t="s">
        <v>158</v>
      </c>
      <c r="BE607" s="193">
        <f>IF(N607="základní",J607,0)</f>
        <v>0</v>
      </c>
      <c r="BF607" s="193">
        <f>IF(N607="snížená",J607,0)</f>
        <v>0</v>
      </c>
      <c r="BG607" s="193">
        <f>IF(N607="zákl. přenesená",J607,0)</f>
        <v>0</v>
      </c>
      <c r="BH607" s="193">
        <f>IF(N607="sníž. přenesená",J607,0)</f>
        <v>0</v>
      </c>
      <c r="BI607" s="193">
        <f>IF(N607="nulová",J607,0)</f>
        <v>0</v>
      </c>
      <c r="BJ607" s="19" t="s">
        <v>81</v>
      </c>
      <c r="BK607" s="193">
        <f>ROUND(I607*H607,2)</f>
        <v>0</v>
      </c>
      <c r="BL607" s="19" t="s">
        <v>165</v>
      </c>
      <c r="BM607" s="192" t="s">
        <v>2491</v>
      </c>
    </row>
    <row r="608" s="2" customFormat="1">
      <c r="A608" s="38"/>
      <c r="B608" s="39"/>
      <c r="C608" s="38"/>
      <c r="D608" s="194" t="s">
        <v>167</v>
      </c>
      <c r="E608" s="38"/>
      <c r="F608" s="195" t="s">
        <v>2490</v>
      </c>
      <c r="G608" s="38"/>
      <c r="H608" s="38"/>
      <c r="I608" s="196"/>
      <c r="J608" s="38"/>
      <c r="K608" s="38"/>
      <c r="L608" s="39"/>
      <c r="M608" s="197"/>
      <c r="N608" s="198"/>
      <c r="O608" s="77"/>
      <c r="P608" s="77"/>
      <c r="Q608" s="77"/>
      <c r="R608" s="77"/>
      <c r="S608" s="77"/>
      <c r="T608" s="78"/>
      <c r="U608" s="38"/>
      <c r="V608" s="38"/>
      <c r="W608" s="38"/>
      <c r="X608" s="38"/>
      <c r="Y608" s="38"/>
      <c r="Z608" s="38"/>
      <c r="AA608" s="38"/>
      <c r="AB608" s="38"/>
      <c r="AC608" s="38"/>
      <c r="AD608" s="38"/>
      <c r="AE608" s="38"/>
      <c r="AT608" s="19" t="s">
        <v>167</v>
      </c>
      <c r="AU608" s="19" t="s">
        <v>91</v>
      </c>
    </row>
    <row r="609" s="2" customFormat="1" ht="16.5" customHeight="1">
      <c r="A609" s="38"/>
      <c r="B609" s="180"/>
      <c r="C609" s="181" t="s">
        <v>1509</v>
      </c>
      <c r="D609" s="181" t="s">
        <v>160</v>
      </c>
      <c r="E609" s="182" t="s">
        <v>2492</v>
      </c>
      <c r="F609" s="183" t="s">
        <v>2493</v>
      </c>
      <c r="G609" s="184" t="s">
        <v>184</v>
      </c>
      <c r="H609" s="185">
        <v>20</v>
      </c>
      <c r="I609" s="186"/>
      <c r="J609" s="187">
        <f>ROUND(I609*H609,2)</f>
        <v>0</v>
      </c>
      <c r="K609" s="183" t="s">
        <v>1</v>
      </c>
      <c r="L609" s="39"/>
      <c r="M609" s="188" t="s">
        <v>1</v>
      </c>
      <c r="N609" s="189" t="s">
        <v>40</v>
      </c>
      <c r="O609" s="77"/>
      <c r="P609" s="190">
        <f>O609*H609</f>
        <v>0</v>
      </c>
      <c r="Q609" s="190">
        <v>0</v>
      </c>
      <c r="R609" s="190">
        <f>Q609*H609</f>
        <v>0</v>
      </c>
      <c r="S609" s="190">
        <v>0</v>
      </c>
      <c r="T609" s="191">
        <f>S609*H609</f>
        <v>0</v>
      </c>
      <c r="U609" s="38"/>
      <c r="V609" s="38"/>
      <c r="W609" s="38"/>
      <c r="X609" s="38"/>
      <c r="Y609" s="38"/>
      <c r="Z609" s="38"/>
      <c r="AA609" s="38"/>
      <c r="AB609" s="38"/>
      <c r="AC609" s="38"/>
      <c r="AD609" s="38"/>
      <c r="AE609" s="38"/>
      <c r="AR609" s="192" t="s">
        <v>165</v>
      </c>
      <c r="AT609" s="192" t="s">
        <v>160</v>
      </c>
      <c r="AU609" s="192" t="s">
        <v>91</v>
      </c>
      <c r="AY609" s="19" t="s">
        <v>158</v>
      </c>
      <c r="BE609" s="193">
        <f>IF(N609="základní",J609,0)</f>
        <v>0</v>
      </c>
      <c r="BF609" s="193">
        <f>IF(N609="snížená",J609,0)</f>
        <v>0</v>
      </c>
      <c r="BG609" s="193">
        <f>IF(N609="zákl. přenesená",J609,0)</f>
        <v>0</v>
      </c>
      <c r="BH609" s="193">
        <f>IF(N609="sníž. přenesená",J609,0)</f>
        <v>0</v>
      </c>
      <c r="BI609" s="193">
        <f>IF(N609="nulová",J609,0)</f>
        <v>0</v>
      </c>
      <c r="BJ609" s="19" t="s">
        <v>81</v>
      </c>
      <c r="BK609" s="193">
        <f>ROUND(I609*H609,2)</f>
        <v>0</v>
      </c>
      <c r="BL609" s="19" t="s">
        <v>165</v>
      </c>
      <c r="BM609" s="192" t="s">
        <v>2494</v>
      </c>
    </row>
    <row r="610" s="2" customFormat="1">
      <c r="A610" s="38"/>
      <c r="B610" s="39"/>
      <c r="C610" s="38"/>
      <c r="D610" s="194" t="s">
        <v>167</v>
      </c>
      <c r="E610" s="38"/>
      <c r="F610" s="195" t="s">
        <v>2493</v>
      </c>
      <c r="G610" s="38"/>
      <c r="H610" s="38"/>
      <c r="I610" s="196"/>
      <c r="J610" s="38"/>
      <c r="K610" s="38"/>
      <c r="L610" s="39"/>
      <c r="M610" s="197"/>
      <c r="N610" s="198"/>
      <c r="O610" s="77"/>
      <c r="P610" s="77"/>
      <c r="Q610" s="77"/>
      <c r="R610" s="77"/>
      <c r="S610" s="77"/>
      <c r="T610" s="78"/>
      <c r="U610" s="38"/>
      <c r="V610" s="38"/>
      <c r="W610" s="38"/>
      <c r="X610" s="38"/>
      <c r="Y610" s="38"/>
      <c r="Z610" s="38"/>
      <c r="AA610" s="38"/>
      <c r="AB610" s="38"/>
      <c r="AC610" s="38"/>
      <c r="AD610" s="38"/>
      <c r="AE610" s="38"/>
      <c r="AT610" s="19" t="s">
        <v>167</v>
      </c>
      <c r="AU610" s="19" t="s">
        <v>91</v>
      </c>
    </row>
    <row r="611" s="2" customFormat="1" ht="16.5" customHeight="1">
      <c r="A611" s="38"/>
      <c r="B611" s="180"/>
      <c r="C611" s="181" t="s">
        <v>1514</v>
      </c>
      <c r="D611" s="181" t="s">
        <v>160</v>
      </c>
      <c r="E611" s="182" t="s">
        <v>2495</v>
      </c>
      <c r="F611" s="183" t="s">
        <v>2496</v>
      </c>
      <c r="G611" s="184" t="s">
        <v>364</v>
      </c>
      <c r="H611" s="185">
        <v>5</v>
      </c>
      <c r="I611" s="186"/>
      <c r="J611" s="187">
        <f>ROUND(I611*H611,2)</f>
        <v>0</v>
      </c>
      <c r="K611" s="183" t="s">
        <v>1</v>
      </c>
      <c r="L611" s="39"/>
      <c r="M611" s="188" t="s">
        <v>1</v>
      </c>
      <c r="N611" s="189" t="s">
        <v>40</v>
      </c>
      <c r="O611" s="77"/>
      <c r="P611" s="190">
        <f>O611*H611</f>
        <v>0</v>
      </c>
      <c r="Q611" s="190">
        <v>0</v>
      </c>
      <c r="R611" s="190">
        <f>Q611*H611</f>
        <v>0</v>
      </c>
      <c r="S611" s="190">
        <v>0</v>
      </c>
      <c r="T611" s="191">
        <f>S611*H611</f>
        <v>0</v>
      </c>
      <c r="U611" s="38"/>
      <c r="V611" s="38"/>
      <c r="W611" s="38"/>
      <c r="X611" s="38"/>
      <c r="Y611" s="38"/>
      <c r="Z611" s="38"/>
      <c r="AA611" s="38"/>
      <c r="AB611" s="38"/>
      <c r="AC611" s="38"/>
      <c r="AD611" s="38"/>
      <c r="AE611" s="38"/>
      <c r="AR611" s="192" t="s">
        <v>165</v>
      </c>
      <c r="AT611" s="192" t="s">
        <v>160</v>
      </c>
      <c r="AU611" s="192" t="s">
        <v>91</v>
      </c>
      <c r="AY611" s="19" t="s">
        <v>158</v>
      </c>
      <c r="BE611" s="193">
        <f>IF(N611="základní",J611,0)</f>
        <v>0</v>
      </c>
      <c r="BF611" s="193">
        <f>IF(N611="snížená",J611,0)</f>
        <v>0</v>
      </c>
      <c r="BG611" s="193">
        <f>IF(N611="zákl. přenesená",J611,0)</f>
        <v>0</v>
      </c>
      <c r="BH611" s="193">
        <f>IF(N611="sníž. přenesená",J611,0)</f>
        <v>0</v>
      </c>
      <c r="BI611" s="193">
        <f>IF(N611="nulová",J611,0)</f>
        <v>0</v>
      </c>
      <c r="BJ611" s="19" t="s">
        <v>81</v>
      </c>
      <c r="BK611" s="193">
        <f>ROUND(I611*H611,2)</f>
        <v>0</v>
      </c>
      <c r="BL611" s="19" t="s">
        <v>165</v>
      </c>
      <c r="BM611" s="192" t="s">
        <v>2497</v>
      </c>
    </row>
    <row r="612" s="2" customFormat="1">
      <c r="A612" s="38"/>
      <c r="B612" s="39"/>
      <c r="C612" s="38"/>
      <c r="D612" s="194" t="s">
        <v>167</v>
      </c>
      <c r="E612" s="38"/>
      <c r="F612" s="195" t="s">
        <v>2496</v>
      </c>
      <c r="G612" s="38"/>
      <c r="H612" s="38"/>
      <c r="I612" s="196"/>
      <c r="J612" s="38"/>
      <c r="K612" s="38"/>
      <c r="L612" s="39"/>
      <c r="M612" s="197"/>
      <c r="N612" s="198"/>
      <c r="O612" s="77"/>
      <c r="P612" s="77"/>
      <c r="Q612" s="77"/>
      <c r="R612" s="77"/>
      <c r="S612" s="77"/>
      <c r="T612" s="78"/>
      <c r="U612" s="38"/>
      <c r="V612" s="38"/>
      <c r="W612" s="38"/>
      <c r="X612" s="38"/>
      <c r="Y612" s="38"/>
      <c r="Z612" s="38"/>
      <c r="AA612" s="38"/>
      <c r="AB612" s="38"/>
      <c r="AC612" s="38"/>
      <c r="AD612" s="38"/>
      <c r="AE612" s="38"/>
      <c r="AT612" s="19" t="s">
        <v>167</v>
      </c>
      <c r="AU612" s="19" t="s">
        <v>91</v>
      </c>
    </row>
    <row r="613" s="2" customFormat="1" ht="16.5" customHeight="1">
      <c r="A613" s="38"/>
      <c r="B613" s="180"/>
      <c r="C613" s="181" t="s">
        <v>1519</v>
      </c>
      <c r="D613" s="181" t="s">
        <v>160</v>
      </c>
      <c r="E613" s="182" t="s">
        <v>2498</v>
      </c>
      <c r="F613" s="183" t="s">
        <v>2499</v>
      </c>
      <c r="G613" s="184" t="s">
        <v>364</v>
      </c>
      <c r="H613" s="185">
        <v>5</v>
      </c>
      <c r="I613" s="186"/>
      <c r="J613" s="187">
        <f>ROUND(I613*H613,2)</f>
        <v>0</v>
      </c>
      <c r="K613" s="183" t="s">
        <v>1</v>
      </c>
      <c r="L613" s="39"/>
      <c r="M613" s="188" t="s">
        <v>1</v>
      </c>
      <c r="N613" s="189" t="s">
        <v>40</v>
      </c>
      <c r="O613" s="77"/>
      <c r="P613" s="190">
        <f>O613*H613</f>
        <v>0</v>
      </c>
      <c r="Q613" s="190">
        <v>0</v>
      </c>
      <c r="R613" s="190">
        <f>Q613*H613</f>
        <v>0</v>
      </c>
      <c r="S613" s="190">
        <v>0</v>
      </c>
      <c r="T613" s="191">
        <f>S613*H613</f>
        <v>0</v>
      </c>
      <c r="U613" s="38"/>
      <c r="V613" s="38"/>
      <c r="W613" s="38"/>
      <c r="X613" s="38"/>
      <c r="Y613" s="38"/>
      <c r="Z613" s="38"/>
      <c r="AA613" s="38"/>
      <c r="AB613" s="38"/>
      <c r="AC613" s="38"/>
      <c r="AD613" s="38"/>
      <c r="AE613" s="38"/>
      <c r="AR613" s="192" t="s">
        <v>165</v>
      </c>
      <c r="AT613" s="192" t="s">
        <v>160</v>
      </c>
      <c r="AU613" s="192" t="s">
        <v>91</v>
      </c>
      <c r="AY613" s="19" t="s">
        <v>158</v>
      </c>
      <c r="BE613" s="193">
        <f>IF(N613="základní",J613,0)</f>
        <v>0</v>
      </c>
      <c r="BF613" s="193">
        <f>IF(N613="snížená",J613,0)</f>
        <v>0</v>
      </c>
      <c r="BG613" s="193">
        <f>IF(N613="zákl. přenesená",J613,0)</f>
        <v>0</v>
      </c>
      <c r="BH613" s="193">
        <f>IF(N613="sníž. přenesená",J613,0)</f>
        <v>0</v>
      </c>
      <c r="BI613" s="193">
        <f>IF(N613="nulová",J613,0)</f>
        <v>0</v>
      </c>
      <c r="BJ613" s="19" t="s">
        <v>81</v>
      </c>
      <c r="BK613" s="193">
        <f>ROUND(I613*H613,2)</f>
        <v>0</v>
      </c>
      <c r="BL613" s="19" t="s">
        <v>165</v>
      </c>
      <c r="BM613" s="192" t="s">
        <v>2500</v>
      </c>
    </row>
    <row r="614" s="2" customFormat="1">
      <c r="A614" s="38"/>
      <c r="B614" s="39"/>
      <c r="C614" s="38"/>
      <c r="D614" s="194" t="s">
        <v>167</v>
      </c>
      <c r="E614" s="38"/>
      <c r="F614" s="195" t="s">
        <v>2499</v>
      </c>
      <c r="G614" s="38"/>
      <c r="H614" s="38"/>
      <c r="I614" s="196"/>
      <c r="J614" s="38"/>
      <c r="K614" s="38"/>
      <c r="L614" s="39"/>
      <c r="M614" s="197"/>
      <c r="N614" s="198"/>
      <c r="O614" s="77"/>
      <c r="P614" s="77"/>
      <c r="Q614" s="77"/>
      <c r="R614" s="77"/>
      <c r="S614" s="77"/>
      <c r="T614" s="78"/>
      <c r="U614" s="38"/>
      <c r="V614" s="38"/>
      <c r="W614" s="38"/>
      <c r="X614" s="38"/>
      <c r="Y614" s="38"/>
      <c r="Z614" s="38"/>
      <c r="AA614" s="38"/>
      <c r="AB614" s="38"/>
      <c r="AC614" s="38"/>
      <c r="AD614" s="38"/>
      <c r="AE614" s="38"/>
      <c r="AT614" s="19" t="s">
        <v>167</v>
      </c>
      <c r="AU614" s="19" t="s">
        <v>91</v>
      </c>
    </row>
    <row r="615" s="12" customFormat="1" ht="20.88" customHeight="1">
      <c r="A615" s="12"/>
      <c r="B615" s="167"/>
      <c r="C615" s="12"/>
      <c r="D615" s="168" t="s">
        <v>74</v>
      </c>
      <c r="E615" s="178" t="s">
        <v>2501</v>
      </c>
      <c r="F615" s="178" t="s">
        <v>2502</v>
      </c>
      <c r="G615" s="12"/>
      <c r="H615" s="12"/>
      <c r="I615" s="170"/>
      <c r="J615" s="179">
        <f>BK615</f>
        <v>0</v>
      </c>
      <c r="K615" s="12"/>
      <c r="L615" s="167"/>
      <c r="M615" s="172"/>
      <c r="N615" s="173"/>
      <c r="O615" s="173"/>
      <c r="P615" s="174">
        <f>SUM(P616:P643)</f>
        <v>0</v>
      </c>
      <c r="Q615" s="173"/>
      <c r="R615" s="174">
        <f>SUM(R616:R643)</f>
        <v>0</v>
      </c>
      <c r="S615" s="173"/>
      <c r="T615" s="175">
        <f>SUM(T616:T643)</f>
        <v>0</v>
      </c>
      <c r="U615" s="12"/>
      <c r="V615" s="12"/>
      <c r="W615" s="12"/>
      <c r="X615" s="12"/>
      <c r="Y615" s="12"/>
      <c r="Z615" s="12"/>
      <c r="AA615" s="12"/>
      <c r="AB615" s="12"/>
      <c r="AC615" s="12"/>
      <c r="AD615" s="12"/>
      <c r="AE615" s="12"/>
      <c r="AR615" s="168" t="s">
        <v>81</v>
      </c>
      <c r="AT615" s="176" t="s">
        <v>74</v>
      </c>
      <c r="AU615" s="176" t="s">
        <v>83</v>
      </c>
      <c r="AY615" s="168" t="s">
        <v>158</v>
      </c>
      <c r="BK615" s="177">
        <f>SUM(BK616:BK643)</f>
        <v>0</v>
      </c>
    </row>
    <row r="616" s="2" customFormat="1" ht="24.15" customHeight="1">
      <c r="A616" s="38"/>
      <c r="B616" s="180"/>
      <c r="C616" s="181" t="s">
        <v>1525</v>
      </c>
      <c r="D616" s="181" t="s">
        <v>160</v>
      </c>
      <c r="E616" s="182" t="s">
        <v>2503</v>
      </c>
      <c r="F616" s="183" t="s">
        <v>2504</v>
      </c>
      <c r="G616" s="184" t="s">
        <v>469</v>
      </c>
      <c r="H616" s="185">
        <v>1</v>
      </c>
      <c r="I616" s="186"/>
      <c r="J616" s="187">
        <f>ROUND(I616*H616,2)</f>
        <v>0</v>
      </c>
      <c r="K616" s="183" t="s">
        <v>1</v>
      </c>
      <c r="L616" s="39"/>
      <c r="M616" s="188" t="s">
        <v>1</v>
      </c>
      <c r="N616" s="189" t="s">
        <v>40</v>
      </c>
      <c r="O616" s="77"/>
      <c r="P616" s="190">
        <f>O616*H616</f>
        <v>0</v>
      </c>
      <c r="Q616" s="190">
        <v>0</v>
      </c>
      <c r="R616" s="190">
        <f>Q616*H616</f>
        <v>0</v>
      </c>
      <c r="S616" s="190">
        <v>0</v>
      </c>
      <c r="T616" s="191">
        <f>S616*H616</f>
        <v>0</v>
      </c>
      <c r="U616" s="38"/>
      <c r="V616" s="38"/>
      <c r="W616" s="38"/>
      <c r="X616" s="38"/>
      <c r="Y616" s="38"/>
      <c r="Z616" s="38"/>
      <c r="AA616" s="38"/>
      <c r="AB616" s="38"/>
      <c r="AC616" s="38"/>
      <c r="AD616" s="38"/>
      <c r="AE616" s="38"/>
      <c r="AR616" s="192" t="s">
        <v>165</v>
      </c>
      <c r="AT616" s="192" t="s">
        <v>160</v>
      </c>
      <c r="AU616" s="192" t="s">
        <v>91</v>
      </c>
      <c r="AY616" s="19" t="s">
        <v>158</v>
      </c>
      <c r="BE616" s="193">
        <f>IF(N616="základní",J616,0)</f>
        <v>0</v>
      </c>
      <c r="BF616" s="193">
        <f>IF(N616="snížená",J616,0)</f>
        <v>0</v>
      </c>
      <c r="BG616" s="193">
        <f>IF(N616="zákl. přenesená",J616,0)</f>
        <v>0</v>
      </c>
      <c r="BH616" s="193">
        <f>IF(N616="sníž. přenesená",J616,0)</f>
        <v>0</v>
      </c>
      <c r="BI616" s="193">
        <f>IF(N616="nulová",J616,0)</f>
        <v>0</v>
      </c>
      <c r="BJ616" s="19" t="s">
        <v>81</v>
      </c>
      <c r="BK616" s="193">
        <f>ROUND(I616*H616,2)</f>
        <v>0</v>
      </c>
      <c r="BL616" s="19" t="s">
        <v>165</v>
      </c>
      <c r="BM616" s="192" t="s">
        <v>2505</v>
      </c>
    </row>
    <row r="617" s="2" customFormat="1">
      <c r="A617" s="38"/>
      <c r="B617" s="39"/>
      <c r="C617" s="38"/>
      <c r="D617" s="194" t="s">
        <v>167</v>
      </c>
      <c r="E617" s="38"/>
      <c r="F617" s="195" t="s">
        <v>2504</v>
      </c>
      <c r="G617" s="38"/>
      <c r="H617" s="38"/>
      <c r="I617" s="196"/>
      <c r="J617" s="38"/>
      <c r="K617" s="38"/>
      <c r="L617" s="39"/>
      <c r="M617" s="197"/>
      <c r="N617" s="198"/>
      <c r="O617" s="77"/>
      <c r="P617" s="77"/>
      <c r="Q617" s="77"/>
      <c r="R617" s="77"/>
      <c r="S617" s="77"/>
      <c r="T617" s="78"/>
      <c r="U617" s="38"/>
      <c r="V617" s="38"/>
      <c r="W617" s="38"/>
      <c r="X617" s="38"/>
      <c r="Y617" s="38"/>
      <c r="Z617" s="38"/>
      <c r="AA617" s="38"/>
      <c r="AB617" s="38"/>
      <c r="AC617" s="38"/>
      <c r="AD617" s="38"/>
      <c r="AE617" s="38"/>
      <c r="AT617" s="19" t="s">
        <v>167</v>
      </c>
      <c r="AU617" s="19" t="s">
        <v>91</v>
      </c>
    </row>
    <row r="618" s="2" customFormat="1" ht="24.15" customHeight="1">
      <c r="A618" s="38"/>
      <c r="B618" s="180"/>
      <c r="C618" s="181" t="s">
        <v>1530</v>
      </c>
      <c r="D618" s="181" t="s">
        <v>160</v>
      </c>
      <c r="E618" s="182" t="s">
        <v>2506</v>
      </c>
      <c r="F618" s="183" t="s">
        <v>2507</v>
      </c>
      <c r="G618" s="184" t="s">
        <v>469</v>
      </c>
      <c r="H618" s="185">
        <v>1</v>
      </c>
      <c r="I618" s="186"/>
      <c r="J618" s="187">
        <f>ROUND(I618*H618,2)</f>
        <v>0</v>
      </c>
      <c r="K618" s="183" t="s">
        <v>1</v>
      </c>
      <c r="L618" s="39"/>
      <c r="M618" s="188" t="s">
        <v>1</v>
      </c>
      <c r="N618" s="189" t="s">
        <v>40</v>
      </c>
      <c r="O618" s="77"/>
      <c r="P618" s="190">
        <f>O618*H618</f>
        <v>0</v>
      </c>
      <c r="Q618" s="190">
        <v>0</v>
      </c>
      <c r="R618" s="190">
        <f>Q618*H618</f>
        <v>0</v>
      </c>
      <c r="S618" s="190">
        <v>0</v>
      </c>
      <c r="T618" s="191">
        <f>S618*H618</f>
        <v>0</v>
      </c>
      <c r="U618" s="38"/>
      <c r="V618" s="38"/>
      <c r="W618" s="38"/>
      <c r="X618" s="38"/>
      <c r="Y618" s="38"/>
      <c r="Z618" s="38"/>
      <c r="AA618" s="38"/>
      <c r="AB618" s="38"/>
      <c r="AC618" s="38"/>
      <c r="AD618" s="38"/>
      <c r="AE618" s="38"/>
      <c r="AR618" s="192" t="s">
        <v>165</v>
      </c>
      <c r="AT618" s="192" t="s">
        <v>160</v>
      </c>
      <c r="AU618" s="192" t="s">
        <v>91</v>
      </c>
      <c r="AY618" s="19" t="s">
        <v>158</v>
      </c>
      <c r="BE618" s="193">
        <f>IF(N618="základní",J618,0)</f>
        <v>0</v>
      </c>
      <c r="BF618" s="193">
        <f>IF(N618="snížená",J618,0)</f>
        <v>0</v>
      </c>
      <c r="BG618" s="193">
        <f>IF(N618="zákl. přenesená",J618,0)</f>
        <v>0</v>
      </c>
      <c r="BH618" s="193">
        <f>IF(N618="sníž. přenesená",J618,0)</f>
        <v>0</v>
      </c>
      <c r="BI618" s="193">
        <f>IF(N618="nulová",J618,0)</f>
        <v>0</v>
      </c>
      <c r="BJ618" s="19" t="s">
        <v>81</v>
      </c>
      <c r="BK618" s="193">
        <f>ROUND(I618*H618,2)</f>
        <v>0</v>
      </c>
      <c r="BL618" s="19" t="s">
        <v>165</v>
      </c>
      <c r="BM618" s="192" t="s">
        <v>2508</v>
      </c>
    </row>
    <row r="619" s="2" customFormat="1">
      <c r="A619" s="38"/>
      <c r="B619" s="39"/>
      <c r="C619" s="38"/>
      <c r="D619" s="194" t="s">
        <v>167</v>
      </c>
      <c r="E619" s="38"/>
      <c r="F619" s="195" t="s">
        <v>2507</v>
      </c>
      <c r="G619" s="38"/>
      <c r="H619" s="38"/>
      <c r="I619" s="196"/>
      <c r="J619" s="38"/>
      <c r="K619" s="38"/>
      <c r="L619" s="39"/>
      <c r="M619" s="197"/>
      <c r="N619" s="198"/>
      <c r="O619" s="77"/>
      <c r="P619" s="77"/>
      <c r="Q619" s="77"/>
      <c r="R619" s="77"/>
      <c r="S619" s="77"/>
      <c r="T619" s="78"/>
      <c r="U619" s="38"/>
      <c r="V619" s="38"/>
      <c r="W619" s="38"/>
      <c r="X619" s="38"/>
      <c r="Y619" s="38"/>
      <c r="Z619" s="38"/>
      <c r="AA619" s="38"/>
      <c r="AB619" s="38"/>
      <c r="AC619" s="38"/>
      <c r="AD619" s="38"/>
      <c r="AE619" s="38"/>
      <c r="AT619" s="19" t="s">
        <v>167</v>
      </c>
      <c r="AU619" s="19" t="s">
        <v>91</v>
      </c>
    </row>
    <row r="620" s="2" customFormat="1" ht="16.5" customHeight="1">
      <c r="A620" s="38"/>
      <c r="B620" s="180"/>
      <c r="C620" s="181" t="s">
        <v>1540</v>
      </c>
      <c r="D620" s="181" t="s">
        <v>160</v>
      </c>
      <c r="E620" s="182" t="s">
        <v>2509</v>
      </c>
      <c r="F620" s="183" t="s">
        <v>2510</v>
      </c>
      <c r="G620" s="184" t="s">
        <v>469</v>
      </c>
      <c r="H620" s="185">
        <v>1</v>
      </c>
      <c r="I620" s="186"/>
      <c r="J620" s="187">
        <f>ROUND(I620*H620,2)</f>
        <v>0</v>
      </c>
      <c r="K620" s="183" t="s">
        <v>1</v>
      </c>
      <c r="L620" s="39"/>
      <c r="M620" s="188" t="s">
        <v>1</v>
      </c>
      <c r="N620" s="189" t="s">
        <v>40</v>
      </c>
      <c r="O620" s="77"/>
      <c r="P620" s="190">
        <f>O620*H620</f>
        <v>0</v>
      </c>
      <c r="Q620" s="190">
        <v>0</v>
      </c>
      <c r="R620" s="190">
        <f>Q620*H620</f>
        <v>0</v>
      </c>
      <c r="S620" s="190">
        <v>0</v>
      </c>
      <c r="T620" s="191">
        <f>S620*H620</f>
        <v>0</v>
      </c>
      <c r="U620" s="38"/>
      <c r="V620" s="38"/>
      <c r="W620" s="38"/>
      <c r="X620" s="38"/>
      <c r="Y620" s="38"/>
      <c r="Z620" s="38"/>
      <c r="AA620" s="38"/>
      <c r="AB620" s="38"/>
      <c r="AC620" s="38"/>
      <c r="AD620" s="38"/>
      <c r="AE620" s="38"/>
      <c r="AR620" s="192" t="s">
        <v>165</v>
      </c>
      <c r="AT620" s="192" t="s">
        <v>160</v>
      </c>
      <c r="AU620" s="192" t="s">
        <v>91</v>
      </c>
      <c r="AY620" s="19" t="s">
        <v>158</v>
      </c>
      <c r="BE620" s="193">
        <f>IF(N620="základní",J620,0)</f>
        <v>0</v>
      </c>
      <c r="BF620" s="193">
        <f>IF(N620="snížená",J620,0)</f>
        <v>0</v>
      </c>
      <c r="BG620" s="193">
        <f>IF(N620="zákl. přenesená",J620,0)</f>
        <v>0</v>
      </c>
      <c r="BH620" s="193">
        <f>IF(N620="sníž. přenesená",J620,0)</f>
        <v>0</v>
      </c>
      <c r="BI620" s="193">
        <f>IF(N620="nulová",J620,0)</f>
        <v>0</v>
      </c>
      <c r="BJ620" s="19" t="s">
        <v>81</v>
      </c>
      <c r="BK620" s="193">
        <f>ROUND(I620*H620,2)</f>
        <v>0</v>
      </c>
      <c r="BL620" s="19" t="s">
        <v>165</v>
      </c>
      <c r="BM620" s="192" t="s">
        <v>2511</v>
      </c>
    </row>
    <row r="621" s="2" customFormat="1">
      <c r="A621" s="38"/>
      <c r="B621" s="39"/>
      <c r="C621" s="38"/>
      <c r="D621" s="194" t="s">
        <v>167</v>
      </c>
      <c r="E621" s="38"/>
      <c r="F621" s="195" t="s">
        <v>2510</v>
      </c>
      <c r="G621" s="38"/>
      <c r="H621" s="38"/>
      <c r="I621" s="196"/>
      <c r="J621" s="38"/>
      <c r="K621" s="38"/>
      <c r="L621" s="39"/>
      <c r="M621" s="197"/>
      <c r="N621" s="198"/>
      <c r="O621" s="77"/>
      <c r="P621" s="77"/>
      <c r="Q621" s="77"/>
      <c r="R621" s="77"/>
      <c r="S621" s="77"/>
      <c r="T621" s="78"/>
      <c r="U621" s="38"/>
      <c r="V621" s="38"/>
      <c r="W621" s="38"/>
      <c r="X621" s="38"/>
      <c r="Y621" s="38"/>
      <c r="Z621" s="38"/>
      <c r="AA621" s="38"/>
      <c r="AB621" s="38"/>
      <c r="AC621" s="38"/>
      <c r="AD621" s="38"/>
      <c r="AE621" s="38"/>
      <c r="AT621" s="19" t="s">
        <v>167</v>
      </c>
      <c r="AU621" s="19" t="s">
        <v>91</v>
      </c>
    </row>
    <row r="622" s="2" customFormat="1" ht="16.5" customHeight="1">
      <c r="A622" s="38"/>
      <c r="B622" s="180"/>
      <c r="C622" s="181" t="s">
        <v>1546</v>
      </c>
      <c r="D622" s="181" t="s">
        <v>160</v>
      </c>
      <c r="E622" s="182" t="s">
        <v>2512</v>
      </c>
      <c r="F622" s="183" t="s">
        <v>2513</v>
      </c>
      <c r="G622" s="184" t="s">
        <v>469</v>
      </c>
      <c r="H622" s="185">
        <v>1</v>
      </c>
      <c r="I622" s="186"/>
      <c r="J622" s="187">
        <f>ROUND(I622*H622,2)</f>
        <v>0</v>
      </c>
      <c r="K622" s="183" t="s">
        <v>1</v>
      </c>
      <c r="L622" s="39"/>
      <c r="M622" s="188" t="s">
        <v>1</v>
      </c>
      <c r="N622" s="189" t="s">
        <v>40</v>
      </c>
      <c r="O622" s="77"/>
      <c r="P622" s="190">
        <f>O622*H622</f>
        <v>0</v>
      </c>
      <c r="Q622" s="190">
        <v>0</v>
      </c>
      <c r="R622" s="190">
        <f>Q622*H622</f>
        <v>0</v>
      </c>
      <c r="S622" s="190">
        <v>0</v>
      </c>
      <c r="T622" s="191">
        <f>S622*H622</f>
        <v>0</v>
      </c>
      <c r="U622" s="38"/>
      <c r="V622" s="38"/>
      <c r="W622" s="38"/>
      <c r="X622" s="38"/>
      <c r="Y622" s="38"/>
      <c r="Z622" s="38"/>
      <c r="AA622" s="38"/>
      <c r="AB622" s="38"/>
      <c r="AC622" s="38"/>
      <c r="AD622" s="38"/>
      <c r="AE622" s="38"/>
      <c r="AR622" s="192" t="s">
        <v>165</v>
      </c>
      <c r="AT622" s="192" t="s">
        <v>160</v>
      </c>
      <c r="AU622" s="192" t="s">
        <v>91</v>
      </c>
      <c r="AY622" s="19" t="s">
        <v>158</v>
      </c>
      <c r="BE622" s="193">
        <f>IF(N622="základní",J622,0)</f>
        <v>0</v>
      </c>
      <c r="BF622" s="193">
        <f>IF(N622="snížená",J622,0)</f>
        <v>0</v>
      </c>
      <c r="BG622" s="193">
        <f>IF(N622="zákl. přenesená",J622,0)</f>
        <v>0</v>
      </c>
      <c r="BH622" s="193">
        <f>IF(N622="sníž. přenesená",J622,0)</f>
        <v>0</v>
      </c>
      <c r="BI622" s="193">
        <f>IF(N622="nulová",J622,0)</f>
        <v>0</v>
      </c>
      <c r="BJ622" s="19" t="s">
        <v>81</v>
      </c>
      <c r="BK622" s="193">
        <f>ROUND(I622*H622,2)</f>
        <v>0</v>
      </c>
      <c r="BL622" s="19" t="s">
        <v>165</v>
      </c>
      <c r="BM622" s="192" t="s">
        <v>2514</v>
      </c>
    </row>
    <row r="623" s="2" customFormat="1">
      <c r="A623" s="38"/>
      <c r="B623" s="39"/>
      <c r="C623" s="38"/>
      <c r="D623" s="194" t="s">
        <v>167</v>
      </c>
      <c r="E623" s="38"/>
      <c r="F623" s="195" t="s">
        <v>2513</v>
      </c>
      <c r="G623" s="38"/>
      <c r="H623" s="38"/>
      <c r="I623" s="196"/>
      <c r="J623" s="38"/>
      <c r="K623" s="38"/>
      <c r="L623" s="39"/>
      <c r="M623" s="197"/>
      <c r="N623" s="198"/>
      <c r="O623" s="77"/>
      <c r="P623" s="77"/>
      <c r="Q623" s="77"/>
      <c r="R623" s="77"/>
      <c r="S623" s="77"/>
      <c r="T623" s="78"/>
      <c r="U623" s="38"/>
      <c r="V623" s="38"/>
      <c r="W623" s="38"/>
      <c r="X623" s="38"/>
      <c r="Y623" s="38"/>
      <c r="Z623" s="38"/>
      <c r="AA623" s="38"/>
      <c r="AB623" s="38"/>
      <c r="AC623" s="38"/>
      <c r="AD623" s="38"/>
      <c r="AE623" s="38"/>
      <c r="AT623" s="19" t="s">
        <v>167</v>
      </c>
      <c r="AU623" s="19" t="s">
        <v>91</v>
      </c>
    </row>
    <row r="624" s="2" customFormat="1" ht="16.5" customHeight="1">
      <c r="A624" s="38"/>
      <c r="B624" s="180"/>
      <c r="C624" s="181" t="s">
        <v>1553</v>
      </c>
      <c r="D624" s="181" t="s">
        <v>160</v>
      </c>
      <c r="E624" s="182" t="s">
        <v>2515</v>
      </c>
      <c r="F624" s="183" t="s">
        <v>2516</v>
      </c>
      <c r="G624" s="184" t="s">
        <v>469</v>
      </c>
      <c r="H624" s="185">
        <v>1</v>
      </c>
      <c r="I624" s="186"/>
      <c r="J624" s="187">
        <f>ROUND(I624*H624,2)</f>
        <v>0</v>
      </c>
      <c r="K624" s="183" t="s">
        <v>1</v>
      </c>
      <c r="L624" s="39"/>
      <c r="M624" s="188" t="s">
        <v>1</v>
      </c>
      <c r="N624" s="189" t="s">
        <v>40</v>
      </c>
      <c r="O624" s="77"/>
      <c r="P624" s="190">
        <f>O624*H624</f>
        <v>0</v>
      </c>
      <c r="Q624" s="190">
        <v>0</v>
      </c>
      <c r="R624" s="190">
        <f>Q624*H624</f>
        <v>0</v>
      </c>
      <c r="S624" s="190">
        <v>0</v>
      </c>
      <c r="T624" s="191">
        <f>S624*H624</f>
        <v>0</v>
      </c>
      <c r="U624" s="38"/>
      <c r="V624" s="38"/>
      <c r="W624" s="38"/>
      <c r="X624" s="38"/>
      <c r="Y624" s="38"/>
      <c r="Z624" s="38"/>
      <c r="AA624" s="38"/>
      <c r="AB624" s="38"/>
      <c r="AC624" s="38"/>
      <c r="AD624" s="38"/>
      <c r="AE624" s="38"/>
      <c r="AR624" s="192" t="s">
        <v>165</v>
      </c>
      <c r="AT624" s="192" t="s">
        <v>160</v>
      </c>
      <c r="AU624" s="192" t="s">
        <v>91</v>
      </c>
      <c r="AY624" s="19" t="s">
        <v>158</v>
      </c>
      <c r="BE624" s="193">
        <f>IF(N624="základní",J624,0)</f>
        <v>0</v>
      </c>
      <c r="BF624" s="193">
        <f>IF(N624="snížená",J624,0)</f>
        <v>0</v>
      </c>
      <c r="BG624" s="193">
        <f>IF(N624="zákl. přenesená",J624,0)</f>
        <v>0</v>
      </c>
      <c r="BH624" s="193">
        <f>IF(N624="sníž. přenesená",J624,0)</f>
        <v>0</v>
      </c>
      <c r="BI624" s="193">
        <f>IF(N624="nulová",J624,0)</f>
        <v>0</v>
      </c>
      <c r="BJ624" s="19" t="s">
        <v>81</v>
      </c>
      <c r="BK624" s="193">
        <f>ROUND(I624*H624,2)</f>
        <v>0</v>
      </c>
      <c r="BL624" s="19" t="s">
        <v>165</v>
      </c>
      <c r="BM624" s="192" t="s">
        <v>2517</v>
      </c>
    </row>
    <row r="625" s="2" customFormat="1">
      <c r="A625" s="38"/>
      <c r="B625" s="39"/>
      <c r="C625" s="38"/>
      <c r="D625" s="194" t="s">
        <v>167</v>
      </c>
      <c r="E625" s="38"/>
      <c r="F625" s="195" t="s">
        <v>2516</v>
      </c>
      <c r="G625" s="38"/>
      <c r="H625" s="38"/>
      <c r="I625" s="196"/>
      <c r="J625" s="38"/>
      <c r="K625" s="38"/>
      <c r="L625" s="39"/>
      <c r="M625" s="197"/>
      <c r="N625" s="198"/>
      <c r="O625" s="77"/>
      <c r="P625" s="77"/>
      <c r="Q625" s="77"/>
      <c r="R625" s="77"/>
      <c r="S625" s="77"/>
      <c r="T625" s="78"/>
      <c r="U625" s="38"/>
      <c r="V625" s="38"/>
      <c r="W625" s="38"/>
      <c r="X625" s="38"/>
      <c r="Y625" s="38"/>
      <c r="Z625" s="38"/>
      <c r="AA625" s="38"/>
      <c r="AB625" s="38"/>
      <c r="AC625" s="38"/>
      <c r="AD625" s="38"/>
      <c r="AE625" s="38"/>
      <c r="AT625" s="19" t="s">
        <v>167</v>
      </c>
      <c r="AU625" s="19" t="s">
        <v>91</v>
      </c>
    </row>
    <row r="626" s="2" customFormat="1" ht="16.5" customHeight="1">
      <c r="A626" s="38"/>
      <c r="B626" s="180"/>
      <c r="C626" s="181" t="s">
        <v>1560</v>
      </c>
      <c r="D626" s="181" t="s">
        <v>160</v>
      </c>
      <c r="E626" s="182" t="s">
        <v>2518</v>
      </c>
      <c r="F626" s="183" t="s">
        <v>2519</v>
      </c>
      <c r="G626" s="184" t="s">
        <v>469</v>
      </c>
      <c r="H626" s="185">
        <v>1</v>
      </c>
      <c r="I626" s="186"/>
      <c r="J626" s="187">
        <f>ROUND(I626*H626,2)</f>
        <v>0</v>
      </c>
      <c r="K626" s="183" t="s">
        <v>1</v>
      </c>
      <c r="L626" s="39"/>
      <c r="M626" s="188" t="s">
        <v>1</v>
      </c>
      <c r="N626" s="189" t="s">
        <v>40</v>
      </c>
      <c r="O626" s="77"/>
      <c r="P626" s="190">
        <f>O626*H626</f>
        <v>0</v>
      </c>
      <c r="Q626" s="190">
        <v>0</v>
      </c>
      <c r="R626" s="190">
        <f>Q626*H626</f>
        <v>0</v>
      </c>
      <c r="S626" s="190">
        <v>0</v>
      </c>
      <c r="T626" s="191">
        <f>S626*H626</f>
        <v>0</v>
      </c>
      <c r="U626" s="38"/>
      <c r="V626" s="38"/>
      <c r="W626" s="38"/>
      <c r="X626" s="38"/>
      <c r="Y626" s="38"/>
      <c r="Z626" s="38"/>
      <c r="AA626" s="38"/>
      <c r="AB626" s="38"/>
      <c r="AC626" s="38"/>
      <c r="AD626" s="38"/>
      <c r="AE626" s="38"/>
      <c r="AR626" s="192" t="s">
        <v>165</v>
      </c>
      <c r="AT626" s="192" t="s">
        <v>160</v>
      </c>
      <c r="AU626" s="192" t="s">
        <v>91</v>
      </c>
      <c r="AY626" s="19" t="s">
        <v>158</v>
      </c>
      <c r="BE626" s="193">
        <f>IF(N626="základní",J626,0)</f>
        <v>0</v>
      </c>
      <c r="BF626" s="193">
        <f>IF(N626="snížená",J626,0)</f>
        <v>0</v>
      </c>
      <c r="BG626" s="193">
        <f>IF(N626="zákl. přenesená",J626,0)</f>
        <v>0</v>
      </c>
      <c r="BH626" s="193">
        <f>IF(N626="sníž. přenesená",J626,0)</f>
        <v>0</v>
      </c>
      <c r="BI626" s="193">
        <f>IF(N626="nulová",J626,0)</f>
        <v>0</v>
      </c>
      <c r="BJ626" s="19" t="s">
        <v>81</v>
      </c>
      <c r="BK626" s="193">
        <f>ROUND(I626*H626,2)</f>
        <v>0</v>
      </c>
      <c r="BL626" s="19" t="s">
        <v>165</v>
      </c>
      <c r="BM626" s="192" t="s">
        <v>2520</v>
      </c>
    </row>
    <row r="627" s="2" customFormat="1">
      <c r="A627" s="38"/>
      <c r="B627" s="39"/>
      <c r="C627" s="38"/>
      <c r="D627" s="194" t="s">
        <v>167</v>
      </c>
      <c r="E627" s="38"/>
      <c r="F627" s="195" t="s">
        <v>2519</v>
      </c>
      <c r="G627" s="38"/>
      <c r="H627" s="38"/>
      <c r="I627" s="196"/>
      <c r="J627" s="38"/>
      <c r="K627" s="38"/>
      <c r="L627" s="39"/>
      <c r="M627" s="197"/>
      <c r="N627" s="198"/>
      <c r="O627" s="77"/>
      <c r="P627" s="77"/>
      <c r="Q627" s="77"/>
      <c r="R627" s="77"/>
      <c r="S627" s="77"/>
      <c r="T627" s="78"/>
      <c r="U627" s="38"/>
      <c r="V627" s="38"/>
      <c r="W627" s="38"/>
      <c r="X627" s="38"/>
      <c r="Y627" s="38"/>
      <c r="Z627" s="38"/>
      <c r="AA627" s="38"/>
      <c r="AB627" s="38"/>
      <c r="AC627" s="38"/>
      <c r="AD627" s="38"/>
      <c r="AE627" s="38"/>
      <c r="AT627" s="19" t="s">
        <v>167</v>
      </c>
      <c r="AU627" s="19" t="s">
        <v>91</v>
      </c>
    </row>
    <row r="628" s="2" customFormat="1" ht="16.5" customHeight="1">
      <c r="A628" s="38"/>
      <c r="B628" s="180"/>
      <c r="C628" s="181" t="s">
        <v>2206</v>
      </c>
      <c r="D628" s="181" t="s">
        <v>160</v>
      </c>
      <c r="E628" s="182" t="s">
        <v>2521</v>
      </c>
      <c r="F628" s="183" t="s">
        <v>2522</v>
      </c>
      <c r="G628" s="184" t="s">
        <v>469</v>
      </c>
      <c r="H628" s="185">
        <v>1</v>
      </c>
      <c r="I628" s="186"/>
      <c r="J628" s="187">
        <f>ROUND(I628*H628,2)</f>
        <v>0</v>
      </c>
      <c r="K628" s="183" t="s">
        <v>1</v>
      </c>
      <c r="L628" s="39"/>
      <c r="M628" s="188" t="s">
        <v>1</v>
      </c>
      <c r="N628" s="189" t="s">
        <v>40</v>
      </c>
      <c r="O628" s="77"/>
      <c r="P628" s="190">
        <f>O628*H628</f>
        <v>0</v>
      </c>
      <c r="Q628" s="190">
        <v>0</v>
      </c>
      <c r="R628" s="190">
        <f>Q628*H628</f>
        <v>0</v>
      </c>
      <c r="S628" s="190">
        <v>0</v>
      </c>
      <c r="T628" s="191">
        <f>S628*H628</f>
        <v>0</v>
      </c>
      <c r="U628" s="38"/>
      <c r="V628" s="38"/>
      <c r="W628" s="38"/>
      <c r="X628" s="38"/>
      <c r="Y628" s="38"/>
      <c r="Z628" s="38"/>
      <c r="AA628" s="38"/>
      <c r="AB628" s="38"/>
      <c r="AC628" s="38"/>
      <c r="AD628" s="38"/>
      <c r="AE628" s="38"/>
      <c r="AR628" s="192" t="s">
        <v>165</v>
      </c>
      <c r="AT628" s="192" t="s">
        <v>160</v>
      </c>
      <c r="AU628" s="192" t="s">
        <v>91</v>
      </c>
      <c r="AY628" s="19" t="s">
        <v>158</v>
      </c>
      <c r="BE628" s="193">
        <f>IF(N628="základní",J628,0)</f>
        <v>0</v>
      </c>
      <c r="BF628" s="193">
        <f>IF(N628="snížená",J628,0)</f>
        <v>0</v>
      </c>
      <c r="BG628" s="193">
        <f>IF(N628="zákl. přenesená",J628,0)</f>
        <v>0</v>
      </c>
      <c r="BH628" s="193">
        <f>IF(N628="sníž. přenesená",J628,0)</f>
        <v>0</v>
      </c>
      <c r="BI628" s="193">
        <f>IF(N628="nulová",J628,0)</f>
        <v>0</v>
      </c>
      <c r="BJ628" s="19" t="s">
        <v>81</v>
      </c>
      <c r="BK628" s="193">
        <f>ROUND(I628*H628,2)</f>
        <v>0</v>
      </c>
      <c r="BL628" s="19" t="s">
        <v>165</v>
      </c>
      <c r="BM628" s="192" t="s">
        <v>2523</v>
      </c>
    </row>
    <row r="629" s="2" customFormat="1">
      <c r="A629" s="38"/>
      <c r="B629" s="39"/>
      <c r="C629" s="38"/>
      <c r="D629" s="194" t="s">
        <v>167</v>
      </c>
      <c r="E629" s="38"/>
      <c r="F629" s="195" t="s">
        <v>2522</v>
      </c>
      <c r="G629" s="38"/>
      <c r="H629" s="38"/>
      <c r="I629" s="196"/>
      <c r="J629" s="38"/>
      <c r="K629" s="38"/>
      <c r="L629" s="39"/>
      <c r="M629" s="197"/>
      <c r="N629" s="198"/>
      <c r="O629" s="77"/>
      <c r="P629" s="77"/>
      <c r="Q629" s="77"/>
      <c r="R629" s="77"/>
      <c r="S629" s="77"/>
      <c r="T629" s="78"/>
      <c r="U629" s="38"/>
      <c r="V629" s="38"/>
      <c r="W629" s="38"/>
      <c r="X629" s="38"/>
      <c r="Y629" s="38"/>
      <c r="Z629" s="38"/>
      <c r="AA629" s="38"/>
      <c r="AB629" s="38"/>
      <c r="AC629" s="38"/>
      <c r="AD629" s="38"/>
      <c r="AE629" s="38"/>
      <c r="AT629" s="19" t="s">
        <v>167</v>
      </c>
      <c r="AU629" s="19" t="s">
        <v>91</v>
      </c>
    </row>
    <row r="630" s="2" customFormat="1" ht="16.5" customHeight="1">
      <c r="A630" s="38"/>
      <c r="B630" s="180"/>
      <c r="C630" s="181" t="s">
        <v>2524</v>
      </c>
      <c r="D630" s="181" t="s">
        <v>160</v>
      </c>
      <c r="E630" s="182" t="s">
        <v>2525</v>
      </c>
      <c r="F630" s="183" t="s">
        <v>2526</v>
      </c>
      <c r="G630" s="184" t="s">
        <v>469</v>
      </c>
      <c r="H630" s="185">
        <v>1</v>
      </c>
      <c r="I630" s="186"/>
      <c r="J630" s="187">
        <f>ROUND(I630*H630,2)</f>
        <v>0</v>
      </c>
      <c r="K630" s="183" t="s">
        <v>1</v>
      </c>
      <c r="L630" s="39"/>
      <c r="M630" s="188" t="s">
        <v>1</v>
      </c>
      <c r="N630" s="189" t="s">
        <v>40</v>
      </c>
      <c r="O630" s="77"/>
      <c r="P630" s="190">
        <f>O630*H630</f>
        <v>0</v>
      </c>
      <c r="Q630" s="190">
        <v>0</v>
      </c>
      <c r="R630" s="190">
        <f>Q630*H630</f>
        <v>0</v>
      </c>
      <c r="S630" s="190">
        <v>0</v>
      </c>
      <c r="T630" s="191">
        <f>S630*H630</f>
        <v>0</v>
      </c>
      <c r="U630" s="38"/>
      <c r="V630" s="38"/>
      <c r="W630" s="38"/>
      <c r="X630" s="38"/>
      <c r="Y630" s="38"/>
      <c r="Z630" s="38"/>
      <c r="AA630" s="38"/>
      <c r="AB630" s="38"/>
      <c r="AC630" s="38"/>
      <c r="AD630" s="38"/>
      <c r="AE630" s="38"/>
      <c r="AR630" s="192" t="s">
        <v>165</v>
      </c>
      <c r="AT630" s="192" t="s">
        <v>160</v>
      </c>
      <c r="AU630" s="192" t="s">
        <v>91</v>
      </c>
      <c r="AY630" s="19" t="s">
        <v>158</v>
      </c>
      <c r="BE630" s="193">
        <f>IF(N630="základní",J630,0)</f>
        <v>0</v>
      </c>
      <c r="BF630" s="193">
        <f>IF(N630="snížená",J630,0)</f>
        <v>0</v>
      </c>
      <c r="BG630" s="193">
        <f>IF(N630="zákl. přenesená",J630,0)</f>
        <v>0</v>
      </c>
      <c r="BH630" s="193">
        <f>IF(N630="sníž. přenesená",J630,0)</f>
        <v>0</v>
      </c>
      <c r="BI630" s="193">
        <f>IF(N630="nulová",J630,0)</f>
        <v>0</v>
      </c>
      <c r="BJ630" s="19" t="s">
        <v>81</v>
      </c>
      <c r="BK630" s="193">
        <f>ROUND(I630*H630,2)</f>
        <v>0</v>
      </c>
      <c r="BL630" s="19" t="s">
        <v>165</v>
      </c>
      <c r="BM630" s="192" t="s">
        <v>2527</v>
      </c>
    </row>
    <row r="631" s="2" customFormat="1">
      <c r="A631" s="38"/>
      <c r="B631" s="39"/>
      <c r="C631" s="38"/>
      <c r="D631" s="194" t="s">
        <v>167</v>
      </c>
      <c r="E631" s="38"/>
      <c r="F631" s="195" t="s">
        <v>2526</v>
      </c>
      <c r="G631" s="38"/>
      <c r="H631" s="38"/>
      <c r="I631" s="196"/>
      <c r="J631" s="38"/>
      <c r="K631" s="38"/>
      <c r="L631" s="39"/>
      <c r="M631" s="197"/>
      <c r="N631" s="198"/>
      <c r="O631" s="77"/>
      <c r="P631" s="77"/>
      <c r="Q631" s="77"/>
      <c r="R631" s="77"/>
      <c r="S631" s="77"/>
      <c r="T631" s="78"/>
      <c r="U631" s="38"/>
      <c r="V631" s="38"/>
      <c r="W631" s="38"/>
      <c r="X631" s="38"/>
      <c r="Y631" s="38"/>
      <c r="Z631" s="38"/>
      <c r="AA631" s="38"/>
      <c r="AB631" s="38"/>
      <c r="AC631" s="38"/>
      <c r="AD631" s="38"/>
      <c r="AE631" s="38"/>
      <c r="AT631" s="19" t="s">
        <v>167</v>
      </c>
      <c r="AU631" s="19" t="s">
        <v>91</v>
      </c>
    </row>
    <row r="632" s="2" customFormat="1" ht="16.5" customHeight="1">
      <c r="A632" s="38"/>
      <c r="B632" s="180"/>
      <c r="C632" s="181" t="s">
        <v>2209</v>
      </c>
      <c r="D632" s="181" t="s">
        <v>160</v>
      </c>
      <c r="E632" s="182" t="s">
        <v>2528</v>
      </c>
      <c r="F632" s="183" t="s">
        <v>2529</v>
      </c>
      <c r="G632" s="184" t="s">
        <v>469</v>
      </c>
      <c r="H632" s="185">
        <v>1</v>
      </c>
      <c r="I632" s="186"/>
      <c r="J632" s="187">
        <f>ROUND(I632*H632,2)</f>
        <v>0</v>
      </c>
      <c r="K632" s="183" t="s">
        <v>1</v>
      </c>
      <c r="L632" s="39"/>
      <c r="M632" s="188" t="s">
        <v>1</v>
      </c>
      <c r="N632" s="189" t="s">
        <v>40</v>
      </c>
      <c r="O632" s="77"/>
      <c r="P632" s="190">
        <f>O632*H632</f>
        <v>0</v>
      </c>
      <c r="Q632" s="190">
        <v>0</v>
      </c>
      <c r="R632" s="190">
        <f>Q632*H632</f>
        <v>0</v>
      </c>
      <c r="S632" s="190">
        <v>0</v>
      </c>
      <c r="T632" s="191">
        <f>S632*H632</f>
        <v>0</v>
      </c>
      <c r="U632" s="38"/>
      <c r="V632" s="38"/>
      <c r="W632" s="38"/>
      <c r="X632" s="38"/>
      <c r="Y632" s="38"/>
      <c r="Z632" s="38"/>
      <c r="AA632" s="38"/>
      <c r="AB632" s="38"/>
      <c r="AC632" s="38"/>
      <c r="AD632" s="38"/>
      <c r="AE632" s="38"/>
      <c r="AR632" s="192" t="s">
        <v>165</v>
      </c>
      <c r="AT632" s="192" t="s">
        <v>160</v>
      </c>
      <c r="AU632" s="192" t="s">
        <v>91</v>
      </c>
      <c r="AY632" s="19" t="s">
        <v>158</v>
      </c>
      <c r="BE632" s="193">
        <f>IF(N632="základní",J632,0)</f>
        <v>0</v>
      </c>
      <c r="BF632" s="193">
        <f>IF(N632="snížená",J632,0)</f>
        <v>0</v>
      </c>
      <c r="BG632" s="193">
        <f>IF(N632="zákl. přenesená",J632,0)</f>
        <v>0</v>
      </c>
      <c r="BH632" s="193">
        <f>IF(N632="sníž. přenesená",J632,0)</f>
        <v>0</v>
      </c>
      <c r="BI632" s="193">
        <f>IF(N632="nulová",J632,0)</f>
        <v>0</v>
      </c>
      <c r="BJ632" s="19" t="s">
        <v>81</v>
      </c>
      <c r="BK632" s="193">
        <f>ROUND(I632*H632,2)</f>
        <v>0</v>
      </c>
      <c r="BL632" s="19" t="s">
        <v>165</v>
      </c>
      <c r="BM632" s="192" t="s">
        <v>2530</v>
      </c>
    </row>
    <row r="633" s="2" customFormat="1">
      <c r="A633" s="38"/>
      <c r="B633" s="39"/>
      <c r="C633" s="38"/>
      <c r="D633" s="194" t="s">
        <v>167</v>
      </c>
      <c r="E633" s="38"/>
      <c r="F633" s="195" t="s">
        <v>2529</v>
      </c>
      <c r="G633" s="38"/>
      <c r="H633" s="38"/>
      <c r="I633" s="196"/>
      <c r="J633" s="38"/>
      <c r="K633" s="38"/>
      <c r="L633" s="39"/>
      <c r="M633" s="197"/>
      <c r="N633" s="198"/>
      <c r="O633" s="77"/>
      <c r="P633" s="77"/>
      <c r="Q633" s="77"/>
      <c r="R633" s="77"/>
      <c r="S633" s="77"/>
      <c r="T633" s="78"/>
      <c r="U633" s="38"/>
      <c r="V633" s="38"/>
      <c r="W633" s="38"/>
      <c r="X633" s="38"/>
      <c r="Y633" s="38"/>
      <c r="Z633" s="38"/>
      <c r="AA633" s="38"/>
      <c r="AB633" s="38"/>
      <c r="AC633" s="38"/>
      <c r="AD633" s="38"/>
      <c r="AE633" s="38"/>
      <c r="AT633" s="19" t="s">
        <v>167</v>
      </c>
      <c r="AU633" s="19" t="s">
        <v>91</v>
      </c>
    </row>
    <row r="634" s="2" customFormat="1" ht="16.5" customHeight="1">
      <c r="A634" s="38"/>
      <c r="B634" s="180"/>
      <c r="C634" s="181" t="s">
        <v>2531</v>
      </c>
      <c r="D634" s="181" t="s">
        <v>160</v>
      </c>
      <c r="E634" s="182" t="s">
        <v>2532</v>
      </c>
      <c r="F634" s="183" t="s">
        <v>2533</v>
      </c>
      <c r="G634" s="184" t="s">
        <v>469</v>
      </c>
      <c r="H634" s="185">
        <v>1</v>
      </c>
      <c r="I634" s="186"/>
      <c r="J634" s="187">
        <f>ROUND(I634*H634,2)</f>
        <v>0</v>
      </c>
      <c r="K634" s="183" t="s">
        <v>1</v>
      </c>
      <c r="L634" s="39"/>
      <c r="M634" s="188" t="s">
        <v>1</v>
      </c>
      <c r="N634" s="189" t="s">
        <v>40</v>
      </c>
      <c r="O634" s="77"/>
      <c r="P634" s="190">
        <f>O634*H634</f>
        <v>0</v>
      </c>
      <c r="Q634" s="190">
        <v>0</v>
      </c>
      <c r="R634" s="190">
        <f>Q634*H634</f>
        <v>0</v>
      </c>
      <c r="S634" s="190">
        <v>0</v>
      </c>
      <c r="T634" s="191">
        <f>S634*H634</f>
        <v>0</v>
      </c>
      <c r="U634" s="38"/>
      <c r="V634" s="38"/>
      <c r="W634" s="38"/>
      <c r="X634" s="38"/>
      <c r="Y634" s="38"/>
      <c r="Z634" s="38"/>
      <c r="AA634" s="38"/>
      <c r="AB634" s="38"/>
      <c r="AC634" s="38"/>
      <c r="AD634" s="38"/>
      <c r="AE634" s="38"/>
      <c r="AR634" s="192" t="s">
        <v>165</v>
      </c>
      <c r="AT634" s="192" t="s">
        <v>160</v>
      </c>
      <c r="AU634" s="192" t="s">
        <v>91</v>
      </c>
      <c r="AY634" s="19" t="s">
        <v>158</v>
      </c>
      <c r="BE634" s="193">
        <f>IF(N634="základní",J634,0)</f>
        <v>0</v>
      </c>
      <c r="BF634" s="193">
        <f>IF(N634="snížená",J634,0)</f>
        <v>0</v>
      </c>
      <c r="BG634" s="193">
        <f>IF(N634="zákl. přenesená",J634,0)</f>
        <v>0</v>
      </c>
      <c r="BH634" s="193">
        <f>IF(N634="sníž. přenesená",J634,0)</f>
        <v>0</v>
      </c>
      <c r="BI634" s="193">
        <f>IF(N634="nulová",J634,0)</f>
        <v>0</v>
      </c>
      <c r="BJ634" s="19" t="s">
        <v>81</v>
      </c>
      <c r="BK634" s="193">
        <f>ROUND(I634*H634,2)</f>
        <v>0</v>
      </c>
      <c r="BL634" s="19" t="s">
        <v>165</v>
      </c>
      <c r="BM634" s="192" t="s">
        <v>2534</v>
      </c>
    </row>
    <row r="635" s="2" customFormat="1">
      <c r="A635" s="38"/>
      <c r="B635" s="39"/>
      <c r="C635" s="38"/>
      <c r="D635" s="194" t="s">
        <v>167</v>
      </c>
      <c r="E635" s="38"/>
      <c r="F635" s="195" t="s">
        <v>2533</v>
      </c>
      <c r="G635" s="38"/>
      <c r="H635" s="38"/>
      <c r="I635" s="196"/>
      <c r="J635" s="38"/>
      <c r="K635" s="38"/>
      <c r="L635" s="39"/>
      <c r="M635" s="197"/>
      <c r="N635" s="198"/>
      <c r="O635" s="77"/>
      <c r="P635" s="77"/>
      <c r="Q635" s="77"/>
      <c r="R635" s="77"/>
      <c r="S635" s="77"/>
      <c r="T635" s="78"/>
      <c r="U635" s="38"/>
      <c r="V635" s="38"/>
      <c r="W635" s="38"/>
      <c r="X635" s="38"/>
      <c r="Y635" s="38"/>
      <c r="Z635" s="38"/>
      <c r="AA635" s="38"/>
      <c r="AB635" s="38"/>
      <c r="AC635" s="38"/>
      <c r="AD635" s="38"/>
      <c r="AE635" s="38"/>
      <c r="AT635" s="19" t="s">
        <v>167</v>
      </c>
      <c r="AU635" s="19" t="s">
        <v>91</v>
      </c>
    </row>
    <row r="636" s="2" customFormat="1" ht="16.5" customHeight="1">
      <c r="A636" s="38"/>
      <c r="B636" s="180"/>
      <c r="C636" s="181" t="s">
        <v>2212</v>
      </c>
      <c r="D636" s="181" t="s">
        <v>160</v>
      </c>
      <c r="E636" s="182" t="s">
        <v>2535</v>
      </c>
      <c r="F636" s="183" t="s">
        <v>2536</v>
      </c>
      <c r="G636" s="184" t="s">
        <v>469</v>
      </c>
      <c r="H636" s="185">
        <v>3</v>
      </c>
      <c r="I636" s="186"/>
      <c r="J636" s="187">
        <f>ROUND(I636*H636,2)</f>
        <v>0</v>
      </c>
      <c r="K636" s="183" t="s">
        <v>1</v>
      </c>
      <c r="L636" s="39"/>
      <c r="M636" s="188" t="s">
        <v>1</v>
      </c>
      <c r="N636" s="189" t="s">
        <v>40</v>
      </c>
      <c r="O636" s="77"/>
      <c r="P636" s="190">
        <f>O636*H636</f>
        <v>0</v>
      </c>
      <c r="Q636" s="190">
        <v>0</v>
      </c>
      <c r="R636" s="190">
        <f>Q636*H636</f>
        <v>0</v>
      </c>
      <c r="S636" s="190">
        <v>0</v>
      </c>
      <c r="T636" s="191">
        <f>S636*H636</f>
        <v>0</v>
      </c>
      <c r="U636" s="38"/>
      <c r="V636" s="38"/>
      <c r="W636" s="38"/>
      <c r="X636" s="38"/>
      <c r="Y636" s="38"/>
      <c r="Z636" s="38"/>
      <c r="AA636" s="38"/>
      <c r="AB636" s="38"/>
      <c r="AC636" s="38"/>
      <c r="AD636" s="38"/>
      <c r="AE636" s="38"/>
      <c r="AR636" s="192" t="s">
        <v>165</v>
      </c>
      <c r="AT636" s="192" t="s">
        <v>160</v>
      </c>
      <c r="AU636" s="192" t="s">
        <v>91</v>
      </c>
      <c r="AY636" s="19" t="s">
        <v>158</v>
      </c>
      <c r="BE636" s="193">
        <f>IF(N636="základní",J636,0)</f>
        <v>0</v>
      </c>
      <c r="BF636" s="193">
        <f>IF(N636="snížená",J636,0)</f>
        <v>0</v>
      </c>
      <c r="BG636" s="193">
        <f>IF(N636="zákl. přenesená",J636,0)</f>
        <v>0</v>
      </c>
      <c r="BH636" s="193">
        <f>IF(N636="sníž. přenesená",J636,0)</f>
        <v>0</v>
      </c>
      <c r="BI636" s="193">
        <f>IF(N636="nulová",J636,0)</f>
        <v>0</v>
      </c>
      <c r="BJ636" s="19" t="s">
        <v>81</v>
      </c>
      <c r="BK636" s="193">
        <f>ROUND(I636*H636,2)</f>
        <v>0</v>
      </c>
      <c r="BL636" s="19" t="s">
        <v>165</v>
      </c>
      <c r="BM636" s="192" t="s">
        <v>2537</v>
      </c>
    </row>
    <row r="637" s="2" customFormat="1">
      <c r="A637" s="38"/>
      <c r="B637" s="39"/>
      <c r="C637" s="38"/>
      <c r="D637" s="194" t="s">
        <v>167</v>
      </c>
      <c r="E637" s="38"/>
      <c r="F637" s="195" t="s">
        <v>2536</v>
      </c>
      <c r="G637" s="38"/>
      <c r="H637" s="38"/>
      <c r="I637" s="196"/>
      <c r="J637" s="38"/>
      <c r="K637" s="38"/>
      <c r="L637" s="39"/>
      <c r="M637" s="197"/>
      <c r="N637" s="198"/>
      <c r="O637" s="77"/>
      <c r="P637" s="77"/>
      <c r="Q637" s="77"/>
      <c r="R637" s="77"/>
      <c r="S637" s="77"/>
      <c r="T637" s="78"/>
      <c r="U637" s="38"/>
      <c r="V637" s="38"/>
      <c r="W637" s="38"/>
      <c r="X637" s="38"/>
      <c r="Y637" s="38"/>
      <c r="Z637" s="38"/>
      <c r="AA637" s="38"/>
      <c r="AB637" s="38"/>
      <c r="AC637" s="38"/>
      <c r="AD637" s="38"/>
      <c r="AE637" s="38"/>
      <c r="AT637" s="19" t="s">
        <v>167</v>
      </c>
      <c r="AU637" s="19" t="s">
        <v>91</v>
      </c>
    </row>
    <row r="638" s="2" customFormat="1" ht="16.5" customHeight="1">
      <c r="A638" s="38"/>
      <c r="B638" s="180"/>
      <c r="C638" s="181" t="s">
        <v>2538</v>
      </c>
      <c r="D638" s="181" t="s">
        <v>160</v>
      </c>
      <c r="E638" s="182" t="s">
        <v>2539</v>
      </c>
      <c r="F638" s="183" t="s">
        <v>2540</v>
      </c>
      <c r="G638" s="184" t="s">
        <v>469</v>
      </c>
      <c r="H638" s="185">
        <v>1</v>
      </c>
      <c r="I638" s="186"/>
      <c r="J638" s="187">
        <f>ROUND(I638*H638,2)</f>
        <v>0</v>
      </c>
      <c r="K638" s="183" t="s">
        <v>1</v>
      </c>
      <c r="L638" s="39"/>
      <c r="M638" s="188" t="s">
        <v>1</v>
      </c>
      <c r="N638" s="189" t="s">
        <v>40</v>
      </c>
      <c r="O638" s="77"/>
      <c r="P638" s="190">
        <f>O638*H638</f>
        <v>0</v>
      </c>
      <c r="Q638" s="190">
        <v>0</v>
      </c>
      <c r="R638" s="190">
        <f>Q638*H638</f>
        <v>0</v>
      </c>
      <c r="S638" s="190">
        <v>0</v>
      </c>
      <c r="T638" s="191">
        <f>S638*H638</f>
        <v>0</v>
      </c>
      <c r="U638" s="38"/>
      <c r="V638" s="38"/>
      <c r="W638" s="38"/>
      <c r="X638" s="38"/>
      <c r="Y638" s="38"/>
      <c r="Z638" s="38"/>
      <c r="AA638" s="38"/>
      <c r="AB638" s="38"/>
      <c r="AC638" s="38"/>
      <c r="AD638" s="38"/>
      <c r="AE638" s="38"/>
      <c r="AR638" s="192" t="s">
        <v>165</v>
      </c>
      <c r="AT638" s="192" t="s">
        <v>160</v>
      </c>
      <c r="AU638" s="192" t="s">
        <v>91</v>
      </c>
      <c r="AY638" s="19" t="s">
        <v>158</v>
      </c>
      <c r="BE638" s="193">
        <f>IF(N638="základní",J638,0)</f>
        <v>0</v>
      </c>
      <c r="BF638" s="193">
        <f>IF(N638="snížená",J638,0)</f>
        <v>0</v>
      </c>
      <c r="BG638" s="193">
        <f>IF(N638="zákl. přenesená",J638,0)</f>
        <v>0</v>
      </c>
      <c r="BH638" s="193">
        <f>IF(N638="sníž. přenesená",J638,0)</f>
        <v>0</v>
      </c>
      <c r="BI638" s="193">
        <f>IF(N638="nulová",J638,0)</f>
        <v>0</v>
      </c>
      <c r="BJ638" s="19" t="s">
        <v>81</v>
      </c>
      <c r="BK638" s="193">
        <f>ROUND(I638*H638,2)</f>
        <v>0</v>
      </c>
      <c r="BL638" s="19" t="s">
        <v>165</v>
      </c>
      <c r="BM638" s="192" t="s">
        <v>2541</v>
      </c>
    </row>
    <row r="639" s="2" customFormat="1">
      <c r="A639" s="38"/>
      <c r="B639" s="39"/>
      <c r="C639" s="38"/>
      <c r="D639" s="194" t="s">
        <v>167</v>
      </c>
      <c r="E639" s="38"/>
      <c r="F639" s="195" t="s">
        <v>2540</v>
      </c>
      <c r="G639" s="38"/>
      <c r="H639" s="38"/>
      <c r="I639" s="196"/>
      <c r="J639" s="38"/>
      <c r="K639" s="38"/>
      <c r="L639" s="39"/>
      <c r="M639" s="197"/>
      <c r="N639" s="198"/>
      <c r="O639" s="77"/>
      <c r="P639" s="77"/>
      <c r="Q639" s="77"/>
      <c r="R639" s="77"/>
      <c r="S639" s="77"/>
      <c r="T639" s="78"/>
      <c r="U639" s="38"/>
      <c r="V639" s="38"/>
      <c r="W639" s="38"/>
      <c r="X639" s="38"/>
      <c r="Y639" s="38"/>
      <c r="Z639" s="38"/>
      <c r="AA639" s="38"/>
      <c r="AB639" s="38"/>
      <c r="AC639" s="38"/>
      <c r="AD639" s="38"/>
      <c r="AE639" s="38"/>
      <c r="AT639" s="19" t="s">
        <v>167</v>
      </c>
      <c r="AU639" s="19" t="s">
        <v>91</v>
      </c>
    </row>
    <row r="640" s="2" customFormat="1" ht="16.5" customHeight="1">
      <c r="A640" s="38"/>
      <c r="B640" s="180"/>
      <c r="C640" s="181" t="s">
        <v>2215</v>
      </c>
      <c r="D640" s="181" t="s">
        <v>160</v>
      </c>
      <c r="E640" s="182" t="s">
        <v>2542</v>
      </c>
      <c r="F640" s="183" t="s">
        <v>2543</v>
      </c>
      <c r="G640" s="184" t="s">
        <v>469</v>
      </c>
      <c r="H640" s="185">
        <v>1</v>
      </c>
      <c r="I640" s="186"/>
      <c r="J640" s="187">
        <f>ROUND(I640*H640,2)</f>
        <v>0</v>
      </c>
      <c r="K640" s="183" t="s">
        <v>1</v>
      </c>
      <c r="L640" s="39"/>
      <c r="M640" s="188" t="s">
        <v>1</v>
      </c>
      <c r="N640" s="189" t="s">
        <v>40</v>
      </c>
      <c r="O640" s="77"/>
      <c r="P640" s="190">
        <f>O640*H640</f>
        <v>0</v>
      </c>
      <c r="Q640" s="190">
        <v>0</v>
      </c>
      <c r="R640" s="190">
        <f>Q640*H640</f>
        <v>0</v>
      </c>
      <c r="S640" s="190">
        <v>0</v>
      </c>
      <c r="T640" s="191">
        <f>S640*H640</f>
        <v>0</v>
      </c>
      <c r="U640" s="38"/>
      <c r="V640" s="38"/>
      <c r="W640" s="38"/>
      <c r="X640" s="38"/>
      <c r="Y640" s="38"/>
      <c r="Z640" s="38"/>
      <c r="AA640" s="38"/>
      <c r="AB640" s="38"/>
      <c r="AC640" s="38"/>
      <c r="AD640" s="38"/>
      <c r="AE640" s="38"/>
      <c r="AR640" s="192" t="s">
        <v>165</v>
      </c>
      <c r="AT640" s="192" t="s">
        <v>160</v>
      </c>
      <c r="AU640" s="192" t="s">
        <v>91</v>
      </c>
      <c r="AY640" s="19" t="s">
        <v>158</v>
      </c>
      <c r="BE640" s="193">
        <f>IF(N640="základní",J640,0)</f>
        <v>0</v>
      </c>
      <c r="BF640" s="193">
        <f>IF(N640="snížená",J640,0)</f>
        <v>0</v>
      </c>
      <c r="BG640" s="193">
        <f>IF(N640="zákl. přenesená",J640,0)</f>
        <v>0</v>
      </c>
      <c r="BH640" s="193">
        <f>IF(N640="sníž. přenesená",J640,0)</f>
        <v>0</v>
      </c>
      <c r="BI640" s="193">
        <f>IF(N640="nulová",J640,0)</f>
        <v>0</v>
      </c>
      <c r="BJ640" s="19" t="s">
        <v>81</v>
      </c>
      <c r="BK640" s="193">
        <f>ROUND(I640*H640,2)</f>
        <v>0</v>
      </c>
      <c r="BL640" s="19" t="s">
        <v>165</v>
      </c>
      <c r="BM640" s="192" t="s">
        <v>2544</v>
      </c>
    </row>
    <row r="641" s="2" customFormat="1">
      <c r="A641" s="38"/>
      <c r="B641" s="39"/>
      <c r="C641" s="38"/>
      <c r="D641" s="194" t="s">
        <v>167</v>
      </c>
      <c r="E641" s="38"/>
      <c r="F641" s="195" t="s">
        <v>2543</v>
      </c>
      <c r="G641" s="38"/>
      <c r="H641" s="38"/>
      <c r="I641" s="196"/>
      <c r="J641" s="38"/>
      <c r="K641" s="38"/>
      <c r="L641" s="39"/>
      <c r="M641" s="197"/>
      <c r="N641" s="198"/>
      <c r="O641" s="77"/>
      <c r="P641" s="77"/>
      <c r="Q641" s="77"/>
      <c r="R641" s="77"/>
      <c r="S641" s="77"/>
      <c r="T641" s="78"/>
      <c r="U641" s="38"/>
      <c r="V641" s="38"/>
      <c r="W641" s="38"/>
      <c r="X641" s="38"/>
      <c r="Y641" s="38"/>
      <c r="Z641" s="38"/>
      <c r="AA641" s="38"/>
      <c r="AB641" s="38"/>
      <c r="AC641" s="38"/>
      <c r="AD641" s="38"/>
      <c r="AE641" s="38"/>
      <c r="AT641" s="19" t="s">
        <v>167</v>
      </c>
      <c r="AU641" s="19" t="s">
        <v>91</v>
      </c>
    </row>
    <row r="642" s="2" customFormat="1" ht="16.5" customHeight="1">
      <c r="A642" s="38"/>
      <c r="B642" s="180"/>
      <c r="C642" s="181" t="s">
        <v>2545</v>
      </c>
      <c r="D642" s="181" t="s">
        <v>160</v>
      </c>
      <c r="E642" s="182" t="s">
        <v>2546</v>
      </c>
      <c r="F642" s="183" t="s">
        <v>2547</v>
      </c>
      <c r="G642" s="184" t="s">
        <v>469</v>
      </c>
      <c r="H642" s="185">
        <v>1</v>
      </c>
      <c r="I642" s="186"/>
      <c r="J642" s="187">
        <f>ROUND(I642*H642,2)</f>
        <v>0</v>
      </c>
      <c r="K642" s="183" t="s">
        <v>1</v>
      </c>
      <c r="L642" s="39"/>
      <c r="M642" s="188" t="s">
        <v>1</v>
      </c>
      <c r="N642" s="189" t="s">
        <v>40</v>
      </c>
      <c r="O642" s="77"/>
      <c r="P642" s="190">
        <f>O642*H642</f>
        <v>0</v>
      </c>
      <c r="Q642" s="190">
        <v>0</v>
      </c>
      <c r="R642" s="190">
        <f>Q642*H642</f>
        <v>0</v>
      </c>
      <c r="S642" s="190">
        <v>0</v>
      </c>
      <c r="T642" s="191">
        <f>S642*H642</f>
        <v>0</v>
      </c>
      <c r="U642" s="38"/>
      <c r="V642" s="38"/>
      <c r="W642" s="38"/>
      <c r="X642" s="38"/>
      <c r="Y642" s="38"/>
      <c r="Z642" s="38"/>
      <c r="AA642" s="38"/>
      <c r="AB642" s="38"/>
      <c r="AC642" s="38"/>
      <c r="AD642" s="38"/>
      <c r="AE642" s="38"/>
      <c r="AR642" s="192" t="s">
        <v>165</v>
      </c>
      <c r="AT642" s="192" t="s">
        <v>160</v>
      </c>
      <c r="AU642" s="192" t="s">
        <v>91</v>
      </c>
      <c r="AY642" s="19" t="s">
        <v>158</v>
      </c>
      <c r="BE642" s="193">
        <f>IF(N642="základní",J642,0)</f>
        <v>0</v>
      </c>
      <c r="BF642" s="193">
        <f>IF(N642="snížená",J642,0)</f>
        <v>0</v>
      </c>
      <c r="BG642" s="193">
        <f>IF(N642="zákl. přenesená",J642,0)</f>
        <v>0</v>
      </c>
      <c r="BH642" s="193">
        <f>IF(N642="sníž. přenesená",J642,0)</f>
        <v>0</v>
      </c>
      <c r="BI642" s="193">
        <f>IF(N642="nulová",J642,0)</f>
        <v>0</v>
      </c>
      <c r="BJ642" s="19" t="s">
        <v>81</v>
      </c>
      <c r="BK642" s="193">
        <f>ROUND(I642*H642,2)</f>
        <v>0</v>
      </c>
      <c r="BL642" s="19" t="s">
        <v>165</v>
      </c>
      <c r="BM642" s="192" t="s">
        <v>2548</v>
      </c>
    </row>
    <row r="643" s="2" customFormat="1">
      <c r="A643" s="38"/>
      <c r="B643" s="39"/>
      <c r="C643" s="38"/>
      <c r="D643" s="194" t="s">
        <v>167</v>
      </c>
      <c r="E643" s="38"/>
      <c r="F643" s="195" t="s">
        <v>2547</v>
      </c>
      <c r="G643" s="38"/>
      <c r="H643" s="38"/>
      <c r="I643" s="196"/>
      <c r="J643" s="38"/>
      <c r="K643" s="38"/>
      <c r="L643" s="39"/>
      <c r="M643" s="197"/>
      <c r="N643" s="198"/>
      <c r="O643" s="77"/>
      <c r="P643" s="77"/>
      <c r="Q643" s="77"/>
      <c r="R643" s="77"/>
      <c r="S643" s="77"/>
      <c r="T643" s="78"/>
      <c r="U643" s="38"/>
      <c r="V643" s="38"/>
      <c r="W643" s="38"/>
      <c r="X643" s="38"/>
      <c r="Y643" s="38"/>
      <c r="Z643" s="38"/>
      <c r="AA643" s="38"/>
      <c r="AB643" s="38"/>
      <c r="AC643" s="38"/>
      <c r="AD643" s="38"/>
      <c r="AE643" s="38"/>
      <c r="AT643" s="19" t="s">
        <v>167</v>
      </c>
      <c r="AU643" s="19" t="s">
        <v>91</v>
      </c>
    </row>
    <row r="644" s="12" customFormat="1" ht="20.88" customHeight="1">
      <c r="A644" s="12"/>
      <c r="B644" s="167"/>
      <c r="C644" s="12"/>
      <c r="D644" s="168" t="s">
        <v>74</v>
      </c>
      <c r="E644" s="178" t="s">
        <v>2549</v>
      </c>
      <c r="F644" s="178" t="s">
        <v>2550</v>
      </c>
      <c r="G644" s="12"/>
      <c r="H644" s="12"/>
      <c r="I644" s="170"/>
      <c r="J644" s="179">
        <f>BK644</f>
        <v>0</v>
      </c>
      <c r="K644" s="12"/>
      <c r="L644" s="167"/>
      <c r="M644" s="172"/>
      <c r="N644" s="173"/>
      <c r="O644" s="173"/>
      <c r="P644" s="174">
        <f>SUM(P645:P664)</f>
        <v>0</v>
      </c>
      <c r="Q644" s="173"/>
      <c r="R644" s="174">
        <f>SUM(R645:R664)</f>
        <v>0</v>
      </c>
      <c r="S644" s="173"/>
      <c r="T644" s="175">
        <f>SUM(T645:T664)</f>
        <v>0</v>
      </c>
      <c r="U644" s="12"/>
      <c r="V644" s="12"/>
      <c r="W644" s="12"/>
      <c r="X644" s="12"/>
      <c r="Y644" s="12"/>
      <c r="Z644" s="12"/>
      <c r="AA644" s="12"/>
      <c r="AB644" s="12"/>
      <c r="AC644" s="12"/>
      <c r="AD644" s="12"/>
      <c r="AE644" s="12"/>
      <c r="AR644" s="168" t="s">
        <v>81</v>
      </c>
      <c r="AT644" s="176" t="s">
        <v>74</v>
      </c>
      <c r="AU644" s="176" t="s">
        <v>83</v>
      </c>
      <c r="AY644" s="168" t="s">
        <v>158</v>
      </c>
      <c r="BK644" s="177">
        <f>SUM(BK645:BK664)</f>
        <v>0</v>
      </c>
    </row>
    <row r="645" s="2" customFormat="1" ht="16.5" customHeight="1">
      <c r="A645" s="38"/>
      <c r="B645" s="180"/>
      <c r="C645" s="181" t="s">
        <v>1739</v>
      </c>
      <c r="D645" s="181" t="s">
        <v>160</v>
      </c>
      <c r="E645" s="182" t="s">
        <v>2551</v>
      </c>
      <c r="F645" s="183" t="s">
        <v>2552</v>
      </c>
      <c r="G645" s="184" t="s">
        <v>2553</v>
      </c>
      <c r="H645" s="185">
        <v>1</v>
      </c>
      <c r="I645" s="186"/>
      <c r="J645" s="187">
        <f>ROUND(I645*H645,2)</f>
        <v>0</v>
      </c>
      <c r="K645" s="183" t="s">
        <v>1</v>
      </c>
      <c r="L645" s="39"/>
      <c r="M645" s="188" t="s">
        <v>1</v>
      </c>
      <c r="N645" s="189" t="s">
        <v>40</v>
      </c>
      <c r="O645" s="77"/>
      <c r="P645" s="190">
        <f>O645*H645</f>
        <v>0</v>
      </c>
      <c r="Q645" s="190">
        <v>0</v>
      </c>
      <c r="R645" s="190">
        <f>Q645*H645</f>
        <v>0</v>
      </c>
      <c r="S645" s="190">
        <v>0</v>
      </c>
      <c r="T645" s="191">
        <f>S645*H645</f>
        <v>0</v>
      </c>
      <c r="U645" s="38"/>
      <c r="V645" s="38"/>
      <c r="W645" s="38"/>
      <c r="X645" s="38"/>
      <c r="Y645" s="38"/>
      <c r="Z645" s="38"/>
      <c r="AA645" s="38"/>
      <c r="AB645" s="38"/>
      <c r="AC645" s="38"/>
      <c r="AD645" s="38"/>
      <c r="AE645" s="38"/>
      <c r="AR645" s="192" t="s">
        <v>165</v>
      </c>
      <c r="AT645" s="192" t="s">
        <v>160</v>
      </c>
      <c r="AU645" s="192" t="s">
        <v>91</v>
      </c>
      <c r="AY645" s="19" t="s">
        <v>158</v>
      </c>
      <c r="BE645" s="193">
        <f>IF(N645="základní",J645,0)</f>
        <v>0</v>
      </c>
      <c r="BF645" s="193">
        <f>IF(N645="snížená",J645,0)</f>
        <v>0</v>
      </c>
      <c r="BG645" s="193">
        <f>IF(N645="zákl. přenesená",J645,0)</f>
        <v>0</v>
      </c>
      <c r="BH645" s="193">
        <f>IF(N645="sníž. přenesená",J645,0)</f>
        <v>0</v>
      </c>
      <c r="BI645" s="193">
        <f>IF(N645="nulová",J645,0)</f>
        <v>0</v>
      </c>
      <c r="BJ645" s="19" t="s">
        <v>81</v>
      </c>
      <c r="BK645" s="193">
        <f>ROUND(I645*H645,2)</f>
        <v>0</v>
      </c>
      <c r="BL645" s="19" t="s">
        <v>165</v>
      </c>
      <c r="BM645" s="192" t="s">
        <v>2554</v>
      </c>
    </row>
    <row r="646" s="2" customFormat="1">
      <c r="A646" s="38"/>
      <c r="B646" s="39"/>
      <c r="C646" s="38"/>
      <c r="D646" s="194" t="s">
        <v>167</v>
      </c>
      <c r="E646" s="38"/>
      <c r="F646" s="195" t="s">
        <v>2552</v>
      </c>
      <c r="G646" s="38"/>
      <c r="H646" s="38"/>
      <c r="I646" s="196"/>
      <c r="J646" s="38"/>
      <c r="K646" s="38"/>
      <c r="L646" s="39"/>
      <c r="M646" s="197"/>
      <c r="N646" s="198"/>
      <c r="O646" s="77"/>
      <c r="P646" s="77"/>
      <c r="Q646" s="77"/>
      <c r="R646" s="77"/>
      <c r="S646" s="77"/>
      <c r="T646" s="78"/>
      <c r="U646" s="38"/>
      <c r="V646" s="38"/>
      <c r="W646" s="38"/>
      <c r="X646" s="38"/>
      <c r="Y646" s="38"/>
      <c r="Z646" s="38"/>
      <c r="AA646" s="38"/>
      <c r="AB646" s="38"/>
      <c r="AC646" s="38"/>
      <c r="AD646" s="38"/>
      <c r="AE646" s="38"/>
      <c r="AT646" s="19" t="s">
        <v>167</v>
      </c>
      <c r="AU646" s="19" t="s">
        <v>91</v>
      </c>
    </row>
    <row r="647" s="2" customFormat="1" ht="16.5" customHeight="1">
      <c r="A647" s="38"/>
      <c r="B647" s="180"/>
      <c r="C647" s="181" t="s">
        <v>2555</v>
      </c>
      <c r="D647" s="181" t="s">
        <v>160</v>
      </c>
      <c r="E647" s="182" t="s">
        <v>2556</v>
      </c>
      <c r="F647" s="183" t="s">
        <v>2557</v>
      </c>
      <c r="G647" s="184" t="s">
        <v>2553</v>
      </c>
      <c r="H647" s="185">
        <v>1</v>
      </c>
      <c r="I647" s="186"/>
      <c r="J647" s="187">
        <f>ROUND(I647*H647,2)</f>
        <v>0</v>
      </c>
      <c r="K647" s="183" t="s">
        <v>1</v>
      </c>
      <c r="L647" s="39"/>
      <c r="M647" s="188" t="s">
        <v>1</v>
      </c>
      <c r="N647" s="189" t="s">
        <v>40</v>
      </c>
      <c r="O647" s="77"/>
      <c r="P647" s="190">
        <f>O647*H647</f>
        <v>0</v>
      </c>
      <c r="Q647" s="190">
        <v>0</v>
      </c>
      <c r="R647" s="190">
        <f>Q647*H647</f>
        <v>0</v>
      </c>
      <c r="S647" s="190">
        <v>0</v>
      </c>
      <c r="T647" s="191">
        <f>S647*H647</f>
        <v>0</v>
      </c>
      <c r="U647" s="38"/>
      <c r="V647" s="38"/>
      <c r="W647" s="38"/>
      <c r="X647" s="38"/>
      <c r="Y647" s="38"/>
      <c r="Z647" s="38"/>
      <c r="AA647" s="38"/>
      <c r="AB647" s="38"/>
      <c r="AC647" s="38"/>
      <c r="AD647" s="38"/>
      <c r="AE647" s="38"/>
      <c r="AR647" s="192" t="s">
        <v>165</v>
      </c>
      <c r="AT647" s="192" t="s">
        <v>160</v>
      </c>
      <c r="AU647" s="192" t="s">
        <v>91</v>
      </c>
      <c r="AY647" s="19" t="s">
        <v>158</v>
      </c>
      <c r="BE647" s="193">
        <f>IF(N647="základní",J647,0)</f>
        <v>0</v>
      </c>
      <c r="BF647" s="193">
        <f>IF(N647="snížená",J647,0)</f>
        <v>0</v>
      </c>
      <c r="BG647" s="193">
        <f>IF(N647="zákl. přenesená",J647,0)</f>
        <v>0</v>
      </c>
      <c r="BH647" s="193">
        <f>IF(N647="sníž. přenesená",J647,0)</f>
        <v>0</v>
      </c>
      <c r="BI647" s="193">
        <f>IF(N647="nulová",J647,0)</f>
        <v>0</v>
      </c>
      <c r="BJ647" s="19" t="s">
        <v>81</v>
      </c>
      <c r="BK647" s="193">
        <f>ROUND(I647*H647,2)</f>
        <v>0</v>
      </c>
      <c r="BL647" s="19" t="s">
        <v>165</v>
      </c>
      <c r="BM647" s="192" t="s">
        <v>2558</v>
      </c>
    </row>
    <row r="648" s="2" customFormat="1">
      <c r="A648" s="38"/>
      <c r="B648" s="39"/>
      <c r="C648" s="38"/>
      <c r="D648" s="194" t="s">
        <v>167</v>
      </c>
      <c r="E648" s="38"/>
      <c r="F648" s="195" t="s">
        <v>2557</v>
      </c>
      <c r="G648" s="38"/>
      <c r="H648" s="38"/>
      <c r="I648" s="196"/>
      <c r="J648" s="38"/>
      <c r="K648" s="38"/>
      <c r="L648" s="39"/>
      <c r="M648" s="197"/>
      <c r="N648" s="198"/>
      <c r="O648" s="77"/>
      <c r="P648" s="77"/>
      <c r="Q648" s="77"/>
      <c r="R648" s="77"/>
      <c r="S648" s="77"/>
      <c r="T648" s="78"/>
      <c r="U648" s="38"/>
      <c r="V648" s="38"/>
      <c r="W648" s="38"/>
      <c r="X648" s="38"/>
      <c r="Y648" s="38"/>
      <c r="Z648" s="38"/>
      <c r="AA648" s="38"/>
      <c r="AB648" s="38"/>
      <c r="AC648" s="38"/>
      <c r="AD648" s="38"/>
      <c r="AE648" s="38"/>
      <c r="AT648" s="19" t="s">
        <v>167</v>
      </c>
      <c r="AU648" s="19" t="s">
        <v>91</v>
      </c>
    </row>
    <row r="649" s="2" customFormat="1" ht="16.5" customHeight="1">
      <c r="A649" s="38"/>
      <c r="B649" s="180"/>
      <c r="C649" s="181" t="s">
        <v>2218</v>
      </c>
      <c r="D649" s="181" t="s">
        <v>160</v>
      </c>
      <c r="E649" s="182" t="s">
        <v>2559</v>
      </c>
      <c r="F649" s="183" t="s">
        <v>2560</v>
      </c>
      <c r="G649" s="184" t="s">
        <v>2553</v>
      </c>
      <c r="H649" s="185">
        <v>1</v>
      </c>
      <c r="I649" s="186"/>
      <c r="J649" s="187">
        <f>ROUND(I649*H649,2)</f>
        <v>0</v>
      </c>
      <c r="K649" s="183" t="s">
        <v>1</v>
      </c>
      <c r="L649" s="39"/>
      <c r="M649" s="188" t="s">
        <v>1</v>
      </c>
      <c r="N649" s="189" t="s">
        <v>40</v>
      </c>
      <c r="O649" s="77"/>
      <c r="P649" s="190">
        <f>O649*H649</f>
        <v>0</v>
      </c>
      <c r="Q649" s="190">
        <v>0</v>
      </c>
      <c r="R649" s="190">
        <f>Q649*H649</f>
        <v>0</v>
      </c>
      <c r="S649" s="190">
        <v>0</v>
      </c>
      <c r="T649" s="191">
        <f>S649*H649</f>
        <v>0</v>
      </c>
      <c r="U649" s="38"/>
      <c r="V649" s="38"/>
      <c r="W649" s="38"/>
      <c r="X649" s="38"/>
      <c r="Y649" s="38"/>
      <c r="Z649" s="38"/>
      <c r="AA649" s="38"/>
      <c r="AB649" s="38"/>
      <c r="AC649" s="38"/>
      <c r="AD649" s="38"/>
      <c r="AE649" s="38"/>
      <c r="AR649" s="192" t="s">
        <v>165</v>
      </c>
      <c r="AT649" s="192" t="s">
        <v>160</v>
      </c>
      <c r="AU649" s="192" t="s">
        <v>91</v>
      </c>
      <c r="AY649" s="19" t="s">
        <v>158</v>
      </c>
      <c r="BE649" s="193">
        <f>IF(N649="základní",J649,0)</f>
        <v>0</v>
      </c>
      <c r="BF649" s="193">
        <f>IF(N649="snížená",J649,0)</f>
        <v>0</v>
      </c>
      <c r="BG649" s="193">
        <f>IF(N649="zákl. přenesená",J649,0)</f>
        <v>0</v>
      </c>
      <c r="BH649" s="193">
        <f>IF(N649="sníž. přenesená",J649,0)</f>
        <v>0</v>
      </c>
      <c r="BI649" s="193">
        <f>IF(N649="nulová",J649,0)</f>
        <v>0</v>
      </c>
      <c r="BJ649" s="19" t="s">
        <v>81</v>
      </c>
      <c r="BK649" s="193">
        <f>ROUND(I649*H649,2)</f>
        <v>0</v>
      </c>
      <c r="BL649" s="19" t="s">
        <v>165</v>
      </c>
      <c r="BM649" s="192" t="s">
        <v>2561</v>
      </c>
    </row>
    <row r="650" s="2" customFormat="1">
      <c r="A650" s="38"/>
      <c r="B650" s="39"/>
      <c r="C650" s="38"/>
      <c r="D650" s="194" t="s">
        <v>167</v>
      </c>
      <c r="E650" s="38"/>
      <c r="F650" s="195" t="s">
        <v>2560</v>
      </c>
      <c r="G650" s="38"/>
      <c r="H650" s="38"/>
      <c r="I650" s="196"/>
      <c r="J650" s="38"/>
      <c r="K650" s="38"/>
      <c r="L650" s="39"/>
      <c r="M650" s="197"/>
      <c r="N650" s="198"/>
      <c r="O650" s="77"/>
      <c r="P650" s="77"/>
      <c r="Q650" s="77"/>
      <c r="R650" s="77"/>
      <c r="S650" s="77"/>
      <c r="T650" s="78"/>
      <c r="U650" s="38"/>
      <c r="V650" s="38"/>
      <c r="W650" s="38"/>
      <c r="X650" s="38"/>
      <c r="Y650" s="38"/>
      <c r="Z650" s="38"/>
      <c r="AA650" s="38"/>
      <c r="AB650" s="38"/>
      <c r="AC650" s="38"/>
      <c r="AD650" s="38"/>
      <c r="AE650" s="38"/>
      <c r="AT650" s="19" t="s">
        <v>167</v>
      </c>
      <c r="AU650" s="19" t="s">
        <v>91</v>
      </c>
    </row>
    <row r="651" s="2" customFormat="1" ht="16.5" customHeight="1">
      <c r="A651" s="38"/>
      <c r="B651" s="180"/>
      <c r="C651" s="181" t="s">
        <v>2562</v>
      </c>
      <c r="D651" s="181" t="s">
        <v>160</v>
      </c>
      <c r="E651" s="182" t="s">
        <v>2563</v>
      </c>
      <c r="F651" s="183" t="s">
        <v>2564</v>
      </c>
      <c r="G651" s="184" t="s">
        <v>2553</v>
      </c>
      <c r="H651" s="185">
        <v>1</v>
      </c>
      <c r="I651" s="186"/>
      <c r="J651" s="187">
        <f>ROUND(I651*H651,2)</f>
        <v>0</v>
      </c>
      <c r="K651" s="183" t="s">
        <v>1</v>
      </c>
      <c r="L651" s="39"/>
      <c r="M651" s="188" t="s">
        <v>1</v>
      </c>
      <c r="N651" s="189" t="s">
        <v>40</v>
      </c>
      <c r="O651" s="77"/>
      <c r="P651" s="190">
        <f>O651*H651</f>
        <v>0</v>
      </c>
      <c r="Q651" s="190">
        <v>0</v>
      </c>
      <c r="R651" s="190">
        <f>Q651*H651</f>
        <v>0</v>
      </c>
      <c r="S651" s="190">
        <v>0</v>
      </c>
      <c r="T651" s="191">
        <f>S651*H651</f>
        <v>0</v>
      </c>
      <c r="U651" s="38"/>
      <c r="V651" s="38"/>
      <c r="W651" s="38"/>
      <c r="X651" s="38"/>
      <c r="Y651" s="38"/>
      <c r="Z651" s="38"/>
      <c r="AA651" s="38"/>
      <c r="AB651" s="38"/>
      <c r="AC651" s="38"/>
      <c r="AD651" s="38"/>
      <c r="AE651" s="38"/>
      <c r="AR651" s="192" t="s">
        <v>165</v>
      </c>
      <c r="AT651" s="192" t="s">
        <v>160</v>
      </c>
      <c r="AU651" s="192" t="s">
        <v>91</v>
      </c>
      <c r="AY651" s="19" t="s">
        <v>158</v>
      </c>
      <c r="BE651" s="193">
        <f>IF(N651="základní",J651,0)</f>
        <v>0</v>
      </c>
      <c r="BF651" s="193">
        <f>IF(N651="snížená",J651,0)</f>
        <v>0</v>
      </c>
      <c r="BG651" s="193">
        <f>IF(N651="zákl. přenesená",J651,0)</f>
        <v>0</v>
      </c>
      <c r="BH651" s="193">
        <f>IF(N651="sníž. přenesená",J651,0)</f>
        <v>0</v>
      </c>
      <c r="BI651" s="193">
        <f>IF(N651="nulová",J651,0)</f>
        <v>0</v>
      </c>
      <c r="BJ651" s="19" t="s">
        <v>81</v>
      </c>
      <c r="BK651" s="193">
        <f>ROUND(I651*H651,2)</f>
        <v>0</v>
      </c>
      <c r="BL651" s="19" t="s">
        <v>165</v>
      </c>
      <c r="BM651" s="192" t="s">
        <v>2565</v>
      </c>
    </row>
    <row r="652" s="2" customFormat="1">
      <c r="A652" s="38"/>
      <c r="B652" s="39"/>
      <c r="C652" s="38"/>
      <c r="D652" s="194" t="s">
        <v>167</v>
      </c>
      <c r="E652" s="38"/>
      <c r="F652" s="195" t="s">
        <v>2564</v>
      </c>
      <c r="G652" s="38"/>
      <c r="H652" s="38"/>
      <c r="I652" s="196"/>
      <c r="J652" s="38"/>
      <c r="K652" s="38"/>
      <c r="L652" s="39"/>
      <c r="M652" s="197"/>
      <c r="N652" s="198"/>
      <c r="O652" s="77"/>
      <c r="P652" s="77"/>
      <c r="Q652" s="77"/>
      <c r="R652" s="77"/>
      <c r="S652" s="77"/>
      <c r="T652" s="78"/>
      <c r="U652" s="38"/>
      <c r="V652" s="38"/>
      <c r="W652" s="38"/>
      <c r="X652" s="38"/>
      <c r="Y652" s="38"/>
      <c r="Z652" s="38"/>
      <c r="AA652" s="38"/>
      <c r="AB652" s="38"/>
      <c r="AC652" s="38"/>
      <c r="AD652" s="38"/>
      <c r="AE652" s="38"/>
      <c r="AT652" s="19" t="s">
        <v>167</v>
      </c>
      <c r="AU652" s="19" t="s">
        <v>91</v>
      </c>
    </row>
    <row r="653" s="2" customFormat="1" ht="24.15" customHeight="1">
      <c r="A653" s="38"/>
      <c r="B653" s="180"/>
      <c r="C653" s="181" t="s">
        <v>2220</v>
      </c>
      <c r="D653" s="181" t="s">
        <v>160</v>
      </c>
      <c r="E653" s="182" t="s">
        <v>2566</v>
      </c>
      <c r="F653" s="183" t="s">
        <v>2567</v>
      </c>
      <c r="G653" s="184" t="s">
        <v>2553</v>
      </c>
      <c r="H653" s="185">
        <v>1</v>
      </c>
      <c r="I653" s="186"/>
      <c r="J653" s="187">
        <f>ROUND(I653*H653,2)</f>
        <v>0</v>
      </c>
      <c r="K653" s="183" t="s">
        <v>1</v>
      </c>
      <c r="L653" s="39"/>
      <c r="M653" s="188" t="s">
        <v>1</v>
      </c>
      <c r="N653" s="189" t="s">
        <v>40</v>
      </c>
      <c r="O653" s="77"/>
      <c r="P653" s="190">
        <f>O653*H653</f>
        <v>0</v>
      </c>
      <c r="Q653" s="190">
        <v>0</v>
      </c>
      <c r="R653" s="190">
        <f>Q653*H653</f>
        <v>0</v>
      </c>
      <c r="S653" s="190">
        <v>0</v>
      </c>
      <c r="T653" s="191">
        <f>S653*H653</f>
        <v>0</v>
      </c>
      <c r="U653" s="38"/>
      <c r="V653" s="38"/>
      <c r="W653" s="38"/>
      <c r="X653" s="38"/>
      <c r="Y653" s="38"/>
      <c r="Z653" s="38"/>
      <c r="AA653" s="38"/>
      <c r="AB653" s="38"/>
      <c r="AC653" s="38"/>
      <c r="AD653" s="38"/>
      <c r="AE653" s="38"/>
      <c r="AR653" s="192" t="s">
        <v>165</v>
      </c>
      <c r="AT653" s="192" t="s">
        <v>160</v>
      </c>
      <c r="AU653" s="192" t="s">
        <v>91</v>
      </c>
      <c r="AY653" s="19" t="s">
        <v>158</v>
      </c>
      <c r="BE653" s="193">
        <f>IF(N653="základní",J653,0)</f>
        <v>0</v>
      </c>
      <c r="BF653" s="193">
        <f>IF(N653="snížená",J653,0)</f>
        <v>0</v>
      </c>
      <c r="BG653" s="193">
        <f>IF(N653="zákl. přenesená",J653,0)</f>
        <v>0</v>
      </c>
      <c r="BH653" s="193">
        <f>IF(N653="sníž. přenesená",J653,0)</f>
        <v>0</v>
      </c>
      <c r="BI653" s="193">
        <f>IF(N653="nulová",J653,0)</f>
        <v>0</v>
      </c>
      <c r="BJ653" s="19" t="s">
        <v>81</v>
      </c>
      <c r="BK653" s="193">
        <f>ROUND(I653*H653,2)</f>
        <v>0</v>
      </c>
      <c r="BL653" s="19" t="s">
        <v>165</v>
      </c>
      <c r="BM653" s="192" t="s">
        <v>2568</v>
      </c>
    </row>
    <row r="654" s="2" customFormat="1">
      <c r="A654" s="38"/>
      <c r="B654" s="39"/>
      <c r="C654" s="38"/>
      <c r="D654" s="194" t="s">
        <v>167</v>
      </c>
      <c r="E654" s="38"/>
      <c r="F654" s="195" t="s">
        <v>2567</v>
      </c>
      <c r="G654" s="38"/>
      <c r="H654" s="38"/>
      <c r="I654" s="196"/>
      <c r="J654" s="38"/>
      <c r="K654" s="38"/>
      <c r="L654" s="39"/>
      <c r="M654" s="197"/>
      <c r="N654" s="198"/>
      <c r="O654" s="77"/>
      <c r="P654" s="77"/>
      <c r="Q654" s="77"/>
      <c r="R654" s="77"/>
      <c r="S654" s="77"/>
      <c r="T654" s="78"/>
      <c r="U654" s="38"/>
      <c r="V654" s="38"/>
      <c r="W654" s="38"/>
      <c r="X654" s="38"/>
      <c r="Y654" s="38"/>
      <c r="Z654" s="38"/>
      <c r="AA654" s="38"/>
      <c r="AB654" s="38"/>
      <c r="AC654" s="38"/>
      <c r="AD654" s="38"/>
      <c r="AE654" s="38"/>
      <c r="AT654" s="19" t="s">
        <v>167</v>
      </c>
      <c r="AU654" s="19" t="s">
        <v>91</v>
      </c>
    </row>
    <row r="655" s="2" customFormat="1" ht="16.5" customHeight="1">
      <c r="A655" s="38"/>
      <c r="B655" s="180"/>
      <c r="C655" s="181" t="s">
        <v>2569</v>
      </c>
      <c r="D655" s="181" t="s">
        <v>160</v>
      </c>
      <c r="E655" s="182" t="s">
        <v>2570</v>
      </c>
      <c r="F655" s="183" t="s">
        <v>2571</v>
      </c>
      <c r="G655" s="184" t="s">
        <v>2553</v>
      </c>
      <c r="H655" s="185">
        <v>1</v>
      </c>
      <c r="I655" s="186"/>
      <c r="J655" s="187">
        <f>ROUND(I655*H655,2)</f>
        <v>0</v>
      </c>
      <c r="K655" s="183" t="s">
        <v>1</v>
      </c>
      <c r="L655" s="39"/>
      <c r="M655" s="188" t="s">
        <v>1</v>
      </c>
      <c r="N655" s="189" t="s">
        <v>40</v>
      </c>
      <c r="O655" s="77"/>
      <c r="P655" s="190">
        <f>O655*H655</f>
        <v>0</v>
      </c>
      <c r="Q655" s="190">
        <v>0</v>
      </c>
      <c r="R655" s="190">
        <f>Q655*H655</f>
        <v>0</v>
      </c>
      <c r="S655" s="190">
        <v>0</v>
      </c>
      <c r="T655" s="191">
        <f>S655*H655</f>
        <v>0</v>
      </c>
      <c r="U655" s="38"/>
      <c r="V655" s="38"/>
      <c r="W655" s="38"/>
      <c r="X655" s="38"/>
      <c r="Y655" s="38"/>
      <c r="Z655" s="38"/>
      <c r="AA655" s="38"/>
      <c r="AB655" s="38"/>
      <c r="AC655" s="38"/>
      <c r="AD655" s="38"/>
      <c r="AE655" s="38"/>
      <c r="AR655" s="192" t="s">
        <v>165</v>
      </c>
      <c r="AT655" s="192" t="s">
        <v>160</v>
      </c>
      <c r="AU655" s="192" t="s">
        <v>91</v>
      </c>
      <c r="AY655" s="19" t="s">
        <v>158</v>
      </c>
      <c r="BE655" s="193">
        <f>IF(N655="základní",J655,0)</f>
        <v>0</v>
      </c>
      <c r="BF655" s="193">
        <f>IF(N655="snížená",J655,0)</f>
        <v>0</v>
      </c>
      <c r="BG655" s="193">
        <f>IF(N655="zákl. přenesená",J655,0)</f>
        <v>0</v>
      </c>
      <c r="BH655" s="193">
        <f>IF(N655="sníž. přenesená",J655,0)</f>
        <v>0</v>
      </c>
      <c r="BI655" s="193">
        <f>IF(N655="nulová",J655,0)</f>
        <v>0</v>
      </c>
      <c r="BJ655" s="19" t="s">
        <v>81</v>
      </c>
      <c r="BK655" s="193">
        <f>ROUND(I655*H655,2)</f>
        <v>0</v>
      </c>
      <c r="BL655" s="19" t="s">
        <v>165</v>
      </c>
      <c r="BM655" s="192" t="s">
        <v>2572</v>
      </c>
    </row>
    <row r="656" s="2" customFormat="1">
      <c r="A656" s="38"/>
      <c r="B656" s="39"/>
      <c r="C656" s="38"/>
      <c r="D656" s="194" t="s">
        <v>167</v>
      </c>
      <c r="E656" s="38"/>
      <c r="F656" s="195" t="s">
        <v>2571</v>
      </c>
      <c r="G656" s="38"/>
      <c r="H656" s="38"/>
      <c r="I656" s="196"/>
      <c r="J656" s="38"/>
      <c r="K656" s="38"/>
      <c r="L656" s="39"/>
      <c r="M656" s="197"/>
      <c r="N656" s="198"/>
      <c r="O656" s="77"/>
      <c r="P656" s="77"/>
      <c r="Q656" s="77"/>
      <c r="R656" s="77"/>
      <c r="S656" s="77"/>
      <c r="T656" s="78"/>
      <c r="U656" s="38"/>
      <c r="V656" s="38"/>
      <c r="W656" s="38"/>
      <c r="X656" s="38"/>
      <c r="Y656" s="38"/>
      <c r="Z656" s="38"/>
      <c r="AA656" s="38"/>
      <c r="AB656" s="38"/>
      <c r="AC656" s="38"/>
      <c r="AD656" s="38"/>
      <c r="AE656" s="38"/>
      <c r="AT656" s="19" t="s">
        <v>167</v>
      </c>
      <c r="AU656" s="19" t="s">
        <v>91</v>
      </c>
    </row>
    <row r="657" s="2" customFormat="1" ht="16.5" customHeight="1">
      <c r="A657" s="38"/>
      <c r="B657" s="180"/>
      <c r="C657" s="181" t="s">
        <v>2222</v>
      </c>
      <c r="D657" s="181" t="s">
        <v>160</v>
      </c>
      <c r="E657" s="182" t="s">
        <v>2573</v>
      </c>
      <c r="F657" s="183" t="s">
        <v>2574</v>
      </c>
      <c r="G657" s="184" t="s">
        <v>469</v>
      </c>
      <c r="H657" s="185">
        <v>3</v>
      </c>
      <c r="I657" s="186"/>
      <c r="J657" s="187">
        <f>ROUND(I657*H657,2)</f>
        <v>0</v>
      </c>
      <c r="K657" s="183" t="s">
        <v>1</v>
      </c>
      <c r="L657" s="39"/>
      <c r="M657" s="188" t="s">
        <v>1</v>
      </c>
      <c r="N657" s="189" t="s">
        <v>40</v>
      </c>
      <c r="O657" s="77"/>
      <c r="P657" s="190">
        <f>O657*H657</f>
        <v>0</v>
      </c>
      <c r="Q657" s="190">
        <v>0</v>
      </c>
      <c r="R657" s="190">
        <f>Q657*H657</f>
        <v>0</v>
      </c>
      <c r="S657" s="190">
        <v>0</v>
      </c>
      <c r="T657" s="191">
        <f>S657*H657</f>
        <v>0</v>
      </c>
      <c r="U657" s="38"/>
      <c r="V657" s="38"/>
      <c r="W657" s="38"/>
      <c r="X657" s="38"/>
      <c r="Y657" s="38"/>
      <c r="Z657" s="38"/>
      <c r="AA657" s="38"/>
      <c r="AB657" s="38"/>
      <c r="AC657" s="38"/>
      <c r="AD657" s="38"/>
      <c r="AE657" s="38"/>
      <c r="AR657" s="192" t="s">
        <v>165</v>
      </c>
      <c r="AT657" s="192" t="s">
        <v>160</v>
      </c>
      <c r="AU657" s="192" t="s">
        <v>91</v>
      </c>
      <c r="AY657" s="19" t="s">
        <v>158</v>
      </c>
      <c r="BE657" s="193">
        <f>IF(N657="základní",J657,0)</f>
        <v>0</v>
      </c>
      <c r="BF657" s="193">
        <f>IF(N657="snížená",J657,0)</f>
        <v>0</v>
      </c>
      <c r="BG657" s="193">
        <f>IF(N657="zákl. přenesená",J657,0)</f>
        <v>0</v>
      </c>
      <c r="BH657" s="193">
        <f>IF(N657="sníž. přenesená",J657,0)</f>
        <v>0</v>
      </c>
      <c r="BI657" s="193">
        <f>IF(N657="nulová",J657,0)</f>
        <v>0</v>
      </c>
      <c r="BJ657" s="19" t="s">
        <v>81</v>
      </c>
      <c r="BK657" s="193">
        <f>ROUND(I657*H657,2)</f>
        <v>0</v>
      </c>
      <c r="BL657" s="19" t="s">
        <v>165</v>
      </c>
      <c r="BM657" s="192" t="s">
        <v>2009</v>
      </c>
    </row>
    <row r="658" s="2" customFormat="1">
      <c r="A658" s="38"/>
      <c r="B658" s="39"/>
      <c r="C658" s="38"/>
      <c r="D658" s="194" t="s">
        <v>167</v>
      </c>
      <c r="E658" s="38"/>
      <c r="F658" s="195" t="s">
        <v>2574</v>
      </c>
      <c r="G658" s="38"/>
      <c r="H658" s="38"/>
      <c r="I658" s="196"/>
      <c r="J658" s="38"/>
      <c r="K658" s="38"/>
      <c r="L658" s="39"/>
      <c r="M658" s="197"/>
      <c r="N658" s="198"/>
      <c r="O658" s="77"/>
      <c r="P658" s="77"/>
      <c r="Q658" s="77"/>
      <c r="R658" s="77"/>
      <c r="S658" s="77"/>
      <c r="T658" s="78"/>
      <c r="U658" s="38"/>
      <c r="V658" s="38"/>
      <c r="W658" s="38"/>
      <c r="X658" s="38"/>
      <c r="Y658" s="38"/>
      <c r="Z658" s="38"/>
      <c r="AA658" s="38"/>
      <c r="AB658" s="38"/>
      <c r="AC658" s="38"/>
      <c r="AD658" s="38"/>
      <c r="AE658" s="38"/>
      <c r="AT658" s="19" t="s">
        <v>167</v>
      </c>
      <c r="AU658" s="19" t="s">
        <v>91</v>
      </c>
    </row>
    <row r="659" s="2" customFormat="1" ht="16.5" customHeight="1">
      <c r="A659" s="38"/>
      <c r="B659" s="180"/>
      <c r="C659" s="181" t="s">
        <v>2575</v>
      </c>
      <c r="D659" s="181" t="s">
        <v>160</v>
      </c>
      <c r="E659" s="182" t="s">
        <v>2576</v>
      </c>
      <c r="F659" s="183" t="s">
        <v>2577</v>
      </c>
      <c r="G659" s="184" t="s">
        <v>469</v>
      </c>
      <c r="H659" s="185">
        <v>1</v>
      </c>
      <c r="I659" s="186"/>
      <c r="J659" s="187">
        <f>ROUND(I659*H659,2)</f>
        <v>0</v>
      </c>
      <c r="K659" s="183" t="s">
        <v>1</v>
      </c>
      <c r="L659" s="39"/>
      <c r="M659" s="188" t="s">
        <v>1</v>
      </c>
      <c r="N659" s="189" t="s">
        <v>40</v>
      </c>
      <c r="O659" s="77"/>
      <c r="P659" s="190">
        <f>O659*H659</f>
        <v>0</v>
      </c>
      <c r="Q659" s="190">
        <v>0</v>
      </c>
      <c r="R659" s="190">
        <f>Q659*H659</f>
        <v>0</v>
      </c>
      <c r="S659" s="190">
        <v>0</v>
      </c>
      <c r="T659" s="191">
        <f>S659*H659</f>
        <v>0</v>
      </c>
      <c r="U659" s="38"/>
      <c r="V659" s="38"/>
      <c r="W659" s="38"/>
      <c r="X659" s="38"/>
      <c r="Y659" s="38"/>
      <c r="Z659" s="38"/>
      <c r="AA659" s="38"/>
      <c r="AB659" s="38"/>
      <c r="AC659" s="38"/>
      <c r="AD659" s="38"/>
      <c r="AE659" s="38"/>
      <c r="AR659" s="192" t="s">
        <v>165</v>
      </c>
      <c r="AT659" s="192" t="s">
        <v>160</v>
      </c>
      <c r="AU659" s="192" t="s">
        <v>91</v>
      </c>
      <c r="AY659" s="19" t="s">
        <v>158</v>
      </c>
      <c r="BE659" s="193">
        <f>IF(N659="základní",J659,0)</f>
        <v>0</v>
      </c>
      <c r="BF659" s="193">
        <f>IF(N659="snížená",J659,0)</f>
        <v>0</v>
      </c>
      <c r="BG659" s="193">
        <f>IF(N659="zákl. přenesená",J659,0)</f>
        <v>0</v>
      </c>
      <c r="BH659" s="193">
        <f>IF(N659="sníž. přenesená",J659,0)</f>
        <v>0</v>
      </c>
      <c r="BI659" s="193">
        <f>IF(N659="nulová",J659,0)</f>
        <v>0</v>
      </c>
      <c r="BJ659" s="19" t="s">
        <v>81</v>
      </c>
      <c r="BK659" s="193">
        <f>ROUND(I659*H659,2)</f>
        <v>0</v>
      </c>
      <c r="BL659" s="19" t="s">
        <v>165</v>
      </c>
      <c r="BM659" s="192" t="s">
        <v>2578</v>
      </c>
    </row>
    <row r="660" s="2" customFormat="1">
      <c r="A660" s="38"/>
      <c r="B660" s="39"/>
      <c r="C660" s="38"/>
      <c r="D660" s="194" t="s">
        <v>167</v>
      </c>
      <c r="E660" s="38"/>
      <c r="F660" s="195" t="s">
        <v>2577</v>
      </c>
      <c r="G660" s="38"/>
      <c r="H660" s="38"/>
      <c r="I660" s="196"/>
      <c r="J660" s="38"/>
      <c r="K660" s="38"/>
      <c r="L660" s="39"/>
      <c r="M660" s="197"/>
      <c r="N660" s="198"/>
      <c r="O660" s="77"/>
      <c r="P660" s="77"/>
      <c r="Q660" s="77"/>
      <c r="R660" s="77"/>
      <c r="S660" s="77"/>
      <c r="T660" s="78"/>
      <c r="U660" s="38"/>
      <c r="V660" s="38"/>
      <c r="W660" s="38"/>
      <c r="X660" s="38"/>
      <c r="Y660" s="38"/>
      <c r="Z660" s="38"/>
      <c r="AA660" s="38"/>
      <c r="AB660" s="38"/>
      <c r="AC660" s="38"/>
      <c r="AD660" s="38"/>
      <c r="AE660" s="38"/>
      <c r="AT660" s="19" t="s">
        <v>167</v>
      </c>
      <c r="AU660" s="19" t="s">
        <v>91</v>
      </c>
    </row>
    <row r="661" s="2" customFormat="1" ht="16.5" customHeight="1">
      <c r="A661" s="38"/>
      <c r="B661" s="180"/>
      <c r="C661" s="181" t="s">
        <v>2225</v>
      </c>
      <c r="D661" s="181" t="s">
        <v>160</v>
      </c>
      <c r="E661" s="182" t="s">
        <v>2579</v>
      </c>
      <c r="F661" s="183" t="s">
        <v>2580</v>
      </c>
      <c r="G661" s="184" t="s">
        <v>469</v>
      </c>
      <c r="H661" s="185">
        <v>1</v>
      </c>
      <c r="I661" s="186"/>
      <c r="J661" s="187">
        <f>ROUND(I661*H661,2)</f>
        <v>0</v>
      </c>
      <c r="K661" s="183" t="s">
        <v>1</v>
      </c>
      <c r="L661" s="39"/>
      <c r="M661" s="188" t="s">
        <v>1</v>
      </c>
      <c r="N661" s="189" t="s">
        <v>40</v>
      </c>
      <c r="O661" s="77"/>
      <c r="P661" s="190">
        <f>O661*H661</f>
        <v>0</v>
      </c>
      <c r="Q661" s="190">
        <v>0</v>
      </c>
      <c r="R661" s="190">
        <f>Q661*H661</f>
        <v>0</v>
      </c>
      <c r="S661" s="190">
        <v>0</v>
      </c>
      <c r="T661" s="191">
        <f>S661*H661</f>
        <v>0</v>
      </c>
      <c r="U661" s="38"/>
      <c r="V661" s="38"/>
      <c r="W661" s="38"/>
      <c r="X661" s="38"/>
      <c r="Y661" s="38"/>
      <c r="Z661" s="38"/>
      <c r="AA661" s="38"/>
      <c r="AB661" s="38"/>
      <c r="AC661" s="38"/>
      <c r="AD661" s="38"/>
      <c r="AE661" s="38"/>
      <c r="AR661" s="192" t="s">
        <v>165</v>
      </c>
      <c r="AT661" s="192" t="s">
        <v>160</v>
      </c>
      <c r="AU661" s="192" t="s">
        <v>91</v>
      </c>
      <c r="AY661" s="19" t="s">
        <v>158</v>
      </c>
      <c r="BE661" s="193">
        <f>IF(N661="základní",J661,0)</f>
        <v>0</v>
      </c>
      <c r="BF661" s="193">
        <f>IF(N661="snížená",J661,0)</f>
        <v>0</v>
      </c>
      <c r="BG661" s="193">
        <f>IF(N661="zákl. přenesená",J661,0)</f>
        <v>0</v>
      </c>
      <c r="BH661" s="193">
        <f>IF(N661="sníž. přenesená",J661,0)</f>
        <v>0</v>
      </c>
      <c r="BI661" s="193">
        <f>IF(N661="nulová",J661,0)</f>
        <v>0</v>
      </c>
      <c r="BJ661" s="19" t="s">
        <v>81</v>
      </c>
      <c r="BK661" s="193">
        <f>ROUND(I661*H661,2)</f>
        <v>0</v>
      </c>
      <c r="BL661" s="19" t="s">
        <v>165</v>
      </c>
      <c r="BM661" s="192" t="s">
        <v>2581</v>
      </c>
    </row>
    <row r="662" s="2" customFormat="1">
      <c r="A662" s="38"/>
      <c r="B662" s="39"/>
      <c r="C662" s="38"/>
      <c r="D662" s="194" t="s">
        <v>167</v>
      </c>
      <c r="E662" s="38"/>
      <c r="F662" s="195" t="s">
        <v>2580</v>
      </c>
      <c r="G662" s="38"/>
      <c r="H662" s="38"/>
      <c r="I662" s="196"/>
      <c r="J662" s="38"/>
      <c r="K662" s="38"/>
      <c r="L662" s="39"/>
      <c r="M662" s="197"/>
      <c r="N662" s="198"/>
      <c r="O662" s="77"/>
      <c r="P662" s="77"/>
      <c r="Q662" s="77"/>
      <c r="R662" s="77"/>
      <c r="S662" s="77"/>
      <c r="T662" s="78"/>
      <c r="U662" s="38"/>
      <c r="V662" s="38"/>
      <c r="W662" s="38"/>
      <c r="X662" s="38"/>
      <c r="Y662" s="38"/>
      <c r="Z662" s="38"/>
      <c r="AA662" s="38"/>
      <c r="AB662" s="38"/>
      <c r="AC662" s="38"/>
      <c r="AD662" s="38"/>
      <c r="AE662" s="38"/>
      <c r="AT662" s="19" t="s">
        <v>167</v>
      </c>
      <c r="AU662" s="19" t="s">
        <v>91</v>
      </c>
    </row>
    <row r="663" s="2" customFormat="1" ht="16.5" customHeight="1">
      <c r="A663" s="38"/>
      <c r="B663" s="180"/>
      <c r="C663" s="181" t="s">
        <v>2582</v>
      </c>
      <c r="D663" s="181" t="s">
        <v>160</v>
      </c>
      <c r="E663" s="182" t="s">
        <v>2583</v>
      </c>
      <c r="F663" s="183" t="s">
        <v>2584</v>
      </c>
      <c r="G663" s="184" t="s">
        <v>2553</v>
      </c>
      <c r="H663" s="185">
        <v>1</v>
      </c>
      <c r="I663" s="186"/>
      <c r="J663" s="187">
        <f>ROUND(I663*H663,2)</f>
        <v>0</v>
      </c>
      <c r="K663" s="183" t="s">
        <v>1</v>
      </c>
      <c r="L663" s="39"/>
      <c r="M663" s="188" t="s">
        <v>1</v>
      </c>
      <c r="N663" s="189" t="s">
        <v>40</v>
      </c>
      <c r="O663" s="77"/>
      <c r="P663" s="190">
        <f>O663*H663</f>
        <v>0</v>
      </c>
      <c r="Q663" s="190">
        <v>0</v>
      </c>
      <c r="R663" s="190">
        <f>Q663*H663</f>
        <v>0</v>
      </c>
      <c r="S663" s="190">
        <v>0</v>
      </c>
      <c r="T663" s="191">
        <f>S663*H663</f>
        <v>0</v>
      </c>
      <c r="U663" s="38"/>
      <c r="V663" s="38"/>
      <c r="W663" s="38"/>
      <c r="X663" s="38"/>
      <c r="Y663" s="38"/>
      <c r="Z663" s="38"/>
      <c r="AA663" s="38"/>
      <c r="AB663" s="38"/>
      <c r="AC663" s="38"/>
      <c r="AD663" s="38"/>
      <c r="AE663" s="38"/>
      <c r="AR663" s="192" t="s">
        <v>165</v>
      </c>
      <c r="AT663" s="192" t="s">
        <v>160</v>
      </c>
      <c r="AU663" s="192" t="s">
        <v>91</v>
      </c>
      <c r="AY663" s="19" t="s">
        <v>158</v>
      </c>
      <c r="BE663" s="193">
        <f>IF(N663="základní",J663,0)</f>
        <v>0</v>
      </c>
      <c r="BF663" s="193">
        <f>IF(N663="snížená",J663,0)</f>
        <v>0</v>
      </c>
      <c r="BG663" s="193">
        <f>IF(N663="zákl. přenesená",J663,0)</f>
        <v>0</v>
      </c>
      <c r="BH663" s="193">
        <f>IF(N663="sníž. přenesená",J663,0)</f>
        <v>0</v>
      </c>
      <c r="BI663" s="193">
        <f>IF(N663="nulová",J663,0)</f>
        <v>0</v>
      </c>
      <c r="BJ663" s="19" t="s">
        <v>81</v>
      </c>
      <c r="BK663" s="193">
        <f>ROUND(I663*H663,2)</f>
        <v>0</v>
      </c>
      <c r="BL663" s="19" t="s">
        <v>165</v>
      </c>
      <c r="BM663" s="192" t="s">
        <v>2585</v>
      </c>
    </row>
    <row r="664" s="2" customFormat="1">
      <c r="A664" s="38"/>
      <c r="B664" s="39"/>
      <c r="C664" s="38"/>
      <c r="D664" s="194" t="s">
        <v>167</v>
      </c>
      <c r="E664" s="38"/>
      <c r="F664" s="195" t="s">
        <v>2584</v>
      </c>
      <c r="G664" s="38"/>
      <c r="H664" s="38"/>
      <c r="I664" s="196"/>
      <c r="J664" s="38"/>
      <c r="K664" s="38"/>
      <c r="L664" s="39"/>
      <c r="M664" s="197"/>
      <c r="N664" s="198"/>
      <c r="O664" s="77"/>
      <c r="P664" s="77"/>
      <c r="Q664" s="77"/>
      <c r="R664" s="77"/>
      <c r="S664" s="77"/>
      <c r="T664" s="78"/>
      <c r="U664" s="38"/>
      <c r="V664" s="38"/>
      <c r="W664" s="38"/>
      <c r="X664" s="38"/>
      <c r="Y664" s="38"/>
      <c r="Z664" s="38"/>
      <c r="AA664" s="38"/>
      <c r="AB664" s="38"/>
      <c r="AC664" s="38"/>
      <c r="AD664" s="38"/>
      <c r="AE664" s="38"/>
      <c r="AT664" s="19" t="s">
        <v>167</v>
      </c>
      <c r="AU664" s="19" t="s">
        <v>91</v>
      </c>
    </row>
    <row r="665" s="12" customFormat="1" ht="20.88" customHeight="1">
      <c r="A665" s="12"/>
      <c r="B665" s="167"/>
      <c r="C665" s="12"/>
      <c r="D665" s="168" t="s">
        <v>74</v>
      </c>
      <c r="E665" s="178" t="s">
        <v>2586</v>
      </c>
      <c r="F665" s="178" t="s">
        <v>2587</v>
      </c>
      <c r="G665" s="12"/>
      <c r="H665" s="12"/>
      <c r="I665" s="170"/>
      <c r="J665" s="179">
        <f>BK665</f>
        <v>0</v>
      </c>
      <c r="K665" s="12"/>
      <c r="L665" s="167"/>
      <c r="M665" s="172"/>
      <c r="N665" s="173"/>
      <c r="O665" s="173"/>
      <c r="P665" s="174">
        <f>SUM(P666:P741)</f>
        <v>0</v>
      </c>
      <c r="Q665" s="173"/>
      <c r="R665" s="174">
        <f>SUM(R666:R741)</f>
        <v>0</v>
      </c>
      <c r="S665" s="173"/>
      <c r="T665" s="175">
        <f>SUM(T666:T741)</f>
        <v>0</v>
      </c>
      <c r="U665" s="12"/>
      <c r="V665" s="12"/>
      <c r="W665" s="12"/>
      <c r="X665" s="12"/>
      <c r="Y665" s="12"/>
      <c r="Z665" s="12"/>
      <c r="AA665" s="12"/>
      <c r="AB665" s="12"/>
      <c r="AC665" s="12"/>
      <c r="AD665" s="12"/>
      <c r="AE665" s="12"/>
      <c r="AR665" s="168" t="s">
        <v>81</v>
      </c>
      <c r="AT665" s="176" t="s">
        <v>74</v>
      </c>
      <c r="AU665" s="176" t="s">
        <v>83</v>
      </c>
      <c r="AY665" s="168" t="s">
        <v>158</v>
      </c>
      <c r="BK665" s="177">
        <f>SUM(BK666:BK741)</f>
        <v>0</v>
      </c>
    </row>
    <row r="666" s="2" customFormat="1" ht="44.25" customHeight="1">
      <c r="A666" s="38"/>
      <c r="B666" s="180"/>
      <c r="C666" s="181" t="s">
        <v>2227</v>
      </c>
      <c r="D666" s="181" t="s">
        <v>160</v>
      </c>
      <c r="E666" s="182" t="s">
        <v>2588</v>
      </c>
      <c r="F666" s="183" t="s">
        <v>2589</v>
      </c>
      <c r="G666" s="184" t="s">
        <v>469</v>
      </c>
      <c r="H666" s="185">
        <v>1</v>
      </c>
      <c r="I666" s="186"/>
      <c r="J666" s="187">
        <f>ROUND(I666*H666,2)</f>
        <v>0</v>
      </c>
      <c r="K666" s="183" t="s">
        <v>1</v>
      </c>
      <c r="L666" s="39"/>
      <c r="M666" s="188" t="s">
        <v>1</v>
      </c>
      <c r="N666" s="189" t="s">
        <v>40</v>
      </c>
      <c r="O666" s="77"/>
      <c r="P666" s="190">
        <f>O666*H666</f>
        <v>0</v>
      </c>
      <c r="Q666" s="190">
        <v>0</v>
      </c>
      <c r="R666" s="190">
        <f>Q666*H666</f>
        <v>0</v>
      </c>
      <c r="S666" s="190">
        <v>0</v>
      </c>
      <c r="T666" s="191">
        <f>S666*H666</f>
        <v>0</v>
      </c>
      <c r="U666" s="38"/>
      <c r="V666" s="38"/>
      <c r="W666" s="38"/>
      <c r="X666" s="38"/>
      <c r="Y666" s="38"/>
      <c r="Z666" s="38"/>
      <c r="AA666" s="38"/>
      <c r="AB666" s="38"/>
      <c r="AC666" s="38"/>
      <c r="AD666" s="38"/>
      <c r="AE666" s="38"/>
      <c r="AR666" s="192" t="s">
        <v>165</v>
      </c>
      <c r="AT666" s="192" t="s">
        <v>160</v>
      </c>
      <c r="AU666" s="192" t="s">
        <v>91</v>
      </c>
      <c r="AY666" s="19" t="s">
        <v>158</v>
      </c>
      <c r="BE666" s="193">
        <f>IF(N666="základní",J666,0)</f>
        <v>0</v>
      </c>
      <c r="BF666" s="193">
        <f>IF(N666="snížená",J666,0)</f>
        <v>0</v>
      </c>
      <c r="BG666" s="193">
        <f>IF(N666="zákl. přenesená",J666,0)</f>
        <v>0</v>
      </c>
      <c r="BH666" s="193">
        <f>IF(N666="sníž. přenesená",J666,0)</f>
        <v>0</v>
      </c>
      <c r="BI666" s="193">
        <f>IF(N666="nulová",J666,0)</f>
        <v>0</v>
      </c>
      <c r="BJ666" s="19" t="s">
        <v>81</v>
      </c>
      <c r="BK666" s="193">
        <f>ROUND(I666*H666,2)</f>
        <v>0</v>
      </c>
      <c r="BL666" s="19" t="s">
        <v>165</v>
      </c>
      <c r="BM666" s="192" t="s">
        <v>2590</v>
      </c>
    </row>
    <row r="667" s="2" customFormat="1">
      <c r="A667" s="38"/>
      <c r="B667" s="39"/>
      <c r="C667" s="38"/>
      <c r="D667" s="194" t="s">
        <v>167</v>
      </c>
      <c r="E667" s="38"/>
      <c r="F667" s="195" t="s">
        <v>2589</v>
      </c>
      <c r="G667" s="38"/>
      <c r="H667" s="38"/>
      <c r="I667" s="196"/>
      <c r="J667" s="38"/>
      <c r="K667" s="38"/>
      <c r="L667" s="39"/>
      <c r="M667" s="197"/>
      <c r="N667" s="198"/>
      <c r="O667" s="77"/>
      <c r="P667" s="77"/>
      <c r="Q667" s="77"/>
      <c r="R667" s="77"/>
      <c r="S667" s="77"/>
      <c r="T667" s="78"/>
      <c r="U667" s="38"/>
      <c r="V667" s="38"/>
      <c r="W667" s="38"/>
      <c r="X667" s="38"/>
      <c r="Y667" s="38"/>
      <c r="Z667" s="38"/>
      <c r="AA667" s="38"/>
      <c r="AB667" s="38"/>
      <c r="AC667" s="38"/>
      <c r="AD667" s="38"/>
      <c r="AE667" s="38"/>
      <c r="AT667" s="19" t="s">
        <v>167</v>
      </c>
      <c r="AU667" s="19" t="s">
        <v>91</v>
      </c>
    </row>
    <row r="668" s="2" customFormat="1" ht="16.5" customHeight="1">
      <c r="A668" s="38"/>
      <c r="B668" s="180"/>
      <c r="C668" s="181" t="s">
        <v>2591</v>
      </c>
      <c r="D668" s="181" t="s">
        <v>160</v>
      </c>
      <c r="E668" s="182" t="s">
        <v>2592</v>
      </c>
      <c r="F668" s="183" t="s">
        <v>2593</v>
      </c>
      <c r="G668" s="184" t="s">
        <v>364</v>
      </c>
      <c r="H668" s="185">
        <v>1</v>
      </c>
      <c r="I668" s="186"/>
      <c r="J668" s="187">
        <f>ROUND(I668*H668,2)</f>
        <v>0</v>
      </c>
      <c r="K668" s="183" t="s">
        <v>1</v>
      </c>
      <c r="L668" s="39"/>
      <c r="M668" s="188" t="s">
        <v>1</v>
      </c>
      <c r="N668" s="189" t="s">
        <v>40</v>
      </c>
      <c r="O668" s="77"/>
      <c r="P668" s="190">
        <f>O668*H668</f>
        <v>0</v>
      </c>
      <c r="Q668" s="190">
        <v>0</v>
      </c>
      <c r="R668" s="190">
        <f>Q668*H668</f>
        <v>0</v>
      </c>
      <c r="S668" s="190">
        <v>0</v>
      </c>
      <c r="T668" s="191">
        <f>S668*H668</f>
        <v>0</v>
      </c>
      <c r="U668" s="38"/>
      <c r="V668" s="38"/>
      <c r="W668" s="38"/>
      <c r="X668" s="38"/>
      <c r="Y668" s="38"/>
      <c r="Z668" s="38"/>
      <c r="AA668" s="38"/>
      <c r="AB668" s="38"/>
      <c r="AC668" s="38"/>
      <c r="AD668" s="38"/>
      <c r="AE668" s="38"/>
      <c r="AR668" s="192" t="s">
        <v>165</v>
      </c>
      <c r="AT668" s="192" t="s">
        <v>160</v>
      </c>
      <c r="AU668" s="192" t="s">
        <v>91</v>
      </c>
      <c r="AY668" s="19" t="s">
        <v>158</v>
      </c>
      <c r="BE668" s="193">
        <f>IF(N668="základní",J668,0)</f>
        <v>0</v>
      </c>
      <c r="BF668" s="193">
        <f>IF(N668="snížená",J668,0)</f>
        <v>0</v>
      </c>
      <c r="BG668" s="193">
        <f>IF(N668="zákl. přenesená",J668,0)</f>
        <v>0</v>
      </c>
      <c r="BH668" s="193">
        <f>IF(N668="sníž. přenesená",J668,0)</f>
        <v>0</v>
      </c>
      <c r="BI668" s="193">
        <f>IF(N668="nulová",J668,0)</f>
        <v>0</v>
      </c>
      <c r="BJ668" s="19" t="s">
        <v>81</v>
      </c>
      <c r="BK668" s="193">
        <f>ROUND(I668*H668,2)</f>
        <v>0</v>
      </c>
      <c r="BL668" s="19" t="s">
        <v>165</v>
      </c>
      <c r="BM668" s="192" t="s">
        <v>2594</v>
      </c>
    </row>
    <row r="669" s="2" customFormat="1">
      <c r="A669" s="38"/>
      <c r="B669" s="39"/>
      <c r="C669" s="38"/>
      <c r="D669" s="194" t="s">
        <v>167</v>
      </c>
      <c r="E669" s="38"/>
      <c r="F669" s="195" t="s">
        <v>2593</v>
      </c>
      <c r="G669" s="38"/>
      <c r="H669" s="38"/>
      <c r="I669" s="196"/>
      <c r="J669" s="38"/>
      <c r="K669" s="38"/>
      <c r="L669" s="39"/>
      <c r="M669" s="197"/>
      <c r="N669" s="198"/>
      <c r="O669" s="77"/>
      <c r="P669" s="77"/>
      <c r="Q669" s="77"/>
      <c r="R669" s="77"/>
      <c r="S669" s="77"/>
      <c r="T669" s="78"/>
      <c r="U669" s="38"/>
      <c r="V669" s="38"/>
      <c r="W669" s="38"/>
      <c r="X669" s="38"/>
      <c r="Y669" s="38"/>
      <c r="Z669" s="38"/>
      <c r="AA669" s="38"/>
      <c r="AB669" s="38"/>
      <c r="AC669" s="38"/>
      <c r="AD669" s="38"/>
      <c r="AE669" s="38"/>
      <c r="AT669" s="19" t="s">
        <v>167</v>
      </c>
      <c r="AU669" s="19" t="s">
        <v>91</v>
      </c>
    </row>
    <row r="670" s="2" customFormat="1" ht="16.5" customHeight="1">
      <c r="A670" s="38"/>
      <c r="B670" s="180"/>
      <c r="C670" s="181" t="s">
        <v>2229</v>
      </c>
      <c r="D670" s="181" t="s">
        <v>160</v>
      </c>
      <c r="E670" s="182" t="s">
        <v>2595</v>
      </c>
      <c r="F670" s="183" t="s">
        <v>2596</v>
      </c>
      <c r="G670" s="184" t="s">
        <v>364</v>
      </c>
      <c r="H670" s="185">
        <v>1</v>
      </c>
      <c r="I670" s="186"/>
      <c r="J670" s="187">
        <f>ROUND(I670*H670,2)</f>
        <v>0</v>
      </c>
      <c r="K670" s="183" t="s">
        <v>1</v>
      </c>
      <c r="L670" s="39"/>
      <c r="M670" s="188" t="s">
        <v>1</v>
      </c>
      <c r="N670" s="189" t="s">
        <v>40</v>
      </c>
      <c r="O670" s="77"/>
      <c r="P670" s="190">
        <f>O670*H670</f>
        <v>0</v>
      </c>
      <c r="Q670" s="190">
        <v>0</v>
      </c>
      <c r="R670" s="190">
        <f>Q670*H670</f>
        <v>0</v>
      </c>
      <c r="S670" s="190">
        <v>0</v>
      </c>
      <c r="T670" s="191">
        <f>S670*H670</f>
        <v>0</v>
      </c>
      <c r="U670" s="38"/>
      <c r="V670" s="38"/>
      <c r="W670" s="38"/>
      <c r="X670" s="38"/>
      <c r="Y670" s="38"/>
      <c r="Z670" s="38"/>
      <c r="AA670" s="38"/>
      <c r="AB670" s="38"/>
      <c r="AC670" s="38"/>
      <c r="AD670" s="38"/>
      <c r="AE670" s="38"/>
      <c r="AR670" s="192" t="s">
        <v>165</v>
      </c>
      <c r="AT670" s="192" t="s">
        <v>160</v>
      </c>
      <c r="AU670" s="192" t="s">
        <v>91</v>
      </c>
      <c r="AY670" s="19" t="s">
        <v>158</v>
      </c>
      <c r="BE670" s="193">
        <f>IF(N670="základní",J670,0)</f>
        <v>0</v>
      </c>
      <c r="BF670" s="193">
        <f>IF(N670="snížená",J670,0)</f>
        <v>0</v>
      </c>
      <c r="BG670" s="193">
        <f>IF(N670="zákl. přenesená",J670,0)</f>
        <v>0</v>
      </c>
      <c r="BH670" s="193">
        <f>IF(N670="sníž. přenesená",J670,0)</f>
        <v>0</v>
      </c>
      <c r="BI670" s="193">
        <f>IF(N670="nulová",J670,0)</f>
        <v>0</v>
      </c>
      <c r="BJ670" s="19" t="s">
        <v>81</v>
      </c>
      <c r="BK670" s="193">
        <f>ROUND(I670*H670,2)</f>
        <v>0</v>
      </c>
      <c r="BL670" s="19" t="s">
        <v>165</v>
      </c>
      <c r="BM670" s="192" t="s">
        <v>2597</v>
      </c>
    </row>
    <row r="671" s="2" customFormat="1">
      <c r="A671" s="38"/>
      <c r="B671" s="39"/>
      <c r="C671" s="38"/>
      <c r="D671" s="194" t="s">
        <v>167</v>
      </c>
      <c r="E671" s="38"/>
      <c r="F671" s="195" t="s">
        <v>2596</v>
      </c>
      <c r="G671" s="38"/>
      <c r="H671" s="38"/>
      <c r="I671" s="196"/>
      <c r="J671" s="38"/>
      <c r="K671" s="38"/>
      <c r="L671" s="39"/>
      <c r="M671" s="197"/>
      <c r="N671" s="198"/>
      <c r="O671" s="77"/>
      <c r="P671" s="77"/>
      <c r="Q671" s="77"/>
      <c r="R671" s="77"/>
      <c r="S671" s="77"/>
      <c r="T671" s="78"/>
      <c r="U671" s="38"/>
      <c r="V671" s="38"/>
      <c r="W671" s="38"/>
      <c r="X671" s="38"/>
      <c r="Y671" s="38"/>
      <c r="Z671" s="38"/>
      <c r="AA671" s="38"/>
      <c r="AB671" s="38"/>
      <c r="AC671" s="38"/>
      <c r="AD671" s="38"/>
      <c r="AE671" s="38"/>
      <c r="AT671" s="19" t="s">
        <v>167</v>
      </c>
      <c r="AU671" s="19" t="s">
        <v>91</v>
      </c>
    </row>
    <row r="672" s="2" customFormat="1" ht="16.5" customHeight="1">
      <c r="A672" s="38"/>
      <c r="B672" s="180"/>
      <c r="C672" s="181" t="s">
        <v>2598</v>
      </c>
      <c r="D672" s="181" t="s">
        <v>160</v>
      </c>
      <c r="E672" s="182" t="s">
        <v>2599</v>
      </c>
      <c r="F672" s="183" t="s">
        <v>2033</v>
      </c>
      <c r="G672" s="184" t="s">
        <v>364</v>
      </c>
      <c r="H672" s="185">
        <v>3</v>
      </c>
      <c r="I672" s="186"/>
      <c r="J672" s="187">
        <f>ROUND(I672*H672,2)</f>
        <v>0</v>
      </c>
      <c r="K672" s="183" t="s">
        <v>1</v>
      </c>
      <c r="L672" s="39"/>
      <c r="M672" s="188" t="s">
        <v>1</v>
      </c>
      <c r="N672" s="189" t="s">
        <v>40</v>
      </c>
      <c r="O672" s="77"/>
      <c r="P672" s="190">
        <f>O672*H672</f>
        <v>0</v>
      </c>
      <c r="Q672" s="190">
        <v>0</v>
      </c>
      <c r="R672" s="190">
        <f>Q672*H672</f>
        <v>0</v>
      </c>
      <c r="S672" s="190">
        <v>0</v>
      </c>
      <c r="T672" s="191">
        <f>S672*H672</f>
        <v>0</v>
      </c>
      <c r="U672" s="38"/>
      <c r="V672" s="38"/>
      <c r="W672" s="38"/>
      <c r="X672" s="38"/>
      <c r="Y672" s="38"/>
      <c r="Z672" s="38"/>
      <c r="AA672" s="38"/>
      <c r="AB672" s="38"/>
      <c r="AC672" s="38"/>
      <c r="AD672" s="38"/>
      <c r="AE672" s="38"/>
      <c r="AR672" s="192" t="s">
        <v>165</v>
      </c>
      <c r="AT672" s="192" t="s">
        <v>160</v>
      </c>
      <c r="AU672" s="192" t="s">
        <v>91</v>
      </c>
      <c r="AY672" s="19" t="s">
        <v>158</v>
      </c>
      <c r="BE672" s="193">
        <f>IF(N672="základní",J672,0)</f>
        <v>0</v>
      </c>
      <c r="BF672" s="193">
        <f>IF(N672="snížená",J672,0)</f>
        <v>0</v>
      </c>
      <c r="BG672" s="193">
        <f>IF(N672="zákl. přenesená",J672,0)</f>
        <v>0</v>
      </c>
      <c r="BH672" s="193">
        <f>IF(N672="sníž. přenesená",J672,0)</f>
        <v>0</v>
      </c>
      <c r="BI672" s="193">
        <f>IF(N672="nulová",J672,0)</f>
        <v>0</v>
      </c>
      <c r="BJ672" s="19" t="s">
        <v>81</v>
      </c>
      <c r="BK672" s="193">
        <f>ROUND(I672*H672,2)</f>
        <v>0</v>
      </c>
      <c r="BL672" s="19" t="s">
        <v>165</v>
      </c>
      <c r="BM672" s="192" t="s">
        <v>2600</v>
      </c>
    </row>
    <row r="673" s="2" customFormat="1">
      <c r="A673" s="38"/>
      <c r="B673" s="39"/>
      <c r="C673" s="38"/>
      <c r="D673" s="194" t="s">
        <v>167</v>
      </c>
      <c r="E673" s="38"/>
      <c r="F673" s="195" t="s">
        <v>2033</v>
      </c>
      <c r="G673" s="38"/>
      <c r="H673" s="38"/>
      <c r="I673" s="196"/>
      <c r="J673" s="38"/>
      <c r="K673" s="38"/>
      <c r="L673" s="39"/>
      <c r="M673" s="197"/>
      <c r="N673" s="198"/>
      <c r="O673" s="77"/>
      <c r="P673" s="77"/>
      <c r="Q673" s="77"/>
      <c r="R673" s="77"/>
      <c r="S673" s="77"/>
      <c r="T673" s="78"/>
      <c r="U673" s="38"/>
      <c r="V673" s="38"/>
      <c r="W673" s="38"/>
      <c r="X673" s="38"/>
      <c r="Y673" s="38"/>
      <c r="Z673" s="38"/>
      <c r="AA673" s="38"/>
      <c r="AB673" s="38"/>
      <c r="AC673" s="38"/>
      <c r="AD673" s="38"/>
      <c r="AE673" s="38"/>
      <c r="AT673" s="19" t="s">
        <v>167</v>
      </c>
      <c r="AU673" s="19" t="s">
        <v>91</v>
      </c>
    </row>
    <row r="674" s="2" customFormat="1" ht="16.5" customHeight="1">
      <c r="A674" s="38"/>
      <c r="B674" s="180"/>
      <c r="C674" s="181" t="s">
        <v>2231</v>
      </c>
      <c r="D674" s="181" t="s">
        <v>160</v>
      </c>
      <c r="E674" s="182" t="s">
        <v>2601</v>
      </c>
      <c r="F674" s="183" t="s">
        <v>2035</v>
      </c>
      <c r="G674" s="184" t="s">
        <v>364</v>
      </c>
      <c r="H674" s="185">
        <v>1</v>
      </c>
      <c r="I674" s="186"/>
      <c r="J674" s="187">
        <f>ROUND(I674*H674,2)</f>
        <v>0</v>
      </c>
      <c r="K674" s="183" t="s">
        <v>1</v>
      </c>
      <c r="L674" s="39"/>
      <c r="M674" s="188" t="s">
        <v>1</v>
      </c>
      <c r="N674" s="189" t="s">
        <v>40</v>
      </c>
      <c r="O674" s="77"/>
      <c r="P674" s="190">
        <f>O674*H674</f>
        <v>0</v>
      </c>
      <c r="Q674" s="190">
        <v>0</v>
      </c>
      <c r="R674" s="190">
        <f>Q674*H674</f>
        <v>0</v>
      </c>
      <c r="S674" s="190">
        <v>0</v>
      </c>
      <c r="T674" s="191">
        <f>S674*H674</f>
        <v>0</v>
      </c>
      <c r="U674" s="38"/>
      <c r="V674" s="38"/>
      <c r="W674" s="38"/>
      <c r="X674" s="38"/>
      <c r="Y674" s="38"/>
      <c r="Z674" s="38"/>
      <c r="AA674" s="38"/>
      <c r="AB674" s="38"/>
      <c r="AC674" s="38"/>
      <c r="AD674" s="38"/>
      <c r="AE674" s="38"/>
      <c r="AR674" s="192" t="s">
        <v>165</v>
      </c>
      <c r="AT674" s="192" t="s">
        <v>160</v>
      </c>
      <c r="AU674" s="192" t="s">
        <v>91</v>
      </c>
      <c r="AY674" s="19" t="s">
        <v>158</v>
      </c>
      <c r="BE674" s="193">
        <f>IF(N674="základní",J674,0)</f>
        <v>0</v>
      </c>
      <c r="BF674" s="193">
        <f>IF(N674="snížená",J674,0)</f>
        <v>0</v>
      </c>
      <c r="BG674" s="193">
        <f>IF(N674="zákl. přenesená",J674,0)</f>
        <v>0</v>
      </c>
      <c r="BH674" s="193">
        <f>IF(N674="sníž. přenesená",J674,0)</f>
        <v>0</v>
      </c>
      <c r="BI674" s="193">
        <f>IF(N674="nulová",J674,0)</f>
        <v>0</v>
      </c>
      <c r="BJ674" s="19" t="s">
        <v>81</v>
      </c>
      <c r="BK674" s="193">
        <f>ROUND(I674*H674,2)</f>
        <v>0</v>
      </c>
      <c r="BL674" s="19" t="s">
        <v>165</v>
      </c>
      <c r="BM674" s="192" t="s">
        <v>2602</v>
      </c>
    </row>
    <row r="675" s="2" customFormat="1">
      <c r="A675" s="38"/>
      <c r="B675" s="39"/>
      <c r="C675" s="38"/>
      <c r="D675" s="194" t="s">
        <v>167</v>
      </c>
      <c r="E675" s="38"/>
      <c r="F675" s="195" t="s">
        <v>2035</v>
      </c>
      <c r="G675" s="38"/>
      <c r="H675" s="38"/>
      <c r="I675" s="196"/>
      <c r="J675" s="38"/>
      <c r="K675" s="38"/>
      <c r="L675" s="39"/>
      <c r="M675" s="197"/>
      <c r="N675" s="198"/>
      <c r="O675" s="77"/>
      <c r="P675" s="77"/>
      <c r="Q675" s="77"/>
      <c r="R675" s="77"/>
      <c r="S675" s="77"/>
      <c r="T675" s="78"/>
      <c r="U675" s="38"/>
      <c r="V675" s="38"/>
      <c r="W675" s="38"/>
      <c r="X675" s="38"/>
      <c r="Y675" s="38"/>
      <c r="Z675" s="38"/>
      <c r="AA675" s="38"/>
      <c r="AB675" s="38"/>
      <c r="AC675" s="38"/>
      <c r="AD675" s="38"/>
      <c r="AE675" s="38"/>
      <c r="AT675" s="19" t="s">
        <v>167</v>
      </c>
      <c r="AU675" s="19" t="s">
        <v>91</v>
      </c>
    </row>
    <row r="676" s="2" customFormat="1" ht="16.5" customHeight="1">
      <c r="A676" s="38"/>
      <c r="B676" s="180"/>
      <c r="C676" s="181" t="s">
        <v>2603</v>
      </c>
      <c r="D676" s="181" t="s">
        <v>160</v>
      </c>
      <c r="E676" s="182" t="s">
        <v>2604</v>
      </c>
      <c r="F676" s="183" t="s">
        <v>2037</v>
      </c>
      <c r="G676" s="184" t="s">
        <v>364</v>
      </c>
      <c r="H676" s="185">
        <v>1</v>
      </c>
      <c r="I676" s="186"/>
      <c r="J676" s="187">
        <f>ROUND(I676*H676,2)</f>
        <v>0</v>
      </c>
      <c r="K676" s="183" t="s">
        <v>1</v>
      </c>
      <c r="L676" s="39"/>
      <c r="M676" s="188" t="s">
        <v>1</v>
      </c>
      <c r="N676" s="189" t="s">
        <v>40</v>
      </c>
      <c r="O676" s="77"/>
      <c r="P676" s="190">
        <f>O676*H676</f>
        <v>0</v>
      </c>
      <c r="Q676" s="190">
        <v>0</v>
      </c>
      <c r="R676" s="190">
        <f>Q676*H676</f>
        <v>0</v>
      </c>
      <c r="S676" s="190">
        <v>0</v>
      </c>
      <c r="T676" s="191">
        <f>S676*H676</f>
        <v>0</v>
      </c>
      <c r="U676" s="38"/>
      <c r="V676" s="38"/>
      <c r="W676" s="38"/>
      <c r="X676" s="38"/>
      <c r="Y676" s="38"/>
      <c r="Z676" s="38"/>
      <c r="AA676" s="38"/>
      <c r="AB676" s="38"/>
      <c r="AC676" s="38"/>
      <c r="AD676" s="38"/>
      <c r="AE676" s="38"/>
      <c r="AR676" s="192" t="s">
        <v>165</v>
      </c>
      <c r="AT676" s="192" t="s">
        <v>160</v>
      </c>
      <c r="AU676" s="192" t="s">
        <v>91</v>
      </c>
      <c r="AY676" s="19" t="s">
        <v>158</v>
      </c>
      <c r="BE676" s="193">
        <f>IF(N676="základní",J676,0)</f>
        <v>0</v>
      </c>
      <c r="BF676" s="193">
        <f>IF(N676="snížená",J676,0)</f>
        <v>0</v>
      </c>
      <c r="BG676" s="193">
        <f>IF(N676="zákl. přenesená",J676,0)</f>
        <v>0</v>
      </c>
      <c r="BH676" s="193">
        <f>IF(N676="sníž. přenesená",J676,0)</f>
        <v>0</v>
      </c>
      <c r="BI676" s="193">
        <f>IF(N676="nulová",J676,0)</f>
        <v>0</v>
      </c>
      <c r="BJ676" s="19" t="s">
        <v>81</v>
      </c>
      <c r="BK676" s="193">
        <f>ROUND(I676*H676,2)</f>
        <v>0</v>
      </c>
      <c r="BL676" s="19" t="s">
        <v>165</v>
      </c>
      <c r="BM676" s="192" t="s">
        <v>2605</v>
      </c>
    </row>
    <row r="677" s="2" customFormat="1">
      <c r="A677" s="38"/>
      <c r="B677" s="39"/>
      <c r="C677" s="38"/>
      <c r="D677" s="194" t="s">
        <v>167</v>
      </c>
      <c r="E677" s="38"/>
      <c r="F677" s="195" t="s">
        <v>2037</v>
      </c>
      <c r="G677" s="38"/>
      <c r="H677" s="38"/>
      <c r="I677" s="196"/>
      <c r="J677" s="38"/>
      <c r="K677" s="38"/>
      <c r="L677" s="39"/>
      <c r="M677" s="197"/>
      <c r="N677" s="198"/>
      <c r="O677" s="77"/>
      <c r="P677" s="77"/>
      <c r="Q677" s="77"/>
      <c r="R677" s="77"/>
      <c r="S677" s="77"/>
      <c r="T677" s="78"/>
      <c r="U677" s="38"/>
      <c r="V677" s="38"/>
      <c r="W677" s="38"/>
      <c r="X677" s="38"/>
      <c r="Y677" s="38"/>
      <c r="Z677" s="38"/>
      <c r="AA677" s="38"/>
      <c r="AB677" s="38"/>
      <c r="AC677" s="38"/>
      <c r="AD677" s="38"/>
      <c r="AE677" s="38"/>
      <c r="AT677" s="19" t="s">
        <v>167</v>
      </c>
      <c r="AU677" s="19" t="s">
        <v>91</v>
      </c>
    </row>
    <row r="678" s="2" customFormat="1" ht="24.15" customHeight="1">
      <c r="A678" s="38"/>
      <c r="B678" s="180"/>
      <c r="C678" s="181" t="s">
        <v>2233</v>
      </c>
      <c r="D678" s="181" t="s">
        <v>160</v>
      </c>
      <c r="E678" s="182" t="s">
        <v>2606</v>
      </c>
      <c r="F678" s="183" t="s">
        <v>2607</v>
      </c>
      <c r="G678" s="184" t="s">
        <v>364</v>
      </c>
      <c r="H678" s="185">
        <v>1</v>
      </c>
      <c r="I678" s="186"/>
      <c r="J678" s="187">
        <f>ROUND(I678*H678,2)</f>
        <v>0</v>
      </c>
      <c r="K678" s="183" t="s">
        <v>1</v>
      </c>
      <c r="L678" s="39"/>
      <c r="M678" s="188" t="s">
        <v>1</v>
      </c>
      <c r="N678" s="189" t="s">
        <v>40</v>
      </c>
      <c r="O678" s="77"/>
      <c r="P678" s="190">
        <f>O678*H678</f>
        <v>0</v>
      </c>
      <c r="Q678" s="190">
        <v>0</v>
      </c>
      <c r="R678" s="190">
        <f>Q678*H678</f>
        <v>0</v>
      </c>
      <c r="S678" s="190">
        <v>0</v>
      </c>
      <c r="T678" s="191">
        <f>S678*H678</f>
        <v>0</v>
      </c>
      <c r="U678" s="38"/>
      <c r="V678" s="38"/>
      <c r="W678" s="38"/>
      <c r="X678" s="38"/>
      <c r="Y678" s="38"/>
      <c r="Z678" s="38"/>
      <c r="AA678" s="38"/>
      <c r="AB678" s="38"/>
      <c r="AC678" s="38"/>
      <c r="AD678" s="38"/>
      <c r="AE678" s="38"/>
      <c r="AR678" s="192" t="s">
        <v>165</v>
      </c>
      <c r="AT678" s="192" t="s">
        <v>160</v>
      </c>
      <c r="AU678" s="192" t="s">
        <v>91</v>
      </c>
      <c r="AY678" s="19" t="s">
        <v>158</v>
      </c>
      <c r="BE678" s="193">
        <f>IF(N678="základní",J678,0)</f>
        <v>0</v>
      </c>
      <c r="BF678" s="193">
        <f>IF(N678="snížená",J678,0)</f>
        <v>0</v>
      </c>
      <c r="BG678" s="193">
        <f>IF(N678="zákl. přenesená",J678,0)</f>
        <v>0</v>
      </c>
      <c r="BH678" s="193">
        <f>IF(N678="sníž. přenesená",J678,0)</f>
        <v>0</v>
      </c>
      <c r="BI678" s="193">
        <f>IF(N678="nulová",J678,0)</f>
        <v>0</v>
      </c>
      <c r="BJ678" s="19" t="s">
        <v>81</v>
      </c>
      <c r="BK678" s="193">
        <f>ROUND(I678*H678,2)</f>
        <v>0</v>
      </c>
      <c r="BL678" s="19" t="s">
        <v>165</v>
      </c>
      <c r="BM678" s="192" t="s">
        <v>2608</v>
      </c>
    </row>
    <row r="679" s="2" customFormat="1">
      <c r="A679" s="38"/>
      <c r="B679" s="39"/>
      <c r="C679" s="38"/>
      <c r="D679" s="194" t="s">
        <v>167</v>
      </c>
      <c r="E679" s="38"/>
      <c r="F679" s="195" t="s">
        <v>2607</v>
      </c>
      <c r="G679" s="38"/>
      <c r="H679" s="38"/>
      <c r="I679" s="196"/>
      <c r="J679" s="38"/>
      <c r="K679" s="38"/>
      <c r="L679" s="39"/>
      <c r="M679" s="197"/>
      <c r="N679" s="198"/>
      <c r="O679" s="77"/>
      <c r="P679" s="77"/>
      <c r="Q679" s="77"/>
      <c r="R679" s="77"/>
      <c r="S679" s="77"/>
      <c r="T679" s="78"/>
      <c r="U679" s="38"/>
      <c r="V679" s="38"/>
      <c r="W679" s="38"/>
      <c r="X679" s="38"/>
      <c r="Y679" s="38"/>
      <c r="Z679" s="38"/>
      <c r="AA679" s="38"/>
      <c r="AB679" s="38"/>
      <c r="AC679" s="38"/>
      <c r="AD679" s="38"/>
      <c r="AE679" s="38"/>
      <c r="AT679" s="19" t="s">
        <v>167</v>
      </c>
      <c r="AU679" s="19" t="s">
        <v>91</v>
      </c>
    </row>
    <row r="680" s="2" customFormat="1" ht="16.5" customHeight="1">
      <c r="A680" s="38"/>
      <c r="B680" s="180"/>
      <c r="C680" s="181" t="s">
        <v>2609</v>
      </c>
      <c r="D680" s="181" t="s">
        <v>160</v>
      </c>
      <c r="E680" s="182" t="s">
        <v>2610</v>
      </c>
      <c r="F680" s="183" t="s">
        <v>2070</v>
      </c>
      <c r="G680" s="184" t="s">
        <v>364</v>
      </c>
      <c r="H680" s="185">
        <v>3</v>
      </c>
      <c r="I680" s="186"/>
      <c r="J680" s="187">
        <f>ROUND(I680*H680,2)</f>
        <v>0</v>
      </c>
      <c r="K680" s="183" t="s">
        <v>1</v>
      </c>
      <c r="L680" s="39"/>
      <c r="M680" s="188" t="s">
        <v>1</v>
      </c>
      <c r="N680" s="189" t="s">
        <v>40</v>
      </c>
      <c r="O680" s="77"/>
      <c r="P680" s="190">
        <f>O680*H680</f>
        <v>0</v>
      </c>
      <c r="Q680" s="190">
        <v>0</v>
      </c>
      <c r="R680" s="190">
        <f>Q680*H680</f>
        <v>0</v>
      </c>
      <c r="S680" s="190">
        <v>0</v>
      </c>
      <c r="T680" s="191">
        <f>S680*H680</f>
        <v>0</v>
      </c>
      <c r="U680" s="38"/>
      <c r="V680" s="38"/>
      <c r="W680" s="38"/>
      <c r="X680" s="38"/>
      <c r="Y680" s="38"/>
      <c r="Z680" s="38"/>
      <c r="AA680" s="38"/>
      <c r="AB680" s="38"/>
      <c r="AC680" s="38"/>
      <c r="AD680" s="38"/>
      <c r="AE680" s="38"/>
      <c r="AR680" s="192" t="s">
        <v>165</v>
      </c>
      <c r="AT680" s="192" t="s">
        <v>160</v>
      </c>
      <c r="AU680" s="192" t="s">
        <v>91</v>
      </c>
      <c r="AY680" s="19" t="s">
        <v>158</v>
      </c>
      <c r="BE680" s="193">
        <f>IF(N680="základní",J680,0)</f>
        <v>0</v>
      </c>
      <c r="BF680" s="193">
        <f>IF(N680="snížená",J680,0)</f>
        <v>0</v>
      </c>
      <c r="BG680" s="193">
        <f>IF(N680="zákl. přenesená",J680,0)</f>
        <v>0</v>
      </c>
      <c r="BH680" s="193">
        <f>IF(N680="sníž. přenesená",J680,0)</f>
        <v>0</v>
      </c>
      <c r="BI680" s="193">
        <f>IF(N680="nulová",J680,0)</f>
        <v>0</v>
      </c>
      <c r="BJ680" s="19" t="s">
        <v>81</v>
      </c>
      <c r="BK680" s="193">
        <f>ROUND(I680*H680,2)</f>
        <v>0</v>
      </c>
      <c r="BL680" s="19" t="s">
        <v>165</v>
      </c>
      <c r="BM680" s="192" t="s">
        <v>2611</v>
      </c>
    </row>
    <row r="681" s="2" customFormat="1">
      <c r="A681" s="38"/>
      <c r="B681" s="39"/>
      <c r="C681" s="38"/>
      <c r="D681" s="194" t="s">
        <v>167</v>
      </c>
      <c r="E681" s="38"/>
      <c r="F681" s="195" t="s">
        <v>2070</v>
      </c>
      <c r="G681" s="38"/>
      <c r="H681" s="38"/>
      <c r="I681" s="196"/>
      <c r="J681" s="38"/>
      <c r="K681" s="38"/>
      <c r="L681" s="39"/>
      <c r="M681" s="197"/>
      <c r="N681" s="198"/>
      <c r="O681" s="77"/>
      <c r="P681" s="77"/>
      <c r="Q681" s="77"/>
      <c r="R681" s="77"/>
      <c r="S681" s="77"/>
      <c r="T681" s="78"/>
      <c r="U681" s="38"/>
      <c r="V681" s="38"/>
      <c r="W681" s="38"/>
      <c r="X681" s="38"/>
      <c r="Y681" s="38"/>
      <c r="Z681" s="38"/>
      <c r="AA681" s="38"/>
      <c r="AB681" s="38"/>
      <c r="AC681" s="38"/>
      <c r="AD681" s="38"/>
      <c r="AE681" s="38"/>
      <c r="AT681" s="19" t="s">
        <v>167</v>
      </c>
      <c r="AU681" s="19" t="s">
        <v>91</v>
      </c>
    </row>
    <row r="682" s="2" customFormat="1" ht="16.5" customHeight="1">
      <c r="A682" s="38"/>
      <c r="B682" s="180"/>
      <c r="C682" s="181" t="s">
        <v>2235</v>
      </c>
      <c r="D682" s="181" t="s">
        <v>160</v>
      </c>
      <c r="E682" s="182" t="s">
        <v>2612</v>
      </c>
      <c r="F682" s="183" t="s">
        <v>2072</v>
      </c>
      <c r="G682" s="184" t="s">
        <v>364</v>
      </c>
      <c r="H682" s="185">
        <v>1</v>
      </c>
      <c r="I682" s="186"/>
      <c r="J682" s="187">
        <f>ROUND(I682*H682,2)</f>
        <v>0</v>
      </c>
      <c r="K682" s="183" t="s">
        <v>1</v>
      </c>
      <c r="L682" s="39"/>
      <c r="M682" s="188" t="s">
        <v>1</v>
      </c>
      <c r="N682" s="189" t="s">
        <v>40</v>
      </c>
      <c r="O682" s="77"/>
      <c r="P682" s="190">
        <f>O682*H682</f>
        <v>0</v>
      </c>
      <c r="Q682" s="190">
        <v>0</v>
      </c>
      <c r="R682" s="190">
        <f>Q682*H682</f>
        <v>0</v>
      </c>
      <c r="S682" s="190">
        <v>0</v>
      </c>
      <c r="T682" s="191">
        <f>S682*H682</f>
        <v>0</v>
      </c>
      <c r="U682" s="38"/>
      <c r="V682" s="38"/>
      <c r="W682" s="38"/>
      <c r="X682" s="38"/>
      <c r="Y682" s="38"/>
      <c r="Z682" s="38"/>
      <c r="AA682" s="38"/>
      <c r="AB682" s="38"/>
      <c r="AC682" s="38"/>
      <c r="AD682" s="38"/>
      <c r="AE682" s="38"/>
      <c r="AR682" s="192" t="s">
        <v>165</v>
      </c>
      <c r="AT682" s="192" t="s">
        <v>160</v>
      </c>
      <c r="AU682" s="192" t="s">
        <v>91</v>
      </c>
      <c r="AY682" s="19" t="s">
        <v>158</v>
      </c>
      <c r="BE682" s="193">
        <f>IF(N682="základní",J682,0)</f>
        <v>0</v>
      </c>
      <c r="BF682" s="193">
        <f>IF(N682="snížená",J682,0)</f>
        <v>0</v>
      </c>
      <c r="BG682" s="193">
        <f>IF(N682="zákl. přenesená",J682,0)</f>
        <v>0</v>
      </c>
      <c r="BH682" s="193">
        <f>IF(N682="sníž. přenesená",J682,0)</f>
        <v>0</v>
      </c>
      <c r="BI682" s="193">
        <f>IF(N682="nulová",J682,0)</f>
        <v>0</v>
      </c>
      <c r="BJ682" s="19" t="s">
        <v>81</v>
      </c>
      <c r="BK682" s="193">
        <f>ROUND(I682*H682,2)</f>
        <v>0</v>
      </c>
      <c r="BL682" s="19" t="s">
        <v>165</v>
      </c>
      <c r="BM682" s="192" t="s">
        <v>2613</v>
      </c>
    </row>
    <row r="683" s="2" customFormat="1">
      <c r="A683" s="38"/>
      <c r="B683" s="39"/>
      <c r="C683" s="38"/>
      <c r="D683" s="194" t="s">
        <v>167</v>
      </c>
      <c r="E683" s="38"/>
      <c r="F683" s="195" t="s">
        <v>2072</v>
      </c>
      <c r="G683" s="38"/>
      <c r="H683" s="38"/>
      <c r="I683" s="196"/>
      <c r="J683" s="38"/>
      <c r="K683" s="38"/>
      <c r="L683" s="39"/>
      <c r="M683" s="197"/>
      <c r="N683" s="198"/>
      <c r="O683" s="77"/>
      <c r="P683" s="77"/>
      <c r="Q683" s="77"/>
      <c r="R683" s="77"/>
      <c r="S683" s="77"/>
      <c r="T683" s="78"/>
      <c r="U683" s="38"/>
      <c r="V683" s="38"/>
      <c r="W683" s="38"/>
      <c r="X683" s="38"/>
      <c r="Y683" s="38"/>
      <c r="Z683" s="38"/>
      <c r="AA683" s="38"/>
      <c r="AB683" s="38"/>
      <c r="AC683" s="38"/>
      <c r="AD683" s="38"/>
      <c r="AE683" s="38"/>
      <c r="AT683" s="19" t="s">
        <v>167</v>
      </c>
      <c r="AU683" s="19" t="s">
        <v>91</v>
      </c>
    </row>
    <row r="684" s="2" customFormat="1" ht="16.5" customHeight="1">
      <c r="A684" s="38"/>
      <c r="B684" s="180"/>
      <c r="C684" s="181" t="s">
        <v>2614</v>
      </c>
      <c r="D684" s="181" t="s">
        <v>160</v>
      </c>
      <c r="E684" s="182" t="s">
        <v>2615</v>
      </c>
      <c r="F684" s="183" t="s">
        <v>2074</v>
      </c>
      <c r="G684" s="184" t="s">
        <v>364</v>
      </c>
      <c r="H684" s="185">
        <v>1</v>
      </c>
      <c r="I684" s="186"/>
      <c r="J684" s="187">
        <f>ROUND(I684*H684,2)</f>
        <v>0</v>
      </c>
      <c r="K684" s="183" t="s">
        <v>1</v>
      </c>
      <c r="L684" s="39"/>
      <c r="M684" s="188" t="s">
        <v>1</v>
      </c>
      <c r="N684" s="189" t="s">
        <v>40</v>
      </c>
      <c r="O684" s="77"/>
      <c r="P684" s="190">
        <f>O684*H684</f>
        <v>0</v>
      </c>
      <c r="Q684" s="190">
        <v>0</v>
      </c>
      <c r="R684" s="190">
        <f>Q684*H684</f>
        <v>0</v>
      </c>
      <c r="S684" s="190">
        <v>0</v>
      </c>
      <c r="T684" s="191">
        <f>S684*H684</f>
        <v>0</v>
      </c>
      <c r="U684" s="38"/>
      <c r="V684" s="38"/>
      <c r="W684" s="38"/>
      <c r="X684" s="38"/>
      <c r="Y684" s="38"/>
      <c r="Z684" s="38"/>
      <c r="AA684" s="38"/>
      <c r="AB684" s="38"/>
      <c r="AC684" s="38"/>
      <c r="AD684" s="38"/>
      <c r="AE684" s="38"/>
      <c r="AR684" s="192" t="s">
        <v>165</v>
      </c>
      <c r="AT684" s="192" t="s">
        <v>160</v>
      </c>
      <c r="AU684" s="192" t="s">
        <v>91</v>
      </c>
      <c r="AY684" s="19" t="s">
        <v>158</v>
      </c>
      <c r="BE684" s="193">
        <f>IF(N684="základní",J684,0)</f>
        <v>0</v>
      </c>
      <c r="BF684" s="193">
        <f>IF(N684="snížená",J684,0)</f>
        <v>0</v>
      </c>
      <c r="BG684" s="193">
        <f>IF(N684="zákl. přenesená",J684,0)</f>
        <v>0</v>
      </c>
      <c r="BH684" s="193">
        <f>IF(N684="sníž. přenesená",J684,0)</f>
        <v>0</v>
      </c>
      <c r="BI684" s="193">
        <f>IF(N684="nulová",J684,0)</f>
        <v>0</v>
      </c>
      <c r="BJ684" s="19" t="s">
        <v>81</v>
      </c>
      <c r="BK684" s="193">
        <f>ROUND(I684*H684,2)</f>
        <v>0</v>
      </c>
      <c r="BL684" s="19" t="s">
        <v>165</v>
      </c>
      <c r="BM684" s="192" t="s">
        <v>2616</v>
      </c>
    </row>
    <row r="685" s="2" customFormat="1">
      <c r="A685" s="38"/>
      <c r="B685" s="39"/>
      <c r="C685" s="38"/>
      <c r="D685" s="194" t="s">
        <v>167</v>
      </c>
      <c r="E685" s="38"/>
      <c r="F685" s="195" t="s">
        <v>2074</v>
      </c>
      <c r="G685" s="38"/>
      <c r="H685" s="38"/>
      <c r="I685" s="196"/>
      <c r="J685" s="38"/>
      <c r="K685" s="38"/>
      <c r="L685" s="39"/>
      <c r="M685" s="197"/>
      <c r="N685" s="198"/>
      <c r="O685" s="77"/>
      <c r="P685" s="77"/>
      <c r="Q685" s="77"/>
      <c r="R685" s="77"/>
      <c r="S685" s="77"/>
      <c r="T685" s="78"/>
      <c r="U685" s="38"/>
      <c r="V685" s="38"/>
      <c r="W685" s="38"/>
      <c r="X685" s="38"/>
      <c r="Y685" s="38"/>
      <c r="Z685" s="38"/>
      <c r="AA685" s="38"/>
      <c r="AB685" s="38"/>
      <c r="AC685" s="38"/>
      <c r="AD685" s="38"/>
      <c r="AE685" s="38"/>
      <c r="AT685" s="19" t="s">
        <v>167</v>
      </c>
      <c r="AU685" s="19" t="s">
        <v>91</v>
      </c>
    </row>
    <row r="686" s="2" customFormat="1" ht="24.15" customHeight="1">
      <c r="A686" s="38"/>
      <c r="B686" s="180"/>
      <c r="C686" s="181" t="s">
        <v>2237</v>
      </c>
      <c r="D686" s="181" t="s">
        <v>160</v>
      </c>
      <c r="E686" s="182" t="s">
        <v>2617</v>
      </c>
      <c r="F686" s="183" t="s">
        <v>2089</v>
      </c>
      <c r="G686" s="184" t="s">
        <v>364</v>
      </c>
      <c r="H686" s="185">
        <v>1</v>
      </c>
      <c r="I686" s="186"/>
      <c r="J686" s="187">
        <f>ROUND(I686*H686,2)</f>
        <v>0</v>
      </c>
      <c r="K686" s="183" t="s">
        <v>1</v>
      </c>
      <c r="L686" s="39"/>
      <c r="M686" s="188" t="s">
        <v>1</v>
      </c>
      <c r="N686" s="189" t="s">
        <v>40</v>
      </c>
      <c r="O686" s="77"/>
      <c r="P686" s="190">
        <f>O686*H686</f>
        <v>0</v>
      </c>
      <c r="Q686" s="190">
        <v>0</v>
      </c>
      <c r="R686" s="190">
        <f>Q686*H686</f>
        <v>0</v>
      </c>
      <c r="S686" s="190">
        <v>0</v>
      </c>
      <c r="T686" s="191">
        <f>S686*H686</f>
        <v>0</v>
      </c>
      <c r="U686" s="38"/>
      <c r="V686" s="38"/>
      <c r="W686" s="38"/>
      <c r="X686" s="38"/>
      <c r="Y686" s="38"/>
      <c r="Z686" s="38"/>
      <c r="AA686" s="38"/>
      <c r="AB686" s="38"/>
      <c r="AC686" s="38"/>
      <c r="AD686" s="38"/>
      <c r="AE686" s="38"/>
      <c r="AR686" s="192" t="s">
        <v>165</v>
      </c>
      <c r="AT686" s="192" t="s">
        <v>160</v>
      </c>
      <c r="AU686" s="192" t="s">
        <v>91</v>
      </c>
      <c r="AY686" s="19" t="s">
        <v>158</v>
      </c>
      <c r="BE686" s="193">
        <f>IF(N686="základní",J686,0)</f>
        <v>0</v>
      </c>
      <c r="BF686" s="193">
        <f>IF(N686="snížená",J686,0)</f>
        <v>0</v>
      </c>
      <c r="BG686" s="193">
        <f>IF(N686="zákl. přenesená",J686,0)</f>
        <v>0</v>
      </c>
      <c r="BH686" s="193">
        <f>IF(N686="sníž. přenesená",J686,0)</f>
        <v>0</v>
      </c>
      <c r="BI686" s="193">
        <f>IF(N686="nulová",J686,0)</f>
        <v>0</v>
      </c>
      <c r="BJ686" s="19" t="s">
        <v>81</v>
      </c>
      <c r="BK686" s="193">
        <f>ROUND(I686*H686,2)</f>
        <v>0</v>
      </c>
      <c r="BL686" s="19" t="s">
        <v>165</v>
      </c>
      <c r="BM686" s="192" t="s">
        <v>2618</v>
      </c>
    </row>
    <row r="687" s="2" customFormat="1">
      <c r="A687" s="38"/>
      <c r="B687" s="39"/>
      <c r="C687" s="38"/>
      <c r="D687" s="194" t="s">
        <v>167</v>
      </c>
      <c r="E687" s="38"/>
      <c r="F687" s="195" t="s">
        <v>2089</v>
      </c>
      <c r="G687" s="38"/>
      <c r="H687" s="38"/>
      <c r="I687" s="196"/>
      <c r="J687" s="38"/>
      <c r="K687" s="38"/>
      <c r="L687" s="39"/>
      <c r="M687" s="197"/>
      <c r="N687" s="198"/>
      <c r="O687" s="77"/>
      <c r="P687" s="77"/>
      <c r="Q687" s="77"/>
      <c r="R687" s="77"/>
      <c r="S687" s="77"/>
      <c r="T687" s="78"/>
      <c r="U687" s="38"/>
      <c r="V687" s="38"/>
      <c r="W687" s="38"/>
      <c r="X687" s="38"/>
      <c r="Y687" s="38"/>
      <c r="Z687" s="38"/>
      <c r="AA687" s="38"/>
      <c r="AB687" s="38"/>
      <c r="AC687" s="38"/>
      <c r="AD687" s="38"/>
      <c r="AE687" s="38"/>
      <c r="AT687" s="19" t="s">
        <v>167</v>
      </c>
      <c r="AU687" s="19" t="s">
        <v>91</v>
      </c>
    </row>
    <row r="688" s="2" customFormat="1" ht="16.5" customHeight="1">
      <c r="A688" s="38"/>
      <c r="B688" s="180"/>
      <c r="C688" s="181" t="s">
        <v>2619</v>
      </c>
      <c r="D688" s="181" t="s">
        <v>160</v>
      </c>
      <c r="E688" s="182" t="s">
        <v>2620</v>
      </c>
      <c r="F688" s="183" t="s">
        <v>2078</v>
      </c>
      <c r="G688" s="184" t="s">
        <v>364</v>
      </c>
      <c r="H688" s="185">
        <v>1</v>
      </c>
      <c r="I688" s="186"/>
      <c r="J688" s="187">
        <f>ROUND(I688*H688,2)</f>
        <v>0</v>
      </c>
      <c r="K688" s="183" t="s">
        <v>1</v>
      </c>
      <c r="L688" s="39"/>
      <c r="M688" s="188" t="s">
        <v>1</v>
      </c>
      <c r="N688" s="189" t="s">
        <v>40</v>
      </c>
      <c r="O688" s="77"/>
      <c r="P688" s="190">
        <f>O688*H688</f>
        <v>0</v>
      </c>
      <c r="Q688" s="190">
        <v>0</v>
      </c>
      <c r="R688" s="190">
        <f>Q688*H688</f>
        <v>0</v>
      </c>
      <c r="S688" s="190">
        <v>0</v>
      </c>
      <c r="T688" s="191">
        <f>S688*H688</f>
        <v>0</v>
      </c>
      <c r="U688" s="38"/>
      <c r="V688" s="38"/>
      <c r="W688" s="38"/>
      <c r="X688" s="38"/>
      <c r="Y688" s="38"/>
      <c r="Z688" s="38"/>
      <c r="AA688" s="38"/>
      <c r="AB688" s="38"/>
      <c r="AC688" s="38"/>
      <c r="AD688" s="38"/>
      <c r="AE688" s="38"/>
      <c r="AR688" s="192" t="s">
        <v>165</v>
      </c>
      <c r="AT688" s="192" t="s">
        <v>160</v>
      </c>
      <c r="AU688" s="192" t="s">
        <v>91</v>
      </c>
      <c r="AY688" s="19" t="s">
        <v>158</v>
      </c>
      <c r="BE688" s="193">
        <f>IF(N688="základní",J688,0)</f>
        <v>0</v>
      </c>
      <c r="BF688" s="193">
        <f>IF(N688="snížená",J688,0)</f>
        <v>0</v>
      </c>
      <c r="BG688" s="193">
        <f>IF(N688="zákl. přenesená",J688,0)</f>
        <v>0</v>
      </c>
      <c r="BH688" s="193">
        <f>IF(N688="sníž. přenesená",J688,0)</f>
        <v>0</v>
      </c>
      <c r="BI688" s="193">
        <f>IF(N688="nulová",J688,0)</f>
        <v>0</v>
      </c>
      <c r="BJ688" s="19" t="s">
        <v>81</v>
      </c>
      <c r="BK688" s="193">
        <f>ROUND(I688*H688,2)</f>
        <v>0</v>
      </c>
      <c r="BL688" s="19" t="s">
        <v>165</v>
      </c>
      <c r="BM688" s="192" t="s">
        <v>2621</v>
      </c>
    </row>
    <row r="689" s="2" customFormat="1">
      <c r="A689" s="38"/>
      <c r="B689" s="39"/>
      <c r="C689" s="38"/>
      <c r="D689" s="194" t="s">
        <v>167</v>
      </c>
      <c r="E689" s="38"/>
      <c r="F689" s="195" t="s">
        <v>2078</v>
      </c>
      <c r="G689" s="38"/>
      <c r="H689" s="38"/>
      <c r="I689" s="196"/>
      <c r="J689" s="38"/>
      <c r="K689" s="38"/>
      <c r="L689" s="39"/>
      <c r="M689" s="197"/>
      <c r="N689" s="198"/>
      <c r="O689" s="77"/>
      <c r="P689" s="77"/>
      <c r="Q689" s="77"/>
      <c r="R689" s="77"/>
      <c r="S689" s="77"/>
      <c r="T689" s="78"/>
      <c r="U689" s="38"/>
      <c r="V689" s="38"/>
      <c r="W689" s="38"/>
      <c r="X689" s="38"/>
      <c r="Y689" s="38"/>
      <c r="Z689" s="38"/>
      <c r="AA689" s="38"/>
      <c r="AB689" s="38"/>
      <c r="AC689" s="38"/>
      <c r="AD689" s="38"/>
      <c r="AE689" s="38"/>
      <c r="AT689" s="19" t="s">
        <v>167</v>
      </c>
      <c r="AU689" s="19" t="s">
        <v>91</v>
      </c>
    </row>
    <row r="690" s="2" customFormat="1" ht="16.5" customHeight="1">
      <c r="A690" s="38"/>
      <c r="B690" s="180"/>
      <c r="C690" s="181" t="s">
        <v>2240</v>
      </c>
      <c r="D690" s="181" t="s">
        <v>160</v>
      </c>
      <c r="E690" s="182" t="s">
        <v>2622</v>
      </c>
      <c r="F690" s="183" t="s">
        <v>2080</v>
      </c>
      <c r="G690" s="184" t="s">
        <v>364</v>
      </c>
      <c r="H690" s="185">
        <v>1</v>
      </c>
      <c r="I690" s="186"/>
      <c r="J690" s="187">
        <f>ROUND(I690*H690,2)</f>
        <v>0</v>
      </c>
      <c r="K690" s="183" t="s">
        <v>1</v>
      </c>
      <c r="L690" s="39"/>
      <c r="M690" s="188" t="s">
        <v>1</v>
      </c>
      <c r="N690" s="189" t="s">
        <v>40</v>
      </c>
      <c r="O690" s="77"/>
      <c r="P690" s="190">
        <f>O690*H690</f>
        <v>0</v>
      </c>
      <c r="Q690" s="190">
        <v>0</v>
      </c>
      <c r="R690" s="190">
        <f>Q690*H690</f>
        <v>0</v>
      </c>
      <c r="S690" s="190">
        <v>0</v>
      </c>
      <c r="T690" s="191">
        <f>S690*H690</f>
        <v>0</v>
      </c>
      <c r="U690" s="38"/>
      <c r="V690" s="38"/>
      <c r="W690" s="38"/>
      <c r="X690" s="38"/>
      <c r="Y690" s="38"/>
      <c r="Z690" s="38"/>
      <c r="AA690" s="38"/>
      <c r="AB690" s="38"/>
      <c r="AC690" s="38"/>
      <c r="AD690" s="38"/>
      <c r="AE690" s="38"/>
      <c r="AR690" s="192" t="s">
        <v>165</v>
      </c>
      <c r="AT690" s="192" t="s">
        <v>160</v>
      </c>
      <c r="AU690" s="192" t="s">
        <v>91</v>
      </c>
      <c r="AY690" s="19" t="s">
        <v>158</v>
      </c>
      <c r="BE690" s="193">
        <f>IF(N690="základní",J690,0)</f>
        <v>0</v>
      </c>
      <c r="BF690" s="193">
        <f>IF(N690="snížená",J690,0)</f>
        <v>0</v>
      </c>
      <c r="BG690" s="193">
        <f>IF(N690="zákl. přenesená",J690,0)</f>
        <v>0</v>
      </c>
      <c r="BH690" s="193">
        <f>IF(N690="sníž. přenesená",J690,0)</f>
        <v>0</v>
      </c>
      <c r="BI690" s="193">
        <f>IF(N690="nulová",J690,0)</f>
        <v>0</v>
      </c>
      <c r="BJ690" s="19" t="s">
        <v>81</v>
      </c>
      <c r="BK690" s="193">
        <f>ROUND(I690*H690,2)</f>
        <v>0</v>
      </c>
      <c r="BL690" s="19" t="s">
        <v>165</v>
      </c>
      <c r="BM690" s="192" t="s">
        <v>2623</v>
      </c>
    </row>
    <row r="691" s="2" customFormat="1">
      <c r="A691" s="38"/>
      <c r="B691" s="39"/>
      <c r="C691" s="38"/>
      <c r="D691" s="194" t="s">
        <v>167</v>
      </c>
      <c r="E691" s="38"/>
      <c r="F691" s="195" t="s">
        <v>2080</v>
      </c>
      <c r="G691" s="38"/>
      <c r="H691" s="38"/>
      <c r="I691" s="196"/>
      <c r="J691" s="38"/>
      <c r="K691" s="38"/>
      <c r="L691" s="39"/>
      <c r="M691" s="197"/>
      <c r="N691" s="198"/>
      <c r="O691" s="77"/>
      <c r="P691" s="77"/>
      <c r="Q691" s="77"/>
      <c r="R691" s="77"/>
      <c r="S691" s="77"/>
      <c r="T691" s="78"/>
      <c r="U691" s="38"/>
      <c r="V691" s="38"/>
      <c r="W691" s="38"/>
      <c r="X691" s="38"/>
      <c r="Y691" s="38"/>
      <c r="Z691" s="38"/>
      <c r="AA691" s="38"/>
      <c r="AB691" s="38"/>
      <c r="AC691" s="38"/>
      <c r="AD691" s="38"/>
      <c r="AE691" s="38"/>
      <c r="AT691" s="19" t="s">
        <v>167</v>
      </c>
      <c r="AU691" s="19" t="s">
        <v>91</v>
      </c>
    </row>
    <row r="692" s="2" customFormat="1" ht="16.5" customHeight="1">
      <c r="A692" s="38"/>
      <c r="B692" s="180"/>
      <c r="C692" s="181" t="s">
        <v>2624</v>
      </c>
      <c r="D692" s="181" t="s">
        <v>160</v>
      </c>
      <c r="E692" s="182" t="s">
        <v>2625</v>
      </c>
      <c r="F692" s="183" t="s">
        <v>2082</v>
      </c>
      <c r="G692" s="184" t="s">
        <v>364</v>
      </c>
      <c r="H692" s="185">
        <v>1</v>
      </c>
      <c r="I692" s="186"/>
      <c r="J692" s="187">
        <f>ROUND(I692*H692,2)</f>
        <v>0</v>
      </c>
      <c r="K692" s="183" t="s">
        <v>1</v>
      </c>
      <c r="L692" s="39"/>
      <c r="M692" s="188" t="s">
        <v>1</v>
      </c>
      <c r="N692" s="189" t="s">
        <v>40</v>
      </c>
      <c r="O692" s="77"/>
      <c r="P692" s="190">
        <f>O692*H692</f>
        <v>0</v>
      </c>
      <c r="Q692" s="190">
        <v>0</v>
      </c>
      <c r="R692" s="190">
        <f>Q692*H692</f>
        <v>0</v>
      </c>
      <c r="S692" s="190">
        <v>0</v>
      </c>
      <c r="T692" s="191">
        <f>S692*H692</f>
        <v>0</v>
      </c>
      <c r="U692" s="38"/>
      <c r="V692" s="38"/>
      <c r="W692" s="38"/>
      <c r="X692" s="38"/>
      <c r="Y692" s="38"/>
      <c r="Z692" s="38"/>
      <c r="AA692" s="38"/>
      <c r="AB692" s="38"/>
      <c r="AC692" s="38"/>
      <c r="AD692" s="38"/>
      <c r="AE692" s="38"/>
      <c r="AR692" s="192" t="s">
        <v>165</v>
      </c>
      <c r="AT692" s="192" t="s">
        <v>160</v>
      </c>
      <c r="AU692" s="192" t="s">
        <v>91</v>
      </c>
      <c r="AY692" s="19" t="s">
        <v>158</v>
      </c>
      <c r="BE692" s="193">
        <f>IF(N692="základní",J692,0)</f>
        <v>0</v>
      </c>
      <c r="BF692" s="193">
        <f>IF(N692="snížená",J692,0)</f>
        <v>0</v>
      </c>
      <c r="BG692" s="193">
        <f>IF(N692="zákl. přenesená",J692,0)</f>
        <v>0</v>
      </c>
      <c r="BH692" s="193">
        <f>IF(N692="sníž. přenesená",J692,0)</f>
        <v>0</v>
      </c>
      <c r="BI692" s="193">
        <f>IF(N692="nulová",J692,0)</f>
        <v>0</v>
      </c>
      <c r="BJ692" s="19" t="s">
        <v>81</v>
      </c>
      <c r="BK692" s="193">
        <f>ROUND(I692*H692,2)</f>
        <v>0</v>
      </c>
      <c r="BL692" s="19" t="s">
        <v>165</v>
      </c>
      <c r="BM692" s="192" t="s">
        <v>2626</v>
      </c>
    </row>
    <row r="693" s="2" customFormat="1">
      <c r="A693" s="38"/>
      <c r="B693" s="39"/>
      <c r="C693" s="38"/>
      <c r="D693" s="194" t="s">
        <v>167</v>
      </c>
      <c r="E693" s="38"/>
      <c r="F693" s="195" t="s">
        <v>2082</v>
      </c>
      <c r="G693" s="38"/>
      <c r="H693" s="38"/>
      <c r="I693" s="196"/>
      <c r="J693" s="38"/>
      <c r="K693" s="38"/>
      <c r="L693" s="39"/>
      <c r="M693" s="197"/>
      <c r="N693" s="198"/>
      <c r="O693" s="77"/>
      <c r="P693" s="77"/>
      <c r="Q693" s="77"/>
      <c r="R693" s="77"/>
      <c r="S693" s="77"/>
      <c r="T693" s="78"/>
      <c r="U693" s="38"/>
      <c r="V693" s="38"/>
      <c r="W693" s="38"/>
      <c r="X693" s="38"/>
      <c r="Y693" s="38"/>
      <c r="Z693" s="38"/>
      <c r="AA693" s="38"/>
      <c r="AB693" s="38"/>
      <c r="AC693" s="38"/>
      <c r="AD693" s="38"/>
      <c r="AE693" s="38"/>
      <c r="AT693" s="19" t="s">
        <v>167</v>
      </c>
      <c r="AU693" s="19" t="s">
        <v>91</v>
      </c>
    </row>
    <row r="694" s="2" customFormat="1" ht="16.5" customHeight="1">
      <c r="A694" s="38"/>
      <c r="B694" s="180"/>
      <c r="C694" s="181" t="s">
        <v>2243</v>
      </c>
      <c r="D694" s="181" t="s">
        <v>160</v>
      </c>
      <c r="E694" s="182" t="s">
        <v>2627</v>
      </c>
      <c r="F694" s="183" t="s">
        <v>2146</v>
      </c>
      <c r="G694" s="184" t="s">
        <v>364</v>
      </c>
      <c r="H694" s="185">
        <v>1</v>
      </c>
      <c r="I694" s="186"/>
      <c r="J694" s="187">
        <f>ROUND(I694*H694,2)</f>
        <v>0</v>
      </c>
      <c r="K694" s="183" t="s">
        <v>1</v>
      </c>
      <c r="L694" s="39"/>
      <c r="M694" s="188" t="s">
        <v>1</v>
      </c>
      <c r="N694" s="189" t="s">
        <v>40</v>
      </c>
      <c r="O694" s="77"/>
      <c r="P694" s="190">
        <f>O694*H694</f>
        <v>0</v>
      </c>
      <c r="Q694" s="190">
        <v>0</v>
      </c>
      <c r="R694" s="190">
        <f>Q694*H694</f>
        <v>0</v>
      </c>
      <c r="S694" s="190">
        <v>0</v>
      </c>
      <c r="T694" s="191">
        <f>S694*H694</f>
        <v>0</v>
      </c>
      <c r="U694" s="38"/>
      <c r="V694" s="38"/>
      <c r="W694" s="38"/>
      <c r="X694" s="38"/>
      <c r="Y694" s="38"/>
      <c r="Z694" s="38"/>
      <c r="AA694" s="38"/>
      <c r="AB694" s="38"/>
      <c r="AC694" s="38"/>
      <c r="AD694" s="38"/>
      <c r="AE694" s="38"/>
      <c r="AR694" s="192" t="s">
        <v>165</v>
      </c>
      <c r="AT694" s="192" t="s">
        <v>160</v>
      </c>
      <c r="AU694" s="192" t="s">
        <v>91</v>
      </c>
      <c r="AY694" s="19" t="s">
        <v>158</v>
      </c>
      <c r="BE694" s="193">
        <f>IF(N694="základní",J694,0)</f>
        <v>0</v>
      </c>
      <c r="BF694" s="193">
        <f>IF(N694="snížená",J694,0)</f>
        <v>0</v>
      </c>
      <c r="BG694" s="193">
        <f>IF(N694="zákl. přenesená",J694,0)</f>
        <v>0</v>
      </c>
      <c r="BH694" s="193">
        <f>IF(N694="sníž. přenesená",J694,0)</f>
        <v>0</v>
      </c>
      <c r="BI694" s="193">
        <f>IF(N694="nulová",J694,0)</f>
        <v>0</v>
      </c>
      <c r="BJ694" s="19" t="s">
        <v>81</v>
      </c>
      <c r="BK694" s="193">
        <f>ROUND(I694*H694,2)</f>
        <v>0</v>
      </c>
      <c r="BL694" s="19" t="s">
        <v>165</v>
      </c>
      <c r="BM694" s="192" t="s">
        <v>2628</v>
      </c>
    </row>
    <row r="695" s="2" customFormat="1">
      <c r="A695" s="38"/>
      <c r="B695" s="39"/>
      <c r="C695" s="38"/>
      <c r="D695" s="194" t="s">
        <v>167</v>
      </c>
      <c r="E695" s="38"/>
      <c r="F695" s="195" t="s">
        <v>2146</v>
      </c>
      <c r="G695" s="38"/>
      <c r="H695" s="38"/>
      <c r="I695" s="196"/>
      <c r="J695" s="38"/>
      <c r="K695" s="38"/>
      <c r="L695" s="39"/>
      <c r="M695" s="197"/>
      <c r="N695" s="198"/>
      <c r="O695" s="77"/>
      <c r="P695" s="77"/>
      <c r="Q695" s="77"/>
      <c r="R695" s="77"/>
      <c r="S695" s="77"/>
      <c r="T695" s="78"/>
      <c r="U695" s="38"/>
      <c r="V695" s="38"/>
      <c r="W695" s="38"/>
      <c r="X695" s="38"/>
      <c r="Y695" s="38"/>
      <c r="Z695" s="38"/>
      <c r="AA695" s="38"/>
      <c r="AB695" s="38"/>
      <c r="AC695" s="38"/>
      <c r="AD695" s="38"/>
      <c r="AE695" s="38"/>
      <c r="AT695" s="19" t="s">
        <v>167</v>
      </c>
      <c r="AU695" s="19" t="s">
        <v>91</v>
      </c>
    </row>
    <row r="696" s="2" customFormat="1" ht="16.5" customHeight="1">
      <c r="A696" s="38"/>
      <c r="B696" s="180"/>
      <c r="C696" s="181" t="s">
        <v>2629</v>
      </c>
      <c r="D696" s="181" t="s">
        <v>160</v>
      </c>
      <c r="E696" s="182" t="s">
        <v>2630</v>
      </c>
      <c r="F696" s="183" t="s">
        <v>2148</v>
      </c>
      <c r="G696" s="184" t="s">
        <v>364</v>
      </c>
      <c r="H696" s="185">
        <v>1</v>
      </c>
      <c r="I696" s="186"/>
      <c r="J696" s="187">
        <f>ROUND(I696*H696,2)</f>
        <v>0</v>
      </c>
      <c r="K696" s="183" t="s">
        <v>1</v>
      </c>
      <c r="L696" s="39"/>
      <c r="M696" s="188" t="s">
        <v>1</v>
      </c>
      <c r="N696" s="189" t="s">
        <v>40</v>
      </c>
      <c r="O696" s="77"/>
      <c r="P696" s="190">
        <f>O696*H696</f>
        <v>0</v>
      </c>
      <c r="Q696" s="190">
        <v>0</v>
      </c>
      <c r="R696" s="190">
        <f>Q696*H696</f>
        <v>0</v>
      </c>
      <c r="S696" s="190">
        <v>0</v>
      </c>
      <c r="T696" s="191">
        <f>S696*H696</f>
        <v>0</v>
      </c>
      <c r="U696" s="38"/>
      <c r="V696" s="38"/>
      <c r="W696" s="38"/>
      <c r="X696" s="38"/>
      <c r="Y696" s="38"/>
      <c r="Z696" s="38"/>
      <c r="AA696" s="38"/>
      <c r="AB696" s="38"/>
      <c r="AC696" s="38"/>
      <c r="AD696" s="38"/>
      <c r="AE696" s="38"/>
      <c r="AR696" s="192" t="s">
        <v>165</v>
      </c>
      <c r="AT696" s="192" t="s">
        <v>160</v>
      </c>
      <c r="AU696" s="192" t="s">
        <v>91</v>
      </c>
      <c r="AY696" s="19" t="s">
        <v>158</v>
      </c>
      <c r="BE696" s="193">
        <f>IF(N696="základní",J696,0)</f>
        <v>0</v>
      </c>
      <c r="BF696" s="193">
        <f>IF(N696="snížená",J696,0)</f>
        <v>0</v>
      </c>
      <c r="BG696" s="193">
        <f>IF(N696="zákl. přenesená",J696,0)</f>
        <v>0</v>
      </c>
      <c r="BH696" s="193">
        <f>IF(N696="sníž. přenesená",J696,0)</f>
        <v>0</v>
      </c>
      <c r="BI696" s="193">
        <f>IF(N696="nulová",J696,0)</f>
        <v>0</v>
      </c>
      <c r="BJ696" s="19" t="s">
        <v>81</v>
      </c>
      <c r="BK696" s="193">
        <f>ROUND(I696*H696,2)</f>
        <v>0</v>
      </c>
      <c r="BL696" s="19" t="s">
        <v>165</v>
      </c>
      <c r="BM696" s="192" t="s">
        <v>2631</v>
      </c>
    </row>
    <row r="697" s="2" customFormat="1">
      <c r="A697" s="38"/>
      <c r="B697" s="39"/>
      <c r="C697" s="38"/>
      <c r="D697" s="194" t="s">
        <v>167</v>
      </c>
      <c r="E697" s="38"/>
      <c r="F697" s="195" t="s">
        <v>2148</v>
      </c>
      <c r="G697" s="38"/>
      <c r="H697" s="38"/>
      <c r="I697" s="196"/>
      <c r="J697" s="38"/>
      <c r="K697" s="38"/>
      <c r="L697" s="39"/>
      <c r="M697" s="197"/>
      <c r="N697" s="198"/>
      <c r="O697" s="77"/>
      <c r="P697" s="77"/>
      <c r="Q697" s="77"/>
      <c r="R697" s="77"/>
      <c r="S697" s="77"/>
      <c r="T697" s="78"/>
      <c r="U697" s="38"/>
      <c r="V697" s="38"/>
      <c r="W697" s="38"/>
      <c r="X697" s="38"/>
      <c r="Y697" s="38"/>
      <c r="Z697" s="38"/>
      <c r="AA697" s="38"/>
      <c r="AB697" s="38"/>
      <c r="AC697" s="38"/>
      <c r="AD697" s="38"/>
      <c r="AE697" s="38"/>
      <c r="AT697" s="19" t="s">
        <v>167</v>
      </c>
      <c r="AU697" s="19" t="s">
        <v>91</v>
      </c>
    </row>
    <row r="698" s="2" customFormat="1" ht="16.5" customHeight="1">
      <c r="A698" s="38"/>
      <c r="B698" s="180"/>
      <c r="C698" s="181" t="s">
        <v>2246</v>
      </c>
      <c r="D698" s="181" t="s">
        <v>160</v>
      </c>
      <c r="E698" s="182" t="s">
        <v>2632</v>
      </c>
      <c r="F698" s="183" t="s">
        <v>2150</v>
      </c>
      <c r="G698" s="184" t="s">
        <v>364</v>
      </c>
      <c r="H698" s="185">
        <v>1</v>
      </c>
      <c r="I698" s="186"/>
      <c r="J698" s="187">
        <f>ROUND(I698*H698,2)</f>
        <v>0</v>
      </c>
      <c r="K698" s="183" t="s">
        <v>1</v>
      </c>
      <c r="L698" s="39"/>
      <c r="M698" s="188" t="s">
        <v>1</v>
      </c>
      <c r="N698" s="189" t="s">
        <v>40</v>
      </c>
      <c r="O698" s="77"/>
      <c r="P698" s="190">
        <f>O698*H698</f>
        <v>0</v>
      </c>
      <c r="Q698" s="190">
        <v>0</v>
      </c>
      <c r="R698" s="190">
        <f>Q698*H698</f>
        <v>0</v>
      </c>
      <c r="S698" s="190">
        <v>0</v>
      </c>
      <c r="T698" s="191">
        <f>S698*H698</f>
        <v>0</v>
      </c>
      <c r="U698" s="38"/>
      <c r="V698" s="38"/>
      <c r="W698" s="38"/>
      <c r="X698" s="38"/>
      <c r="Y698" s="38"/>
      <c r="Z698" s="38"/>
      <c r="AA698" s="38"/>
      <c r="AB698" s="38"/>
      <c r="AC698" s="38"/>
      <c r="AD698" s="38"/>
      <c r="AE698" s="38"/>
      <c r="AR698" s="192" t="s">
        <v>165</v>
      </c>
      <c r="AT698" s="192" t="s">
        <v>160</v>
      </c>
      <c r="AU698" s="192" t="s">
        <v>91</v>
      </c>
      <c r="AY698" s="19" t="s">
        <v>158</v>
      </c>
      <c r="BE698" s="193">
        <f>IF(N698="základní",J698,0)</f>
        <v>0</v>
      </c>
      <c r="BF698" s="193">
        <f>IF(N698="snížená",J698,0)</f>
        <v>0</v>
      </c>
      <c r="BG698" s="193">
        <f>IF(N698="zákl. přenesená",J698,0)</f>
        <v>0</v>
      </c>
      <c r="BH698" s="193">
        <f>IF(N698="sníž. přenesená",J698,0)</f>
        <v>0</v>
      </c>
      <c r="BI698" s="193">
        <f>IF(N698="nulová",J698,0)</f>
        <v>0</v>
      </c>
      <c r="BJ698" s="19" t="s">
        <v>81</v>
      </c>
      <c r="BK698" s="193">
        <f>ROUND(I698*H698,2)</f>
        <v>0</v>
      </c>
      <c r="BL698" s="19" t="s">
        <v>165</v>
      </c>
      <c r="BM698" s="192" t="s">
        <v>2633</v>
      </c>
    </row>
    <row r="699" s="2" customFormat="1">
      <c r="A699" s="38"/>
      <c r="B699" s="39"/>
      <c r="C699" s="38"/>
      <c r="D699" s="194" t="s">
        <v>167</v>
      </c>
      <c r="E699" s="38"/>
      <c r="F699" s="195" t="s">
        <v>2150</v>
      </c>
      <c r="G699" s="38"/>
      <c r="H699" s="38"/>
      <c r="I699" s="196"/>
      <c r="J699" s="38"/>
      <c r="K699" s="38"/>
      <c r="L699" s="39"/>
      <c r="M699" s="197"/>
      <c r="N699" s="198"/>
      <c r="O699" s="77"/>
      <c r="P699" s="77"/>
      <c r="Q699" s="77"/>
      <c r="R699" s="77"/>
      <c r="S699" s="77"/>
      <c r="T699" s="78"/>
      <c r="U699" s="38"/>
      <c r="V699" s="38"/>
      <c r="W699" s="38"/>
      <c r="X699" s="38"/>
      <c r="Y699" s="38"/>
      <c r="Z699" s="38"/>
      <c r="AA699" s="38"/>
      <c r="AB699" s="38"/>
      <c r="AC699" s="38"/>
      <c r="AD699" s="38"/>
      <c r="AE699" s="38"/>
      <c r="AT699" s="19" t="s">
        <v>167</v>
      </c>
      <c r="AU699" s="19" t="s">
        <v>91</v>
      </c>
    </row>
    <row r="700" s="2" customFormat="1" ht="16.5" customHeight="1">
      <c r="A700" s="38"/>
      <c r="B700" s="180"/>
      <c r="C700" s="181" t="s">
        <v>2634</v>
      </c>
      <c r="D700" s="181" t="s">
        <v>160</v>
      </c>
      <c r="E700" s="182" t="s">
        <v>2635</v>
      </c>
      <c r="F700" s="183" t="s">
        <v>2152</v>
      </c>
      <c r="G700" s="184" t="s">
        <v>364</v>
      </c>
      <c r="H700" s="185">
        <v>1</v>
      </c>
      <c r="I700" s="186"/>
      <c r="J700" s="187">
        <f>ROUND(I700*H700,2)</f>
        <v>0</v>
      </c>
      <c r="K700" s="183" t="s">
        <v>1</v>
      </c>
      <c r="L700" s="39"/>
      <c r="M700" s="188" t="s">
        <v>1</v>
      </c>
      <c r="N700" s="189" t="s">
        <v>40</v>
      </c>
      <c r="O700" s="77"/>
      <c r="P700" s="190">
        <f>O700*H700</f>
        <v>0</v>
      </c>
      <c r="Q700" s="190">
        <v>0</v>
      </c>
      <c r="R700" s="190">
        <f>Q700*H700</f>
        <v>0</v>
      </c>
      <c r="S700" s="190">
        <v>0</v>
      </c>
      <c r="T700" s="191">
        <f>S700*H700</f>
        <v>0</v>
      </c>
      <c r="U700" s="38"/>
      <c r="V700" s="38"/>
      <c r="W700" s="38"/>
      <c r="X700" s="38"/>
      <c r="Y700" s="38"/>
      <c r="Z700" s="38"/>
      <c r="AA700" s="38"/>
      <c r="AB700" s="38"/>
      <c r="AC700" s="38"/>
      <c r="AD700" s="38"/>
      <c r="AE700" s="38"/>
      <c r="AR700" s="192" t="s">
        <v>165</v>
      </c>
      <c r="AT700" s="192" t="s">
        <v>160</v>
      </c>
      <c r="AU700" s="192" t="s">
        <v>91</v>
      </c>
      <c r="AY700" s="19" t="s">
        <v>158</v>
      </c>
      <c r="BE700" s="193">
        <f>IF(N700="základní",J700,0)</f>
        <v>0</v>
      </c>
      <c r="BF700" s="193">
        <f>IF(N700="snížená",J700,0)</f>
        <v>0</v>
      </c>
      <c r="BG700" s="193">
        <f>IF(N700="zákl. přenesená",J700,0)</f>
        <v>0</v>
      </c>
      <c r="BH700" s="193">
        <f>IF(N700="sníž. přenesená",J700,0)</f>
        <v>0</v>
      </c>
      <c r="BI700" s="193">
        <f>IF(N700="nulová",J700,0)</f>
        <v>0</v>
      </c>
      <c r="BJ700" s="19" t="s">
        <v>81</v>
      </c>
      <c r="BK700" s="193">
        <f>ROUND(I700*H700,2)</f>
        <v>0</v>
      </c>
      <c r="BL700" s="19" t="s">
        <v>165</v>
      </c>
      <c r="BM700" s="192" t="s">
        <v>2636</v>
      </c>
    </row>
    <row r="701" s="2" customFormat="1">
      <c r="A701" s="38"/>
      <c r="B701" s="39"/>
      <c r="C701" s="38"/>
      <c r="D701" s="194" t="s">
        <v>167</v>
      </c>
      <c r="E701" s="38"/>
      <c r="F701" s="195" t="s">
        <v>2152</v>
      </c>
      <c r="G701" s="38"/>
      <c r="H701" s="38"/>
      <c r="I701" s="196"/>
      <c r="J701" s="38"/>
      <c r="K701" s="38"/>
      <c r="L701" s="39"/>
      <c r="M701" s="197"/>
      <c r="N701" s="198"/>
      <c r="O701" s="77"/>
      <c r="P701" s="77"/>
      <c r="Q701" s="77"/>
      <c r="R701" s="77"/>
      <c r="S701" s="77"/>
      <c r="T701" s="78"/>
      <c r="U701" s="38"/>
      <c r="V701" s="38"/>
      <c r="W701" s="38"/>
      <c r="X701" s="38"/>
      <c r="Y701" s="38"/>
      <c r="Z701" s="38"/>
      <c r="AA701" s="38"/>
      <c r="AB701" s="38"/>
      <c r="AC701" s="38"/>
      <c r="AD701" s="38"/>
      <c r="AE701" s="38"/>
      <c r="AT701" s="19" t="s">
        <v>167</v>
      </c>
      <c r="AU701" s="19" t="s">
        <v>91</v>
      </c>
    </row>
    <row r="702" s="2" customFormat="1" ht="24.15" customHeight="1">
      <c r="A702" s="38"/>
      <c r="B702" s="180"/>
      <c r="C702" s="181" t="s">
        <v>2249</v>
      </c>
      <c r="D702" s="181" t="s">
        <v>160</v>
      </c>
      <c r="E702" s="182" t="s">
        <v>2637</v>
      </c>
      <c r="F702" s="183" t="s">
        <v>2638</v>
      </c>
      <c r="G702" s="184" t="s">
        <v>364</v>
      </c>
      <c r="H702" s="185">
        <v>1</v>
      </c>
      <c r="I702" s="186"/>
      <c r="J702" s="187">
        <f>ROUND(I702*H702,2)</f>
        <v>0</v>
      </c>
      <c r="K702" s="183" t="s">
        <v>1</v>
      </c>
      <c r="L702" s="39"/>
      <c r="M702" s="188" t="s">
        <v>1</v>
      </c>
      <c r="N702" s="189" t="s">
        <v>40</v>
      </c>
      <c r="O702" s="77"/>
      <c r="P702" s="190">
        <f>O702*H702</f>
        <v>0</v>
      </c>
      <c r="Q702" s="190">
        <v>0</v>
      </c>
      <c r="R702" s="190">
        <f>Q702*H702</f>
        <v>0</v>
      </c>
      <c r="S702" s="190">
        <v>0</v>
      </c>
      <c r="T702" s="191">
        <f>S702*H702</f>
        <v>0</v>
      </c>
      <c r="U702" s="38"/>
      <c r="V702" s="38"/>
      <c r="W702" s="38"/>
      <c r="X702" s="38"/>
      <c r="Y702" s="38"/>
      <c r="Z702" s="38"/>
      <c r="AA702" s="38"/>
      <c r="AB702" s="38"/>
      <c r="AC702" s="38"/>
      <c r="AD702" s="38"/>
      <c r="AE702" s="38"/>
      <c r="AR702" s="192" t="s">
        <v>165</v>
      </c>
      <c r="AT702" s="192" t="s">
        <v>160</v>
      </c>
      <c r="AU702" s="192" t="s">
        <v>91</v>
      </c>
      <c r="AY702" s="19" t="s">
        <v>158</v>
      </c>
      <c r="BE702" s="193">
        <f>IF(N702="základní",J702,0)</f>
        <v>0</v>
      </c>
      <c r="BF702" s="193">
        <f>IF(N702="snížená",J702,0)</f>
        <v>0</v>
      </c>
      <c r="BG702" s="193">
        <f>IF(N702="zákl. přenesená",J702,0)</f>
        <v>0</v>
      </c>
      <c r="BH702" s="193">
        <f>IF(N702="sníž. přenesená",J702,0)</f>
        <v>0</v>
      </c>
      <c r="BI702" s="193">
        <f>IF(N702="nulová",J702,0)</f>
        <v>0</v>
      </c>
      <c r="BJ702" s="19" t="s">
        <v>81</v>
      </c>
      <c r="BK702" s="193">
        <f>ROUND(I702*H702,2)</f>
        <v>0</v>
      </c>
      <c r="BL702" s="19" t="s">
        <v>165</v>
      </c>
      <c r="BM702" s="192" t="s">
        <v>2639</v>
      </c>
    </row>
    <row r="703" s="2" customFormat="1">
      <c r="A703" s="38"/>
      <c r="B703" s="39"/>
      <c r="C703" s="38"/>
      <c r="D703" s="194" t="s">
        <v>167</v>
      </c>
      <c r="E703" s="38"/>
      <c r="F703" s="195" t="s">
        <v>2638</v>
      </c>
      <c r="G703" s="38"/>
      <c r="H703" s="38"/>
      <c r="I703" s="196"/>
      <c r="J703" s="38"/>
      <c r="K703" s="38"/>
      <c r="L703" s="39"/>
      <c r="M703" s="197"/>
      <c r="N703" s="198"/>
      <c r="O703" s="77"/>
      <c r="P703" s="77"/>
      <c r="Q703" s="77"/>
      <c r="R703" s="77"/>
      <c r="S703" s="77"/>
      <c r="T703" s="78"/>
      <c r="U703" s="38"/>
      <c r="V703" s="38"/>
      <c r="W703" s="38"/>
      <c r="X703" s="38"/>
      <c r="Y703" s="38"/>
      <c r="Z703" s="38"/>
      <c r="AA703" s="38"/>
      <c r="AB703" s="38"/>
      <c r="AC703" s="38"/>
      <c r="AD703" s="38"/>
      <c r="AE703" s="38"/>
      <c r="AT703" s="19" t="s">
        <v>167</v>
      </c>
      <c r="AU703" s="19" t="s">
        <v>91</v>
      </c>
    </row>
    <row r="704" s="2" customFormat="1" ht="16.5" customHeight="1">
      <c r="A704" s="38"/>
      <c r="B704" s="180"/>
      <c r="C704" s="181" t="s">
        <v>2640</v>
      </c>
      <c r="D704" s="181" t="s">
        <v>160</v>
      </c>
      <c r="E704" s="182" t="s">
        <v>2641</v>
      </c>
      <c r="F704" s="183" t="s">
        <v>2078</v>
      </c>
      <c r="G704" s="184" t="s">
        <v>364</v>
      </c>
      <c r="H704" s="185">
        <v>3</v>
      </c>
      <c r="I704" s="186"/>
      <c r="J704" s="187">
        <f>ROUND(I704*H704,2)</f>
        <v>0</v>
      </c>
      <c r="K704" s="183" t="s">
        <v>1</v>
      </c>
      <c r="L704" s="39"/>
      <c r="M704" s="188" t="s">
        <v>1</v>
      </c>
      <c r="N704" s="189" t="s">
        <v>40</v>
      </c>
      <c r="O704" s="77"/>
      <c r="P704" s="190">
        <f>O704*H704</f>
        <v>0</v>
      </c>
      <c r="Q704" s="190">
        <v>0</v>
      </c>
      <c r="R704" s="190">
        <f>Q704*H704</f>
        <v>0</v>
      </c>
      <c r="S704" s="190">
        <v>0</v>
      </c>
      <c r="T704" s="191">
        <f>S704*H704</f>
        <v>0</v>
      </c>
      <c r="U704" s="38"/>
      <c r="V704" s="38"/>
      <c r="W704" s="38"/>
      <c r="X704" s="38"/>
      <c r="Y704" s="38"/>
      <c r="Z704" s="38"/>
      <c r="AA704" s="38"/>
      <c r="AB704" s="38"/>
      <c r="AC704" s="38"/>
      <c r="AD704" s="38"/>
      <c r="AE704" s="38"/>
      <c r="AR704" s="192" t="s">
        <v>165</v>
      </c>
      <c r="AT704" s="192" t="s">
        <v>160</v>
      </c>
      <c r="AU704" s="192" t="s">
        <v>91</v>
      </c>
      <c r="AY704" s="19" t="s">
        <v>158</v>
      </c>
      <c r="BE704" s="193">
        <f>IF(N704="základní",J704,0)</f>
        <v>0</v>
      </c>
      <c r="BF704" s="193">
        <f>IF(N704="snížená",J704,0)</f>
        <v>0</v>
      </c>
      <c r="BG704" s="193">
        <f>IF(N704="zákl. přenesená",J704,0)</f>
        <v>0</v>
      </c>
      <c r="BH704" s="193">
        <f>IF(N704="sníž. přenesená",J704,0)</f>
        <v>0</v>
      </c>
      <c r="BI704" s="193">
        <f>IF(N704="nulová",J704,0)</f>
        <v>0</v>
      </c>
      <c r="BJ704" s="19" t="s">
        <v>81</v>
      </c>
      <c r="BK704" s="193">
        <f>ROUND(I704*H704,2)</f>
        <v>0</v>
      </c>
      <c r="BL704" s="19" t="s">
        <v>165</v>
      </c>
      <c r="BM704" s="192" t="s">
        <v>2642</v>
      </c>
    </row>
    <row r="705" s="2" customFormat="1">
      <c r="A705" s="38"/>
      <c r="B705" s="39"/>
      <c r="C705" s="38"/>
      <c r="D705" s="194" t="s">
        <v>167</v>
      </c>
      <c r="E705" s="38"/>
      <c r="F705" s="195" t="s">
        <v>2078</v>
      </c>
      <c r="G705" s="38"/>
      <c r="H705" s="38"/>
      <c r="I705" s="196"/>
      <c r="J705" s="38"/>
      <c r="K705" s="38"/>
      <c r="L705" s="39"/>
      <c r="M705" s="197"/>
      <c r="N705" s="198"/>
      <c r="O705" s="77"/>
      <c r="P705" s="77"/>
      <c r="Q705" s="77"/>
      <c r="R705" s="77"/>
      <c r="S705" s="77"/>
      <c r="T705" s="78"/>
      <c r="U705" s="38"/>
      <c r="V705" s="38"/>
      <c r="W705" s="38"/>
      <c r="X705" s="38"/>
      <c r="Y705" s="38"/>
      <c r="Z705" s="38"/>
      <c r="AA705" s="38"/>
      <c r="AB705" s="38"/>
      <c r="AC705" s="38"/>
      <c r="AD705" s="38"/>
      <c r="AE705" s="38"/>
      <c r="AT705" s="19" t="s">
        <v>167</v>
      </c>
      <c r="AU705" s="19" t="s">
        <v>91</v>
      </c>
    </row>
    <row r="706" s="2" customFormat="1" ht="16.5" customHeight="1">
      <c r="A706" s="38"/>
      <c r="B706" s="180"/>
      <c r="C706" s="181" t="s">
        <v>2252</v>
      </c>
      <c r="D706" s="181" t="s">
        <v>160</v>
      </c>
      <c r="E706" s="182" t="s">
        <v>2643</v>
      </c>
      <c r="F706" s="183" t="s">
        <v>2082</v>
      </c>
      <c r="G706" s="184" t="s">
        <v>364</v>
      </c>
      <c r="H706" s="185">
        <v>1</v>
      </c>
      <c r="I706" s="186"/>
      <c r="J706" s="187">
        <f>ROUND(I706*H706,2)</f>
        <v>0</v>
      </c>
      <c r="K706" s="183" t="s">
        <v>1</v>
      </c>
      <c r="L706" s="39"/>
      <c r="M706" s="188" t="s">
        <v>1</v>
      </c>
      <c r="N706" s="189" t="s">
        <v>40</v>
      </c>
      <c r="O706" s="77"/>
      <c r="P706" s="190">
        <f>O706*H706</f>
        <v>0</v>
      </c>
      <c r="Q706" s="190">
        <v>0</v>
      </c>
      <c r="R706" s="190">
        <f>Q706*H706</f>
        <v>0</v>
      </c>
      <c r="S706" s="190">
        <v>0</v>
      </c>
      <c r="T706" s="191">
        <f>S706*H706</f>
        <v>0</v>
      </c>
      <c r="U706" s="38"/>
      <c r="V706" s="38"/>
      <c r="W706" s="38"/>
      <c r="X706" s="38"/>
      <c r="Y706" s="38"/>
      <c r="Z706" s="38"/>
      <c r="AA706" s="38"/>
      <c r="AB706" s="38"/>
      <c r="AC706" s="38"/>
      <c r="AD706" s="38"/>
      <c r="AE706" s="38"/>
      <c r="AR706" s="192" t="s">
        <v>165</v>
      </c>
      <c r="AT706" s="192" t="s">
        <v>160</v>
      </c>
      <c r="AU706" s="192" t="s">
        <v>91</v>
      </c>
      <c r="AY706" s="19" t="s">
        <v>158</v>
      </c>
      <c r="BE706" s="193">
        <f>IF(N706="základní",J706,0)</f>
        <v>0</v>
      </c>
      <c r="BF706" s="193">
        <f>IF(N706="snížená",J706,0)</f>
        <v>0</v>
      </c>
      <c r="BG706" s="193">
        <f>IF(N706="zákl. přenesená",J706,0)</f>
        <v>0</v>
      </c>
      <c r="BH706" s="193">
        <f>IF(N706="sníž. přenesená",J706,0)</f>
        <v>0</v>
      </c>
      <c r="BI706" s="193">
        <f>IF(N706="nulová",J706,0)</f>
        <v>0</v>
      </c>
      <c r="BJ706" s="19" t="s">
        <v>81</v>
      </c>
      <c r="BK706" s="193">
        <f>ROUND(I706*H706,2)</f>
        <v>0</v>
      </c>
      <c r="BL706" s="19" t="s">
        <v>165</v>
      </c>
      <c r="BM706" s="192" t="s">
        <v>2644</v>
      </c>
    </row>
    <row r="707" s="2" customFormat="1">
      <c r="A707" s="38"/>
      <c r="B707" s="39"/>
      <c r="C707" s="38"/>
      <c r="D707" s="194" t="s">
        <v>167</v>
      </c>
      <c r="E707" s="38"/>
      <c r="F707" s="195" t="s">
        <v>2082</v>
      </c>
      <c r="G707" s="38"/>
      <c r="H707" s="38"/>
      <c r="I707" s="196"/>
      <c r="J707" s="38"/>
      <c r="K707" s="38"/>
      <c r="L707" s="39"/>
      <c r="M707" s="197"/>
      <c r="N707" s="198"/>
      <c r="O707" s="77"/>
      <c r="P707" s="77"/>
      <c r="Q707" s="77"/>
      <c r="R707" s="77"/>
      <c r="S707" s="77"/>
      <c r="T707" s="78"/>
      <c r="U707" s="38"/>
      <c r="V707" s="38"/>
      <c r="W707" s="38"/>
      <c r="X707" s="38"/>
      <c r="Y707" s="38"/>
      <c r="Z707" s="38"/>
      <c r="AA707" s="38"/>
      <c r="AB707" s="38"/>
      <c r="AC707" s="38"/>
      <c r="AD707" s="38"/>
      <c r="AE707" s="38"/>
      <c r="AT707" s="19" t="s">
        <v>167</v>
      </c>
      <c r="AU707" s="19" t="s">
        <v>91</v>
      </c>
    </row>
    <row r="708" s="2" customFormat="1" ht="16.5" customHeight="1">
      <c r="A708" s="38"/>
      <c r="B708" s="180"/>
      <c r="C708" s="181" t="s">
        <v>2645</v>
      </c>
      <c r="D708" s="181" t="s">
        <v>160</v>
      </c>
      <c r="E708" s="182" t="s">
        <v>2646</v>
      </c>
      <c r="F708" s="183" t="s">
        <v>2070</v>
      </c>
      <c r="G708" s="184" t="s">
        <v>364</v>
      </c>
      <c r="H708" s="185">
        <v>3</v>
      </c>
      <c r="I708" s="186"/>
      <c r="J708" s="187">
        <f>ROUND(I708*H708,2)</f>
        <v>0</v>
      </c>
      <c r="K708" s="183" t="s">
        <v>1</v>
      </c>
      <c r="L708" s="39"/>
      <c r="M708" s="188" t="s">
        <v>1</v>
      </c>
      <c r="N708" s="189" t="s">
        <v>40</v>
      </c>
      <c r="O708" s="77"/>
      <c r="P708" s="190">
        <f>O708*H708</f>
        <v>0</v>
      </c>
      <c r="Q708" s="190">
        <v>0</v>
      </c>
      <c r="R708" s="190">
        <f>Q708*H708</f>
        <v>0</v>
      </c>
      <c r="S708" s="190">
        <v>0</v>
      </c>
      <c r="T708" s="191">
        <f>S708*H708</f>
        <v>0</v>
      </c>
      <c r="U708" s="38"/>
      <c r="V708" s="38"/>
      <c r="W708" s="38"/>
      <c r="X708" s="38"/>
      <c r="Y708" s="38"/>
      <c r="Z708" s="38"/>
      <c r="AA708" s="38"/>
      <c r="AB708" s="38"/>
      <c r="AC708" s="38"/>
      <c r="AD708" s="38"/>
      <c r="AE708" s="38"/>
      <c r="AR708" s="192" t="s">
        <v>165</v>
      </c>
      <c r="AT708" s="192" t="s">
        <v>160</v>
      </c>
      <c r="AU708" s="192" t="s">
        <v>91</v>
      </c>
      <c r="AY708" s="19" t="s">
        <v>158</v>
      </c>
      <c r="BE708" s="193">
        <f>IF(N708="základní",J708,0)</f>
        <v>0</v>
      </c>
      <c r="BF708" s="193">
        <f>IF(N708="snížená",J708,0)</f>
        <v>0</v>
      </c>
      <c r="BG708" s="193">
        <f>IF(N708="zákl. přenesená",J708,0)</f>
        <v>0</v>
      </c>
      <c r="BH708" s="193">
        <f>IF(N708="sníž. přenesená",J708,0)</f>
        <v>0</v>
      </c>
      <c r="BI708" s="193">
        <f>IF(N708="nulová",J708,0)</f>
        <v>0</v>
      </c>
      <c r="BJ708" s="19" t="s">
        <v>81</v>
      </c>
      <c r="BK708" s="193">
        <f>ROUND(I708*H708,2)</f>
        <v>0</v>
      </c>
      <c r="BL708" s="19" t="s">
        <v>165</v>
      </c>
      <c r="BM708" s="192" t="s">
        <v>2647</v>
      </c>
    </row>
    <row r="709" s="2" customFormat="1">
      <c r="A709" s="38"/>
      <c r="B709" s="39"/>
      <c r="C709" s="38"/>
      <c r="D709" s="194" t="s">
        <v>167</v>
      </c>
      <c r="E709" s="38"/>
      <c r="F709" s="195" t="s">
        <v>2070</v>
      </c>
      <c r="G709" s="38"/>
      <c r="H709" s="38"/>
      <c r="I709" s="196"/>
      <c r="J709" s="38"/>
      <c r="K709" s="38"/>
      <c r="L709" s="39"/>
      <c r="M709" s="197"/>
      <c r="N709" s="198"/>
      <c r="O709" s="77"/>
      <c r="P709" s="77"/>
      <c r="Q709" s="77"/>
      <c r="R709" s="77"/>
      <c r="S709" s="77"/>
      <c r="T709" s="78"/>
      <c r="U709" s="38"/>
      <c r="V709" s="38"/>
      <c r="W709" s="38"/>
      <c r="X709" s="38"/>
      <c r="Y709" s="38"/>
      <c r="Z709" s="38"/>
      <c r="AA709" s="38"/>
      <c r="AB709" s="38"/>
      <c r="AC709" s="38"/>
      <c r="AD709" s="38"/>
      <c r="AE709" s="38"/>
      <c r="AT709" s="19" t="s">
        <v>167</v>
      </c>
      <c r="AU709" s="19" t="s">
        <v>91</v>
      </c>
    </row>
    <row r="710" s="2" customFormat="1" ht="16.5" customHeight="1">
      <c r="A710" s="38"/>
      <c r="B710" s="180"/>
      <c r="C710" s="181" t="s">
        <v>2255</v>
      </c>
      <c r="D710" s="181" t="s">
        <v>160</v>
      </c>
      <c r="E710" s="182" t="s">
        <v>2648</v>
      </c>
      <c r="F710" s="183" t="s">
        <v>2074</v>
      </c>
      <c r="G710" s="184" t="s">
        <v>364</v>
      </c>
      <c r="H710" s="185">
        <v>1</v>
      </c>
      <c r="I710" s="186"/>
      <c r="J710" s="187">
        <f>ROUND(I710*H710,2)</f>
        <v>0</v>
      </c>
      <c r="K710" s="183" t="s">
        <v>1</v>
      </c>
      <c r="L710" s="39"/>
      <c r="M710" s="188" t="s">
        <v>1</v>
      </c>
      <c r="N710" s="189" t="s">
        <v>40</v>
      </c>
      <c r="O710" s="77"/>
      <c r="P710" s="190">
        <f>O710*H710</f>
        <v>0</v>
      </c>
      <c r="Q710" s="190">
        <v>0</v>
      </c>
      <c r="R710" s="190">
        <f>Q710*H710</f>
        <v>0</v>
      </c>
      <c r="S710" s="190">
        <v>0</v>
      </c>
      <c r="T710" s="191">
        <f>S710*H710</f>
        <v>0</v>
      </c>
      <c r="U710" s="38"/>
      <c r="V710" s="38"/>
      <c r="W710" s="38"/>
      <c r="X710" s="38"/>
      <c r="Y710" s="38"/>
      <c r="Z710" s="38"/>
      <c r="AA710" s="38"/>
      <c r="AB710" s="38"/>
      <c r="AC710" s="38"/>
      <c r="AD710" s="38"/>
      <c r="AE710" s="38"/>
      <c r="AR710" s="192" t="s">
        <v>165</v>
      </c>
      <c r="AT710" s="192" t="s">
        <v>160</v>
      </c>
      <c r="AU710" s="192" t="s">
        <v>91</v>
      </c>
      <c r="AY710" s="19" t="s">
        <v>158</v>
      </c>
      <c r="BE710" s="193">
        <f>IF(N710="základní",J710,0)</f>
        <v>0</v>
      </c>
      <c r="BF710" s="193">
        <f>IF(N710="snížená",J710,0)</f>
        <v>0</v>
      </c>
      <c r="BG710" s="193">
        <f>IF(N710="zákl. přenesená",J710,0)</f>
        <v>0</v>
      </c>
      <c r="BH710" s="193">
        <f>IF(N710="sníž. přenesená",J710,0)</f>
        <v>0</v>
      </c>
      <c r="BI710" s="193">
        <f>IF(N710="nulová",J710,0)</f>
        <v>0</v>
      </c>
      <c r="BJ710" s="19" t="s">
        <v>81</v>
      </c>
      <c r="BK710" s="193">
        <f>ROUND(I710*H710,2)</f>
        <v>0</v>
      </c>
      <c r="BL710" s="19" t="s">
        <v>165</v>
      </c>
      <c r="BM710" s="192" t="s">
        <v>2649</v>
      </c>
    </row>
    <row r="711" s="2" customFormat="1">
      <c r="A711" s="38"/>
      <c r="B711" s="39"/>
      <c r="C711" s="38"/>
      <c r="D711" s="194" t="s">
        <v>167</v>
      </c>
      <c r="E711" s="38"/>
      <c r="F711" s="195" t="s">
        <v>2074</v>
      </c>
      <c r="G711" s="38"/>
      <c r="H711" s="38"/>
      <c r="I711" s="196"/>
      <c r="J711" s="38"/>
      <c r="K711" s="38"/>
      <c r="L711" s="39"/>
      <c r="M711" s="197"/>
      <c r="N711" s="198"/>
      <c r="O711" s="77"/>
      <c r="P711" s="77"/>
      <c r="Q711" s="77"/>
      <c r="R711" s="77"/>
      <c r="S711" s="77"/>
      <c r="T711" s="78"/>
      <c r="U711" s="38"/>
      <c r="V711" s="38"/>
      <c r="W711" s="38"/>
      <c r="X711" s="38"/>
      <c r="Y711" s="38"/>
      <c r="Z711" s="38"/>
      <c r="AA711" s="38"/>
      <c r="AB711" s="38"/>
      <c r="AC711" s="38"/>
      <c r="AD711" s="38"/>
      <c r="AE711" s="38"/>
      <c r="AT711" s="19" t="s">
        <v>167</v>
      </c>
      <c r="AU711" s="19" t="s">
        <v>91</v>
      </c>
    </row>
    <row r="712" s="2" customFormat="1" ht="16.5" customHeight="1">
      <c r="A712" s="38"/>
      <c r="B712" s="180"/>
      <c r="C712" s="181" t="s">
        <v>2650</v>
      </c>
      <c r="D712" s="181" t="s">
        <v>160</v>
      </c>
      <c r="E712" s="182" t="s">
        <v>2651</v>
      </c>
      <c r="F712" s="183" t="s">
        <v>2245</v>
      </c>
      <c r="G712" s="184" t="s">
        <v>364</v>
      </c>
      <c r="H712" s="185">
        <v>1</v>
      </c>
      <c r="I712" s="186"/>
      <c r="J712" s="187">
        <f>ROUND(I712*H712,2)</f>
        <v>0</v>
      </c>
      <c r="K712" s="183" t="s">
        <v>1</v>
      </c>
      <c r="L712" s="39"/>
      <c r="M712" s="188" t="s">
        <v>1</v>
      </c>
      <c r="N712" s="189" t="s">
        <v>40</v>
      </c>
      <c r="O712" s="77"/>
      <c r="P712" s="190">
        <f>O712*H712</f>
        <v>0</v>
      </c>
      <c r="Q712" s="190">
        <v>0</v>
      </c>
      <c r="R712" s="190">
        <f>Q712*H712</f>
        <v>0</v>
      </c>
      <c r="S712" s="190">
        <v>0</v>
      </c>
      <c r="T712" s="191">
        <f>S712*H712</f>
        <v>0</v>
      </c>
      <c r="U712" s="38"/>
      <c r="V712" s="38"/>
      <c r="W712" s="38"/>
      <c r="X712" s="38"/>
      <c r="Y712" s="38"/>
      <c r="Z712" s="38"/>
      <c r="AA712" s="38"/>
      <c r="AB712" s="38"/>
      <c r="AC712" s="38"/>
      <c r="AD712" s="38"/>
      <c r="AE712" s="38"/>
      <c r="AR712" s="192" t="s">
        <v>165</v>
      </c>
      <c r="AT712" s="192" t="s">
        <v>160</v>
      </c>
      <c r="AU712" s="192" t="s">
        <v>91</v>
      </c>
      <c r="AY712" s="19" t="s">
        <v>158</v>
      </c>
      <c r="BE712" s="193">
        <f>IF(N712="základní",J712,0)</f>
        <v>0</v>
      </c>
      <c r="BF712" s="193">
        <f>IF(N712="snížená",J712,0)</f>
        <v>0</v>
      </c>
      <c r="BG712" s="193">
        <f>IF(N712="zákl. přenesená",J712,0)</f>
        <v>0</v>
      </c>
      <c r="BH712" s="193">
        <f>IF(N712="sníž. přenesená",J712,0)</f>
        <v>0</v>
      </c>
      <c r="BI712" s="193">
        <f>IF(N712="nulová",J712,0)</f>
        <v>0</v>
      </c>
      <c r="BJ712" s="19" t="s">
        <v>81</v>
      </c>
      <c r="BK712" s="193">
        <f>ROUND(I712*H712,2)</f>
        <v>0</v>
      </c>
      <c r="BL712" s="19" t="s">
        <v>165</v>
      </c>
      <c r="BM712" s="192" t="s">
        <v>2652</v>
      </c>
    </row>
    <row r="713" s="2" customFormat="1">
      <c r="A713" s="38"/>
      <c r="B713" s="39"/>
      <c r="C713" s="38"/>
      <c r="D713" s="194" t="s">
        <v>167</v>
      </c>
      <c r="E713" s="38"/>
      <c r="F713" s="195" t="s">
        <v>2245</v>
      </c>
      <c r="G713" s="38"/>
      <c r="H713" s="38"/>
      <c r="I713" s="196"/>
      <c r="J713" s="38"/>
      <c r="K713" s="38"/>
      <c r="L713" s="39"/>
      <c r="M713" s="197"/>
      <c r="N713" s="198"/>
      <c r="O713" s="77"/>
      <c r="P713" s="77"/>
      <c r="Q713" s="77"/>
      <c r="R713" s="77"/>
      <c r="S713" s="77"/>
      <c r="T713" s="78"/>
      <c r="U713" s="38"/>
      <c r="V713" s="38"/>
      <c r="W713" s="38"/>
      <c r="X713" s="38"/>
      <c r="Y713" s="38"/>
      <c r="Z713" s="38"/>
      <c r="AA713" s="38"/>
      <c r="AB713" s="38"/>
      <c r="AC713" s="38"/>
      <c r="AD713" s="38"/>
      <c r="AE713" s="38"/>
      <c r="AT713" s="19" t="s">
        <v>167</v>
      </c>
      <c r="AU713" s="19" t="s">
        <v>91</v>
      </c>
    </row>
    <row r="714" s="2" customFormat="1" ht="16.5" customHeight="1">
      <c r="A714" s="38"/>
      <c r="B714" s="180"/>
      <c r="C714" s="181" t="s">
        <v>2257</v>
      </c>
      <c r="D714" s="181" t="s">
        <v>160</v>
      </c>
      <c r="E714" s="182" t="s">
        <v>2653</v>
      </c>
      <c r="F714" s="183" t="s">
        <v>2248</v>
      </c>
      <c r="G714" s="184" t="s">
        <v>364</v>
      </c>
      <c r="H714" s="185">
        <v>1</v>
      </c>
      <c r="I714" s="186"/>
      <c r="J714" s="187">
        <f>ROUND(I714*H714,2)</f>
        <v>0</v>
      </c>
      <c r="K714" s="183" t="s">
        <v>1</v>
      </c>
      <c r="L714" s="39"/>
      <c r="M714" s="188" t="s">
        <v>1</v>
      </c>
      <c r="N714" s="189" t="s">
        <v>40</v>
      </c>
      <c r="O714" s="77"/>
      <c r="P714" s="190">
        <f>O714*H714</f>
        <v>0</v>
      </c>
      <c r="Q714" s="190">
        <v>0</v>
      </c>
      <c r="R714" s="190">
        <f>Q714*H714</f>
        <v>0</v>
      </c>
      <c r="S714" s="190">
        <v>0</v>
      </c>
      <c r="T714" s="191">
        <f>S714*H714</f>
        <v>0</v>
      </c>
      <c r="U714" s="38"/>
      <c r="V714" s="38"/>
      <c r="W714" s="38"/>
      <c r="X714" s="38"/>
      <c r="Y714" s="38"/>
      <c r="Z714" s="38"/>
      <c r="AA714" s="38"/>
      <c r="AB714" s="38"/>
      <c r="AC714" s="38"/>
      <c r="AD714" s="38"/>
      <c r="AE714" s="38"/>
      <c r="AR714" s="192" t="s">
        <v>165</v>
      </c>
      <c r="AT714" s="192" t="s">
        <v>160</v>
      </c>
      <c r="AU714" s="192" t="s">
        <v>91</v>
      </c>
      <c r="AY714" s="19" t="s">
        <v>158</v>
      </c>
      <c r="BE714" s="193">
        <f>IF(N714="základní",J714,0)</f>
        <v>0</v>
      </c>
      <c r="BF714" s="193">
        <f>IF(N714="snížená",J714,0)</f>
        <v>0</v>
      </c>
      <c r="BG714" s="193">
        <f>IF(N714="zákl. přenesená",J714,0)</f>
        <v>0</v>
      </c>
      <c r="BH714" s="193">
        <f>IF(N714="sníž. přenesená",J714,0)</f>
        <v>0</v>
      </c>
      <c r="BI714" s="193">
        <f>IF(N714="nulová",J714,0)</f>
        <v>0</v>
      </c>
      <c r="BJ714" s="19" t="s">
        <v>81</v>
      </c>
      <c r="BK714" s="193">
        <f>ROUND(I714*H714,2)</f>
        <v>0</v>
      </c>
      <c r="BL714" s="19" t="s">
        <v>165</v>
      </c>
      <c r="BM714" s="192" t="s">
        <v>2654</v>
      </c>
    </row>
    <row r="715" s="2" customFormat="1">
      <c r="A715" s="38"/>
      <c r="B715" s="39"/>
      <c r="C715" s="38"/>
      <c r="D715" s="194" t="s">
        <v>167</v>
      </c>
      <c r="E715" s="38"/>
      <c r="F715" s="195" t="s">
        <v>2248</v>
      </c>
      <c r="G715" s="38"/>
      <c r="H715" s="38"/>
      <c r="I715" s="196"/>
      <c r="J715" s="38"/>
      <c r="K715" s="38"/>
      <c r="L715" s="39"/>
      <c r="M715" s="197"/>
      <c r="N715" s="198"/>
      <c r="O715" s="77"/>
      <c r="P715" s="77"/>
      <c r="Q715" s="77"/>
      <c r="R715" s="77"/>
      <c r="S715" s="77"/>
      <c r="T715" s="78"/>
      <c r="U715" s="38"/>
      <c r="V715" s="38"/>
      <c r="W715" s="38"/>
      <c r="X715" s="38"/>
      <c r="Y715" s="38"/>
      <c r="Z715" s="38"/>
      <c r="AA715" s="38"/>
      <c r="AB715" s="38"/>
      <c r="AC715" s="38"/>
      <c r="AD715" s="38"/>
      <c r="AE715" s="38"/>
      <c r="AT715" s="19" t="s">
        <v>167</v>
      </c>
      <c r="AU715" s="19" t="s">
        <v>91</v>
      </c>
    </row>
    <row r="716" s="2" customFormat="1" ht="16.5" customHeight="1">
      <c r="A716" s="38"/>
      <c r="B716" s="180"/>
      <c r="C716" s="181" t="s">
        <v>2655</v>
      </c>
      <c r="D716" s="181" t="s">
        <v>160</v>
      </c>
      <c r="E716" s="182" t="s">
        <v>2656</v>
      </c>
      <c r="F716" s="183" t="s">
        <v>2245</v>
      </c>
      <c r="G716" s="184" t="s">
        <v>364</v>
      </c>
      <c r="H716" s="185">
        <v>1</v>
      </c>
      <c r="I716" s="186"/>
      <c r="J716" s="187">
        <f>ROUND(I716*H716,2)</f>
        <v>0</v>
      </c>
      <c r="K716" s="183" t="s">
        <v>1</v>
      </c>
      <c r="L716" s="39"/>
      <c r="M716" s="188" t="s">
        <v>1</v>
      </c>
      <c r="N716" s="189" t="s">
        <v>40</v>
      </c>
      <c r="O716" s="77"/>
      <c r="P716" s="190">
        <f>O716*H716</f>
        <v>0</v>
      </c>
      <c r="Q716" s="190">
        <v>0</v>
      </c>
      <c r="R716" s="190">
        <f>Q716*H716</f>
        <v>0</v>
      </c>
      <c r="S716" s="190">
        <v>0</v>
      </c>
      <c r="T716" s="191">
        <f>S716*H716</f>
        <v>0</v>
      </c>
      <c r="U716" s="38"/>
      <c r="V716" s="38"/>
      <c r="W716" s="38"/>
      <c r="X716" s="38"/>
      <c r="Y716" s="38"/>
      <c r="Z716" s="38"/>
      <c r="AA716" s="38"/>
      <c r="AB716" s="38"/>
      <c r="AC716" s="38"/>
      <c r="AD716" s="38"/>
      <c r="AE716" s="38"/>
      <c r="AR716" s="192" t="s">
        <v>165</v>
      </c>
      <c r="AT716" s="192" t="s">
        <v>160</v>
      </c>
      <c r="AU716" s="192" t="s">
        <v>91</v>
      </c>
      <c r="AY716" s="19" t="s">
        <v>158</v>
      </c>
      <c r="BE716" s="193">
        <f>IF(N716="základní",J716,0)</f>
        <v>0</v>
      </c>
      <c r="BF716" s="193">
        <f>IF(N716="snížená",J716,0)</f>
        <v>0</v>
      </c>
      <c r="BG716" s="193">
        <f>IF(N716="zákl. přenesená",J716,0)</f>
        <v>0</v>
      </c>
      <c r="BH716" s="193">
        <f>IF(N716="sníž. přenesená",J716,0)</f>
        <v>0</v>
      </c>
      <c r="BI716" s="193">
        <f>IF(N716="nulová",J716,0)</f>
        <v>0</v>
      </c>
      <c r="BJ716" s="19" t="s">
        <v>81</v>
      </c>
      <c r="BK716" s="193">
        <f>ROUND(I716*H716,2)</f>
        <v>0</v>
      </c>
      <c r="BL716" s="19" t="s">
        <v>165</v>
      </c>
      <c r="BM716" s="192" t="s">
        <v>2657</v>
      </c>
    </row>
    <row r="717" s="2" customFormat="1">
      <c r="A717" s="38"/>
      <c r="B717" s="39"/>
      <c r="C717" s="38"/>
      <c r="D717" s="194" t="s">
        <v>167</v>
      </c>
      <c r="E717" s="38"/>
      <c r="F717" s="195" t="s">
        <v>2245</v>
      </c>
      <c r="G717" s="38"/>
      <c r="H717" s="38"/>
      <c r="I717" s="196"/>
      <c r="J717" s="38"/>
      <c r="K717" s="38"/>
      <c r="L717" s="39"/>
      <c r="M717" s="197"/>
      <c r="N717" s="198"/>
      <c r="O717" s="77"/>
      <c r="P717" s="77"/>
      <c r="Q717" s="77"/>
      <c r="R717" s="77"/>
      <c r="S717" s="77"/>
      <c r="T717" s="78"/>
      <c r="U717" s="38"/>
      <c r="V717" s="38"/>
      <c r="W717" s="38"/>
      <c r="X717" s="38"/>
      <c r="Y717" s="38"/>
      <c r="Z717" s="38"/>
      <c r="AA717" s="38"/>
      <c r="AB717" s="38"/>
      <c r="AC717" s="38"/>
      <c r="AD717" s="38"/>
      <c r="AE717" s="38"/>
      <c r="AT717" s="19" t="s">
        <v>167</v>
      </c>
      <c r="AU717" s="19" t="s">
        <v>91</v>
      </c>
    </row>
    <row r="718" s="2" customFormat="1" ht="16.5" customHeight="1">
      <c r="A718" s="38"/>
      <c r="B718" s="180"/>
      <c r="C718" s="181" t="s">
        <v>2260</v>
      </c>
      <c r="D718" s="181" t="s">
        <v>160</v>
      </c>
      <c r="E718" s="182" t="s">
        <v>2658</v>
      </c>
      <c r="F718" s="183" t="s">
        <v>2265</v>
      </c>
      <c r="G718" s="184" t="s">
        <v>364</v>
      </c>
      <c r="H718" s="185">
        <v>10</v>
      </c>
      <c r="I718" s="186"/>
      <c r="J718" s="187">
        <f>ROUND(I718*H718,2)</f>
        <v>0</v>
      </c>
      <c r="K718" s="183" t="s">
        <v>1</v>
      </c>
      <c r="L718" s="39"/>
      <c r="M718" s="188" t="s">
        <v>1</v>
      </c>
      <c r="N718" s="189" t="s">
        <v>40</v>
      </c>
      <c r="O718" s="77"/>
      <c r="P718" s="190">
        <f>O718*H718</f>
        <v>0</v>
      </c>
      <c r="Q718" s="190">
        <v>0</v>
      </c>
      <c r="R718" s="190">
        <f>Q718*H718</f>
        <v>0</v>
      </c>
      <c r="S718" s="190">
        <v>0</v>
      </c>
      <c r="T718" s="191">
        <f>S718*H718</f>
        <v>0</v>
      </c>
      <c r="U718" s="38"/>
      <c r="V718" s="38"/>
      <c r="W718" s="38"/>
      <c r="X718" s="38"/>
      <c r="Y718" s="38"/>
      <c r="Z718" s="38"/>
      <c r="AA718" s="38"/>
      <c r="AB718" s="38"/>
      <c r="AC718" s="38"/>
      <c r="AD718" s="38"/>
      <c r="AE718" s="38"/>
      <c r="AR718" s="192" t="s">
        <v>165</v>
      </c>
      <c r="AT718" s="192" t="s">
        <v>160</v>
      </c>
      <c r="AU718" s="192" t="s">
        <v>91</v>
      </c>
      <c r="AY718" s="19" t="s">
        <v>158</v>
      </c>
      <c r="BE718" s="193">
        <f>IF(N718="základní",J718,0)</f>
        <v>0</v>
      </c>
      <c r="BF718" s="193">
        <f>IF(N718="snížená",J718,0)</f>
        <v>0</v>
      </c>
      <c r="BG718" s="193">
        <f>IF(N718="zákl. přenesená",J718,0)</f>
        <v>0</v>
      </c>
      <c r="BH718" s="193">
        <f>IF(N718="sníž. přenesená",J718,0)</f>
        <v>0</v>
      </c>
      <c r="BI718" s="193">
        <f>IF(N718="nulová",J718,0)</f>
        <v>0</v>
      </c>
      <c r="BJ718" s="19" t="s">
        <v>81</v>
      </c>
      <c r="BK718" s="193">
        <f>ROUND(I718*H718,2)</f>
        <v>0</v>
      </c>
      <c r="BL718" s="19" t="s">
        <v>165</v>
      </c>
      <c r="BM718" s="192" t="s">
        <v>2659</v>
      </c>
    </row>
    <row r="719" s="2" customFormat="1">
      <c r="A719" s="38"/>
      <c r="B719" s="39"/>
      <c r="C719" s="38"/>
      <c r="D719" s="194" t="s">
        <v>167</v>
      </c>
      <c r="E719" s="38"/>
      <c r="F719" s="195" t="s">
        <v>2265</v>
      </c>
      <c r="G719" s="38"/>
      <c r="H719" s="38"/>
      <c r="I719" s="196"/>
      <c r="J719" s="38"/>
      <c r="K719" s="38"/>
      <c r="L719" s="39"/>
      <c r="M719" s="197"/>
      <c r="N719" s="198"/>
      <c r="O719" s="77"/>
      <c r="P719" s="77"/>
      <c r="Q719" s="77"/>
      <c r="R719" s="77"/>
      <c r="S719" s="77"/>
      <c r="T719" s="78"/>
      <c r="U719" s="38"/>
      <c r="V719" s="38"/>
      <c r="W719" s="38"/>
      <c r="X719" s="38"/>
      <c r="Y719" s="38"/>
      <c r="Z719" s="38"/>
      <c r="AA719" s="38"/>
      <c r="AB719" s="38"/>
      <c r="AC719" s="38"/>
      <c r="AD719" s="38"/>
      <c r="AE719" s="38"/>
      <c r="AT719" s="19" t="s">
        <v>167</v>
      </c>
      <c r="AU719" s="19" t="s">
        <v>91</v>
      </c>
    </row>
    <row r="720" s="2" customFormat="1" ht="16.5" customHeight="1">
      <c r="A720" s="38"/>
      <c r="B720" s="180"/>
      <c r="C720" s="181" t="s">
        <v>2660</v>
      </c>
      <c r="D720" s="181" t="s">
        <v>160</v>
      </c>
      <c r="E720" s="182" t="s">
        <v>2661</v>
      </c>
      <c r="F720" s="183" t="s">
        <v>2078</v>
      </c>
      <c r="G720" s="184" t="s">
        <v>364</v>
      </c>
      <c r="H720" s="185">
        <v>2</v>
      </c>
      <c r="I720" s="186"/>
      <c r="J720" s="187">
        <f>ROUND(I720*H720,2)</f>
        <v>0</v>
      </c>
      <c r="K720" s="183" t="s">
        <v>1</v>
      </c>
      <c r="L720" s="39"/>
      <c r="M720" s="188" t="s">
        <v>1</v>
      </c>
      <c r="N720" s="189" t="s">
        <v>40</v>
      </c>
      <c r="O720" s="77"/>
      <c r="P720" s="190">
        <f>O720*H720</f>
        <v>0</v>
      </c>
      <c r="Q720" s="190">
        <v>0</v>
      </c>
      <c r="R720" s="190">
        <f>Q720*H720</f>
        <v>0</v>
      </c>
      <c r="S720" s="190">
        <v>0</v>
      </c>
      <c r="T720" s="191">
        <f>S720*H720</f>
        <v>0</v>
      </c>
      <c r="U720" s="38"/>
      <c r="V720" s="38"/>
      <c r="W720" s="38"/>
      <c r="X720" s="38"/>
      <c r="Y720" s="38"/>
      <c r="Z720" s="38"/>
      <c r="AA720" s="38"/>
      <c r="AB720" s="38"/>
      <c r="AC720" s="38"/>
      <c r="AD720" s="38"/>
      <c r="AE720" s="38"/>
      <c r="AR720" s="192" t="s">
        <v>165</v>
      </c>
      <c r="AT720" s="192" t="s">
        <v>160</v>
      </c>
      <c r="AU720" s="192" t="s">
        <v>91</v>
      </c>
      <c r="AY720" s="19" t="s">
        <v>158</v>
      </c>
      <c r="BE720" s="193">
        <f>IF(N720="základní",J720,0)</f>
        <v>0</v>
      </c>
      <c r="BF720" s="193">
        <f>IF(N720="snížená",J720,0)</f>
        <v>0</v>
      </c>
      <c r="BG720" s="193">
        <f>IF(N720="zákl. přenesená",J720,0)</f>
        <v>0</v>
      </c>
      <c r="BH720" s="193">
        <f>IF(N720="sníž. přenesená",J720,0)</f>
        <v>0</v>
      </c>
      <c r="BI720" s="193">
        <f>IF(N720="nulová",J720,0)</f>
        <v>0</v>
      </c>
      <c r="BJ720" s="19" t="s">
        <v>81</v>
      </c>
      <c r="BK720" s="193">
        <f>ROUND(I720*H720,2)</f>
        <v>0</v>
      </c>
      <c r="BL720" s="19" t="s">
        <v>165</v>
      </c>
      <c r="BM720" s="192" t="s">
        <v>2662</v>
      </c>
    </row>
    <row r="721" s="2" customFormat="1">
      <c r="A721" s="38"/>
      <c r="B721" s="39"/>
      <c r="C721" s="38"/>
      <c r="D721" s="194" t="s">
        <v>167</v>
      </c>
      <c r="E721" s="38"/>
      <c r="F721" s="195" t="s">
        <v>2078</v>
      </c>
      <c r="G721" s="38"/>
      <c r="H721" s="38"/>
      <c r="I721" s="196"/>
      <c r="J721" s="38"/>
      <c r="K721" s="38"/>
      <c r="L721" s="39"/>
      <c r="M721" s="197"/>
      <c r="N721" s="198"/>
      <c r="O721" s="77"/>
      <c r="P721" s="77"/>
      <c r="Q721" s="77"/>
      <c r="R721" s="77"/>
      <c r="S721" s="77"/>
      <c r="T721" s="78"/>
      <c r="U721" s="38"/>
      <c r="V721" s="38"/>
      <c r="W721" s="38"/>
      <c r="X721" s="38"/>
      <c r="Y721" s="38"/>
      <c r="Z721" s="38"/>
      <c r="AA721" s="38"/>
      <c r="AB721" s="38"/>
      <c r="AC721" s="38"/>
      <c r="AD721" s="38"/>
      <c r="AE721" s="38"/>
      <c r="AT721" s="19" t="s">
        <v>167</v>
      </c>
      <c r="AU721" s="19" t="s">
        <v>91</v>
      </c>
    </row>
    <row r="722" s="2" customFormat="1" ht="16.5" customHeight="1">
      <c r="A722" s="38"/>
      <c r="B722" s="180"/>
      <c r="C722" s="181" t="s">
        <v>2263</v>
      </c>
      <c r="D722" s="181" t="s">
        <v>160</v>
      </c>
      <c r="E722" s="182" t="s">
        <v>2663</v>
      </c>
      <c r="F722" s="183" t="s">
        <v>2275</v>
      </c>
      <c r="G722" s="184" t="s">
        <v>364</v>
      </c>
      <c r="H722" s="185">
        <v>2</v>
      </c>
      <c r="I722" s="186"/>
      <c r="J722" s="187">
        <f>ROUND(I722*H722,2)</f>
        <v>0</v>
      </c>
      <c r="K722" s="183" t="s">
        <v>1</v>
      </c>
      <c r="L722" s="39"/>
      <c r="M722" s="188" t="s">
        <v>1</v>
      </c>
      <c r="N722" s="189" t="s">
        <v>40</v>
      </c>
      <c r="O722" s="77"/>
      <c r="P722" s="190">
        <f>O722*H722</f>
        <v>0</v>
      </c>
      <c r="Q722" s="190">
        <v>0</v>
      </c>
      <c r="R722" s="190">
        <f>Q722*H722</f>
        <v>0</v>
      </c>
      <c r="S722" s="190">
        <v>0</v>
      </c>
      <c r="T722" s="191">
        <f>S722*H722</f>
        <v>0</v>
      </c>
      <c r="U722" s="38"/>
      <c r="V722" s="38"/>
      <c r="W722" s="38"/>
      <c r="X722" s="38"/>
      <c r="Y722" s="38"/>
      <c r="Z722" s="38"/>
      <c r="AA722" s="38"/>
      <c r="AB722" s="38"/>
      <c r="AC722" s="38"/>
      <c r="AD722" s="38"/>
      <c r="AE722" s="38"/>
      <c r="AR722" s="192" t="s">
        <v>165</v>
      </c>
      <c r="AT722" s="192" t="s">
        <v>160</v>
      </c>
      <c r="AU722" s="192" t="s">
        <v>91</v>
      </c>
      <c r="AY722" s="19" t="s">
        <v>158</v>
      </c>
      <c r="BE722" s="193">
        <f>IF(N722="základní",J722,0)</f>
        <v>0</v>
      </c>
      <c r="BF722" s="193">
        <f>IF(N722="snížená",J722,0)</f>
        <v>0</v>
      </c>
      <c r="BG722" s="193">
        <f>IF(N722="zákl. přenesená",J722,0)</f>
        <v>0</v>
      </c>
      <c r="BH722" s="193">
        <f>IF(N722="sníž. přenesená",J722,0)</f>
        <v>0</v>
      </c>
      <c r="BI722" s="193">
        <f>IF(N722="nulová",J722,0)</f>
        <v>0</v>
      </c>
      <c r="BJ722" s="19" t="s">
        <v>81</v>
      </c>
      <c r="BK722" s="193">
        <f>ROUND(I722*H722,2)</f>
        <v>0</v>
      </c>
      <c r="BL722" s="19" t="s">
        <v>165</v>
      </c>
      <c r="BM722" s="192" t="s">
        <v>2664</v>
      </c>
    </row>
    <row r="723" s="2" customFormat="1">
      <c r="A723" s="38"/>
      <c r="B723" s="39"/>
      <c r="C723" s="38"/>
      <c r="D723" s="194" t="s">
        <v>167</v>
      </c>
      <c r="E723" s="38"/>
      <c r="F723" s="195" t="s">
        <v>2275</v>
      </c>
      <c r="G723" s="38"/>
      <c r="H723" s="38"/>
      <c r="I723" s="196"/>
      <c r="J723" s="38"/>
      <c r="K723" s="38"/>
      <c r="L723" s="39"/>
      <c r="M723" s="197"/>
      <c r="N723" s="198"/>
      <c r="O723" s="77"/>
      <c r="P723" s="77"/>
      <c r="Q723" s="77"/>
      <c r="R723" s="77"/>
      <c r="S723" s="77"/>
      <c r="T723" s="78"/>
      <c r="U723" s="38"/>
      <c r="V723" s="38"/>
      <c r="W723" s="38"/>
      <c r="X723" s="38"/>
      <c r="Y723" s="38"/>
      <c r="Z723" s="38"/>
      <c r="AA723" s="38"/>
      <c r="AB723" s="38"/>
      <c r="AC723" s="38"/>
      <c r="AD723" s="38"/>
      <c r="AE723" s="38"/>
      <c r="AT723" s="19" t="s">
        <v>167</v>
      </c>
      <c r="AU723" s="19" t="s">
        <v>91</v>
      </c>
    </row>
    <row r="724" s="2" customFormat="1" ht="24.15" customHeight="1">
      <c r="A724" s="38"/>
      <c r="B724" s="180"/>
      <c r="C724" s="181" t="s">
        <v>2665</v>
      </c>
      <c r="D724" s="181" t="s">
        <v>160</v>
      </c>
      <c r="E724" s="182" t="s">
        <v>2666</v>
      </c>
      <c r="F724" s="183" t="s">
        <v>2667</v>
      </c>
      <c r="G724" s="184" t="s">
        <v>469</v>
      </c>
      <c r="H724" s="185">
        <v>1</v>
      </c>
      <c r="I724" s="186"/>
      <c r="J724" s="187">
        <f>ROUND(I724*H724,2)</f>
        <v>0</v>
      </c>
      <c r="K724" s="183" t="s">
        <v>1</v>
      </c>
      <c r="L724" s="39"/>
      <c r="M724" s="188" t="s">
        <v>1</v>
      </c>
      <c r="N724" s="189" t="s">
        <v>40</v>
      </c>
      <c r="O724" s="77"/>
      <c r="P724" s="190">
        <f>O724*H724</f>
        <v>0</v>
      </c>
      <c r="Q724" s="190">
        <v>0</v>
      </c>
      <c r="R724" s="190">
        <f>Q724*H724</f>
        <v>0</v>
      </c>
      <c r="S724" s="190">
        <v>0</v>
      </c>
      <c r="T724" s="191">
        <f>S724*H724</f>
        <v>0</v>
      </c>
      <c r="U724" s="38"/>
      <c r="V724" s="38"/>
      <c r="W724" s="38"/>
      <c r="X724" s="38"/>
      <c r="Y724" s="38"/>
      <c r="Z724" s="38"/>
      <c r="AA724" s="38"/>
      <c r="AB724" s="38"/>
      <c r="AC724" s="38"/>
      <c r="AD724" s="38"/>
      <c r="AE724" s="38"/>
      <c r="AR724" s="192" t="s">
        <v>165</v>
      </c>
      <c r="AT724" s="192" t="s">
        <v>160</v>
      </c>
      <c r="AU724" s="192" t="s">
        <v>91</v>
      </c>
      <c r="AY724" s="19" t="s">
        <v>158</v>
      </c>
      <c r="BE724" s="193">
        <f>IF(N724="základní",J724,0)</f>
        <v>0</v>
      </c>
      <c r="BF724" s="193">
        <f>IF(N724="snížená",J724,0)</f>
        <v>0</v>
      </c>
      <c r="BG724" s="193">
        <f>IF(N724="zákl. přenesená",J724,0)</f>
        <v>0</v>
      </c>
      <c r="BH724" s="193">
        <f>IF(N724="sníž. přenesená",J724,0)</f>
        <v>0</v>
      </c>
      <c r="BI724" s="193">
        <f>IF(N724="nulová",J724,0)</f>
        <v>0</v>
      </c>
      <c r="BJ724" s="19" t="s">
        <v>81</v>
      </c>
      <c r="BK724" s="193">
        <f>ROUND(I724*H724,2)</f>
        <v>0</v>
      </c>
      <c r="BL724" s="19" t="s">
        <v>165</v>
      </c>
      <c r="BM724" s="192" t="s">
        <v>2668</v>
      </c>
    </row>
    <row r="725" s="2" customFormat="1">
      <c r="A725" s="38"/>
      <c r="B725" s="39"/>
      <c r="C725" s="38"/>
      <c r="D725" s="194" t="s">
        <v>167</v>
      </c>
      <c r="E725" s="38"/>
      <c r="F725" s="195" t="s">
        <v>2667</v>
      </c>
      <c r="G725" s="38"/>
      <c r="H725" s="38"/>
      <c r="I725" s="196"/>
      <c r="J725" s="38"/>
      <c r="K725" s="38"/>
      <c r="L725" s="39"/>
      <c r="M725" s="197"/>
      <c r="N725" s="198"/>
      <c r="O725" s="77"/>
      <c r="P725" s="77"/>
      <c r="Q725" s="77"/>
      <c r="R725" s="77"/>
      <c r="S725" s="77"/>
      <c r="T725" s="78"/>
      <c r="U725" s="38"/>
      <c r="V725" s="38"/>
      <c r="W725" s="38"/>
      <c r="X725" s="38"/>
      <c r="Y725" s="38"/>
      <c r="Z725" s="38"/>
      <c r="AA725" s="38"/>
      <c r="AB725" s="38"/>
      <c r="AC725" s="38"/>
      <c r="AD725" s="38"/>
      <c r="AE725" s="38"/>
      <c r="AT725" s="19" t="s">
        <v>167</v>
      </c>
      <c r="AU725" s="19" t="s">
        <v>91</v>
      </c>
    </row>
    <row r="726" s="2" customFormat="1" ht="24.15" customHeight="1">
      <c r="A726" s="38"/>
      <c r="B726" s="180"/>
      <c r="C726" s="181" t="s">
        <v>2266</v>
      </c>
      <c r="D726" s="181" t="s">
        <v>160</v>
      </c>
      <c r="E726" s="182" t="s">
        <v>2669</v>
      </c>
      <c r="F726" s="183" t="s">
        <v>2670</v>
      </c>
      <c r="G726" s="184" t="s">
        <v>469</v>
      </c>
      <c r="H726" s="185">
        <v>1</v>
      </c>
      <c r="I726" s="186"/>
      <c r="J726" s="187">
        <f>ROUND(I726*H726,2)</f>
        <v>0</v>
      </c>
      <c r="K726" s="183" t="s">
        <v>1</v>
      </c>
      <c r="L726" s="39"/>
      <c r="M726" s="188" t="s">
        <v>1</v>
      </c>
      <c r="N726" s="189" t="s">
        <v>40</v>
      </c>
      <c r="O726" s="77"/>
      <c r="P726" s="190">
        <f>O726*H726</f>
        <v>0</v>
      </c>
      <c r="Q726" s="190">
        <v>0</v>
      </c>
      <c r="R726" s="190">
        <f>Q726*H726</f>
        <v>0</v>
      </c>
      <c r="S726" s="190">
        <v>0</v>
      </c>
      <c r="T726" s="191">
        <f>S726*H726</f>
        <v>0</v>
      </c>
      <c r="U726" s="38"/>
      <c r="V726" s="38"/>
      <c r="W726" s="38"/>
      <c r="X726" s="38"/>
      <c r="Y726" s="38"/>
      <c r="Z726" s="38"/>
      <c r="AA726" s="38"/>
      <c r="AB726" s="38"/>
      <c r="AC726" s="38"/>
      <c r="AD726" s="38"/>
      <c r="AE726" s="38"/>
      <c r="AR726" s="192" t="s">
        <v>165</v>
      </c>
      <c r="AT726" s="192" t="s">
        <v>160</v>
      </c>
      <c r="AU726" s="192" t="s">
        <v>91</v>
      </c>
      <c r="AY726" s="19" t="s">
        <v>158</v>
      </c>
      <c r="BE726" s="193">
        <f>IF(N726="základní",J726,0)</f>
        <v>0</v>
      </c>
      <c r="BF726" s="193">
        <f>IF(N726="snížená",J726,0)</f>
        <v>0</v>
      </c>
      <c r="BG726" s="193">
        <f>IF(N726="zákl. přenesená",J726,0)</f>
        <v>0</v>
      </c>
      <c r="BH726" s="193">
        <f>IF(N726="sníž. přenesená",J726,0)</f>
        <v>0</v>
      </c>
      <c r="BI726" s="193">
        <f>IF(N726="nulová",J726,0)</f>
        <v>0</v>
      </c>
      <c r="BJ726" s="19" t="s">
        <v>81</v>
      </c>
      <c r="BK726" s="193">
        <f>ROUND(I726*H726,2)</f>
        <v>0</v>
      </c>
      <c r="BL726" s="19" t="s">
        <v>165</v>
      </c>
      <c r="BM726" s="192" t="s">
        <v>2671</v>
      </c>
    </row>
    <row r="727" s="2" customFormat="1">
      <c r="A727" s="38"/>
      <c r="B727" s="39"/>
      <c r="C727" s="38"/>
      <c r="D727" s="194" t="s">
        <v>167</v>
      </c>
      <c r="E727" s="38"/>
      <c r="F727" s="195" t="s">
        <v>2670</v>
      </c>
      <c r="G727" s="38"/>
      <c r="H727" s="38"/>
      <c r="I727" s="196"/>
      <c r="J727" s="38"/>
      <c r="K727" s="38"/>
      <c r="L727" s="39"/>
      <c r="M727" s="197"/>
      <c r="N727" s="198"/>
      <c r="O727" s="77"/>
      <c r="P727" s="77"/>
      <c r="Q727" s="77"/>
      <c r="R727" s="77"/>
      <c r="S727" s="77"/>
      <c r="T727" s="78"/>
      <c r="U727" s="38"/>
      <c r="V727" s="38"/>
      <c r="W727" s="38"/>
      <c r="X727" s="38"/>
      <c r="Y727" s="38"/>
      <c r="Z727" s="38"/>
      <c r="AA727" s="38"/>
      <c r="AB727" s="38"/>
      <c r="AC727" s="38"/>
      <c r="AD727" s="38"/>
      <c r="AE727" s="38"/>
      <c r="AT727" s="19" t="s">
        <v>167</v>
      </c>
      <c r="AU727" s="19" t="s">
        <v>91</v>
      </c>
    </row>
    <row r="728" s="2" customFormat="1" ht="16.5" customHeight="1">
      <c r="A728" s="38"/>
      <c r="B728" s="180"/>
      <c r="C728" s="181" t="s">
        <v>2672</v>
      </c>
      <c r="D728" s="181" t="s">
        <v>160</v>
      </c>
      <c r="E728" s="182" t="s">
        <v>2673</v>
      </c>
      <c r="F728" s="183" t="s">
        <v>2289</v>
      </c>
      <c r="G728" s="184" t="s">
        <v>364</v>
      </c>
      <c r="H728" s="185">
        <v>1</v>
      </c>
      <c r="I728" s="186"/>
      <c r="J728" s="187">
        <f>ROUND(I728*H728,2)</f>
        <v>0</v>
      </c>
      <c r="K728" s="183" t="s">
        <v>1</v>
      </c>
      <c r="L728" s="39"/>
      <c r="M728" s="188" t="s">
        <v>1</v>
      </c>
      <c r="N728" s="189" t="s">
        <v>40</v>
      </c>
      <c r="O728" s="77"/>
      <c r="P728" s="190">
        <f>O728*H728</f>
        <v>0</v>
      </c>
      <c r="Q728" s="190">
        <v>0</v>
      </c>
      <c r="R728" s="190">
        <f>Q728*H728</f>
        <v>0</v>
      </c>
      <c r="S728" s="190">
        <v>0</v>
      </c>
      <c r="T728" s="191">
        <f>S728*H728</f>
        <v>0</v>
      </c>
      <c r="U728" s="38"/>
      <c r="V728" s="38"/>
      <c r="W728" s="38"/>
      <c r="X728" s="38"/>
      <c r="Y728" s="38"/>
      <c r="Z728" s="38"/>
      <c r="AA728" s="38"/>
      <c r="AB728" s="38"/>
      <c r="AC728" s="38"/>
      <c r="AD728" s="38"/>
      <c r="AE728" s="38"/>
      <c r="AR728" s="192" t="s">
        <v>165</v>
      </c>
      <c r="AT728" s="192" t="s">
        <v>160</v>
      </c>
      <c r="AU728" s="192" t="s">
        <v>91</v>
      </c>
      <c r="AY728" s="19" t="s">
        <v>158</v>
      </c>
      <c r="BE728" s="193">
        <f>IF(N728="základní",J728,0)</f>
        <v>0</v>
      </c>
      <c r="BF728" s="193">
        <f>IF(N728="snížená",J728,0)</f>
        <v>0</v>
      </c>
      <c r="BG728" s="193">
        <f>IF(N728="zákl. přenesená",J728,0)</f>
        <v>0</v>
      </c>
      <c r="BH728" s="193">
        <f>IF(N728="sníž. přenesená",J728,0)</f>
        <v>0</v>
      </c>
      <c r="BI728" s="193">
        <f>IF(N728="nulová",J728,0)</f>
        <v>0</v>
      </c>
      <c r="BJ728" s="19" t="s">
        <v>81</v>
      </c>
      <c r="BK728" s="193">
        <f>ROUND(I728*H728,2)</f>
        <v>0</v>
      </c>
      <c r="BL728" s="19" t="s">
        <v>165</v>
      </c>
      <c r="BM728" s="192" t="s">
        <v>2674</v>
      </c>
    </row>
    <row r="729" s="2" customFormat="1">
      <c r="A729" s="38"/>
      <c r="B729" s="39"/>
      <c r="C729" s="38"/>
      <c r="D729" s="194" t="s">
        <v>167</v>
      </c>
      <c r="E729" s="38"/>
      <c r="F729" s="195" t="s">
        <v>2289</v>
      </c>
      <c r="G729" s="38"/>
      <c r="H729" s="38"/>
      <c r="I729" s="196"/>
      <c r="J729" s="38"/>
      <c r="K729" s="38"/>
      <c r="L729" s="39"/>
      <c r="M729" s="197"/>
      <c r="N729" s="198"/>
      <c r="O729" s="77"/>
      <c r="P729" s="77"/>
      <c r="Q729" s="77"/>
      <c r="R729" s="77"/>
      <c r="S729" s="77"/>
      <c r="T729" s="78"/>
      <c r="U729" s="38"/>
      <c r="V729" s="38"/>
      <c r="W729" s="38"/>
      <c r="X729" s="38"/>
      <c r="Y729" s="38"/>
      <c r="Z729" s="38"/>
      <c r="AA729" s="38"/>
      <c r="AB729" s="38"/>
      <c r="AC729" s="38"/>
      <c r="AD729" s="38"/>
      <c r="AE729" s="38"/>
      <c r="AT729" s="19" t="s">
        <v>167</v>
      </c>
      <c r="AU729" s="19" t="s">
        <v>91</v>
      </c>
    </row>
    <row r="730" s="2" customFormat="1" ht="16.5" customHeight="1">
      <c r="A730" s="38"/>
      <c r="B730" s="180"/>
      <c r="C730" s="181" t="s">
        <v>2268</v>
      </c>
      <c r="D730" s="181" t="s">
        <v>160</v>
      </c>
      <c r="E730" s="182" t="s">
        <v>2675</v>
      </c>
      <c r="F730" s="183" t="s">
        <v>2676</v>
      </c>
      <c r="G730" s="184" t="s">
        <v>364</v>
      </c>
      <c r="H730" s="185">
        <v>1</v>
      </c>
      <c r="I730" s="186"/>
      <c r="J730" s="187">
        <f>ROUND(I730*H730,2)</f>
        <v>0</v>
      </c>
      <c r="K730" s="183" t="s">
        <v>1</v>
      </c>
      <c r="L730" s="39"/>
      <c r="M730" s="188" t="s">
        <v>1</v>
      </c>
      <c r="N730" s="189" t="s">
        <v>40</v>
      </c>
      <c r="O730" s="77"/>
      <c r="P730" s="190">
        <f>O730*H730</f>
        <v>0</v>
      </c>
      <c r="Q730" s="190">
        <v>0</v>
      </c>
      <c r="R730" s="190">
        <f>Q730*H730</f>
        <v>0</v>
      </c>
      <c r="S730" s="190">
        <v>0</v>
      </c>
      <c r="T730" s="191">
        <f>S730*H730</f>
        <v>0</v>
      </c>
      <c r="U730" s="38"/>
      <c r="V730" s="38"/>
      <c r="W730" s="38"/>
      <c r="X730" s="38"/>
      <c r="Y730" s="38"/>
      <c r="Z730" s="38"/>
      <c r="AA730" s="38"/>
      <c r="AB730" s="38"/>
      <c r="AC730" s="38"/>
      <c r="AD730" s="38"/>
      <c r="AE730" s="38"/>
      <c r="AR730" s="192" t="s">
        <v>165</v>
      </c>
      <c r="AT730" s="192" t="s">
        <v>160</v>
      </c>
      <c r="AU730" s="192" t="s">
        <v>91</v>
      </c>
      <c r="AY730" s="19" t="s">
        <v>158</v>
      </c>
      <c r="BE730" s="193">
        <f>IF(N730="základní",J730,0)</f>
        <v>0</v>
      </c>
      <c r="BF730" s="193">
        <f>IF(N730="snížená",J730,0)</f>
        <v>0</v>
      </c>
      <c r="BG730" s="193">
        <f>IF(N730="zákl. přenesená",J730,0)</f>
        <v>0</v>
      </c>
      <c r="BH730" s="193">
        <f>IF(N730="sníž. přenesená",J730,0)</f>
        <v>0</v>
      </c>
      <c r="BI730" s="193">
        <f>IF(N730="nulová",J730,0)</f>
        <v>0</v>
      </c>
      <c r="BJ730" s="19" t="s">
        <v>81</v>
      </c>
      <c r="BK730" s="193">
        <f>ROUND(I730*H730,2)</f>
        <v>0</v>
      </c>
      <c r="BL730" s="19" t="s">
        <v>165</v>
      </c>
      <c r="BM730" s="192" t="s">
        <v>2677</v>
      </c>
    </row>
    <row r="731" s="2" customFormat="1">
      <c r="A731" s="38"/>
      <c r="B731" s="39"/>
      <c r="C731" s="38"/>
      <c r="D731" s="194" t="s">
        <v>167</v>
      </c>
      <c r="E731" s="38"/>
      <c r="F731" s="195" t="s">
        <v>2676</v>
      </c>
      <c r="G731" s="38"/>
      <c r="H731" s="38"/>
      <c r="I731" s="196"/>
      <c r="J731" s="38"/>
      <c r="K731" s="38"/>
      <c r="L731" s="39"/>
      <c r="M731" s="197"/>
      <c r="N731" s="198"/>
      <c r="O731" s="77"/>
      <c r="P731" s="77"/>
      <c r="Q731" s="77"/>
      <c r="R731" s="77"/>
      <c r="S731" s="77"/>
      <c r="T731" s="78"/>
      <c r="U731" s="38"/>
      <c r="V731" s="38"/>
      <c r="W731" s="38"/>
      <c r="X731" s="38"/>
      <c r="Y731" s="38"/>
      <c r="Z731" s="38"/>
      <c r="AA731" s="38"/>
      <c r="AB731" s="38"/>
      <c r="AC731" s="38"/>
      <c r="AD731" s="38"/>
      <c r="AE731" s="38"/>
      <c r="AT731" s="19" t="s">
        <v>167</v>
      </c>
      <c r="AU731" s="19" t="s">
        <v>91</v>
      </c>
    </row>
    <row r="732" s="2" customFormat="1" ht="16.5" customHeight="1">
      <c r="A732" s="38"/>
      <c r="B732" s="180"/>
      <c r="C732" s="181" t="s">
        <v>2678</v>
      </c>
      <c r="D732" s="181" t="s">
        <v>160</v>
      </c>
      <c r="E732" s="182" t="s">
        <v>2679</v>
      </c>
      <c r="F732" s="183" t="s">
        <v>2190</v>
      </c>
      <c r="G732" s="184" t="s">
        <v>364</v>
      </c>
      <c r="H732" s="185">
        <v>1</v>
      </c>
      <c r="I732" s="186"/>
      <c r="J732" s="187">
        <f>ROUND(I732*H732,2)</f>
        <v>0</v>
      </c>
      <c r="K732" s="183" t="s">
        <v>1</v>
      </c>
      <c r="L732" s="39"/>
      <c r="M732" s="188" t="s">
        <v>1</v>
      </c>
      <c r="N732" s="189" t="s">
        <v>40</v>
      </c>
      <c r="O732" s="77"/>
      <c r="P732" s="190">
        <f>O732*H732</f>
        <v>0</v>
      </c>
      <c r="Q732" s="190">
        <v>0</v>
      </c>
      <c r="R732" s="190">
        <f>Q732*H732</f>
        <v>0</v>
      </c>
      <c r="S732" s="190">
        <v>0</v>
      </c>
      <c r="T732" s="191">
        <f>S732*H732</f>
        <v>0</v>
      </c>
      <c r="U732" s="38"/>
      <c r="V732" s="38"/>
      <c r="W732" s="38"/>
      <c r="X732" s="38"/>
      <c r="Y732" s="38"/>
      <c r="Z732" s="38"/>
      <c r="AA732" s="38"/>
      <c r="AB732" s="38"/>
      <c r="AC732" s="38"/>
      <c r="AD732" s="38"/>
      <c r="AE732" s="38"/>
      <c r="AR732" s="192" t="s">
        <v>165</v>
      </c>
      <c r="AT732" s="192" t="s">
        <v>160</v>
      </c>
      <c r="AU732" s="192" t="s">
        <v>91</v>
      </c>
      <c r="AY732" s="19" t="s">
        <v>158</v>
      </c>
      <c r="BE732" s="193">
        <f>IF(N732="základní",J732,0)</f>
        <v>0</v>
      </c>
      <c r="BF732" s="193">
        <f>IF(N732="snížená",J732,0)</f>
        <v>0</v>
      </c>
      <c r="BG732" s="193">
        <f>IF(N732="zákl. přenesená",J732,0)</f>
        <v>0</v>
      </c>
      <c r="BH732" s="193">
        <f>IF(N732="sníž. přenesená",J732,0)</f>
        <v>0</v>
      </c>
      <c r="BI732" s="193">
        <f>IF(N732="nulová",J732,0)</f>
        <v>0</v>
      </c>
      <c r="BJ732" s="19" t="s">
        <v>81</v>
      </c>
      <c r="BK732" s="193">
        <f>ROUND(I732*H732,2)</f>
        <v>0</v>
      </c>
      <c r="BL732" s="19" t="s">
        <v>165</v>
      </c>
      <c r="BM732" s="192" t="s">
        <v>2680</v>
      </c>
    </row>
    <row r="733" s="2" customFormat="1">
      <c r="A733" s="38"/>
      <c r="B733" s="39"/>
      <c r="C733" s="38"/>
      <c r="D733" s="194" t="s">
        <v>167</v>
      </c>
      <c r="E733" s="38"/>
      <c r="F733" s="195" t="s">
        <v>2190</v>
      </c>
      <c r="G733" s="38"/>
      <c r="H733" s="38"/>
      <c r="I733" s="196"/>
      <c r="J733" s="38"/>
      <c r="K733" s="38"/>
      <c r="L733" s="39"/>
      <c r="M733" s="197"/>
      <c r="N733" s="198"/>
      <c r="O733" s="77"/>
      <c r="P733" s="77"/>
      <c r="Q733" s="77"/>
      <c r="R733" s="77"/>
      <c r="S733" s="77"/>
      <c r="T733" s="78"/>
      <c r="U733" s="38"/>
      <c r="V733" s="38"/>
      <c r="W733" s="38"/>
      <c r="X733" s="38"/>
      <c r="Y733" s="38"/>
      <c r="Z733" s="38"/>
      <c r="AA733" s="38"/>
      <c r="AB733" s="38"/>
      <c r="AC733" s="38"/>
      <c r="AD733" s="38"/>
      <c r="AE733" s="38"/>
      <c r="AT733" s="19" t="s">
        <v>167</v>
      </c>
      <c r="AU733" s="19" t="s">
        <v>91</v>
      </c>
    </row>
    <row r="734" s="2" customFormat="1" ht="24.15" customHeight="1">
      <c r="A734" s="38"/>
      <c r="B734" s="180"/>
      <c r="C734" s="181" t="s">
        <v>2270</v>
      </c>
      <c r="D734" s="181" t="s">
        <v>160</v>
      </c>
      <c r="E734" s="182" t="s">
        <v>2681</v>
      </c>
      <c r="F734" s="183" t="s">
        <v>2192</v>
      </c>
      <c r="G734" s="184" t="s">
        <v>469</v>
      </c>
      <c r="H734" s="185">
        <v>1</v>
      </c>
      <c r="I734" s="186"/>
      <c r="J734" s="187">
        <f>ROUND(I734*H734,2)</f>
        <v>0</v>
      </c>
      <c r="K734" s="183" t="s">
        <v>1</v>
      </c>
      <c r="L734" s="39"/>
      <c r="M734" s="188" t="s">
        <v>1</v>
      </c>
      <c r="N734" s="189" t="s">
        <v>40</v>
      </c>
      <c r="O734" s="77"/>
      <c r="P734" s="190">
        <f>O734*H734</f>
        <v>0</v>
      </c>
      <c r="Q734" s="190">
        <v>0</v>
      </c>
      <c r="R734" s="190">
        <f>Q734*H734</f>
        <v>0</v>
      </c>
      <c r="S734" s="190">
        <v>0</v>
      </c>
      <c r="T734" s="191">
        <f>S734*H734</f>
        <v>0</v>
      </c>
      <c r="U734" s="38"/>
      <c r="V734" s="38"/>
      <c r="W734" s="38"/>
      <c r="X734" s="38"/>
      <c r="Y734" s="38"/>
      <c r="Z734" s="38"/>
      <c r="AA734" s="38"/>
      <c r="AB734" s="38"/>
      <c r="AC734" s="38"/>
      <c r="AD734" s="38"/>
      <c r="AE734" s="38"/>
      <c r="AR734" s="192" t="s">
        <v>165</v>
      </c>
      <c r="AT734" s="192" t="s">
        <v>160</v>
      </c>
      <c r="AU734" s="192" t="s">
        <v>91</v>
      </c>
      <c r="AY734" s="19" t="s">
        <v>158</v>
      </c>
      <c r="BE734" s="193">
        <f>IF(N734="základní",J734,0)</f>
        <v>0</v>
      </c>
      <c r="BF734" s="193">
        <f>IF(N734="snížená",J734,0)</f>
        <v>0</v>
      </c>
      <c r="BG734" s="193">
        <f>IF(N734="zákl. přenesená",J734,0)</f>
        <v>0</v>
      </c>
      <c r="BH734" s="193">
        <f>IF(N734="sníž. přenesená",J734,0)</f>
        <v>0</v>
      </c>
      <c r="BI734" s="193">
        <f>IF(N734="nulová",J734,0)</f>
        <v>0</v>
      </c>
      <c r="BJ734" s="19" t="s">
        <v>81</v>
      </c>
      <c r="BK734" s="193">
        <f>ROUND(I734*H734,2)</f>
        <v>0</v>
      </c>
      <c r="BL734" s="19" t="s">
        <v>165</v>
      </c>
      <c r="BM734" s="192" t="s">
        <v>2682</v>
      </c>
    </row>
    <row r="735" s="2" customFormat="1">
      <c r="A735" s="38"/>
      <c r="B735" s="39"/>
      <c r="C735" s="38"/>
      <c r="D735" s="194" t="s">
        <v>167</v>
      </c>
      <c r="E735" s="38"/>
      <c r="F735" s="195" t="s">
        <v>2192</v>
      </c>
      <c r="G735" s="38"/>
      <c r="H735" s="38"/>
      <c r="I735" s="196"/>
      <c r="J735" s="38"/>
      <c r="K735" s="38"/>
      <c r="L735" s="39"/>
      <c r="M735" s="197"/>
      <c r="N735" s="198"/>
      <c r="O735" s="77"/>
      <c r="P735" s="77"/>
      <c r="Q735" s="77"/>
      <c r="R735" s="77"/>
      <c r="S735" s="77"/>
      <c r="T735" s="78"/>
      <c r="U735" s="38"/>
      <c r="V735" s="38"/>
      <c r="W735" s="38"/>
      <c r="X735" s="38"/>
      <c r="Y735" s="38"/>
      <c r="Z735" s="38"/>
      <c r="AA735" s="38"/>
      <c r="AB735" s="38"/>
      <c r="AC735" s="38"/>
      <c r="AD735" s="38"/>
      <c r="AE735" s="38"/>
      <c r="AT735" s="19" t="s">
        <v>167</v>
      </c>
      <c r="AU735" s="19" t="s">
        <v>91</v>
      </c>
    </row>
    <row r="736" s="2" customFormat="1" ht="16.5" customHeight="1">
      <c r="A736" s="38"/>
      <c r="B736" s="180"/>
      <c r="C736" s="181" t="s">
        <v>2683</v>
      </c>
      <c r="D736" s="181" t="s">
        <v>160</v>
      </c>
      <c r="E736" s="182" t="s">
        <v>2684</v>
      </c>
      <c r="F736" s="183" t="s">
        <v>2194</v>
      </c>
      <c r="G736" s="184" t="s">
        <v>469</v>
      </c>
      <c r="H736" s="185">
        <v>1</v>
      </c>
      <c r="I736" s="186"/>
      <c r="J736" s="187">
        <f>ROUND(I736*H736,2)</f>
        <v>0</v>
      </c>
      <c r="K736" s="183" t="s">
        <v>1</v>
      </c>
      <c r="L736" s="39"/>
      <c r="M736" s="188" t="s">
        <v>1</v>
      </c>
      <c r="N736" s="189" t="s">
        <v>40</v>
      </c>
      <c r="O736" s="77"/>
      <c r="P736" s="190">
        <f>O736*H736</f>
        <v>0</v>
      </c>
      <c r="Q736" s="190">
        <v>0</v>
      </c>
      <c r="R736" s="190">
        <f>Q736*H736</f>
        <v>0</v>
      </c>
      <c r="S736" s="190">
        <v>0</v>
      </c>
      <c r="T736" s="191">
        <f>S736*H736</f>
        <v>0</v>
      </c>
      <c r="U736" s="38"/>
      <c r="V736" s="38"/>
      <c r="W736" s="38"/>
      <c r="X736" s="38"/>
      <c r="Y736" s="38"/>
      <c r="Z736" s="38"/>
      <c r="AA736" s="38"/>
      <c r="AB736" s="38"/>
      <c r="AC736" s="38"/>
      <c r="AD736" s="38"/>
      <c r="AE736" s="38"/>
      <c r="AR736" s="192" t="s">
        <v>165</v>
      </c>
      <c r="AT736" s="192" t="s">
        <v>160</v>
      </c>
      <c r="AU736" s="192" t="s">
        <v>91</v>
      </c>
      <c r="AY736" s="19" t="s">
        <v>158</v>
      </c>
      <c r="BE736" s="193">
        <f>IF(N736="základní",J736,0)</f>
        <v>0</v>
      </c>
      <c r="BF736" s="193">
        <f>IF(N736="snížená",J736,0)</f>
        <v>0</v>
      </c>
      <c r="BG736" s="193">
        <f>IF(N736="zákl. přenesená",J736,0)</f>
        <v>0</v>
      </c>
      <c r="BH736" s="193">
        <f>IF(N736="sníž. přenesená",J736,0)</f>
        <v>0</v>
      </c>
      <c r="BI736" s="193">
        <f>IF(N736="nulová",J736,0)</f>
        <v>0</v>
      </c>
      <c r="BJ736" s="19" t="s">
        <v>81</v>
      </c>
      <c r="BK736" s="193">
        <f>ROUND(I736*H736,2)</f>
        <v>0</v>
      </c>
      <c r="BL736" s="19" t="s">
        <v>165</v>
      </c>
      <c r="BM736" s="192" t="s">
        <v>2685</v>
      </c>
    </row>
    <row r="737" s="2" customFormat="1">
      <c r="A737" s="38"/>
      <c r="B737" s="39"/>
      <c r="C737" s="38"/>
      <c r="D737" s="194" t="s">
        <v>167</v>
      </c>
      <c r="E737" s="38"/>
      <c r="F737" s="195" t="s">
        <v>2194</v>
      </c>
      <c r="G737" s="38"/>
      <c r="H737" s="38"/>
      <c r="I737" s="196"/>
      <c r="J737" s="38"/>
      <c r="K737" s="38"/>
      <c r="L737" s="39"/>
      <c r="M737" s="197"/>
      <c r="N737" s="198"/>
      <c r="O737" s="77"/>
      <c r="P737" s="77"/>
      <c r="Q737" s="77"/>
      <c r="R737" s="77"/>
      <c r="S737" s="77"/>
      <c r="T737" s="78"/>
      <c r="U737" s="38"/>
      <c r="V737" s="38"/>
      <c r="W737" s="38"/>
      <c r="X737" s="38"/>
      <c r="Y737" s="38"/>
      <c r="Z737" s="38"/>
      <c r="AA737" s="38"/>
      <c r="AB737" s="38"/>
      <c r="AC737" s="38"/>
      <c r="AD737" s="38"/>
      <c r="AE737" s="38"/>
      <c r="AT737" s="19" t="s">
        <v>167</v>
      </c>
      <c r="AU737" s="19" t="s">
        <v>91</v>
      </c>
    </row>
    <row r="738" s="2" customFormat="1" ht="16.5" customHeight="1">
      <c r="A738" s="38"/>
      <c r="B738" s="180"/>
      <c r="C738" s="181" t="s">
        <v>2273</v>
      </c>
      <c r="D738" s="181" t="s">
        <v>160</v>
      </c>
      <c r="E738" s="182" t="s">
        <v>2686</v>
      </c>
      <c r="F738" s="183" t="s">
        <v>2196</v>
      </c>
      <c r="G738" s="184" t="s">
        <v>364</v>
      </c>
      <c r="H738" s="185">
        <v>1</v>
      </c>
      <c r="I738" s="186"/>
      <c r="J738" s="187">
        <f>ROUND(I738*H738,2)</f>
        <v>0</v>
      </c>
      <c r="K738" s="183" t="s">
        <v>1</v>
      </c>
      <c r="L738" s="39"/>
      <c r="M738" s="188" t="s">
        <v>1</v>
      </c>
      <c r="N738" s="189" t="s">
        <v>40</v>
      </c>
      <c r="O738" s="77"/>
      <c r="P738" s="190">
        <f>O738*H738</f>
        <v>0</v>
      </c>
      <c r="Q738" s="190">
        <v>0</v>
      </c>
      <c r="R738" s="190">
        <f>Q738*H738</f>
        <v>0</v>
      </c>
      <c r="S738" s="190">
        <v>0</v>
      </c>
      <c r="T738" s="191">
        <f>S738*H738</f>
        <v>0</v>
      </c>
      <c r="U738" s="38"/>
      <c r="V738" s="38"/>
      <c r="W738" s="38"/>
      <c r="X738" s="38"/>
      <c r="Y738" s="38"/>
      <c r="Z738" s="38"/>
      <c r="AA738" s="38"/>
      <c r="AB738" s="38"/>
      <c r="AC738" s="38"/>
      <c r="AD738" s="38"/>
      <c r="AE738" s="38"/>
      <c r="AR738" s="192" t="s">
        <v>165</v>
      </c>
      <c r="AT738" s="192" t="s">
        <v>160</v>
      </c>
      <c r="AU738" s="192" t="s">
        <v>91</v>
      </c>
      <c r="AY738" s="19" t="s">
        <v>158</v>
      </c>
      <c r="BE738" s="193">
        <f>IF(N738="základní",J738,0)</f>
        <v>0</v>
      </c>
      <c r="BF738" s="193">
        <f>IF(N738="snížená",J738,0)</f>
        <v>0</v>
      </c>
      <c r="BG738" s="193">
        <f>IF(N738="zákl. přenesená",J738,0)</f>
        <v>0</v>
      </c>
      <c r="BH738" s="193">
        <f>IF(N738="sníž. přenesená",J738,0)</f>
        <v>0</v>
      </c>
      <c r="BI738" s="193">
        <f>IF(N738="nulová",J738,0)</f>
        <v>0</v>
      </c>
      <c r="BJ738" s="19" t="s">
        <v>81</v>
      </c>
      <c r="BK738" s="193">
        <f>ROUND(I738*H738,2)</f>
        <v>0</v>
      </c>
      <c r="BL738" s="19" t="s">
        <v>165</v>
      </c>
      <c r="BM738" s="192" t="s">
        <v>2687</v>
      </c>
    </row>
    <row r="739" s="2" customFormat="1">
      <c r="A739" s="38"/>
      <c r="B739" s="39"/>
      <c r="C739" s="38"/>
      <c r="D739" s="194" t="s">
        <v>167</v>
      </c>
      <c r="E739" s="38"/>
      <c r="F739" s="195" t="s">
        <v>2196</v>
      </c>
      <c r="G739" s="38"/>
      <c r="H739" s="38"/>
      <c r="I739" s="196"/>
      <c r="J739" s="38"/>
      <c r="K739" s="38"/>
      <c r="L739" s="39"/>
      <c r="M739" s="197"/>
      <c r="N739" s="198"/>
      <c r="O739" s="77"/>
      <c r="P739" s="77"/>
      <c r="Q739" s="77"/>
      <c r="R739" s="77"/>
      <c r="S739" s="77"/>
      <c r="T739" s="78"/>
      <c r="U739" s="38"/>
      <c r="V739" s="38"/>
      <c r="W739" s="38"/>
      <c r="X739" s="38"/>
      <c r="Y739" s="38"/>
      <c r="Z739" s="38"/>
      <c r="AA739" s="38"/>
      <c r="AB739" s="38"/>
      <c r="AC739" s="38"/>
      <c r="AD739" s="38"/>
      <c r="AE739" s="38"/>
      <c r="AT739" s="19" t="s">
        <v>167</v>
      </c>
      <c r="AU739" s="19" t="s">
        <v>91</v>
      </c>
    </row>
    <row r="740" s="2" customFormat="1" ht="21.75" customHeight="1">
      <c r="A740" s="38"/>
      <c r="B740" s="180"/>
      <c r="C740" s="181" t="s">
        <v>2688</v>
      </c>
      <c r="D740" s="181" t="s">
        <v>160</v>
      </c>
      <c r="E740" s="182" t="s">
        <v>2689</v>
      </c>
      <c r="F740" s="183" t="s">
        <v>2198</v>
      </c>
      <c r="G740" s="184" t="s">
        <v>469</v>
      </c>
      <c r="H740" s="185">
        <v>1</v>
      </c>
      <c r="I740" s="186"/>
      <c r="J740" s="187">
        <f>ROUND(I740*H740,2)</f>
        <v>0</v>
      </c>
      <c r="K740" s="183" t="s">
        <v>1</v>
      </c>
      <c r="L740" s="39"/>
      <c r="M740" s="188" t="s">
        <v>1</v>
      </c>
      <c r="N740" s="189" t="s">
        <v>40</v>
      </c>
      <c r="O740" s="77"/>
      <c r="P740" s="190">
        <f>O740*H740</f>
        <v>0</v>
      </c>
      <c r="Q740" s="190">
        <v>0</v>
      </c>
      <c r="R740" s="190">
        <f>Q740*H740</f>
        <v>0</v>
      </c>
      <c r="S740" s="190">
        <v>0</v>
      </c>
      <c r="T740" s="191">
        <f>S740*H740</f>
        <v>0</v>
      </c>
      <c r="U740" s="38"/>
      <c r="V740" s="38"/>
      <c r="W740" s="38"/>
      <c r="X740" s="38"/>
      <c r="Y740" s="38"/>
      <c r="Z740" s="38"/>
      <c r="AA740" s="38"/>
      <c r="AB740" s="38"/>
      <c r="AC740" s="38"/>
      <c r="AD740" s="38"/>
      <c r="AE740" s="38"/>
      <c r="AR740" s="192" t="s">
        <v>165</v>
      </c>
      <c r="AT740" s="192" t="s">
        <v>160</v>
      </c>
      <c r="AU740" s="192" t="s">
        <v>91</v>
      </c>
      <c r="AY740" s="19" t="s">
        <v>158</v>
      </c>
      <c r="BE740" s="193">
        <f>IF(N740="základní",J740,0)</f>
        <v>0</v>
      </c>
      <c r="BF740" s="193">
        <f>IF(N740="snížená",J740,0)</f>
        <v>0</v>
      </c>
      <c r="BG740" s="193">
        <f>IF(N740="zákl. přenesená",J740,0)</f>
        <v>0</v>
      </c>
      <c r="BH740" s="193">
        <f>IF(N740="sníž. přenesená",J740,0)</f>
        <v>0</v>
      </c>
      <c r="BI740" s="193">
        <f>IF(N740="nulová",J740,0)</f>
        <v>0</v>
      </c>
      <c r="BJ740" s="19" t="s">
        <v>81</v>
      </c>
      <c r="BK740" s="193">
        <f>ROUND(I740*H740,2)</f>
        <v>0</v>
      </c>
      <c r="BL740" s="19" t="s">
        <v>165</v>
      </c>
      <c r="BM740" s="192" t="s">
        <v>2690</v>
      </c>
    </row>
    <row r="741" s="2" customFormat="1">
      <c r="A741" s="38"/>
      <c r="B741" s="39"/>
      <c r="C741" s="38"/>
      <c r="D741" s="194" t="s">
        <v>167</v>
      </c>
      <c r="E741" s="38"/>
      <c r="F741" s="195" t="s">
        <v>2198</v>
      </c>
      <c r="G741" s="38"/>
      <c r="H741" s="38"/>
      <c r="I741" s="196"/>
      <c r="J741" s="38"/>
      <c r="K741" s="38"/>
      <c r="L741" s="39"/>
      <c r="M741" s="197"/>
      <c r="N741" s="198"/>
      <c r="O741" s="77"/>
      <c r="P741" s="77"/>
      <c r="Q741" s="77"/>
      <c r="R741" s="77"/>
      <c r="S741" s="77"/>
      <c r="T741" s="78"/>
      <c r="U741" s="38"/>
      <c r="V741" s="38"/>
      <c r="W741" s="38"/>
      <c r="X741" s="38"/>
      <c r="Y741" s="38"/>
      <c r="Z741" s="38"/>
      <c r="AA741" s="38"/>
      <c r="AB741" s="38"/>
      <c r="AC741" s="38"/>
      <c r="AD741" s="38"/>
      <c r="AE741" s="38"/>
      <c r="AT741" s="19" t="s">
        <v>167</v>
      </c>
      <c r="AU741" s="19" t="s">
        <v>91</v>
      </c>
    </row>
    <row r="742" s="12" customFormat="1" ht="20.88" customHeight="1">
      <c r="A742" s="12"/>
      <c r="B742" s="167"/>
      <c r="C742" s="12"/>
      <c r="D742" s="168" t="s">
        <v>74</v>
      </c>
      <c r="E742" s="178" t="s">
        <v>2691</v>
      </c>
      <c r="F742" s="178" t="s">
        <v>2692</v>
      </c>
      <c r="G742" s="12"/>
      <c r="H742" s="12"/>
      <c r="I742" s="170"/>
      <c r="J742" s="179">
        <f>BK742</f>
        <v>0</v>
      </c>
      <c r="K742" s="12"/>
      <c r="L742" s="167"/>
      <c r="M742" s="172"/>
      <c r="N742" s="173"/>
      <c r="O742" s="173"/>
      <c r="P742" s="174">
        <f>SUM(P743:P750)</f>
        <v>0</v>
      </c>
      <c r="Q742" s="173"/>
      <c r="R742" s="174">
        <f>SUM(R743:R750)</f>
        <v>0</v>
      </c>
      <c r="S742" s="173"/>
      <c r="T742" s="175">
        <f>SUM(T743:T750)</f>
        <v>0</v>
      </c>
      <c r="U742" s="12"/>
      <c r="V742" s="12"/>
      <c r="W742" s="12"/>
      <c r="X742" s="12"/>
      <c r="Y742" s="12"/>
      <c r="Z742" s="12"/>
      <c r="AA742" s="12"/>
      <c r="AB742" s="12"/>
      <c r="AC742" s="12"/>
      <c r="AD742" s="12"/>
      <c r="AE742" s="12"/>
      <c r="AR742" s="168" t="s">
        <v>81</v>
      </c>
      <c r="AT742" s="176" t="s">
        <v>74</v>
      </c>
      <c r="AU742" s="176" t="s">
        <v>83</v>
      </c>
      <c r="AY742" s="168" t="s">
        <v>158</v>
      </c>
      <c r="BK742" s="177">
        <f>SUM(BK743:BK750)</f>
        <v>0</v>
      </c>
    </row>
    <row r="743" s="2" customFormat="1" ht="49.05" customHeight="1">
      <c r="A743" s="38"/>
      <c r="B743" s="180"/>
      <c r="C743" s="181" t="s">
        <v>2276</v>
      </c>
      <c r="D743" s="181" t="s">
        <v>160</v>
      </c>
      <c r="E743" s="182" t="s">
        <v>2693</v>
      </c>
      <c r="F743" s="183" t="s">
        <v>2694</v>
      </c>
      <c r="G743" s="184" t="s">
        <v>469</v>
      </c>
      <c r="H743" s="185">
        <v>1</v>
      </c>
      <c r="I743" s="186"/>
      <c r="J743" s="187">
        <f>ROUND(I743*H743,2)</f>
        <v>0</v>
      </c>
      <c r="K743" s="183" t="s">
        <v>1</v>
      </c>
      <c r="L743" s="39"/>
      <c r="M743" s="188" t="s">
        <v>1</v>
      </c>
      <c r="N743" s="189" t="s">
        <v>40</v>
      </c>
      <c r="O743" s="77"/>
      <c r="P743" s="190">
        <f>O743*H743</f>
        <v>0</v>
      </c>
      <c r="Q743" s="190">
        <v>0</v>
      </c>
      <c r="R743" s="190">
        <f>Q743*H743</f>
        <v>0</v>
      </c>
      <c r="S743" s="190">
        <v>0</v>
      </c>
      <c r="T743" s="191">
        <f>S743*H743</f>
        <v>0</v>
      </c>
      <c r="U743" s="38"/>
      <c r="V743" s="38"/>
      <c r="W743" s="38"/>
      <c r="X743" s="38"/>
      <c r="Y743" s="38"/>
      <c r="Z743" s="38"/>
      <c r="AA743" s="38"/>
      <c r="AB743" s="38"/>
      <c r="AC743" s="38"/>
      <c r="AD743" s="38"/>
      <c r="AE743" s="38"/>
      <c r="AR743" s="192" t="s">
        <v>165</v>
      </c>
      <c r="AT743" s="192" t="s">
        <v>160</v>
      </c>
      <c r="AU743" s="192" t="s">
        <v>91</v>
      </c>
      <c r="AY743" s="19" t="s">
        <v>158</v>
      </c>
      <c r="BE743" s="193">
        <f>IF(N743="základní",J743,0)</f>
        <v>0</v>
      </c>
      <c r="BF743" s="193">
        <f>IF(N743="snížená",J743,0)</f>
        <v>0</v>
      </c>
      <c r="BG743" s="193">
        <f>IF(N743="zákl. přenesená",J743,0)</f>
        <v>0</v>
      </c>
      <c r="BH743" s="193">
        <f>IF(N743="sníž. přenesená",J743,0)</f>
        <v>0</v>
      </c>
      <c r="BI743" s="193">
        <f>IF(N743="nulová",J743,0)</f>
        <v>0</v>
      </c>
      <c r="BJ743" s="19" t="s">
        <v>81</v>
      </c>
      <c r="BK743" s="193">
        <f>ROUND(I743*H743,2)</f>
        <v>0</v>
      </c>
      <c r="BL743" s="19" t="s">
        <v>165</v>
      </c>
      <c r="BM743" s="192" t="s">
        <v>2695</v>
      </c>
    </row>
    <row r="744" s="2" customFormat="1">
      <c r="A744" s="38"/>
      <c r="B744" s="39"/>
      <c r="C744" s="38"/>
      <c r="D744" s="194" t="s">
        <v>167</v>
      </c>
      <c r="E744" s="38"/>
      <c r="F744" s="195" t="s">
        <v>2694</v>
      </c>
      <c r="G744" s="38"/>
      <c r="H744" s="38"/>
      <c r="I744" s="196"/>
      <c r="J744" s="38"/>
      <c r="K744" s="38"/>
      <c r="L744" s="39"/>
      <c r="M744" s="197"/>
      <c r="N744" s="198"/>
      <c r="O744" s="77"/>
      <c r="P744" s="77"/>
      <c r="Q744" s="77"/>
      <c r="R744" s="77"/>
      <c r="S744" s="77"/>
      <c r="T744" s="78"/>
      <c r="U744" s="38"/>
      <c r="V744" s="38"/>
      <c r="W744" s="38"/>
      <c r="X744" s="38"/>
      <c r="Y744" s="38"/>
      <c r="Z744" s="38"/>
      <c r="AA744" s="38"/>
      <c r="AB744" s="38"/>
      <c r="AC744" s="38"/>
      <c r="AD744" s="38"/>
      <c r="AE744" s="38"/>
      <c r="AT744" s="19" t="s">
        <v>167</v>
      </c>
      <c r="AU744" s="19" t="s">
        <v>91</v>
      </c>
    </row>
    <row r="745" s="2" customFormat="1" ht="24.15" customHeight="1">
      <c r="A745" s="38"/>
      <c r="B745" s="180"/>
      <c r="C745" s="181" t="s">
        <v>2696</v>
      </c>
      <c r="D745" s="181" t="s">
        <v>160</v>
      </c>
      <c r="E745" s="182" t="s">
        <v>2697</v>
      </c>
      <c r="F745" s="183" t="s">
        <v>2698</v>
      </c>
      <c r="G745" s="184" t="s">
        <v>469</v>
      </c>
      <c r="H745" s="185">
        <v>1</v>
      </c>
      <c r="I745" s="186"/>
      <c r="J745" s="187">
        <f>ROUND(I745*H745,2)</f>
        <v>0</v>
      </c>
      <c r="K745" s="183" t="s">
        <v>1</v>
      </c>
      <c r="L745" s="39"/>
      <c r="M745" s="188" t="s">
        <v>1</v>
      </c>
      <c r="N745" s="189" t="s">
        <v>40</v>
      </c>
      <c r="O745" s="77"/>
      <c r="P745" s="190">
        <f>O745*H745</f>
        <v>0</v>
      </c>
      <c r="Q745" s="190">
        <v>0</v>
      </c>
      <c r="R745" s="190">
        <f>Q745*H745</f>
        <v>0</v>
      </c>
      <c r="S745" s="190">
        <v>0</v>
      </c>
      <c r="T745" s="191">
        <f>S745*H745</f>
        <v>0</v>
      </c>
      <c r="U745" s="38"/>
      <c r="V745" s="38"/>
      <c r="W745" s="38"/>
      <c r="X745" s="38"/>
      <c r="Y745" s="38"/>
      <c r="Z745" s="38"/>
      <c r="AA745" s="38"/>
      <c r="AB745" s="38"/>
      <c r="AC745" s="38"/>
      <c r="AD745" s="38"/>
      <c r="AE745" s="38"/>
      <c r="AR745" s="192" t="s">
        <v>165</v>
      </c>
      <c r="AT745" s="192" t="s">
        <v>160</v>
      </c>
      <c r="AU745" s="192" t="s">
        <v>91</v>
      </c>
      <c r="AY745" s="19" t="s">
        <v>158</v>
      </c>
      <c r="BE745" s="193">
        <f>IF(N745="základní",J745,0)</f>
        <v>0</v>
      </c>
      <c r="BF745" s="193">
        <f>IF(N745="snížená",J745,0)</f>
        <v>0</v>
      </c>
      <c r="BG745" s="193">
        <f>IF(N745="zákl. přenesená",J745,0)</f>
        <v>0</v>
      </c>
      <c r="BH745" s="193">
        <f>IF(N745="sníž. přenesená",J745,0)</f>
        <v>0</v>
      </c>
      <c r="BI745" s="193">
        <f>IF(N745="nulová",J745,0)</f>
        <v>0</v>
      </c>
      <c r="BJ745" s="19" t="s">
        <v>81</v>
      </c>
      <c r="BK745" s="193">
        <f>ROUND(I745*H745,2)</f>
        <v>0</v>
      </c>
      <c r="BL745" s="19" t="s">
        <v>165</v>
      </c>
      <c r="BM745" s="192" t="s">
        <v>2699</v>
      </c>
    </row>
    <row r="746" s="2" customFormat="1">
      <c r="A746" s="38"/>
      <c r="B746" s="39"/>
      <c r="C746" s="38"/>
      <c r="D746" s="194" t="s">
        <v>167</v>
      </c>
      <c r="E746" s="38"/>
      <c r="F746" s="195" t="s">
        <v>2698</v>
      </c>
      <c r="G746" s="38"/>
      <c r="H746" s="38"/>
      <c r="I746" s="196"/>
      <c r="J746" s="38"/>
      <c r="K746" s="38"/>
      <c r="L746" s="39"/>
      <c r="M746" s="197"/>
      <c r="N746" s="198"/>
      <c r="O746" s="77"/>
      <c r="P746" s="77"/>
      <c r="Q746" s="77"/>
      <c r="R746" s="77"/>
      <c r="S746" s="77"/>
      <c r="T746" s="78"/>
      <c r="U746" s="38"/>
      <c r="V746" s="38"/>
      <c r="W746" s="38"/>
      <c r="X746" s="38"/>
      <c r="Y746" s="38"/>
      <c r="Z746" s="38"/>
      <c r="AA746" s="38"/>
      <c r="AB746" s="38"/>
      <c r="AC746" s="38"/>
      <c r="AD746" s="38"/>
      <c r="AE746" s="38"/>
      <c r="AT746" s="19" t="s">
        <v>167</v>
      </c>
      <c r="AU746" s="19" t="s">
        <v>91</v>
      </c>
    </row>
    <row r="747" s="2" customFormat="1" ht="16.5" customHeight="1">
      <c r="A747" s="38"/>
      <c r="B747" s="180"/>
      <c r="C747" s="181" t="s">
        <v>2278</v>
      </c>
      <c r="D747" s="181" t="s">
        <v>160</v>
      </c>
      <c r="E747" s="182" t="s">
        <v>2700</v>
      </c>
      <c r="F747" s="183" t="s">
        <v>2701</v>
      </c>
      <c r="G747" s="184" t="s">
        <v>184</v>
      </c>
      <c r="H747" s="185">
        <v>4</v>
      </c>
      <c r="I747" s="186"/>
      <c r="J747" s="187">
        <f>ROUND(I747*H747,2)</f>
        <v>0</v>
      </c>
      <c r="K747" s="183" t="s">
        <v>1</v>
      </c>
      <c r="L747" s="39"/>
      <c r="M747" s="188" t="s">
        <v>1</v>
      </c>
      <c r="N747" s="189" t="s">
        <v>40</v>
      </c>
      <c r="O747" s="77"/>
      <c r="P747" s="190">
        <f>O747*H747</f>
        <v>0</v>
      </c>
      <c r="Q747" s="190">
        <v>0</v>
      </c>
      <c r="R747" s="190">
        <f>Q747*H747</f>
        <v>0</v>
      </c>
      <c r="S747" s="190">
        <v>0</v>
      </c>
      <c r="T747" s="191">
        <f>S747*H747</f>
        <v>0</v>
      </c>
      <c r="U747" s="38"/>
      <c r="V747" s="38"/>
      <c r="W747" s="38"/>
      <c r="X747" s="38"/>
      <c r="Y747" s="38"/>
      <c r="Z747" s="38"/>
      <c r="AA747" s="38"/>
      <c r="AB747" s="38"/>
      <c r="AC747" s="38"/>
      <c r="AD747" s="38"/>
      <c r="AE747" s="38"/>
      <c r="AR747" s="192" t="s">
        <v>165</v>
      </c>
      <c r="AT747" s="192" t="s">
        <v>160</v>
      </c>
      <c r="AU747" s="192" t="s">
        <v>91</v>
      </c>
      <c r="AY747" s="19" t="s">
        <v>158</v>
      </c>
      <c r="BE747" s="193">
        <f>IF(N747="základní",J747,0)</f>
        <v>0</v>
      </c>
      <c r="BF747" s="193">
        <f>IF(N747="snížená",J747,0)</f>
        <v>0</v>
      </c>
      <c r="BG747" s="193">
        <f>IF(N747="zákl. přenesená",J747,0)</f>
        <v>0</v>
      </c>
      <c r="BH747" s="193">
        <f>IF(N747="sníž. přenesená",J747,0)</f>
        <v>0</v>
      </c>
      <c r="BI747" s="193">
        <f>IF(N747="nulová",J747,0)</f>
        <v>0</v>
      </c>
      <c r="BJ747" s="19" t="s">
        <v>81</v>
      </c>
      <c r="BK747" s="193">
        <f>ROUND(I747*H747,2)</f>
        <v>0</v>
      </c>
      <c r="BL747" s="19" t="s">
        <v>165</v>
      </c>
      <c r="BM747" s="192" t="s">
        <v>2702</v>
      </c>
    </row>
    <row r="748" s="2" customFormat="1">
      <c r="A748" s="38"/>
      <c r="B748" s="39"/>
      <c r="C748" s="38"/>
      <c r="D748" s="194" t="s">
        <v>167</v>
      </c>
      <c r="E748" s="38"/>
      <c r="F748" s="195" t="s">
        <v>2701</v>
      </c>
      <c r="G748" s="38"/>
      <c r="H748" s="38"/>
      <c r="I748" s="196"/>
      <c r="J748" s="38"/>
      <c r="K748" s="38"/>
      <c r="L748" s="39"/>
      <c r="M748" s="197"/>
      <c r="N748" s="198"/>
      <c r="O748" s="77"/>
      <c r="P748" s="77"/>
      <c r="Q748" s="77"/>
      <c r="R748" s="77"/>
      <c r="S748" s="77"/>
      <c r="T748" s="78"/>
      <c r="U748" s="38"/>
      <c r="V748" s="38"/>
      <c r="W748" s="38"/>
      <c r="X748" s="38"/>
      <c r="Y748" s="38"/>
      <c r="Z748" s="38"/>
      <c r="AA748" s="38"/>
      <c r="AB748" s="38"/>
      <c r="AC748" s="38"/>
      <c r="AD748" s="38"/>
      <c r="AE748" s="38"/>
      <c r="AT748" s="19" t="s">
        <v>167</v>
      </c>
      <c r="AU748" s="19" t="s">
        <v>91</v>
      </c>
    </row>
    <row r="749" s="2" customFormat="1" ht="16.5" customHeight="1">
      <c r="A749" s="38"/>
      <c r="B749" s="180"/>
      <c r="C749" s="181" t="s">
        <v>2703</v>
      </c>
      <c r="D749" s="181" t="s">
        <v>160</v>
      </c>
      <c r="E749" s="182" t="s">
        <v>2704</v>
      </c>
      <c r="F749" s="183" t="s">
        <v>2705</v>
      </c>
      <c r="G749" s="184" t="s">
        <v>469</v>
      </c>
      <c r="H749" s="185">
        <v>1</v>
      </c>
      <c r="I749" s="186"/>
      <c r="J749" s="187">
        <f>ROUND(I749*H749,2)</f>
        <v>0</v>
      </c>
      <c r="K749" s="183" t="s">
        <v>1</v>
      </c>
      <c r="L749" s="39"/>
      <c r="M749" s="188" t="s">
        <v>1</v>
      </c>
      <c r="N749" s="189" t="s">
        <v>40</v>
      </c>
      <c r="O749" s="77"/>
      <c r="P749" s="190">
        <f>O749*H749</f>
        <v>0</v>
      </c>
      <c r="Q749" s="190">
        <v>0</v>
      </c>
      <c r="R749" s="190">
        <f>Q749*H749</f>
        <v>0</v>
      </c>
      <c r="S749" s="190">
        <v>0</v>
      </c>
      <c r="T749" s="191">
        <f>S749*H749</f>
        <v>0</v>
      </c>
      <c r="U749" s="38"/>
      <c r="V749" s="38"/>
      <c r="W749" s="38"/>
      <c r="X749" s="38"/>
      <c r="Y749" s="38"/>
      <c r="Z749" s="38"/>
      <c r="AA749" s="38"/>
      <c r="AB749" s="38"/>
      <c r="AC749" s="38"/>
      <c r="AD749" s="38"/>
      <c r="AE749" s="38"/>
      <c r="AR749" s="192" t="s">
        <v>165</v>
      </c>
      <c r="AT749" s="192" t="s">
        <v>160</v>
      </c>
      <c r="AU749" s="192" t="s">
        <v>91</v>
      </c>
      <c r="AY749" s="19" t="s">
        <v>158</v>
      </c>
      <c r="BE749" s="193">
        <f>IF(N749="základní",J749,0)</f>
        <v>0</v>
      </c>
      <c r="BF749" s="193">
        <f>IF(N749="snížená",J749,0)</f>
        <v>0</v>
      </c>
      <c r="BG749" s="193">
        <f>IF(N749="zákl. přenesená",J749,0)</f>
        <v>0</v>
      </c>
      <c r="BH749" s="193">
        <f>IF(N749="sníž. přenesená",J749,0)</f>
        <v>0</v>
      </c>
      <c r="BI749" s="193">
        <f>IF(N749="nulová",J749,0)</f>
        <v>0</v>
      </c>
      <c r="BJ749" s="19" t="s">
        <v>81</v>
      </c>
      <c r="BK749" s="193">
        <f>ROUND(I749*H749,2)</f>
        <v>0</v>
      </c>
      <c r="BL749" s="19" t="s">
        <v>165</v>
      </c>
      <c r="BM749" s="192" t="s">
        <v>2706</v>
      </c>
    </row>
    <row r="750" s="2" customFormat="1">
      <c r="A750" s="38"/>
      <c r="B750" s="39"/>
      <c r="C750" s="38"/>
      <c r="D750" s="194" t="s">
        <v>167</v>
      </c>
      <c r="E750" s="38"/>
      <c r="F750" s="195" t="s">
        <v>2705</v>
      </c>
      <c r="G750" s="38"/>
      <c r="H750" s="38"/>
      <c r="I750" s="196"/>
      <c r="J750" s="38"/>
      <c r="K750" s="38"/>
      <c r="L750" s="39"/>
      <c r="M750" s="197"/>
      <c r="N750" s="198"/>
      <c r="O750" s="77"/>
      <c r="P750" s="77"/>
      <c r="Q750" s="77"/>
      <c r="R750" s="77"/>
      <c r="S750" s="77"/>
      <c r="T750" s="78"/>
      <c r="U750" s="38"/>
      <c r="V750" s="38"/>
      <c r="W750" s="38"/>
      <c r="X750" s="38"/>
      <c r="Y750" s="38"/>
      <c r="Z750" s="38"/>
      <c r="AA750" s="38"/>
      <c r="AB750" s="38"/>
      <c r="AC750" s="38"/>
      <c r="AD750" s="38"/>
      <c r="AE750" s="38"/>
      <c r="AT750" s="19" t="s">
        <v>167</v>
      </c>
      <c r="AU750" s="19" t="s">
        <v>91</v>
      </c>
    </row>
    <row r="751" s="12" customFormat="1" ht="20.88" customHeight="1">
      <c r="A751" s="12"/>
      <c r="B751" s="167"/>
      <c r="C751" s="12"/>
      <c r="D751" s="168" t="s">
        <v>74</v>
      </c>
      <c r="E751" s="178" t="s">
        <v>2707</v>
      </c>
      <c r="F751" s="178" t="s">
        <v>2708</v>
      </c>
      <c r="G751" s="12"/>
      <c r="H751" s="12"/>
      <c r="I751" s="170"/>
      <c r="J751" s="179">
        <f>BK751</f>
        <v>0</v>
      </c>
      <c r="K751" s="12"/>
      <c r="L751" s="167"/>
      <c r="M751" s="172"/>
      <c r="N751" s="173"/>
      <c r="O751" s="173"/>
      <c r="P751" s="174">
        <f>SUM(P752:P759)</f>
        <v>0</v>
      </c>
      <c r="Q751" s="173"/>
      <c r="R751" s="174">
        <f>SUM(R752:R759)</f>
        <v>0</v>
      </c>
      <c r="S751" s="173"/>
      <c r="T751" s="175">
        <f>SUM(T752:T759)</f>
        <v>0</v>
      </c>
      <c r="U751" s="12"/>
      <c r="V751" s="12"/>
      <c r="W751" s="12"/>
      <c r="X751" s="12"/>
      <c r="Y751" s="12"/>
      <c r="Z751" s="12"/>
      <c r="AA751" s="12"/>
      <c r="AB751" s="12"/>
      <c r="AC751" s="12"/>
      <c r="AD751" s="12"/>
      <c r="AE751" s="12"/>
      <c r="AR751" s="168" t="s">
        <v>81</v>
      </c>
      <c r="AT751" s="176" t="s">
        <v>74</v>
      </c>
      <c r="AU751" s="176" t="s">
        <v>83</v>
      </c>
      <c r="AY751" s="168" t="s">
        <v>158</v>
      </c>
      <c r="BK751" s="177">
        <f>SUM(BK752:BK759)</f>
        <v>0</v>
      </c>
    </row>
    <row r="752" s="2" customFormat="1" ht="24.15" customHeight="1">
      <c r="A752" s="38"/>
      <c r="B752" s="180"/>
      <c r="C752" s="181" t="s">
        <v>2281</v>
      </c>
      <c r="D752" s="181" t="s">
        <v>160</v>
      </c>
      <c r="E752" s="182" t="s">
        <v>2709</v>
      </c>
      <c r="F752" s="183" t="s">
        <v>2710</v>
      </c>
      <c r="G752" s="184" t="s">
        <v>469</v>
      </c>
      <c r="H752" s="185">
        <v>1</v>
      </c>
      <c r="I752" s="186"/>
      <c r="J752" s="187">
        <f>ROUND(I752*H752,2)</f>
        <v>0</v>
      </c>
      <c r="K752" s="183" t="s">
        <v>1</v>
      </c>
      <c r="L752" s="39"/>
      <c r="M752" s="188" t="s">
        <v>1</v>
      </c>
      <c r="N752" s="189" t="s">
        <v>40</v>
      </c>
      <c r="O752" s="77"/>
      <c r="P752" s="190">
        <f>O752*H752</f>
        <v>0</v>
      </c>
      <c r="Q752" s="190">
        <v>0</v>
      </c>
      <c r="R752" s="190">
        <f>Q752*H752</f>
        <v>0</v>
      </c>
      <c r="S752" s="190">
        <v>0</v>
      </c>
      <c r="T752" s="191">
        <f>S752*H752</f>
        <v>0</v>
      </c>
      <c r="U752" s="38"/>
      <c r="V752" s="38"/>
      <c r="W752" s="38"/>
      <c r="X752" s="38"/>
      <c r="Y752" s="38"/>
      <c r="Z752" s="38"/>
      <c r="AA752" s="38"/>
      <c r="AB752" s="38"/>
      <c r="AC752" s="38"/>
      <c r="AD752" s="38"/>
      <c r="AE752" s="38"/>
      <c r="AR752" s="192" t="s">
        <v>165</v>
      </c>
      <c r="AT752" s="192" t="s">
        <v>160</v>
      </c>
      <c r="AU752" s="192" t="s">
        <v>91</v>
      </c>
      <c r="AY752" s="19" t="s">
        <v>158</v>
      </c>
      <c r="BE752" s="193">
        <f>IF(N752="základní",J752,0)</f>
        <v>0</v>
      </c>
      <c r="BF752" s="193">
        <f>IF(N752="snížená",J752,0)</f>
        <v>0</v>
      </c>
      <c r="BG752" s="193">
        <f>IF(N752="zákl. přenesená",J752,0)</f>
        <v>0</v>
      </c>
      <c r="BH752" s="193">
        <f>IF(N752="sníž. přenesená",J752,0)</f>
        <v>0</v>
      </c>
      <c r="BI752" s="193">
        <f>IF(N752="nulová",J752,0)</f>
        <v>0</v>
      </c>
      <c r="BJ752" s="19" t="s">
        <v>81</v>
      </c>
      <c r="BK752" s="193">
        <f>ROUND(I752*H752,2)</f>
        <v>0</v>
      </c>
      <c r="BL752" s="19" t="s">
        <v>165</v>
      </c>
      <c r="BM752" s="192" t="s">
        <v>2711</v>
      </c>
    </row>
    <row r="753" s="2" customFormat="1">
      <c r="A753" s="38"/>
      <c r="B753" s="39"/>
      <c r="C753" s="38"/>
      <c r="D753" s="194" t="s">
        <v>167</v>
      </c>
      <c r="E753" s="38"/>
      <c r="F753" s="195" t="s">
        <v>2710</v>
      </c>
      <c r="G753" s="38"/>
      <c r="H753" s="38"/>
      <c r="I753" s="196"/>
      <c r="J753" s="38"/>
      <c r="K753" s="38"/>
      <c r="L753" s="39"/>
      <c r="M753" s="197"/>
      <c r="N753" s="198"/>
      <c r="O753" s="77"/>
      <c r="P753" s="77"/>
      <c r="Q753" s="77"/>
      <c r="R753" s="77"/>
      <c r="S753" s="77"/>
      <c r="T753" s="78"/>
      <c r="U753" s="38"/>
      <c r="V753" s="38"/>
      <c r="W753" s="38"/>
      <c r="X753" s="38"/>
      <c r="Y753" s="38"/>
      <c r="Z753" s="38"/>
      <c r="AA753" s="38"/>
      <c r="AB753" s="38"/>
      <c r="AC753" s="38"/>
      <c r="AD753" s="38"/>
      <c r="AE753" s="38"/>
      <c r="AT753" s="19" t="s">
        <v>167</v>
      </c>
      <c r="AU753" s="19" t="s">
        <v>91</v>
      </c>
    </row>
    <row r="754" s="2" customFormat="1" ht="21.75" customHeight="1">
      <c r="A754" s="38"/>
      <c r="B754" s="180"/>
      <c r="C754" s="181" t="s">
        <v>2712</v>
      </c>
      <c r="D754" s="181" t="s">
        <v>160</v>
      </c>
      <c r="E754" s="182" t="s">
        <v>2713</v>
      </c>
      <c r="F754" s="183" t="s">
        <v>2714</v>
      </c>
      <c r="G754" s="184" t="s">
        <v>469</v>
      </c>
      <c r="H754" s="185">
        <v>1</v>
      </c>
      <c r="I754" s="186"/>
      <c r="J754" s="187">
        <f>ROUND(I754*H754,2)</f>
        <v>0</v>
      </c>
      <c r="K754" s="183" t="s">
        <v>1</v>
      </c>
      <c r="L754" s="39"/>
      <c r="M754" s="188" t="s">
        <v>1</v>
      </c>
      <c r="N754" s="189" t="s">
        <v>40</v>
      </c>
      <c r="O754" s="77"/>
      <c r="P754" s="190">
        <f>O754*H754</f>
        <v>0</v>
      </c>
      <c r="Q754" s="190">
        <v>0</v>
      </c>
      <c r="R754" s="190">
        <f>Q754*H754</f>
        <v>0</v>
      </c>
      <c r="S754" s="190">
        <v>0</v>
      </c>
      <c r="T754" s="191">
        <f>S754*H754</f>
        <v>0</v>
      </c>
      <c r="U754" s="38"/>
      <c r="V754" s="38"/>
      <c r="W754" s="38"/>
      <c r="X754" s="38"/>
      <c r="Y754" s="38"/>
      <c r="Z754" s="38"/>
      <c r="AA754" s="38"/>
      <c r="AB754" s="38"/>
      <c r="AC754" s="38"/>
      <c r="AD754" s="38"/>
      <c r="AE754" s="38"/>
      <c r="AR754" s="192" t="s">
        <v>165</v>
      </c>
      <c r="AT754" s="192" t="s">
        <v>160</v>
      </c>
      <c r="AU754" s="192" t="s">
        <v>91</v>
      </c>
      <c r="AY754" s="19" t="s">
        <v>158</v>
      </c>
      <c r="BE754" s="193">
        <f>IF(N754="základní",J754,0)</f>
        <v>0</v>
      </c>
      <c r="BF754" s="193">
        <f>IF(N754="snížená",J754,0)</f>
        <v>0</v>
      </c>
      <c r="BG754" s="193">
        <f>IF(N754="zákl. přenesená",J754,0)</f>
        <v>0</v>
      </c>
      <c r="BH754" s="193">
        <f>IF(N754="sníž. přenesená",J754,0)</f>
        <v>0</v>
      </c>
      <c r="BI754" s="193">
        <f>IF(N754="nulová",J754,0)</f>
        <v>0</v>
      </c>
      <c r="BJ754" s="19" t="s">
        <v>81</v>
      </c>
      <c r="BK754" s="193">
        <f>ROUND(I754*H754,2)</f>
        <v>0</v>
      </c>
      <c r="BL754" s="19" t="s">
        <v>165</v>
      </c>
      <c r="BM754" s="192" t="s">
        <v>2715</v>
      </c>
    </row>
    <row r="755" s="2" customFormat="1">
      <c r="A755" s="38"/>
      <c r="B755" s="39"/>
      <c r="C755" s="38"/>
      <c r="D755" s="194" t="s">
        <v>167</v>
      </c>
      <c r="E755" s="38"/>
      <c r="F755" s="195" t="s">
        <v>2714</v>
      </c>
      <c r="G755" s="38"/>
      <c r="H755" s="38"/>
      <c r="I755" s="196"/>
      <c r="J755" s="38"/>
      <c r="K755" s="38"/>
      <c r="L755" s="39"/>
      <c r="M755" s="197"/>
      <c r="N755" s="198"/>
      <c r="O755" s="77"/>
      <c r="P755" s="77"/>
      <c r="Q755" s="77"/>
      <c r="R755" s="77"/>
      <c r="S755" s="77"/>
      <c r="T755" s="78"/>
      <c r="U755" s="38"/>
      <c r="V755" s="38"/>
      <c r="W755" s="38"/>
      <c r="X755" s="38"/>
      <c r="Y755" s="38"/>
      <c r="Z755" s="38"/>
      <c r="AA755" s="38"/>
      <c r="AB755" s="38"/>
      <c r="AC755" s="38"/>
      <c r="AD755" s="38"/>
      <c r="AE755" s="38"/>
      <c r="AT755" s="19" t="s">
        <v>167</v>
      </c>
      <c r="AU755" s="19" t="s">
        <v>91</v>
      </c>
    </row>
    <row r="756" s="2" customFormat="1" ht="24.15" customHeight="1">
      <c r="A756" s="38"/>
      <c r="B756" s="180"/>
      <c r="C756" s="181" t="s">
        <v>2284</v>
      </c>
      <c r="D756" s="181" t="s">
        <v>160</v>
      </c>
      <c r="E756" s="182" t="s">
        <v>2716</v>
      </c>
      <c r="F756" s="183" t="s">
        <v>2717</v>
      </c>
      <c r="G756" s="184" t="s">
        <v>469</v>
      </c>
      <c r="H756" s="185">
        <v>1</v>
      </c>
      <c r="I756" s="186"/>
      <c r="J756" s="187">
        <f>ROUND(I756*H756,2)</f>
        <v>0</v>
      </c>
      <c r="K756" s="183" t="s">
        <v>1</v>
      </c>
      <c r="L756" s="39"/>
      <c r="M756" s="188" t="s">
        <v>1</v>
      </c>
      <c r="N756" s="189" t="s">
        <v>40</v>
      </c>
      <c r="O756" s="77"/>
      <c r="P756" s="190">
        <f>O756*H756</f>
        <v>0</v>
      </c>
      <c r="Q756" s="190">
        <v>0</v>
      </c>
      <c r="R756" s="190">
        <f>Q756*H756</f>
        <v>0</v>
      </c>
      <c r="S756" s="190">
        <v>0</v>
      </c>
      <c r="T756" s="191">
        <f>S756*H756</f>
        <v>0</v>
      </c>
      <c r="U756" s="38"/>
      <c r="V756" s="38"/>
      <c r="W756" s="38"/>
      <c r="X756" s="38"/>
      <c r="Y756" s="38"/>
      <c r="Z756" s="38"/>
      <c r="AA756" s="38"/>
      <c r="AB756" s="38"/>
      <c r="AC756" s="38"/>
      <c r="AD756" s="38"/>
      <c r="AE756" s="38"/>
      <c r="AR756" s="192" t="s">
        <v>165</v>
      </c>
      <c r="AT756" s="192" t="s">
        <v>160</v>
      </c>
      <c r="AU756" s="192" t="s">
        <v>91</v>
      </c>
      <c r="AY756" s="19" t="s">
        <v>158</v>
      </c>
      <c r="BE756" s="193">
        <f>IF(N756="základní",J756,0)</f>
        <v>0</v>
      </c>
      <c r="BF756" s="193">
        <f>IF(N756="snížená",J756,0)</f>
        <v>0</v>
      </c>
      <c r="BG756" s="193">
        <f>IF(N756="zákl. přenesená",J756,0)</f>
        <v>0</v>
      </c>
      <c r="BH756" s="193">
        <f>IF(N756="sníž. přenesená",J756,0)</f>
        <v>0</v>
      </c>
      <c r="BI756" s="193">
        <f>IF(N756="nulová",J756,0)</f>
        <v>0</v>
      </c>
      <c r="BJ756" s="19" t="s">
        <v>81</v>
      </c>
      <c r="BK756" s="193">
        <f>ROUND(I756*H756,2)</f>
        <v>0</v>
      </c>
      <c r="BL756" s="19" t="s">
        <v>165</v>
      </c>
      <c r="BM756" s="192" t="s">
        <v>2718</v>
      </c>
    </row>
    <row r="757" s="2" customFormat="1">
      <c r="A757" s="38"/>
      <c r="B757" s="39"/>
      <c r="C757" s="38"/>
      <c r="D757" s="194" t="s">
        <v>167</v>
      </c>
      <c r="E757" s="38"/>
      <c r="F757" s="195" t="s">
        <v>2717</v>
      </c>
      <c r="G757" s="38"/>
      <c r="H757" s="38"/>
      <c r="I757" s="196"/>
      <c r="J757" s="38"/>
      <c r="K757" s="38"/>
      <c r="L757" s="39"/>
      <c r="M757" s="197"/>
      <c r="N757" s="198"/>
      <c r="O757" s="77"/>
      <c r="P757" s="77"/>
      <c r="Q757" s="77"/>
      <c r="R757" s="77"/>
      <c r="S757" s="77"/>
      <c r="T757" s="78"/>
      <c r="U757" s="38"/>
      <c r="V757" s="38"/>
      <c r="W757" s="38"/>
      <c r="X757" s="38"/>
      <c r="Y757" s="38"/>
      <c r="Z757" s="38"/>
      <c r="AA757" s="38"/>
      <c r="AB757" s="38"/>
      <c r="AC757" s="38"/>
      <c r="AD757" s="38"/>
      <c r="AE757" s="38"/>
      <c r="AT757" s="19" t="s">
        <v>167</v>
      </c>
      <c r="AU757" s="19" t="s">
        <v>91</v>
      </c>
    </row>
    <row r="758" s="2" customFormat="1" ht="21.75" customHeight="1">
      <c r="A758" s="38"/>
      <c r="B758" s="180"/>
      <c r="C758" s="181" t="s">
        <v>2719</v>
      </c>
      <c r="D758" s="181" t="s">
        <v>160</v>
      </c>
      <c r="E758" s="182" t="s">
        <v>2720</v>
      </c>
      <c r="F758" s="183" t="s">
        <v>2721</v>
      </c>
      <c r="G758" s="184" t="s">
        <v>469</v>
      </c>
      <c r="H758" s="185">
        <v>1</v>
      </c>
      <c r="I758" s="186"/>
      <c r="J758" s="187">
        <f>ROUND(I758*H758,2)</f>
        <v>0</v>
      </c>
      <c r="K758" s="183" t="s">
        <v>1</v>
      </c>
      <c r="L758" s="39"/>
      <c r="M758" s="188" t="s">
        <v>1</v>
      </c>
      <c r="N758" s="189" t="s">
        <v>40</v>
      </c>
      <c r="O758" s="77"/>
      <c r="P758" s="190">
        <f>O758*H758</f>
        <v>0</v>
      </c>
      <c r="Q758" s="190">
        <v>0</v>
      </c>
      <c r="R758" s="190">
        <f>Q758*H758</f>
        <v>0</v>
      </c>
      <c r="S758" s="190">
        <v>0</v>
      </c>
      <c r="T758" s="191">
        <f>S758*H758</f>
        <v>0</v>
      </c>
      <c r="U758" s="38"/>
      <c r="V758" s="38"/>
      <c r="W758" s="38"/>
      <c r="X758" s="38"/>
      <c r="Y758" s="38"/>
      <c r="Z758" s="38"/>
      <c r="AA758" s="38"/>
      <c r="AB758" s="38"/>
      <c r="AC758" s="38"/>
      <c r="AD758" s="38"/>
      <c r="AE758" s="38"/>
      <c r="AR758" s="192" t="s">
        <v>165</v>
      </c>
      <c r="AT758" s="192" t="s">
        <v>160</v>
      </c>
      <c r="AU758" s="192" t="s">
        <v>91</v>
      </c>
      <c r="AY758" s="19" t="s">
        <v>158</v>
      </c>
      <c r="BE758" s="193">
        <f>IF(N758="základní",J758,0)</f>
        <v>0</v>
      </c>
      <c r="BF758" s="193">
        <f>IF(N758="snížená",J758,0)</f>
        <v>0</v>
      </c>
      <c r="BG758" s="193">
        <f>IF(N758="zákl. přenesená",J758,0)</f>
        <v>0</v>
      </c>
      <c r="BH758" s="193">
        <f>IF(N758="sníž. přenesená",J758,0)</f>
        <v>0</v>
      </c>
      <c r="BI758" s="193">
        <f>IF(N758="nulová",J758,0)</f>
        <v>0</v>
      </c>
      <c r="BJ758" s="19" t="s">
        <v>81</v>
      </c>
      <c r="BK758" s="193">
        <f>ROUND(I758*H758,2)</f>
        <v>0</v>
      </c>
      <c r="BL758" s="19" t="s">
        <v>165</v>
      </c>
      <c r="BM758" s="192" t="s">
        <v>2722</v>
      </c>
    </row>
    <row r="759" s="2" customFormat="1">
      <c r="A759" s="38"/>
      <c r="B759" s="39"/>
      <c r="C759" s="38"/>
      <c r="D759" s="194" t="s">
        <v>167</v>
      </c>
      <c r="E759" s="38"/>
      <c r="F759" s="195" t="s">
        <v>2721</v>
      </c>
      <c r="G759" s="38"/>
      <c r="H759" s="38"/>
      <c r="I759" s="196"/>
      <c r="J759" s="38"/>
      <c r="K759" s="38"/>
      <c r="L759" s="39"/>
      <c r="M759" s="197"/>
      <c r="N759" s="198"/>
      <c r="O759" s="77"/>
      <c r="P759" s="77"/>
      <c r="Q759" s="77"/>
      <c r="R759" s="77"/>
      <c r="S759" s="77"/>
      <c r="T759" s="78"/>
      <c r="U759" s="38"/>
      <c r="V759" s="38"/>
      <c r="W759" s="38"/>
      <c r="X759" s="38"/>
      <c r="Y759" s="38"/>
      <c r="Z759" s="38"/>
      <c r="AA759" s="38"/>
      <c r="AB759" s="38"/>
      <c r="AC759" s="38"/>
      <c r="AD759" s="38"/>
      <c r="AE759" s="38"/>
      <c r="AT759" s="19" t="s">
        <v>167</v>
      </c>
      <c r="AU759" s="19" t="s">
        <v>91</v>
      </c>
    </row>
    <row r="760" s="12" customFormat="1" ht="20.88" customHeight="1">
      <c r="A760" s="12"/>
      <c r="B760" s="167"/>
      <c r="C760" s="12"/>
      <c r="D760" s="168" t="s">
        <v>74</v>
      </c>
      <c r="E760" s="178" t="s">
        <v>2723</v>
      </c>
      <c r="F760" s="178" t="s">
        <v>2724</v>
      </c>
      <c r="G760" s="12"/>
      <c r="H760" s="12"/>
      <c r="I760" s="170"/>
      <c r="J760" s="179">
        <f>BK760</f>
        <v>0</v>
      </c>
      <c r="K760" s="12"/>
      <c r="L760" s="167"/>
      <c r="M760" s="172"/>
      <c r="N760" s="173"/>
      <c r="O760" s="173"/>
      <c r="P760" s="174">
        <f>SUM(P761:P818)</f>
        <v>0</v>
      </c>
      <c r="Q760" s="173"/>
      <c r="R760" s="174">
        <f>SUM(R761:R818)</f>
        <v>0</v>
      </c>
      <c r="S760" s="173"/>
      <c r="T760" s="175">
        <f>SUM(T761:T818)</f>
        <v>0</v>
      </c>
      <c r="U760" s="12"/>
      <c r="V760" s="12"/>
      <c r="W760" s="12"/>
      <c r="X760" s="12"/>
      <c r="Y760" s="12"/>
      <c r="Z760" s="12"/>
      <c r="AA760" s="12"/>
      <c r="AB760" s="12"/>
      <c r="AC760" s="12"/>
      <c r="AD760" s="12"/>
      <c r="AE760" s="12"/>
      <c r="AR760" s="168" t="s">
        <v>81</v>
      </c>
      <c r="AT760" s="176" t="s">
        <v>74</v>
      </c>
      <c r="AU760" s="176" t="s">
        <v>83</v>
      </c>
      <c r="AY760" s="168" t="s">
        <v>158</v>
      </c>
      <c r="BK760" s="177">
        <f>SUM(BK761:BK818)</f>
        <v>0</v>
      </c>
    </row>
    <row r="761" s="2" customFormat="1" ht="16.5" customHeight="1">
      <c r="A761" s="38"/>
      <c r="B761" s="180"/>
      <c r="C761" s="181" t="s">
        <v>2287</v>
      </c>
      <c r="D761" s="181" t="s">
        <v>160</v>
      </c>
      <c r="E761" s="182" t="s">
        <v>2725</v>
      </c>
      <c r="F761" s="183" t="s">
        <v>2275</v>
      </c>
      <c r="G761" s="184" t="s">
        <v>364</v>
      </c>
      <c r="H761" s="185">
        <v>1</v>
      </c>
      <c r="I761" s="186"/>
      <c r="J761" s="187">
        <f>ROUND(I761*H761,2)</f>
        <v>0</v>
      </c>
      <c r="K761" s="183" t="s">
        <v>1</v>
      </c>
      <c r="L761" s="39"/>
      <c r="M761" s="188" t="s">
        <v>1</v>
      </c>
      <c r="N761" s="189" t="s">
        <v>40</v>
      </c>
      <c r="O761" s="77"/>
      <c r="P761" s="190">
        <f>O761*H761</f>
        <v>0</v>
      </c>
      <c r="Q761" s="190">
        <v>0</v>
      </c>
      <c r="R761" s="190">
        <f>Q761*H761</f>
        <v>0</v>
      </c>
      <c r="S761" s="190">
        <v>0</v>
      </c>
      <c r="T761" s="191">
        <f>S761*H761</f>
        <v>0</v>
      </c>
      <c r="U761" s="38"/>
      <c r="V761" s="38"/>
      <c r="W761" s="38"/>
      <c r="X761" s="38"/>
      <c r="Y761" s="38"/>
      <c r="Z761" s="38"/>
      <c r="AA761" s="38"/>
      <c r="AB761" s="38"/>
      <c r="AC761" s="38"/>
      <c r="AD761" s="38"/>
      <c r="AE761" s="38"/>
      <c r="AR761" s="192" t="s">
        <v>165</v>
      </c>
      <c r="AT761" s="192" t="s">
        <v>160</v>
      </c>
      <c r="AU761" s="192" t="s">
        <v>91</v>
      </c>
      <c r="AY761" s="19" t="s">
        <v>158</v>
      </c>
      <c r="BE761" s="193">
        <f>IF(N761="základní",J761,0)</f>
        <v>0</v>
      </c>
      <c r="BF761" s="193">
        <f>IF(N761="snížená",J761,0)</f>
        <v>0</v>
      </c>
      <c r="BG761" s="193">
        <f>IF(N761="zákl. přenesená",J761,0)</f>
        <v>0</v>
      </c>
      <c r="BH761" s="193">
        <f>IF(N761="sníž. přenesená",J761,0)</f>
        <v>0</v>
      </c>
      <c r="BI761" s="193">
        <f>IF(N761="nulová",J761,0)</f>
        <v>0</v>
      </c>
      <c r="BJ761" s="19" t="s">
        <v>81</v>
      </c>
      <c r="BK761" s="193">
        <f>ROUND(I761*H761,2)</f>
        <v>0</v>
      </c>
      <c r="BL761" s="19" t="s">
        <v>165</v>
      </c>
      <c r="BM761" s="192" t="s">
        <v>2726</v>
      </c>
    </row>
    <row r="762" s="2" customFormat="1">
      <c r="A762" s="38"/>
      <c r="B762" s="39"/>
      <c r="C762" s="38"/>
      <c r="D762" s="194" t="s">
        <v>167</v>
      </c>
      <c r="E762" s="38"/>
      <c r="F762" s="195" t="s">
        <v>2275</v>
      </c>
      <c r="G762" s="38"/>
      <c r="H762" s="38"/>
      <c r="I762" s="196"/>
      <c r="J762" s="38"/>
      <c r="K762" s="38"/>
      <c r="L762" s="39"/>
      <c r="M762" s="197"/>
      <c r="N762" s="198"/>
      <c r="O762" s="77"/>
      <c r="P762" s="77"/>
      <c r="Q762" s="77"/>
      <c r="R762" s="77"/>
      <c r="S762" s="77"/>
      <c r="T762" s="78"/>
      <c r="U762" s="38"/>
      <c r="V762" s="38"/>
      <c r="W762" s="38"/>
      <c r="X762" s="38"/>
      <c r="Y762" s="38"/>
      <c r="Z762" s="38"/>
      <c r="AA762" s="38"/>
      <c r="AB762" s="38"/>
      <c r="AC762" s="38"/>
      <c r="AD762" s="38"/>
      <c r="AE762" s="38"/>
      <c r="AT762" s="19" t="s">
        <v>167</v>
      </c>
      <c r="AU762" s="19" t="s">
        <v>91</v>
      </c>
    </row>
    <row r="763" s="2" customFormat="1" ht="16.5" customHeight="1">
      <c r="A763" s="38"/>
      <c r="B763" s="180"/>
      <c r="C763" s="181" t="s">
        <v>2727</v>
      </c>
      <c r="D763" s="181" t="s">
        <v>160</v>
      </c>
      <c r="E763" s="182" t="s">
        <v>2728</v>
      </c>
      <c r="F763" s="183" t="s">
        <v>2245</v>
      </c>
      <c r="G763" s="184" t="s">
        <v>364</v>
      </c>
      <c r="H763" s="185">
        <v>1</v>
      </c>
      <c r="I763" s="186"/>
      <c r="J763" s="187">
        <f>ROUND(I763*H763,2)</f>
        <v>0</v>
      </c>
      <c r="K763" s="183" t="s">
        <v>1</v>
      </c>
      <c r="L763" s="39"/>
      <c r="M763" s="188" t="s">
        <v>1</v>
      </c>
      <c r="N763" s="189" t="s">
        <v>40</v>
      </c>
      <c r="O763" s="77"/>
      <c r="P763" s="190">
        <f>O763*H763</f>
        <v>0</v>
      </c>
      <c r="Q763" s="190">
        <v>0</v>
      </c>
      <c r="R763" s="190">
        <f>Q763*H763</f>
        <v>0</v>
      </c>
      <c r="S763" s="190">
        <v>0</v>
      </c>
      <c r="T763" s="191">
        <f>S763*H763</f>
        <v>0</v>
      </c>
      <c r="U763" s="38"/>
      <c r="V763" s="38"/>
      <c r="W763" s="38"/>
      <c r="X763" s="38"/>
      <c r="Y763" s="38"/>
      <c r="Z763" s="38"/>
      <c r="AA763" s="38"/>
      <c r="AB763" s="38"/>
      <c r="AC763" s="38"/>
      <c r="AD763" s="38"/>
      <c r="AE763" s="38"/>
      <c r="AR763" s="192" t="s">
        <v>165</v>
      </c>
      <c r="AT763" s="192" t="s">
        <v>160</v>
      </c>
      <c r="AU763" s="192" t="s">
        <v>91</v>
      </c>
      <c r="AY763" s="19" t="s">
        <v>158</v>
      </c>
      <c r="BE763" s="193">
        <f>IF(N763="základní",J763,0)</f>
        <v>0</v>
      </c>
      <c r="BF763" s="193">
        <f>IF(N763="snížená",J763,0)</f>
        <v>0</v>
      </c>
      <c r="BG763" s="193">
        <f>IF(N763="zákl. přenesená",J763,0)</f>
        <v>0</v>
      </c>
      <c r="BH763" s="193">
        <f>IF(N763="sníž. přenesená",J763,0)</f>
        <v>0</v>
      </c>
      <c r="BI763" s="193">
        <f>IF(N763="nulová",J763,0)</f>
        <v>0</v>
      </c>
      <c r="BJ763" s="19" t="s">
        <v>81</v>
      </c>
      <c r="BK763" s="193">
        <f>ROUND(I763*H763,2)</f>
        <v>0</v>
      </c>
      <c r="BL763" s="19" t="s">
        <v>165</v>
      </c>
      <c r="BM763" s="192" t="s">
        <v>2729</v>
      </c>
    </row>
    <row r="764" s="2" customFormat="1">
      <c r="A764" s="38"/>
      <c r="B764" s="39"/>
      <c r="C764" s="38"/>
      <c r="D764" s="194" t="s">
        <v>167</v>
      </c>
      <c r="E764" s="38"/>
      <c r="F764" s="195" t="s">
        <v>2245</v>
      </c>
      <c r="G764" s="38"/>
      <c r="H764" s="38"/>
      <c r="I764" s="196"/>
      <c r="J764" s="38"/>
      <c r="K764" s="38"/>
      <c r="L764" s="39"/>
      <c r="M764" s="197"/>
      <c r="N764" s="198"/>
      <c r="O764" s="77"/>
      <c r="P764" s="77"/>
      <c r="Q764" s="77"/>
      <c r="R764" s="77"/>
      <c r="S764" s="77"/>
      <c r="T764" s="78"/>
      <c r="U764" s="38"/>
      <c r="V764" s="38"/>
      <c r="W764" s="38"/>
      <c r="X764" s="38"/>
      <c r="Y764" s="38"/>
      <c r="Z764" s="38"/>
      <c r="AA764" s="38"/>
      <c r="AB764" s="38"/>
      <c r="AC764" s="38"/>
      <c r="AD764" s="38"/>
      <c r="AE764" s="38"/>
      <c r="AT764" s="19" t="s">
        <v>167</v>
      </c>
      <c r="AU764" s="19" t="s">
        <v>91</v>
      </c>
    </row>
    <row r="765" s="2" customFormat="1" ht="16.5" customHeight="1">
      <c r="A765" s="38"/>
      <c r="B765" s="180"/>
      <c r="C765" s="181" t="s">
        <v>2290</v>
      </c>
      <c r="D765" s="181" t="s">
        <v>160</v>
      </c>
      <c r="E765" s="182" t="s">
        <v>2730</v>
      </c>
      <c r="F765" s="183" t="s">
        <v>2248</v>
      </c>
      <c r="G765" s="184" t="s">
        <v>364</v>
      </c>
      <c r="H765" s="185">
        <v>1</v>
      </c>
      <c r="I765" s="186"/>
      <c r="J765" s="187">
        <f>ROUND(I765*H765,2)</f>
        <v>0</v>
      </c>
      <c r="K765" s="183" t="s">
        <v>1</v>
      </c>
      <c r="L765" s="39"/>
      <c r="M765" s="188" t="s">
        <v>1</v>
      </c>
      <c r="N765" s="189" t="s">
        <v>40</v>
      </c>
      <c r="O765" s="77"/>
      <c r="P765" s="190">
        <f>O765*H765</f>
        <v>0</v>
      </c>
      <c r="Q765" s="190">
        <v>0</v>
      </c>
      <c r="R765" s="190">
        <f>Q765*H765</f>
        <v>0</v>
      </c>
      <c r="S765" s="190">
        <v>0</v>
      </c>
      <c r="T765" s="191">
        <f>S765*H765</f>
        <v>0</v>
      </c>
      <c r="U765" s="38"/>
      <c r="V765" s="38"/>
      <c r="W765" s="38"/>
      <c r="X765" s="38"/>
      <c r="Y765" s="38"/>
      <c r="Z765" s="38"/>
      <c r="AA765" s="38"/>
      <c r="AB765" s="38"/>
      <c r="AC765" s="38"/>
      <c r="AD765" s="38"/>
      <c r="AE765" s="38"/>
      <c r="AR765" s="192" t="s">
        <v>165</v>
      </c>
      <c r="AT765" s="192" t="s">
        <v>160</v>
      </c>
      <c r="AU765" s="192" t="s">
        <v>91</v>
      </c>
      <c r="AY765" s="19" t="s">
        <v>158</v>
      </c>
      <c r="BE765" s="193">
        <f>IF(N765="základní",J765,0)</f>
        <v>0</v>
      </c>
      <c r="BF765" s="193">
        <f>IF(N765="snížená",J765,0)</f>
        <v>0</v>
      </c>
      <c r="BG765" s="193">
        <f>IF(N765="zákl. přenesená",J765,0)</f>
        <v>0</v>
      </c>
      <c r="BH765" s="193">
        <f>IF(N765="sníž. přenesená",J765,0)</f>
        <v>0</v>
      </c>
      <c r="BI765" s="193">
        <f>IF(N765="nulová",J765,0)</f>
        <v>0</v>
      </c>
      <c r="BJ765" s="19" t="s">
        <v>81</v>
      </c>
      <c r="BK765" s="193">
        <f>ROUND(I765*H765,2)</f>
        <v>0</v>
      </c>
      <c r="BL765" s="19" t="s">
        <v>165</v>
      </c>
      <c r="BM765" s="192" t="s">
        <v>2731</v>
      </c>
    </row>
    <row r="766" s="2" customFormat="1">
      <c r="A766" s="38"/>
      <c r="B766" s="39"/>
      <c r="C766" s="38"/>
      <c r="D766" s="194" t="s">
        <v>167</v>
      </c>
      <c r="E766" s="38"/>
      <c r="F766" s="195" t="s">
        <v>2248</v>
      </c>
      <c r="G766" s="38"/>
      <c r="H766" s="38"/>
      <c r="I766" s="196"/>
      <c r="J766" s="38"/>
      <c r="K766" s="38"/>
      <c r="L766" s="39"/>
      <c r="M766" s="197"/>
      <c r="N766" s="198"/>
      <c r="O766" s="77"/>
      <c r="P766" s="77"/>
      <c r="Q766" s="77"/>
      <c r="R766" s="77"/>
      <c r="S766" s="77"/>
      <c r="T766" s="78"/>
      <c r="U766" s="38"/>
      <c r="V766" s="38"/>
      <c r="W766" s="38"/>
      <c r="X766" s="38"/>
      <c r="Y766" s="38"/>
      <c r="Z766" s="38"/>
      <c r="AA766" s="38"/>
      <c r="AB766" s="38"/>
      <c r="AC766" s="38"/>
      <c r="AD766" s="38"/>
      <c r="AE766" s="38"/>
      <c r="AT766" s="19" t="s">
        <v>167</v>
      </c>
      <c r="AU766" s="19" t="s">
        <v>91</v>
      </c>
    </row>
    <row r="767" s="2" customFormat="1" ht="16.5" customHeight="1">
      <c r="A767" s="38"/>
      <c r="B767" s="180"/>
      <c r="C767" s="181" t="s">
        <v>2732</v>
      </c>
      <c r="D767" s="181" t="s">
        <v>160</v>
      </c>
      <c r="E767" s="182" t="s">
        <v>2733</v>
      </c>
      <c r="F767" s="183" t="s">
        <v>2251</v>
      </c>
      <c r="G767" s="184" t="s">
        <v>364</v>
      </c>
      <c r="H767" s="185">
        <v>1</v>
      </c>
      <c r="I767" s="186"/>
      <c r="J767" s="187">
        <f>ROUND(I767*H767,2)</f>
        <v>0</v>
      </c>
      <c r="K767" s="183" t="s">
        <v>1</v>
      </c>
      <c r="L767" s="39"/>
      <c r="M767" s="188" t="s">
        <v>1</v>
      </c>
      <c r="N767" s="189" t="s">
        <v>40</v>
      </c>
      <c r="O767" s="77"/>
      <c r="P767" s="190">
        <f>O767*H767</f>
        <v>0</v>
      </c>
      <c r="Q767" s="190">
        <v>0</v>
      </c>
      <c r="R767" s="190">
        <f>Q767*H767</f>
        <v>0</v>
      </c>
      <c r="S767" s="190">
        <v>0</v>
      </c>
      <c r="T767" s="191">
        <f>S767*H767</f>
        <v>0</v>
      </c>
      <c r="U767" s="38"/>
      <c r="V767" s="38"/>
      <c r="W767" s="38"/>
      <c r="X767" s="38"/>
      <c r="Y767" s="38"/>
      <c r="Z767" s="38"/>
      <c r="AA767" s="38"/>
      <c r="AB767" s="38"/>
      <c r="AC767" s="38"/>
      <c r="AD767" s="38"/>
      <c r="AE767" s="38"/>
      <c r="AR767" s="192" t="s">
        <v>165</v>
      </c>
      <c r="AT767" s="192" t="s">
        <v>160</v>
      </c>
      <c r="AU767" s="192" t="s">
        <v>91</v>
      </c>
      <c r="AY767" s="19" t="s">
        <v>158</v>
      </c>
      <c r="BE767" s="193">
        <f>IF(N767="základní",J767,0)</f>
        <v>0</v>
      </c>
      <c r="BF767" s="193">
        <f>IF(N767="snížená",J767,0)</f>
        <v>0</v>
      </c>
      <c r="BG767" s="193">
        <f>IF(N767="zákl. přenesená",J767,0)</f>
        <v>0</v>
      </c>
      <c r="BH767" s="193">
        <f>IF(N767="sníž. přenesená",J767,0)</f>
        <v>0</v>
      </c>
      <c r="BI767" s="193">
        <f>IF(N767="nulová",J767,0)</f>
        <v>0</v>
      </c>
      <c r="BJ767" s="19" t="s">
        <v>81</v>
      </c>
      <c r="BK767" s="193">
        <f>ROUND(I767*H767,2)</f>
        <v>0</v>
      </c>
      <c r="BL767" s="19" t="s">
        <v>165</v>
      </c>
      <c r="BM767" s="192" t="s">
        <v>2734</v>
      </c>
    </row>
    <row r="768" s="2" customFormat="1">
      <c r="A768" s="38"/>
      <c r="B768" s="39"/>
      <c r="C768" s="38"/>
      <c r="D768" s="194" t="s">
        <v>167</v>
      </c>
      <c r="E768" s="38"/>
      <c r="F768" s="195" t="s">
        <v>2251</v>
      </c>
      <c r="G768" s="38"/>
      <c r="H768" s="38"/>
      <c r="I768" s="196"/>
      <c r="J768" s="38"/>
      <c r="K768" s="38"/>
      <c r="L768" s="39"/>
      <c r="M768" s="197"/>
      <c r="N768" s="198"/>
      <c r="O768" s="77"/>
      <c r="P768" s="77"/>
      <c r="Q768" s="77"/>
      <c r="R768" s="77"/>
      <c r="S768" s="77"/>
      <c r="T768" s="78"/>
      <c r="U768" s="38"/>
      <c r="V768" s="38"/>
      <c r="W768" s="38"/>
      <c r="X768" s="38"/>
      <c r="Y768" s="38"/>
      <c r="Z768" s="38"/>
      <c r="AA768" s="38"/>
      <c r="AB768" s="38"/>
      <c r="AC768" s="38"/>
      <c r="AD768" s="38"/>
      <c r="AE768" s="38"/>
      <c r="AT768" s="19" t="s">
        <v>167</v>
      </c>
      <c r="AU768" s="19" t="s">
        <v>91</v>
      </c>
    </row>
    <row r="769" s="2" customFormat="1" ht="16.5" customHeight="1">
      <c r="A769" s="38"/>
      <c r="B769" s="180"/>
      <c r="C769" s="181" t="s">
        <v>2293</v>
      </c>
      <c r="D769" s="181" t="s">
        <v>160</v>
      </c>
      <c r="E769" s="182" t="s">
        <v>2735</v>
      </c>
      <c r="F769" s="183" t="s">
        <v>2254</v>
      </c>
      <c r="G769" s="184" t="s">
        <v>364</v>
      </c>
      <c r="H769" s="185">
        <v>1</v>
      </c>
      <c r="I769" s="186"/>
      <c r="J769" s="187">
        <f>ROUND(I769*H769,2)</f>
        <v>0</v>
      </c>
      <c r="K769" s="183" t="s">
        <v>1</v>
      </c>
      <c r="L769" s="39"/>
      <c r="M769" s="188" t="s">
        <v>1</v>
      </c>
      <c r="N769" s="189" t="s">
        <v>40</v>
      </c>
      <c r="O769" s="77"/>
      <c r="P769" s="190">
        <f>O769*H769</f>
        <v>0</v>
      </c>
      <c r="Q769" s="190">
        <v>0</v>
      </c>
      <c r="R769" s="190">
        <f>Q769*H769</f>
        <v>0</v>
      </c>
      <c r="S769" s="190">
        <v>0</v>
      </c>
      <c r="T769" s="191">
        <f>S769*H769</f>
        <v>0</v>
      </c>
      <c r="U769" s="38"/>
      <c r="V769" s="38"/>
      <c r="W769" s="38"/>
      <c r="X769" s="38"/>
      <c r="Y769" s="38"/>
      <c r="Z769" s="38"/>
      <c r="AA769" s="38"/>
      <c r="AB769" s="38"/>
      <c r="AC769" s="38"/>
      <c r="AD769" s="38"/>
      <c r="AE769" s="38"/>
      <c r="AR769" s="192" t="s">
        <v>165</v>
      </c>
      <c r="AT769" s="192" t="s">
        <v>160</v>
      </c>
      <c r="AU769" s="192" t="s">
        <v>91</v>
      </c>
      <c r="AY769" s="19" t="s">
        <v>158</v>
      </c>
      <c r="BE769" s="193">
        <f>IF(N769="základní",J769,0)</f>
        <v>0</v>
      </c>
      <c r="BF769" s="193">
        <f>IF(N769="snížená",J769,0)</f>
        <v>0</v>
      </c>
      <c r="BG769" s="193">
        <f>IF(N769="zákl. přenesená",J769,0)</f>
        <v>0</v>
      </c>
      <c r="BH769" s="193">
        <f>IF(N769="sníž. přenesená",J769,0)</f>
        <v>0</v>
      </c>
      <c r="BI769" s="193">
        <f>IF(N769="nulová",J769,0)</f>
        <v>0</v>
      </c>
      <c r="BJ769" s="19" t="s">
        <v>81</v>
      </c>
      <c r="BK769" s="193">
        <f>ROUND(I769*H769,2)</f>
        <v>0</v>
      </c>
      <c r="BL769" s="19" t="s">
        <v>165</v>
      </c>
      <c r="BM769" s="192" t="s">
        <v>2736</v>
      </c>
    </row>
    <row r="770" s="2" customFormat="1">
      <c r="A770" s="38"/>
      <c r="B770" s="39"/>
      <c r="C770" s="38"/>
      <c r="D770" s="194" t="s">
        <v>167</v>
      </c>
      <c r="E770" s="38"/>
      <c r="F770" s="195" t="s">
        <v>2254</v>
      </c>
      <c r="G770" s="38"/>
      <c r="H770" s="38"/>
      <c r="I770" s="196"/>
      <c r="J770" s="38"/>
      <c r="K770" s="38"/>
      <c r="L770" s="39"/>
      <c r="M770" s="197"/>
      <c r="N770" s="198"/>
      <c r="O770" s="77"/>
      <c r="P770" s="77"/>
      <c r="Q770" s="77"/>
      <c r="R770" s="77"/>
      <c r="S770" s="77"/>
      <c r="T770" s="78"/>
      <c r="U770" s="38"/>
      <c r="V770" s="38"/>
      <c r="W770" s="38"/>
      <c r="X770" s="38"/>
      <c r="Y770" s="38"/>
      <c r="Z770" s="38"/>
      <c r="AA770" s="38"/>
      <c r="AB770" s="38"/>
      <c r="AC770" s="38"/>
      <c r="AD770" s="38"/>
      <c r="AE770" s="38"/>
      <c r="AT770" s="19" t="s">
        <v>167</v>
      </c>
      <c r="AU770" s="19" t="s">
        <v>91</v>
      </c>
    </row>
    <row r="771" s="2" customFormat="1" ht="16.5" customHeight="1">
      <c r="A771" s="38"/>
      <c r="B771" s="180"/>
      <c r="C771" s="181" t="s">
        <v>2737</v>
      </c>
      <c r="D771" s="181" t="s">
        <v>160</v>
      </c>
      <c r="E771" s="182" t="s">
        <v>2738</v>
      </c>
      <c r="F771" s="183" t="s">
        <v>2245</v>
      </c>
      <c r="G771" s="184" t="s">
        <v>364</v>
      </c>
      <c r="H771" s="185">
        <v>1</v>
      </c>
      <c r="I771" s="186"/>
      <c r="J771" s="187">
        <f>ROUND(I771*H771,2)</f>
        <v>0</v>
      </c>
      <c r="K771" s="183" t="s">
        <v>1</v>
      </c>
      <c r="L771" s="39"/>
      <c r="M771" s="188" t="s">
        <v>1</v>
      </c>
      <c r="N771" s="189" t="s">
        <v>40</v>
      </c>
      <c r="O771" s="77"/>
      <c r="P771" s="190">
        <f>O771*H771</f>
        <v>0</v>
      </c>
      <c r="Q771" s="190">
        <v>0</v>
      </c>
      <c r="R771" s="190">
        <f>Q771*H771</f>
        <v>0</v>
      </c>
      <c r="S771" s="190">
        <v>0</v>
      </c>
      <c r="T771" s="191">
        <f>S771*H771</f>
        <v>0</v>
      </c>
      <c r="U771" s="38"/>
      <c r="V771" s="38"/>
      <c r="W771" s="38"/>
      <c r="X771" s="38"/>
      <c r="Y771" s="38"/>
      <c r="Z771" s="38"/>
      <c r="AA771" s="38"/>
      <c r="AB771" s="38"/>
      <c r="AC771" s="38"/>
      <c r="AD771" s="38"/>
      <c r="AE771" s="38"/>
      <c r="AR771" s="192" t="s">
        <v>165</v>
      </c>
      <c r="AT771" s="192" t="s">
        <v>160</v>
      </c>
      <c r="AU771" s="192" t="s">
        <v>91</v>
      </c>
      <c r="AY771" s="19" t="s">
        <v>158</v>
      </c>
      <c r="BE771" s="193">
        <f>IF(N771="základní",J771,0)</f>
        <v>0</v>
      </c>
      <c r="BF771" s="193">
        <f>IF(N771="snížená",J771,0)</f>
        <v>0</v>
      </c>
      <c r="BG771" s="193">
        <f>IF(N771="zákl. přenesená",J771,0)</f>
        <v>0</v>
      </c>
      <c r="BH771" s="193">
        <f>IF(N771="sníž. přenesená",J771,0)</f>
        <v>0</v>
      </c>
      <c r="BI771" s="193">
        <f>IF(N771="nulová",J771,0)</f>
        <v>0</v>
      </c>
      <c r="BJ771" s="19" t="s">
        <v>81</v>
      </c>
      <c r="BK771" s="193">
        <f>ROUND(I771*H771,2)</f>
        <v>0</v>
      </c>
      <c r="BL771" s="19" t="s">
        <v>165</v>
      </c>
      <c r="BM771" s="192" t="s">
        <v>2739</v>
      </c>
    </row>
    <row r="772" s="2" customFormat="1">
      <c r="A772" s="38"/>
      <c r="B772" s="39"/>
      <c r="C772" s="38"/>
      <c r="D772" s="194" t="s">
        <v>167</v>
      </c>
      <c r="E772" s="38"/>
      <c r="F772" s="195" t="s">
        <v>2245</v>
      </c>
      <c r="G772" s="38"/>
      <c r="H772" s="38"/>
      <c r="I772" s="196"/>
      <c r="J772" s="38"/>
      <c r="K772" s="38"/>
      <c r="L772" s="39"/>
      <c r="M772" s="197"/>
      <c r="N772" s="198"/>
      <c r="O772" s="77"/>
      <c r="P772" s="77"/>
      <c r="Q772" s="77"/>
      <c r="R772" s="77"/>
      <c r="S772" s="77"/>
      <c r="T772" s="78"/>
      <c r="U772" s="38"/>
      <c r="V772" s="38"/>
      <c r="W772" s="38"/>
      <c r="X772" s="38"/>
      <c r="Y772" s="38"/>
      <c r="Z772" s="38"/>
      <c r="AA772" s="38"/>
      <c r="AB772" s="38"/>
      <c r="AC772" s="38"/>
      <c r="AD772" s="38"/>
      <c r="AE772" s="38"/>
      <c r="AT772" s="19" t="s">
        <v>167</v>
      </c>
      <c r="AU772" s="19" t="s">
        <v>91</v>
      </c>
    </row>
    <row r="773" s="2" customFormat="1" ht="16.5" customHeight="1">
      <c r="A773" s="38"/>
      <c r="B773" s="180"/>
      <c r="C773" s="181" t="s">
        <v>2296</v>
      </c>
      <c r="D773" s="181" t="s">
        <v>160</v>
      </c>
      <c r="E773" s="182" t="s">
        <v>2740</v>
      </c>
      <c r="F773" s="183" t="s">
        <v>2259</v>
      </c>
      <c r="G773" s="184" t="s">
        <v>364</v>
      </c>
      <c r="H773" s="185">
        <v>1</v>
      </c>
      <c r="I773" s="186"/>
      <c r="J773" s="187">
        <f>ROUND(I773*H773,2)</f>
        <v>0</v>
      </c>
      <c r="K773" s="183" t="s">
        <v>1</v>
      </c>
      <c r="L773" s="39"/>
      <c r="M773" s="188" t="s">
        <v>1</v>
      </c>
      <c r="N773" s="189" t="s">
        <v>40</v>
      </c>
      <c r="O773" s="77"/>
      <c r="P773" s="190">
        <f>O773*H773</f>
        <v>0</v>
      </c>
      <c r="Q773" s="190">
        <v>0</v>
      </c>
      <c r="R773" s="190">
        <f>Q773*H773</f>
        <v>0</v>
      </c>
      <c r="S773" s="190">
        <v>0</v>
      </c>
      <c r="T773" s="191">
        <f>S773*H773</f>
        <v>0</v>
      </c>
      <c r="U773" s="38"/>
      <c r="V773" s="38"/>
      <c r="W773" s="38"/>
      <c r="X773" s="38"/>
      <c r="Y773" s="38"/>
      <c r="Z773" s="38"/>
      <c r="AA773" s="38"/>
      <c r="AB773" s="38"/>
      <c r="AC773" s="38"/>
      <c r="AD773" s="38"/>
      <c r="AE773" s="38"/>
      <c r="AR773" s="192" t="s">
        <v>165</v>
      </c>
      <c r="AT773" s="192" t="s">
        <v>160</v>
      </c>
      <c r="AU773" s="192" t="s">
        <v>91</v>
      </c>
      <c r="AY773" s="19" t="s">
        <v>158</v>
      </c>
      <c r="BE773" s="193">
        <f>IF(N773="základní",J773,0)</f>
        <v>0</v>
      </c>
      <c r="BF773" s="193">
        <f>IF(N773="snížená",J773,0)</f>
        <v>0</v>
      </c>
      <c r="BG773" s="193">
        <f>IF(N773="zákl. přenesená",J773,0)</f>
        <v>0</v>
      </c>
      <c r="BH773" s="193">
        <f>IF(N773="sníž. přenesená",J773,0)</f>
        <v>0</v>
      </c>
      <c r="BI773" s="193">
        <f>IF(N773="nulová",J773,0)</f>
        <v>0</v>
      </c>
      <c r="BJ773" s="19" t="s">
        <v>81</v>
      </c>
      <c r="BK773" s="193">
        <f>ROUND(I773*H773,2)</f>
        <v>0</v>
      </c>
      <c r="BL773" s="19" t="s">
        <v>165</v>
      </c>
      <c r="BM773" s="192" t="s">
        <v>2741</v>
      </c>
    </row>
    <row r="774" s="2" customFormat="1">
      <c r="A774" s="38"/>
      <c r="B774" s="39"/>
      <c r="C774" s="38"/>
      <c r="D774" s="194" t="s">
        <v>167</v>
      </c>
      <c r="E774" s="38"/>
      <c r="F774" s="195" t="s">
        <v>2259</v>
      </c>
      <c r="G774" s="38"/>
      <c r="H774" s="38"/>
      <c r="I774" s="196"/>
      <c r="J774" s="38"/>
      <c r="K774" s="38"/>
      <c r="L774" s="39"/>
      <c r="M774" s="197"/>
      <c r="N774" s="198"/>
      <c r="O774" s="77"/>
      <c r="P774" s="77"/>
      <c r="Q774" s="77"/>
      <c r="R774" s="77"/>
      <c r="S774" s="77"/>
      <c r="T774" s="78"/>
      <c r="U774" s="38"/>
      <c r="V774" s="38"/>
      <c r="W774" s="38"/>
      <c r="X774" s="38"/>
      <c r="Y774" s="38"/>
      <c r="Z774" s="38"/>
      <c r="AA774" s="38"/>
      <c r="AB774" s="38"/>
      <c r="AC774" s="38"/>
      <c r="AD774" s="38"/>
      <c r="AE774" s="38"/>
      <c r="AT774" s="19" t="s">
        <v>167</v>
      </c>
      <c r="AU774" s="19" t="s">
        <v>91</v>
      </c>
    </row>
    <row r="775" s="2" customFormat="1" ht="16.5" customHeight="1">
      <c r="A775" s="38"/>
      <c r="B775" s="180"/>
      <c r="C775" s="181" t="s">
        <v>2742</v>
      </c>
      <c r="D775" s="181" t="s">
        <v>160</v>
      </c>
      <c r="E775" s="182" t="s">
        <v>2743</v>
      </c>
      <c r="F775" s="183" t="s">
        <v>2262</v>
      </c>
      <c r="G775" s="184" t="s">
        <v>364</v>
      </c>
      <c r="H775" s="185">
        <v>1</v>
      </c>
      <c r="I775" s="186"/>
      <c r="J775" s="187">
        <f>ROUND(I775*H775,2)</f>
        <v>0</v>
      </c>
      <c r="K775" s="183" t="s">
        <v>1</v>
      </c>
      <c r="L775" s="39"/>
      <c r="M775" s="188" t="s">
        <v>1</v>
      </c>
      <c r="N775" s="189" t="s">
        <v>40</v>
      </c>
      <c r="O775" s="77"/>
      <c r="P775" s="190">
        <f>O775*H775</f>
        <v>0</v>
      </c>
      <c r="Q775" s="190">
        <v>0</v>
      </c>
      <c r="R775" s="190">
        <f>Q775*H775</f>
        <v>0</v>
      </c>
      <c r="S775" s="190">
        <v>0</v>
      </c>
      <c r="T775" s="191">
        <f>S775*H775</f>
        <v>0</v>
      </c>
      <c r="U775" s="38"/>
      <c r="V775" s="38"/>
      <c r="W775" s="38"/>
      <c r="X775" s="38"/>
      <c r="Y775" s="38"/>
      <c r="Z775" s="38"/>
      <c r="AA775" s="38"/>
      <c r="AB775" s="38"/>
      <c r="AC775" s="38"/>
      <c r="AD775" s="38"/>
      <c r="AE775" s="38"/>
      <c r="AR775" s="192" t="s">
        <v>165</v>
      </c>
      <c r="AT775" s="192" t="s">
        <v>160</v>
      </c>
      <c r="AU775" s="192" t="s">
        <v>91</v>
      </c>
      <c r="AY775" s="19" t="s">
        <v>158</v>
      </c>
      <c r="BE775" s="193">
        <f>IF(N775="základní",J775,0)</f>
        <v>0</v>
      </c>
      <c r="BF775" s="193">
        <f>IF(N775="snížená",J775,0)</f>
        <v>0</v>
      </c>
      <c r="BG775" s="193">
        <f>IF(N775="zákl. přenesená",J775,0)</f>
        <v>0</v>
      </c>
      <c r="BH775" s="193">
        <f>IF(N775="sníž. přenesená",J775,0)</f>
        <v>0</v>
      </c>
      <c r="BI775" s="193">
        <f>IF(N775="nulová",J775,0)</f>
        <v>0</v>
      </c>
      <c r="BJ775" s="19" t="s">
        <v>81</v>
      </c>
      <c r="BK775" s="193">
        <f>ROUND(I775*H775,2)</f>
        <v>0</v>
      </c>
      <c r="BL775" s="19" t="s">
        <v>165</v>
      </c>
      <c r="BM775" s="192" t="s">
        <v>2744</v>
      </c>
    </row>
    <row r="776" s="2" customFormat="1">
      <c r="A776" s="38"/>
      <c r="B776" s="39"/>
      <c r="C776" s="38"/>
      <c r="D776" s="194" t="s">
        <v>167</v>
      </c>
      <c r="E776" s="38"/>
      <c r="F776" s="195" t="s">
        <v>2262</v>
      </c>
      <c r="G776" s="38"/>
      <c r="H776" s="38"/>
      <c r="I776" s="196"/>
      <c r="J776" s="38"/>
      <c r="K776" s="38"/>
      <c r="L776" s="39"/>
      <c r="M776" s="197"/>
      <c r="N776" s="198"/>
      <c r="O776" s="77"/>
      <c r="P776" s="77"/>
      <c r="Q776" s="77"/>
      <c r="R776" s="77"/>
      <c r="S776" s="77"/>
      <c r="T776" s="78"/>
      <c r="U776" s="38"/>
      <c r="V776" s="38"/>
      <c r="W776" s="38"/>
      <c r="X776" s="38"/>
      <c r="Y776" s="38"/>
      <c r="Z776" s="38"/>
      <c r="AA776" s="38"/>
      <c r="AB776" s="38"/>
      <c r="AC776" s="38"/>
      <c r="AD776" s="38"/>
      <c r="AE776" s="38"/>
      <c r="AT776" s="19" t="s">
        <v>167</v>
      </c>
      <c r="AU776" s="19" t="s">
        <v>91</v>
      </c>
    </row>
    <row r="777" s="2" customFormat="1" ht="16.5" customHeight="1">
      <c r="A777" s="38"/>
      <c r="B777" s="180"/>
      <c r="C777" s="181" t="s">
        <v>2299</v>
      </c>
      <c r="D777" s="181" t="s">
        <v>160</v>
      </c>
      <c r="E777" s="182" t="s">
        <v>2745</v>
      </c>
      <c r="F777" s="183" t="s">
        <v>2265</v>
      </c>
      <c r="G777" s="184" t="s">
        <v>364</v>
      </c>
      <c r="H777" s="185">
        <v>4</v>
      </c>
      <c r="I777" s="186"/>
      <c r="J777" s="187">
        <f>ROUND(I777*H777,2)</f>
        <v>0</v>
      </c>
      <c r="K777" s="183" t="s">
        <v>1</v>
      </c>
      <c r="L777" s="39"/>
      <c r="M777" s="188" t="s">
        <v>1</v>
      </c>
      <c r="N777" s="189" t="s">
        <v>40</v>
      </c>
      <c r="O777" s="77"/>
      <c r="P777" s="190">
        <f>O777*H777</f>
        <v>0</v>
      </c>
      <c r="Q777" s="190">
        <v>0</v>
      </c>
      <c r="R777" s="190">
        <f>Q777*H777</f>
        <v>0</v>
      </c>
      <c r="S777" s="190">
        <v>0</v>
      </c>
      <c r="T777" s="191">
        <f>S777*H777</f>
        <v>0</v>
      </c>
      <c r="U777" s="38"/>
      <c r="V777" s="38"/>
      <c r="W777" s="38"/>
      <c r="X777" s="38"/>
      <c r="Y777" s="38"/>
      <c r="Z777" s="38"/>
      <c r="AA777" s="38"/>
      <c r="AB777" s="38"/>
      <c r="AC777" s="38"/>
      <c r="AD777" s="38"/>
      <c r="AE777" s="38"/>
      <c r="AR777" s="192" t="s">
        <v>165</v>
      </c>
      <c r="AT777" s="192" t="s">
        <v>160</v>
      </c>
      <c r="AU777" s="192" t="s">
        <v>91</v>
      </c>
      <c r="AY777" s="19" t="s">
        <v>158</v>
      </c>
      <c r="BE777" s="193">
        <f>IF(N777="základní",J777,0)</f>
        <v>0</v>
      </c>
      <c r="BF777" s="193">
        <f>IF(N777="snížená",J777,0)</f>
        <v>0</v>
      </c>
      <c r="BG777" s="193">
        <f>IF(N777="zákl. přenesená",J777,0)</f>
        <v>0</v>
      </c>
      <c r="BH777" s="193">
        <f>IF(N777="sníž. přenesená",J777,0)</f>
        <v>0</v>
      </c>
      <c r="BI777" s="193">
        <f>IF(N777="nulová",J777,0)</f>
        <v>0</v>
      </c>
      <c r="BJ777" s="19" t="s">
        <v>81</v>
      </c>
      <c r="BK777" s="193">
        <f>ROUND(I777*H777,2)</f>
        <v>0</v>
      </c>
      <c r="BL777" s="19" t="s">
        <v>165</v>
      </c>
      <c r="BM777" s="192" t="s">
        <v>2746</v>
      </c>
    </row>
    <row r="778" s="2" customFormat="1">
      <c r="A778" s="38"/>
      <c r="B778" s="39"/>
      <c r="C778" s="38"/>
      <c r="D778" s="194" t="s">
        <v>167</v>
      </c>
      <c r="E778" s="38"/>
      <c r="F778" s="195" t="s">
        <v>2265</v>
      </c>
      <c r="G778" s="38"/>
      <c r="H778" s="38"/>
      <c r="I778" s="196"/>
      <c r="J778" s="38"/>
      <c r="K778" s="38"/>
      <c r="L778" s="39"/>
      <c r="M778" s="197"/>
      <c r="N778" s="198"/>
      <c r="O778" s="77"/>
      <c r="P778" s="77"/>
      <c r="Q778" s="77"/>
      <c r="R778" s="77"/>
      <c r="S778" s="77"/>
      <c r="T778" s="78"/>
      <c r="U778" s="38"/>
      <c r="V778" s="38"/>
      <c r="W778" s="38"/>
      <c r="X778" s="38"/>
      <c r="Y778" s="38"/>
      <c r="Z778" s="38"/>
      <c r="AA778" s="38"/>
      <c r="AB778" s="38"/>
      <c r="AC778" s="38"/>
      <c r="AD778" s="38"/>
      <c r="AE778" s="38"/>
      <c r="AT778" s="19" t="s">
        <v>167</v>
      </c>
      <c r="AU778" s="19" t="s">
        <v>91</v>
      </c>
    </row>
    <row r="779" s="2" customFormat="1" ht="16.5" customHeight="1">
      <c r="A779" s="38"/>
      <c r="B779" s="180"/>
      <c r="C779" s="181" t="s">
        <v>2747</v>
      </c>
      <c r="D779" s="181" t="s">
        <v>160</v>
      </c>
      <c r="E779" s="182" t="s">
        <v>2748</v>
      </c>
      <c r="F779" s="183" t="s">
        <v>2254</v>
      </c>
      <c r="G779" s="184" t="s">
        <v>364</v>
      </c>
      <c r="H779" s="185">
        <v>2</v>
      </c>
      <c r="I779" s="186"/>
      <c r="J779" s="187">
        <f>ROUND(I779*H779,2)</f>
        <v>0</v>
      </c>
      <c r="K779" s="183" t="s">
        <v>1</v>
      </c>
      <c r="L779" s="39"/>
      <c r="M779" s="188" t="s">
        <v>1</v>
      </c>
      <c r="N779" s="189" t="s">
        <v>40</v>
      </c>
      <c r="O779" s="77"/>
      <c r="P779" s="190">
        <f>O779*H779</f>
        <v>0</v>
      </c>
      <c r="Q779" s="190">
        <v>0</v>
      </c>
      <c r="R779" s="190">
        <f>Q779*H779</f>
        <v>0</v>
      </c>
      <c r="S779" s="190">
        <v>0</v>
      </c>
      <c r="T779" s="191">
        <f>S779*H779</f>
        <v>0</v>
      </c>
      <c r="U779" s="38"/>
      <c r="V779" s="38"/>
      <c r="W779" s="38"/>
      <c r="X779" s="38"/>
      <c r="Y779" s="38"/>
      <c r="Z779" s="38"/>
      <c r="AA779" s="38"/>
      <c r="AB779" s="38"/>
      <c r="AC779" s="38"/>
      <c r="AD779" s="38"/>
      <c r="AE779" s="38"/>
      <c r="AR779" s="192" t="s">
        <v>165</v>
      </c>
      <c r="AT779" s="192" t="s">
        <v>160</v>
      </c>
      <c r="AU779" s="192" t="s">
        <v>91</v>
      </c>
      <c r="AY779" s="19" t="s">
        <v>158</v>
      </c>
      <c r="BE779" s="193">
        <f>IF(N779="základní",J779,0)</f>
        <v>0</v>
      </c>
      <c r="BF779" s="193">
        <f>IF(N779="snížená",J779,0)</f>
        <v>0</v>
      </c>
      <c r="BG779" s="193">
        <f>IF(N779="zákl. přenesená",J779,0)</f>
        <v>0</v>
      </c>
      <c r="BH779" s="193">
        <f>IF(N779="sníž. přenesená",J779,0)</f>
        <v>0</v>
      </c>
      <c r="BI779" s="193">
        <f>IF(N779="nulová",J779,0)</f>
        <v>0</v>
      </c>
      <c r="BJ779" s="19" t="s">
        <v>81</v>
      </c>
      <c r="BK779" s="193">
        <f>ROUND(I779*H779,2)</f>
        <v>0</v>
      </c>
      <c r="BL779" s="19" t="s">
        <v>165</v>
      </c>
      <c r="BM779" s="192" t="s">
        <v>2749</v>
      </c>
    </row>
    <row r="780" s="2" customFormat="1">
      <c r="A780" s="38"/>
      <c r="B780" s="39"/>
      <c r="C780" s="38"/>
      <c r="D780" s="194" t="s">
        <v>167</v>
      </c>
      <c r="E780" s="38"/>
      <c r="F780" s="195" t="s">
        <v>2254</v>
      </c>
      <c r="G780" s="38"/>
      <c r="H780" s="38"/>
      <c r="I780" s="196"/>
      <c r="J780" s="38"/>
      <c r="K780" s="38"/>
      <c r="L780" s="39"/>
      <c r="M780" s="197"/>
      <c r="N780" s="198"/>
      <c r="O780" s="77"/>
      <c r="P780" s="77"/>
      <c r="Q780" s="77"/>
      <c r="R780" s="77"/>
      <c r="S780" s="77"/>
      <c r="T780" s="78"/>
      <c r="U780" s="38"/>
      <c r="V780" s="38"/>
      <c r="W780" s="38"/>
      <c r="X780" s="38"/>
      <c r="Y780" s="38"/>
      <c r="Z780" s="38"/>
      <c r="AA780" s="38"/>
      <c r="AB780" s="38"/>
      <c r="AC780" s="38"/>
      <c r="AD780" s="38"/>
      <c r="AE780" s="38"/>
      <c r="AT780" s="19" t="s">
        <v>167</v>
      </c>
      <c r="AU780" s="19" t="s">
        <v>91</v>
      </c>
    </row>
    <row r="781" s="2" customFormat="1" ht="16.5" customHeight="1">
      <c r="A781" s="38"/>
      <c r="B781" s="180"/>
      <c r="C781" s="181" t="s">
        <v>2302</v>
      </c>
      <c r="D781" s="181" t="s">
        <v>160</v>
      </c>
      <c r="E781" s="182" t="s">
        <v>2750</v>
      </c>
      <c r="F781" s="183" t="s">
        <v>2078</v>
      </c>
      <c r="G781" s="184" t="s">
        <v>364</v>
      </c>
      <c r="H781" s="185">
        <v>2</v>
      </c>
      <c r="I781" s="186"/>
      <c r="J781" s="187">
        <f>ROUND(I781*H781,2)</f>
        <v>0</v>
      </c>
      <c r="K781" s="183" t="s">
        <v>1</v>
      </c>
      <c r="L781" s="39"/>
      <c r="M781" s="188" t="s">
        <v>1</v>
      </c>
      <c r="N781" s="189" t="s">
        <v>40</v>
      </c>
      <c r="O781" s="77"/>
      <c r="P781" s="190">
        <f>O781*H781</f>
        <v>0</v>
      </c>
      <c r="Q781" s="190">
        <v>0</v>
      </c>
      <c r="R781" s="190">
        <f>Q781*H781</f>
        <v>0</v>
      </c>
      <c r="S781" s="190">
        <v>0</v>
      </c>
      <c r="T781" s="191">
        <f>S781*H781</f>
        <v>0</v>
      </c>
      <c r="U781" s="38"/>
      <c r="V781" s="38"/>
      <c r="W781" s="38"/>
      <c r="X781" s="38"/>
      <c r="Y781" s="38"/>
      <c r="Z781" s="38"/>
      <c r="AA781" s="38"/>
      <c r="AB781" s="38"/>
      <c r="AC781" s="38"/>
      <c r="AD781" s="38"/>
      <c r="AE781" s="38"/>
      <c r="AR781" s="192" t="s">
        <v>165</v>
      </c>
      <c r="AT781" s="192" t="s">
        <v>160</v>
      </c>
      <c r="AU781" s="192" t="s">
        <v>91</v>
      </c>
      <c r="AY781" s="19" t="s">
        <v>158</v>
      </c>
      <c r="BE781" s="193">
        <f>IF(N781="základní",J781,0)</f>
        <v>0</v>
      </c>
      <c r="BF781" s="193">
        <f>IF(N781="snížená",J781,0)</f>
        <v>0</v>
      </c>
      <c r="BG781" s="193">
        <f>IF(N781="zákl. přenesená",J781,0)</f>
        <v>0</v>
      </c>
      <c r="BH781" s="193">
        <f>IF(N781="sníž. přenesená",J781,0)</f>
        <v>0</v>
      </c>
      <c r="BI781" s="193">
        <f>IF(N781="nulová",J781,0)</f>
        <v>0</v>
      </c>
      <c r="BJ781" s="19" t="s">
        <v>81</v>
      </c>
      <c r="BK781" s="193">
        <f>ROUND(I781*H781,2)</f>
        <v>0</v>
      </c>
      <c r="BL781" s="19" t="s">
        <v>165</v>
      </c>
      <c r="BM781" s="192" t="s">
        <v>2751</v>
      </c>
    </row>
    <row r="782" s="2" customFormat="1">
      <c r="A782" s="38"/>
      <c r="B782" s="39"/>
      <c r="C782" s="38"/>
      <c r="D782" s="194" t="s">
        <v>167</v>
      </c>
      <c r="E782" s="38"/>
      <c r="F782" s="195" t="s">
        <v>2078</v>
      </c>
      <c r="G782" s="38"/>
      <c r="H782" s="38"/>
      <c r="I782" s="196"/>
      <c r="J782" s="38"/>
      <c r="K782" s="38"/>
      <c r="L782" s="39"/>
      <c r="M782" s="197"/>
      <c r="N782" s="198"/>
      <c r="O782" s="77"/>
      <c r="P782" s="77"/>
      <c r="Q782" s="77"/>
      <c r="R782" s="77"/>
      <c r="S782" s="77"/>
      <c r="T782" s="78"/>
      <c r="U782" s="38"/>
      <c r="V782" s="38"/>
      <c r="W782" s="38"/>
      <c r="X782" s="38"/>
      <c r="Y782" s="38"/>
      <c r="Z782" s="38"/>
      <c r="AA782" s="38"/>
      <c r="AB782" s="38"/>
      <c r="AC782" s="38"/>
      <c r="AD782" s="38"/>
      <c r="AE782" s="38"/>
      <c r="AT782" s="19" t="s">
        <v>167</v>
      </c>
      <c r="AU782" s="19" t="s">
        <v>91</v>
      </c>
    </row>
    <row r="783" s="2" customFormat="1" ht="55.5" customHeight="1">
      <c r="A783" s="38"/>
      <c r="B783" s="180"/>
      <c r="C783" s="181" t="s">
        <v>2752</v>
      </c>
      <c r="D783" s="181" t="s">
        <v>160</v>
      </c>
      <c r="E783" s="182" t="s">
        <v>2753</v>
      </c>
      <c r="F783" s="183" t="s">
        <v>2280</v>
      </c>
      <c r="G783" s="184" t="s">
        <v>469</v>
      </c>
      <c r="H783" s="185">
        <v>1</v>
      </c>
      <c r="I783" s="186"/>
      <c r="J783" s="187">
        <f>ROUND(I783*H783,2)</f>
        <v>0</v>
      </c>
      <c r="K783" s="183" t="s">
        <v>1</v>
      </c>
      <c r="L783" s="39"/>
      <c r="M783" s="188" t="s">
        <v>1</v>
      </c>
      <c r="N783" s="189" t="s">
        <v>40</v>
      </c>
      <c r="O783" s="77"/>
      <c r="P783" s="190">
        <f>O783*H783</f>
        <v>0</v>
      </c>
      <c r="Q783" s="190">
        <v>0</v>
      </c>
      <c r="R783" s="190">
        <f>Q783*H783</f>
        <v>0</v>
      </c>
      <c r="S783" s="190">
        <v>0</v>
      </c>
      <c r="T783" s="191">
        <f>S783*H783</f>
        <v>0</v>
      </c>
      <c r="U783" s="38"/>
      <c r="V783" s="38"/>
      <c r="W783" s="38"/>
      <c r="X783" s="38"/>
      <c r="Y783" s="38"/>
      <c r="Z783" s="38"/>
      <c r="AA783" s="38"/>
      <c r="AB783" s="38"/>
      <c r="AC783" s="38"/>
      <c r="AD783" s="38"/>
      <c r="AE783" s="38"/>
      <c r="AR783" s="192" t="s">
        <v>165</v>
      </c>
      <c r="AT783" s="192" t="s">
        <v>160</v>
      </c>
      <c r="AU783" s="192" t="s">
        <v>91</v>
      </c>
      <c r="AY783" s="19" t="s">
        <v>158</v>
      </c>
      <c r="BE783" s="193">
        <f>IF(N783="základní",J783,0)</f>
        <v>0</v>
      </c>
      <c r="BF783" s="193">
        <f>IF(N783="snížená",J783,0)</f>
        <v>0</v>
      </c>
      <c r="BG783" s="193">
        <f>IF(N783="zákl. přenesená",J783,0)</f>
        <v>0</v>
      </c>
      <c r="BH783" s="193">
        <f>IF(N783="sníž. přenesená",J783,0)</f>
        <v>0</v>
      </c>
      <c r="BI783" s="193">
        <f>IF(N783="nulová",J783,0)</f>
        <v>0</v>
      </c>
      <c r="BJ783" s="19" t="s">
        <v>81</v>
      </c>
      <c r="BK783" s="193">
        <f>ROUND(I783*H783,2)</f>
        <v>0</v>
      </c>
      <c r="BL783" s="19" t="s">
        <v>165</v>
      </c>
      <c r="BM783" s="192" t="s">
        <v>2754</v>
      </c>
    </row>
    <row r="784" s="2" customFormat="1">
      <c r="A784" s="38"/>
      <c r="B784" s="39"/>
      <c r="C784" s="38"/>
      <c r="D784" s="194" t="s">
        <v>167</v>
      </c>
      <c r="E784" s="38"/>
      <c r="F784" s="195" t="s">
        <v>2280</v>
      </c>
      <c r="G784" s="38"/>
      <c r="H784" s="38"/>
      <c r="I784" s="196"/>
      <c r="J784" s="38"/>
      <c r="K784" s="38"/>
      <c r="L784" s="39"/>
      <c r="M784" s="197"/>
      <c r="N784" s="198"/>
      <c r="O784" s="77"/>
      <c r="P784" s="77"/>
      <c r="Q784" s="77"/>
      <c r="R784" s="77"/>
      <c r="S784" s="77"/>
      <c r="T784" s="78"/>
      <c r="U784" s="38"/>
      <c r="V784" s="38"/>
      <c r="W784" s="38"/>
      <c r="X784" s="38"/>
      <c r="Y784" s="38"/>
      <c r="Z784" s="38"/>
      <c r="AA784" s="38"/>
      <c r="AB784" s="38"/>
      <c r="AC784" s="38"/>
      <c r="AD784" s="38"/>
      <c r="AE784" s="38"/>
      <c r="AT784" s="19" t="s">
        <v>167</v>
      </c>
      <c r="AU784" s="19" t="s">
        <v>91</v>
      </c>
    </row>
    <row r="785" s="2" customFormat="1" ht="44.25" customHeight="1">
      <c r="A785" s="38"/>
      <c r="B785" s="180"/>
      <c r="C785" s="181" t="s">
        <v>2305</v>
      </c>
      <c r="D785" s="181" t="s">
        <v>160</v>
      </c>
      <c r="E785" s="182" t="s">
        <v>2755</v>
      </c>
      <c r="F785" s="183" t="s">
        <v>2283</v>
      </c>
      <c r="G785" s="184" t="s">
        <v>469</v>
      </c>
      <c r="H785" s="185">
        <v>1</v>
      </c>
      <c r="I785" s="186"/>
      <c r="J785" s="187">
        <f>ROUND(I785*H785,2)</f>
        <v>0</v>
      </c>
      <c r="K785" s="183" t="s">
        <v>1</v>
      </c>
      <c r="L785" s="39"/>
      <c r="M785" s="188" t="s">
        <v>1</v>
      </c>
      <c r="N785" s="189" t="s">
        <v>40</v>
      </c>
      <c r="O785" s="77"/>
      <c r="P785" s="190">
        <f>O785*H785</f>
        <v>0</v>
      </c>
      <c r="Q785" s="190">
        <v>0</v>
      </c>
      <c r="R785" s="190">
        <f>Q785*H785</f>
        <v>0</v>
      </c>
      <c r="S785" s="190">
        <v>0</v>
      </c>
      <c r="T785" s="191">
        <f>S785*H785</f>
        <v>0</v>
      </c>
      <c r="U785" s="38"/>
      <c r="V785" s="38"/>
      <c r="W785" s="38"/>
      <c r="X785" s="38"/>
      <c r="Y785" s="38"/>
      <c r="Z785" s="38"/>
      <c r="AA785" s="38"/>
      <c r="AB785" s="38"/>
      <c r="AC785" s="38"/>
      <c r="AD785" s="38"/>
      <c r="AE785" s="38"/>
      <c r="AR785" s="192" t="s">
        <v>165</v>
      </c>
      <c r="AT785" s="192" t="s">
        <v>160</v>
      </c>
      <c r="AU785" s="192" t="s">
        <v>91</v>
      </c>
      <c r="AY785" s="19" t="s">
        <v>158</v>
      </c>
      <c r="BE785" s="193">
        <f>IF(N785="základní",J785,0)</f>
        <v>0</v>
      </c>
      <c r="BF785" s="193">
        <f>IF(N785="snížená",J785,0)</f>
        <v>0</v>
      </c>
      <c r="BG785" s="193">
        <f>IF(N785="zákl. přenesená",J785,0)</f>
        <v>0</v>
      </c>
      <c r="BH785" s="193">
        <f>IF(N785="sníž. přenesená",J785,0)</f>
        <v>0</v>
      </c>
      <c r="BI785" s="193">
        <f>IF(N785="nulová",J785,0)</f>
        <v>0</v>
      </c>
      <c r="BJ785" s="19" t="s">
        <v>81</v>
      </c>
      <c r="BK785" s="193">
        <f>ROUND(I785*H785,2)</f>
        <v>0</v>
      </c>
      <c r="BL785" s="19" t="s">
        <v>165</v>
      </c>
      <c r="BM785" s="192" t="s">
        <v>2756</v>
      </c>
    </row>
    <row r="786" s="2" customFormat="1">
      <c r="A786" s="38"/>
      <c r="B786" s="39"/>
      <c r="C786" s="38"/>
      <c r="D786" s="194" t="s">
        <v>167</v>
      </c>
      <c r="E786" s="38"/>
      <c r="F786" s="195" t="s">
        <v>2283</v>
      </c>
      <c r="G786" s="38"/>
      <c r="H786" s="38"/>
      <c r="I786" s="196"/>
      <c r="J786" s="38"/>
      <c r="K786" s="38"/>
      <c r="L786" s="39"/>
      <c r="M786" s="197"/>
      <c r="N786" s="198"/>
      <c r="O786" s="77"/>
      <c r="P786" s="77"/>
      <c r="Q786" s="77"/>
      <c r="R786" s="77"/>
      <c r="S786" s="77"/>
      <c r="T786" s="78"/>
      <c r="U786" s="38"/>
      <c r="V786" s="38"/>
      <c r="W786" s="38"/>
      <c r="X786" s="38"/>
      <c r="Y786" s="38"/>
      <c r="Z786" s="38"/>
      <c r="AA786" s="38"/>
      <c r="AB786" s="38"/>
      <c r="AC786" s="38"/>
      <c r="AD786" s="38"/>
      <c r="AE786" s="38"/>
      <c r="AT786" s="19" t="s">
        <v>167</v>
      </c>
      <c r="AU786" s="19" t="s">
        <v>91</v>
      </c>
    </row>
    <row r="787" s="2" customFormat="1" ht="37.8" customHeight="1">
      <c r="A787" s="38"/>
      <c r="B787" s="180"/>
      <c r="C787" s="181" t="s">
        <v>2757</v>
      </c>
      <c r="D787" s="181" t="s">
        <v>160</v>
      </c>
      <c r="E787" s="182" t="s">
        <v>2758</v>
      </c>
      <c r="F787" s="183" t="s">
        <v>2292</v>
      </c>
      <c r="G787" s="184" t="s">
        <v>364</v>
      </c>
      <c r="H787" s="185">
        <v>1</v>
      </c>
      <c r="I787" s="186"/>
      <c r="J787" s="187">
        <f>ROUND(I787*H787,2)</f>
        <v>0</v>
      </c>
      <c r="K787" s="183" t="s">
        <v>1</v>
      </c>
      <c r="L787" s="39"/>
      <c r="M787" s="188" t="s">
        <v>1</v>
      </c>
      <c r="N787" s="189" t="s">
        <v>40</v>
      </c>
      <c r="O787" s="77"/>
      <c r="P787" s="190">
        <f>O787*H787</f>
        <v>0</v>
      </c>
      <c r="Q787" s="190">
        <v>0</v>
      </c>
      <c r="R787" s="190">
        <f>Q787*H787</f>
        <v>0</v>
      </c>
      <c r="S787" s="190">
        <v>0</v>
      </c>
      <c r="T787" s="191">
        <f>S787*H787</f>
        <v>0</v>
      </c>
      <c r="U787" s="38"/>
      <c r="V787" s="38"/>
      <c r="W787" s="38"/>
      <c r="X787" s="38"/>
      <c r="Y787" s="38"/>
      <c r="Z787" s="38"/>
      <c r="AA787" s="38"/>
      <c r="AB787" s="38"/>
      <c r="AC787" s="38"/>
      <c r="AD787" s="38"/>
      <c r="AE787" s="38"/>
      <c r="AR787" s="192" t="s">
        <v>165</v>
      </c>
      <c r="AT787" s="192" t="s">
        <v>160</v>
      </c>
      <c r="AU787" s="192" t="s">
        <v>91</v>
      </c>
      <c r="AY787" s="19" t="s">
        <v>158</v>
      </c>
      <c r="BE787" s="193">
        <f>IF(N787="základní",J787,0)</f>
        <v>0</v>
      </c>
      <c r="BF787" s="193">
        <f>IF(N787="snížená",J787,0)</f>
        <v>0</v>
      </c>
      <c r="BG787" s="193">
        <f>IF(N787="zákl. přenesená",J787,0)</f>
        <v>0</v>
      </c>
      <c r="BH787" s="193">
        <f>IF(N787="sníž. přenesená",J787,0)</f>
        <v>0</v>
      </c>
      <c r="BI787" s="193">
        <f>IF(N787="nulová",J787,0)</f>
        <v>0</v>
      </c>
      <c r="BJ787" s="19" t="s">
        <v>81</v>
      </c>
      <c r="BK787" s="193">
        <f>ROUND(I787*H787,2)</f>
        <v>0</v>
      </c>
      <c r="BL787" s="19" t="s">
        <v>165</v>
      </c>
      <c r="BM787" s="192" t="s">
        <v>2759</v>
      </c>
    </row>
    <row r="788" s="2" customFormat="1">
      <c r="A788" s="38"/>
      <c r="B788" s="39"/>
      <c r="C788" s="38"/>
      <c r="D788" s="194" t="s">
        <v>167</v>
      </c>
      <c r="E788" s="38"/>
      <c r="F788" s="195" t="s">
        <v>2292</v>
      </c>
      <c r="G788" s="38"/>
      <c r="H788" s="38"/>
      <c r="I788" s="196"/>
      <c r="J788" s="38"/>
      <c r="K788" s="38"/>
      <c r="L788" s="39"/>
      <c r="M788" s="197"/>
      <c r="N788" s="198"/>
      <c r="O788" s="77"/>
      <c r="P788" s="77"/>
      <c r="Q788" s="77"/>
      <c r="R788" s="77"/>
      <c r="S788" s="77"/>
      <c r="T788" s="78"/>
      <c r="U788" s="38"/>
      <c r="V788" s="38"/>
      <c r="W788" s="38"/>
      <c r="X788" s="38"/>
      <c r="Y788" s="38"/>
      <c r="Z788" s="38"/>
      <c r="AA788" s="38"/>
      <c r="AB788" s="38"/>
      <c r="AC788" s="38"/>
      <c r="AD788" s="38"/>
      <c r="AE788" s="38"/>
      <c r="AT788" s="19" t="s">
        <v>167</v>
      </c>
      <c r="AU788" s="19" t="s">
        <v>91</v>
      </c>
    </row>
    <row r="789" s="2" customFormat="1" ht="24.15" customHeight="1">
      <c r="A789" s="38"/>
      <c r="B789" s="180"/>
      <c r="C789" s="181" t="s">
        <v>2308</v>
      </c>
      <c r="D789" s="181" t="s">
        <v>160</v>
      </c>
      <c r="E789" s="182" t="s">
        <v>2760</v>
      </c>
      <c r="F789" s="183" t="s">
        <v>2295</v>
      </c>
      <c r="G789" s="184" t="s">
        <v>469</v>
      </c>
      <c r="H789" s="185">
        <v>1</v>
      </c>
      <c r="I789" s="186"/>
      <c r="J789" s="187">
        <f>ROUND(I789*H789,2)</f>
        <v>0</v>
      </c>
      <c r="K789" s="183" t="s">
        <v>1</v>
      </c>
      <c r="L789" s="39"/>
      <c r="M789" s="188" t="s">
        <v>1</v>
      </c>
      <c r="N789" s="189" t="s">
        <v>40</v>
      </c>
      <c r="O789" s="77"/>
      <c r="P789" s="190">
        <f>O789*H789</f>
        <v>0</v>
      </c>
      <c r="Q789" s="190">
        <v>0</v>
      </c>
      <c r="R789" s="190">
        <f>Q789*H789</f>
        <v>0</v>
      </c>
      <c r="S789" s="190">
        <v>0</v>
      </c>
      <c r="T789" s="191">
        <f>S789*H789</f>
        <v>0</v>
      </c>
      <c r="U789" s="38"/>
      <c r="V789" s="38"/>
      <c r="W789" s="38"/>
      <c r="X789" s="38"/>
      <c r="Y789" s="38"/>
      <c r="Z789" s="38"/>
      <c r="AA789" s="38"/>
      <c r="AB789" s="38"/>
      <c r="AC789" s="38"/>
      <c r="AD789" s="38"/>
      <c r="AE789" s="38"/>
      <c r="AR789" s="192" t="s">
        <v>165</v>
      </c>
      <c r="AT789" s="192" t="s">
        <v>160</v>
      </c>
      <c r="AU789" s="192" t="s">
        <v>91</v>
      </c>
      <c r="AY789" s="19" t="s">
        <v>158</v>
      </c>
      <c r="BE789" s="193">
        <f>IF(N789="základní",J789,0)</f>
        <v>0</v>
      </c>
      <c r="BF789" s="193">
        <f>IF(N789="snížená",J789,0)</f>
        <v>0</v>
      </c>
      <c r="BG789" s="193">
        <f>IF(N789="zákl. přenesená",J789,0)</f>
        <v>0</v>
      </c>
      <c r="BH789" s="193">
        <f>IF(N789="sníž. přenesená",J789,0)</f>
        <v>0</v>
      </c>
      <c r="BI789" s="193">
        <f>IF(N789="nulová",J789,0)</f>
        <v>0</v>
      </c>
      <c r="BJ789" s="19" t="s">
        <v>81</v>
      </c>
      <c r="BK789" s="193">
        <f>ROUND(I789*H789,2)</f>
        <v>0</v>
      </c>
      <c r="BL789" s="19" t="s">
        <v>165</v>
      </c>
      <c r="BM789" s="192" t="s">
        <v>2761</v>
      </c>
    </row>
    <row r="790" s="2" customFormat="1">
      <c r="A790" s="38"/>
      <c r="B790" s="39"/>
      <c r="C790" s="38"/>
      <c r="D790" s="194" t="s">
        <v>167</v>
      </c>
      <c r="E790" s="38"/>
      <c r="F790" s="195" t="s">
        <v>2295</v>
      </c>
      <c r="G790" s="38"/>
      <c r="H790" s="38"/>
      <c r="I790" s="196"/>
      <c r="J790" s="38"/>
      <c r="K790" s="38"/>
      <c r="L790" s="39"/>
      <c r="M790" s="197"/>
      <c r="N790" s="198"/>
      <c r="O790" s="77"/>
      <c r="P790" s="77"/>
      <c r="Q790" s="77"/>
      <c r="R790" s="77"/>
      <c r="S790" s="77"/>
      <c r="T790" s="78"/>
      <c r="U790" s="38"/>
      <c r="V790" s="38"/>
      <c r="W790" s="38"/>
      <c r="X790" s="38"/>
      <c r="Y790" s="38"/>
      <c r="Z790" s="38"/>
      <c r="AA790" s="38"/>
      <c r="AB790" s="38"/>
      <c r="AC790" s="38"/>
      <c r="AD790" s="38"/>
      <c r="AE790" s="38"/>
      <c r="AT790" s="19" t="s">
        <v>167</v>
      </c>
      <c r="AU790" s="19" t="s">
        <v>91</v>
      </c>
    </row>
    <row r="791" s="2" customFormat="1" ht="21.75" customHeight="1">
      <c r="A791" s="38"/>
      <c r="B791" s="180"/>
      <c r="C791" s="181" t="s">
        <v>2762</v>
      </c>
      <c r="D791" s="181" t="s">
        <v>160</v>
      </c>
      <c r="E791" s="182" t="s">
        <v>2763</v>
      </c>
      <c r="F791" s="183" t="s">
        <v>2301</v>
      </c>
      <c r="G791" s="184" t="s">
        <v>364</v>
      </c>
      <c r="H791" s="185">
        <v>1</v>
      </c>
      <c r="I791" s="186"/>
      <c r="J791" s="187">
        <f>ROUND(I791*H791,2)</f>
        <v>0</v>
      </c>
      <c r="K791" s="183" t="s">
        <v>1</v>
      </c>
      <c r="L791" s="39"/>
      <c r="M791" s="188" t="s">
        <v>1</v>
      </c>
      <c r="N791" s="189" t="s">
        <v>40</v>
      </c>
      <c r="O791" s="77"/>
      <c r="P791" s="190">
        <f>O791*H791</f>
        <v>0</v>
      </c>
      <c r="Q791" s="190">
        <v>0</v>
      </c>
      <c r="R791" s="190">
        <f>Q791*H791</f>
        <v>0</v>
      </c>
      <c r="S791" s="190">
        <v>0</v>
      </c>
      <c r="T791" s="191">
        <f>S791*H791</f>
        <v>0</v>
      </c>
      <c r="U791" s="38"/>
      <c r="V791" s="38"/>
      <c r="W791" s="38"/>
      <c r="X791" s="38"/>
      <c r="Y791" s="38"/>
      <c r="Z791" s="38"/>
      <c r="AA791" s="38"/>
      <c r="AB791" s="38"/>
      <c r="AC791" s="38"/>
      <c r="AD791" s="38"/>
      <c r="AE791" s="38"/>
      <c r="AR791" s="192" t="s">
        <v>165</v>
      </c>
      <c r="AT791" s="192" t="s">
        <v>160</v>
      </c>
      <c r="AU791" s="192" t="s">
        <v>91</v>
      </c>
      <c r="AY791" s="19" t="s">
        <v>158</v>
      </c>
      <c r="BE791" s="193">
        <f>IF(N791="základní",J791,0)</f>
        <v>0</v>
      </c>
      <c r="BF791" s="193">
        <f>IF(N791="snížená",J791,0)</f>
        <v>0</v>
      </c>
      <c r="BG791" s="193">
        <f>IF(N791="zákl. přenesená",J791,0)</f>
        <v>0</v>
      </c>
      <c r="BH791" s="193">
        <f>IF(N791="sníž. přenesená",J791,0)</f>
        <v>0</v>
      </c>
      <c r="BI791" s="193">
        <f>IF(N791="nulová",J791,0)</f>
        <v>0</v>
      </c>
      <c r="BJ791" s="19" t="s">
        <v>81</v>
      </c>
      <c r="BK791" s="193">
        <f>ROUND(I791*H791,2)</f>
        <v>0</v>
      </c>
      <c r="BL791" s="19" t="s">
        <v>165</v>
      </c>
      <c r="BM791" s="192" t="s">
        <v>2764</v>
      </c>
    </row>
    <row r="792" s="2" customFormat="1">
      <c r="A792" s="38"/>
      <c r="B792" s="39"/>
      <c r="C792" s="38"/>
      <c r="D792" s="194" t="s">
        <v>167</v>
      </c>
      <c r="E792" s="38"/>
      <c r="F792" s="195" t="s">
        <v>2301</v>
      </c>
      <c r="G792" s="38"/>
      <c r="H792" s="38"/>
      <c r="I792" s="196"/>
      <c r="J792" s="38"/>
      <c r="K792" s="38"/>
      <c r="L792" s="39"/>
      <c r="M792" s="197"/>
      <c r="N792" s="198"/>
      <c r="O792" s="77"/>
      <c r="P792" s="77"/>
      <c r="Q792" s="77"/>
      <c r="R792" s="77"/>
      <c r="S792" s="77"/>
      <c r="T792" s="78"/>
      <c r="U792" s="38"/>
      <c r="V792" s="38"/>
      <c r="W792" s="38"/>
      <c r="X792" s="38"/>
      <c r="Y792" s="38"/>
      <c r="Z792" s="38"/>
      <c r="AA792" s="38"/>
      <c r="AB792" s="38"/>
      <c r="AC792" s="38"/>
      <c r="AD792" s="38"/>
      <c r="AE792" s="38"/>
      <c r="AT792" s="19" t="s">
        <v>167</v>
      </c>
      <c r="AU792" s="19" t="s">
        <v>91</v>
      </c>
    </row>
    <row r="793" s="2" customFormat="1" ht="21.75" customHeight="1">
      <c r="A793" s="38"/>
      <c r="B793" s="180"/>
      <c r="C793" s="181" t="s">
        <v>2311</v>
      </c>
      <c r="D793" s="181" t="s">
        <v>160</v>
      </c>
      <c r="E793" s="182" t="s">
        <v>2765</v>
      </c>
      <c r="F793" s="183" t="s">
        <v>2304</v>
      </c>
      <c r="G793" s="184" t="s">
        <v>364</v>
      </c>
      <c r="H793" s="185">
        <v>3</v>
      </c>
      <c r="I793" s="186"/>
      <c r="J793" s="187">
        <f>ROUND(I793*H793,2)</f>
        <v>0</v>
      </c>
      <c r="K793" s="183" t="s">
        <v>1</v>
      </c>
      <c r="L793" s="39"/>
      <c r="M793" s="188" t="s">
        <v>1</v>
      </c>
      <c r="N793" s="189" t="s">
        <v>40</v>
      </c>
      <c r="O793" s="77"/>
      <c r="P793" s="190">
        <f>O793*H793</f>
        <v>0</v>
      </c>
      <c r="Q793" s="190">
        <v>0</v>
      </c>
      <c r="R793" s="190">
        <f>Q793*H793</f>
        <v>0</v>
      </c>
      <c r="S793" s="190">
        <v>0</v>
      </c>
      <c r="T793" s="191">
        <f>S793*H793</f>
        <v>0</v>
      </c>
      <c r="U793" s="38"/>
      <c r="V793" s="38"/>
      <c r="W793" s="38"/>
      <c r="X793" s="38"/>
      <c r="Y793" s="38"/>
      <c r="Z793" s="38"/>
      <c r="AA793" s="38"/>
      <c r="AB793" s="38"/>
      <c r="AC793" s="38"/>
      <c r="AD793" s="38"/>
      <c r="AE793" s="38"/>
      <c r="AR793" s="192" t="s">
        <v>165</v>
      </c>
      <c r="AT793" s="192" t="s">
        <v>160</v>
      </c>
      <c r="AU793" s="192" t="s">
        <v>91</v>
      </c>
      <c r="AY793" s="19" t="s">
        <v>158</v>
      </c>
      <c r="BE793" s="193">
        <f>IF(N793="základní",J793,0)</f>
        <v>0</v>
      </c>
      <c r="BF793" s="193">
        <f>IF(N793="snížená",J793,0)</f>
        <v>0</v>
      </c>
      <c r="BG793" s="193">
        <f>IF(N793="zákl. přenesená",J793,0)</f>
        <v>0</v>
      </c>
      <c r="BH793" s="193">
        <f>IF(N793="sníž. přenesená",J793,0)</f>
        <v>0</v>
      </c>
      <c r="BI793" s="193">
        <f>IF(N793="nulová",J793,0)</f>
        <v>0</v>
      </c>
      <c r="BJ793" s="19" t="s">
        <v>81</v>
      </c>
      <c r="BK793" s="193">
        <f>ROUND(I793*H793,2)</f>
        <v>0</v>
      </c>
      <c r="BL793" s="19" t="s">
        <v>165</v>
      </c>
      <c r="BM793" s="192" t="s">
        <v>2766</v>
      </c>
    </row>
    <row r="794" s="2" customFormat="1">
      <c r="A794" s="38"/>
      <c r="B794" s="39"/>
      <c r="C794" s="38"/>
      <c r="D794" s="194" t="s">
        <v>167</v>
      </c>
      <c r="E794" s="38"/>
      <c r="F794" s="195" t="s">
        <v>2304</v>
      </c>
      <c r="G794" s="38"/>
      <c r="H794" s="38"/>
      <c r="I794" s="196"/>
      <c r="J794" s="38"/>
      <c r="K794" s="38"/>
      <c r="L794" s="39"/>
      <c r="M794" s="197"/>
      <c r="N794" s="198"/>
      <c r="O794" s="77"/>
      <c r="P794" s="77"/>
      <c r="Q794" s="77"/>
      <c r="R794" s="77"/>
      <c r="S794" s="77"/>
      <c r="T794" s="78"/>
      <c r="U794" s="38"/>
      <c r="V794" s="38"/>
      <c r="W794" s="38"/>
      <c r="X794" s="38"/>
      <c r="Y794" s="38"/>
      <c r="Z794" s="38"/>
      <c r="AA794" s="38"/>
      <c r="AB794" s="38"/>
      <c r="AC794" s="38"/>
      <c r="AD794" s="38"/>
      <c r="AE794" s="38"/>
      <c r="AT794" s="19" t="s">
        <v>167</v>
      </c>
      <c r="AU794" s="19" t="s">
        <v>91</v>
      </c>
    </row>
    <row r="795" s="2" customFormat="1" ht="21.75" customHeight="1">
      <c r="A795" s="38"/>
      <c r="B795" s="180"/>
      <c r="C795" s="181" t="s">
        <v>2767</v>
      </c>
      <c r="D795" s="181" t="s">
        <v>160</v>
      </c>
      <c r="E795" s="182" t="s">
        <v>2768</v>
      </c>
      <c r="F795" s="183" t="s">
        <v>2307</v>
      </c>
      <c r="G795" s="184" t="s">
        <v>364</v>
      </c>
      <c r="H795" s="185">
        <v>1</v>
      </c>
      <c r="I795" s="186"/>
      <c r="J795" s="187">
        <f>ROUND(I795*H795,2)</f>
        <v>0</v>
      </c>
      <c r="K795" s="183" t="s">
        <v>1</v>
      </c>
      <c r="L795" s="39"/>
      <c r="M795" s="188" t="s">
        <v>1</v>
      </c>
      <c r="N795" s="189" t="s">
        <v>40</v>
      </c>
      <c r="O795" s="77"/>
      <c r="P795" s="190">
        <f>O795*H795</f>
        <v>0</v>
      </c>
      <c r="Q795" s="190">
        <v>0</v>
      </c>
      <c r="R795" s="190">
        <f>Q795*H795</f>
        <v>0</v>
      </c>
      <c r="S795" s="190">
        <v>0</v>
      </c>
      <c r="T795" s="191">
        <f>S795*H795</f>
        <v>0</v>
      </c>
      <c r="U795" s="38"/>
      <c r="V795" s="38"/>
      <c r="W795" s="38"/>
      <c r="X795" s="38"/>
      <c r="Y795" s="38"/>
      <c r="Z795" s="38"/>
      <c r="AA795" s="38"/>
      <c r="AB795" s="38"/>
      <c r="AC795" s="38"/>
      <c r="AD795" s="38"/>
      <c r="AE795" s="38"/>
      <c r="AR795" s="192" t="s">
        <v>165</v>
      </c>
      <c r="AT795" s="192" t="s">
        <v>160</v>
      </c>
      <c r="AU795" s="192" t="s">
        <v>91</v>
      </c>
      <c r="AY795" s="19" t="s">
        <v>158</v>
      </c>
      <c r="BE795" s="193">
        <f>IF(N795="základní",J795,0)</f>
        <v>0</v>
      </c>
      <c r="BF795" s="193">
        <f>IF(N795="snížená",J795,0)</f>
        <v>0</v>
      </c>
      <c r="BG795" s="193">
        <f>IF(N795="zákl. přenesená",J795,0)</f>
        <v>0</v>
      </c>
      <c r="BH795" s="193">
        <f>IF(N795="sníž. přenesená",J795,0)</f>
        <v>0</v>
      </c>
      <c r="BI795" s="193">
        <f>IF(N795="nulová",J795,0)</f>
        <v>0</v>
      </c>
      <c r="BJ795" s="19" t="s">
        <v>81</v>
      </c>
      <c r="BK795" s="193">
        <f>ROUND(I795*H795,2)</f>
        <v>0</v>
      </c>
      <c r="BL795" s="19" t="s">
        <v>165</v>
      </c>
      <c r="BM795" s="192" t="s">
        <v>2769</v>
      </c>
    </row>
    <row r="796" s="2" customFormat="1">
      <c r="A796" s="38"/>
      <c r="B796" s="39"/>
      <c r="C796" s="38"/>
      <c r="D796" s="194" t="s">
        <v>167</v>
      </c>
      <c r="E796" s="38"/>
      <c r="F796" s="195" t="s">
        <v>2307</v>
      </c>
      <c r="G796" s="38"/>
      <c r="H796" s="38"/>
      <c r="I796" s="196"/>
      <c r="J796" s="38"/>
      <c r="K796" s="38"/>
      <c r="L796" s="39"/>
      <c r="M796" s="197"/>
      <c r="N796" s="198"/>
      <c r="O796" s="77"/>
      <c r="P796" s="77"/>
      <c r="Q796" s="77"/>
      <c r="R796" s="77"/>
      <c r="S796" s="77"/>
      <c r="T796" s="78"/>
      <c r="U796" s="38"/>
      <c r="V796" s="38"/>
      <c r="W796" s="38"/>
      <c r="X796" s="38"/>
      <c r="Y796" s="38"/>
      <c r="Z796" s="38"/>
      <c r="AA796" s="38"/>
      <c r="AB796" s="38"/>
      <c r="AC796" s="38"/>
      <c r="AD796" s="38"/>
      <c r="AE796" s="38"/>
      <c r="AT796" s="19" t="s">
        <v>167</v>
      </c>
      <c r="AU796" s="19" t="s">
        <v>91</v>
      </c>
    </row>
    <row r="797" s="2" customFormat="1" ht="21.75" customHeight="1">
      <c r="A797" s="38"/>
      <c r="B797" s="180"/>
      <c r="C797" s="181" t="s">
        <v>2313</v>
      </c>
      <c r="D797" s="181" t="s">
        <v>160</v>
      </c>
      <c r="E797" s="182" t="s">
        <v>2770</v>
      </c>
      <c r="F797" s="183" t="s">
        <v>2310</v>
      </c>
      <c r="G797" s="184" t="s">
        <v>364</v>
      </c>
      <c r="H797" s="185">
        <v>2</v>
      </c>
      <c r="I797" s="186"/>
      <c r="J797" s="187">
        <f>ROUND(I797*H797,2)</f>
        <v>0</v>
      </c>
      <c r="K797" s="183" t="s">
        <v>1</v>
      </c>
      <c r="L797" s="39"/>
      <c r="M797" s="188" t="s">
        <v>1</v>
      </c>
      <c r="N797" s="189" t="s">
        <v>40</v>
      </c>
      <c r="O797" s="77"/>
      <c r="P797" s="190">
        <f>O797*H797</f>
        <v>0</v>
      </c>
      <c r="Q797" s="190">
        <v>0</v>
      </c>
      <c r="R797" s="190">
        <f>Q797*H797</f>
        <v>0</v>
      </c>
      <c r="S797" s="190">
        <v>0</v>
      </c>
      <c r="T797" s="191">
        <f>S797*H797</f>
        <v>0</v>
      </c>
      <c r="U797" s="38"/>
      <c r="V797" s="38"/>
      <c r="W797" s="38"/>
      <c r="X797" s="38"/>
      <c r="Y797" s="38"/>
      <c r="Z797" s="38"/>
      <c r="AA797" s="38"/>
      <c r="AB797" s="38"/>
      <c r="AC797" s="38"/>
      <c r="AD797" s="38"/>
      <c r="AE797" s="38"/>
      <c r="AR797" s="192" t="s">
        <v>165</v>
      </c>
      <c r="AT797" s="192" t="s">
        <v>160</v>
      </c>
      <c r="AU797" s="192" t="s">
        <v>91</v>
      </c>
      <c r="AY797" s="19" t="s">
        <v>158</v>
      </c>
      <c r="BE797" s="193">
        <f>IF(N797="základní",J797,0)</f>
        <v>0</v>
      </c>
      <c r="BF797" s="193">
        <f>IF(N797="snížená",J797,0)</f>
        <v>0</v>
      </c>
      <c r="BG797" s="193">
        <f>IF(N797="zákl. přenesená",J797,0)</f>
        <v>0</v>
      </c>
      <c r="BH797" s="193">
        <f>IF(N797="sníž. přenesená",J797,0)</f>
        <v>0</v>
      </c>
      <c r="BI797" s="193">
        <f>IF(N797="nulová",J797,0)</f>
        <v>0</v>
      </c>
      <c r="BJ797" s="19" t="s">
        <v>81</v>
      </c>
      <c r="BK797" s="193">
        <f>ROUND(I797*H797,2)</f>
        <v>0</v>
      </c>
      <c r="BL797" s="19" t="s">
        <v>165</v>
      </c>
      <c r="BM797" s="192" t="s">
        <v>2771</v>
      </c>
    </row>
    <row r="798" s="2" customFormat="1">
      <c r="A798" s="38"/>
      <c r="B798" s="39"/>
      <c r="C798" s="38"/>
      <c r="D798" s="194" t="s">
        <v>167</v>
      </c>
      <c r="E798" s="38"/>
      <c r="F798" s="195" t="s">
        <v>2310</v>
      </c>
      <c r="G798" s="38"/>
      <c r="H798" s="38"/>
      <c r="I798" s="196"/>
      <c r="J798" s="38"/>
      <c r="K798" s="38"/>
      <c r="L798" s="39"/>
      <c r="M798" s="197"/>
      <c r="N798" s="198"/>
      <c r="O798" s="77"/>
      <c r="P798" s="77"/>
      <c r="Q798" s="77"/>
      <c r="R798" s="77"/>
      <c r="S798" s="77"/>
      <c r="T798" s="78"/>
      <c r="U798" s="38"/>
      <c r="V798" s="38"/>
      <c r="W798" s="38"/>
      <c r="X798" s="38"/>
      <c r="Y798" s="38"/>
      <c r="Z798" s="38"/>
      <c r="AA798" s="38"/>
      <c r="AB798" s="38"/>
      <c r="AC798" s="38"/>
      <c r="AD798" s="38"/>
      <c r="AE798" s="38"/>
      <c r="AT798" s="19" t="s">
        <v>167</v>
      </c>
      <c r="AU798" s="19" t="s">
        <v>91</v>
      </c>
    </row>
    <row r="799" s="2" customFormat="1" ht="21.75" customHeight="1">
      <c r="A799" s="38"/>
      <c r="B799" s="180"/>
      <c r="C799" s="181" t="s">
        <v>2772</v>
      </c>
      <c r="D799" s="181" t="s">
        <v>160</v>
      </c>
      <c r="E799" s="182" t="s">
        <v>2773</v>
      </c>
      <c r="F799" s="183" t="s">
        <v>2321</v>
      </c>
      <c r="G799" s="184" t="s">
        <v>364</v>
      </c>
      <c r="H799" s="185">
        <v>1</v>
      </c>
      <c r="I799" s="186"/>
      <c r="J799" s="187">
        <f>ROUND(I799*H799,2)</f>
        <v>0</v>
      </c>
      <c r="K799" s="183" t="s">
        <v>1</v>
      </c>
      <c r="L799" s="39"/>
      <c r="M799" s="188" t="s">
        <v>1</v>
      </c>
      <c r="N799" s="189" t="s">
        <v>40</v>
      </c>
      <c r="O799" s="77"/>
      <c r="P799" s="190">
        <f>O799*H799</f>
        <v>0</v>
      </c>
      <c r="Q799" s="190">
        <v>0</v>
      </c>
      <c r="R799" s="190">
        <f>Q799*H799</f>
        <v>0</v>
      </c>
      <c r="S799" s="190">
        <v>0</v>
      </c>
      <c r="T799" s="191">
        <f>S799*H799</f>
        <v>0</v>
      </c>
      <c r="U799" s="38"/>
      <c r="V799" s="38"/>
      <c r="W799" s="38"/>
      <c r="X799" s="38"/>
      <c r="Y799" s="38"/>
      <c r="Z799" s="38"/>
      <c r="AA799" s="38"/>
      <c r="AB799" s="38"/>
      <c r="AC799" s="38"/>
      <c r="AD799" s="38"/>
      <c r="AE799" s="38"/>
      <c r="AR799" s="192" t="s">
        <v>165</v>
      </c>
      <c r="AT799" s="192" t="s">
        <v>160</v>
      </c>
      <c r="AU799" s="192" t="s">
        <v>91</v>
      </c>
      <c r="AY799" s="19" t="s">
        <v>158</v>
      </c>
      <c r="BE799" s="193">
        <f>IF(N799="základní",J799,0)</f>
        <v>0</v>
      </c>
      <c r="BF799" s="193">
        <f>IF(N799="snížená",J799,0)</f>
        <v>0</v>
      </c>
      <c r="BG799" s="193">
        <f>IF(N799="zákl. přenesená",J799,0)</f>
        <v>0</v>
      </c>
      <c r="BH799" s="193">
        <f>IF(N799="sníž. přenesená",J799,0)</f>
        <v>0</v>
      </c>
      <c r="BI799" s="193">
        <f>IF(N799="nulová",J799,0)</f>
        <v>0</v>
      </c>
      <c r="BJ799" s="19" t="s">
        <v>81</v>
      </c>
      <c r="BK799" s="193">
        <f>ROUND(I799*H799,2)</f>
        <v>0</v>
      </c>
      <c r="BL799" s="19" t="s">
        <v>165</v>
      </c>
      <c r="BM799" s="192" t="s">
        <v>2774</v>
      </c>
    </row>
    <row r="800" s="2" customFormat="1">
      <c r="A800" s="38"/>
      <c r="B800" s="39"/>
      <c r="C800" s="38"/>
      <c r="D800" s="194" t="s">
        <v>167</v>
      </c>
      <c r="E800" s="38"/>
      <c r="F800" s="195" t="s">
        <v>2321</v>
      </c>
      <c r="G800" s="38"/>
      <c r="H800" s="38"/>
      <c r="I800" s="196"/>
      <c r="J800" s="38"/>
      <c r="K800" s="38"/>
      <c r="L800" s="39"/>
      <c r="M800" s="197"/>
      <c r="N800" s="198"/>
      <c r="O800" s="77"/>
      <c r="P800" s="77"/>
      <c r="Q800" s="77"/>
      <c r="R800" s="77"/>
      <c r="S800" s="77"/>
      <c r="T800" s="78"/>
      <c r="U800" s="38"/>
      <c r="V800" s="38"/>
      <c r="W800" s="38"/>
      <c r="X800" s="38"/>
      <c r="Y800" s="38"/>
      <c r="Z800" s="38"/>
      <c r="AA800" s="38"/>
      <c r="AB800" s="38"/>
      <c r="AC800" s="38"/>
      <c r="AD800" s="38"/>
      <c r="AE800" s="38"/>
      <c r="AT800" s="19" t="s">
        <v>167</v>
      </c>
      <c r="AU800" s="19" t="s">
        <v>91</v>
      </c>
    </row>
    <row r="801" s="2" customFormat="1" ht="16.5" customHeight="1">
      <c r="A801" s="38"/>
      <c r="B801" s="180"/>
      <c r="C801" s="181" t="s">
        <v>2315</v>
      </c>
      <c r="D801" s="181" t="s">
        <v>160</v>
      </c>
      <c r="E801" s="182" t="s">
        <v>2775</v>
      </c>
      <c r="F801" s="183" t="s">
        <v>2776</v>
      </c>
      <c r="G801" s="184" t="s">
        <v>364</v>
      </c>
      <c r="H801" s="185">
        <v>4</v>
      </c>
      <c r="I801" s="186"/>
      <c r="J801" s="187">
        <f>ROUND(I801*H801,2)</f>
        <v>0</v>
      </c>
      <c r="K801" s="183" t="s">
        <v>1</v>
      </c>
      <c r="L801" s="39"/>
      <c r="M801" s="188" t="s">
        <v>1</v>
      </c>
      <c r="N801" s="189" t="s">
        <v>40</v>
      </c>
      <c r="O801" s="77"/>
      <c r="P801" s="190">
        <f>O801*H801</f>
        <v>0</v>
      </c>
      <c r="Q801" s="190">
        <v>0</v>
      </c>
      <c r="R801" s="190">
        <f>Q801*H801</f>
        <v>0</v>
      </c>
      <c r="S801" s="190">
        <v>0</v>
      </c>
      <c r="T801" s="191">
        <f>S801*H801</f>
        <v>0</v>
      </c>
      <c r="U801" s="38"/>
      <c r="V801" s="38"/>
      <c r="W801" s="38"/>
      <c r="X801" s="38"/>
      <c r="Y801" s="38"/>
      <c r="Z801" s="38"/>
      <c r="AA801" s="38"/>
      <c r="AB801" s="38"/>
      <c r="AC801" s="38"/>
      <c r="AD801" s="38"/>
      <c r="AE801" s="38"/>
      <c r="AR801" s="192" t="s">
        <v>165</v>
      </c>
      <c r="AT801" s="192" t="s">
        <v>160</v>
      </c>
      <c r="AU801" s="192" t="s">
        <v>91</v>
      </c>
      <c r="AY801" s="19" t="s">
        <v>158</v>
      </c>
      <c r="BE801" s="193">
        <f>IF(N801="základní",J801,0)</f>
        <v>0</v>
      </c>
      <c r="BF801" s="193">
        <f>IF(N801="snížená",J801,0)</f>
        <v>0</v>
      </c>
      <c r="BG801" s="193">
        <f>IF(N801="zákl. přenesená",J801,0)</f>
        <v>0</v>
      </c>
      <c r="BH801" s="193">
        <f>IF(N801="sníž. přenesená",J801,0)</f>
        <v>0</v>
      </c>
      <c r="BI801" s="193">
        <f>IF(N801="nulová",J801,0)</f>
        <v>0</v>
      </c>
      <c r="BJ801" s="19" t="s">
        <v>81</v>
      </c>
      <c r="BK801" s="193">
        <f>ROUND(I801*H801,2)</f>
        <v>0</v>
      </c>
      <c r="BL801" s="19" t="s">
        <v>165</v>
      </c>
      <c r="BM801" s="192" t="s">
        <v>2777</v>
      </c>
    </row>
    <row r="802" s="2" customFormat="1">
      <c r="A802" s="38"/>
      <c r="B802" s="39"/>
      <c r="C802" s="38"/>
      <c r="D802" s="194" t="s">
        <v>167</v>
      </c>
      <c r="E802" s="38"/>
      <c r="F802" s="195" t="s">
        <v>2776</v>
      </c>
      <c r="G802" s="38"/>
      <c r="H802" s="38"/>
      <c r="I802" s="196"/>
      <c r="J802" s="38"/>
      <c r="K802" s="38"/>
      <c r="L802" s="39"/>
      <c r="M802" s="197"/>
      <c r="N802" s="198"/>
      <c r="O802" s="77"/>
      <c r="P802" s="77"/>
      <c r="Q802" s="77"/>
      <c r="R802" s="77"/>
      <c r="S802" s="77"/>
      <c r="T802" s="78"/>
      <c r="U802" s="38"/>
      <c r="V802" s="38"/>
      <c r="W802" s="38"/>
      <c r="X802" s="38"/>
      <c r="Y802" s="38"/>
      <c r="Z802" s="38"/>
      <c r="AA802" s="38"/>
      <c r="AB802" s="38"/>
      <c r="AC802" s="38"/>
      <c r="AD802" s="38"/>
      <c r="AE802" s="38"/>
      <c r="AT802" s="19" t="s">
        <v>167</v>
      </c>
      <c r="AU802" s="19" t="s">
        <v>91</v>
      </c>
    </row>
    <row r="803" s="2" customFormat="1" ht="24.15" customHeight="1">
      <c r="A803" s="38"/>
      <c r="B803" s="180"/>
      <c r="C803" s="181" t="s">
        <v>2778</v>
      </c>
      <c r="D803" s="181" t="s">
        <v>160</v>
      </c>
      <c r="E803" s="182" t="s">
        <v>2779</v>
      </c>
      <c r="F803" s="183" t="s">
        <v>2780</v>
      </c>
      <c r="G803" s="184" t="s">
        <v>469</v>
      </c>
      <c r="H803" s="185">
        <v>1</v>
      </c>
      <c r="I803" s="186"/>
      <c r="J803" s="187">
        <f>ROUND(I803*H803,2)</f>
        <v>0</v>
      </c>
      <c r="K803" s="183" t="s">
        <v>1</v>
      </c>
      <c r="L803" s="39"/>
      <c r="M803" s="188" t="s">
        <v>1</v>
      </c>
      <c r="N803" s="189" t="s">
        <v>40</v>
      </c>
      <c r="O803" s="77"/>
      <c r="P803" s="190">
        <f>O803*H803</f>
        <v>0</v>
      </c>
      <c r="Q803" s="190">
        <v>0</v>
      </c>
      <c r="R803" s="190">
        <f>Q803*H803</f>
        <v>0</v>
      </c>
      <c r="S803" s="190">
        <v>0</v>
      </c>
      <c r="T803" s="191">
        <f>S803*H803</f>
        <v>0</v>
      </c>
      <c r="U803" s="38"/>
      <c r="V803" s="38"/>
      <c r="W803" s="38"/>
      <c r="X803" s="38"/>
      <c r="Y803" s="38"/>
      <c r="Z803" s="38"/>
      <c r="AA803" s="38"/>
      <c r="AB803" s="38"/>
      <c r="AC803" s="38"/>
      <c r="AD803" s="38"/>
      <c r="AE803" s="38"/>
      <c r="AR803" s="192" t="s">
        <v>165</v>
      </c>
      <c r="AT803" s="192" t="s">
        <v>160</v>
      </c>
      <c r="AU803" s="192" t="s">
        <v>91</v>
      </c>
      <c r="AY803" s="19" t="s">
        <v>158</v>
      </c>
      <c r="BE803" s="193">
        <f>IF(N803="základní",J803,0)</f>
        <v>0</v>
      </c>
      <c r="BF803" s="193">
        <f>IF(N803="snížená",J803,0)</f>
        <v>0</v>
      </c>
      <c r="BG803" s="193">
        <f>IF(N803="zákl. přenesená",J803,0)</f>
        <v>0</v>
      </c>
      <c r="BH803" s="193">
        <f>IF(N803="sníž. přenesená",J803,0)</f>
        <v>0</v>
      </c>
      <c r="BI803" s="193">
        <f>IF(N803="nulová",J803,0)</f>
        <v>0</v>
      </c>
      <c r="BJ803" s="19" t="s">
        <v>81</v>
      </c>
      <c r="BK803" s="193">
        <f>ROUND(I803*H803,2)</f>
        <v>0</v>
      </c>
      <c r="BL803" s="19" t="s">
        <v>165</v>
      </c>
      <c r="BM803" s="192" t="s">
        <v>2781</v>
      </c>
    </row>
    <row r="804" s="2" customFormat="1">
      <c r="A804" s="38"/>
      <c r="B804" s="39"/>
      <c r="C804" s="38"/>
      <c r="D804" s="194" t="s">
        <v>167</v>
      </c>
      <c r="E804" s="38"/>
      <c r="F804" s="195" t="s">
        <v>2780</v>
      </c>
      <c r="G804" s="38"/>
      <c r="H804" s="38"/>
      <c r="I804" s="196"/>
      <c r="J804" s="38"/>
      <c r="K804" s="38"/>
      <c r="L804" s="39"/>
      <c r="M804" s="197"/>
      <c r="N804" s="198"/>
      <c r="O804" s="77"/>
      <c r="P804" s="77"/>
      <c r="Q804" s="77"/>
      <c r="R804" s="77"/>
      <c r="S804" s="77"/>
      <c r="T804" s="78"/>
      <c r="U804" s="38"/>
      <c r="V804" s="38"/>
      <c r="W804" s="38"/>
      <c r="X804" s="38"/>
      <c r="Y804" s="38"/>
      <c r="Z804" s="38"/>
      <c r="AA804" s="38"/>
      <c r="AB804" s="38"/>
      <c r="AC804" s="38"/>
      <c r="AD804" s="38"/>
      <c r="AE804" s="38"/>
      <c r="AT804" s="19" t="s">
        <v>167</v>
      </c>
      <c r="AU804" s="19" t="s">
        <v>91</v>
      </c>
    </row>
    <row r="805" s="2" customFormat="1" ht="16.5" customHeight="1">
      <c r="A805" s="38"/>
      <c r="B805" s="180"/>
      <c r="C805" s="181" t="s">
        <v>2317</v>
      </c>
      <c r="D805" s="181" t="s">
        <v>160</v>
      </c>
      <c r="E805" s="182" t="s">
        <v>2782</v>
      </c>
      <c r="F805" s="183" t="s">
        <v>2783</v>
      </c>
      <c r="G805" s="184" t="s">
        <v>2553</v>
      </c>
      <c r="H805" s="185">
        <v>1</v>
      </c>
      <c r="I805" s="186"/>
      <c r="J805" s="187">
        <f>ROUND(I805*H805,2)</f>
        <v>0</v>
      </c>
      <c r="K805" s="183" t="s">
        <v>1</v>
      </c>
      <c r="L805" s="39"/>
      <c r="M805" s="188" t="s">
        <v>1</v>
      </c>
      <c r="N805" s="189" t="s">
        <v>40</v>
      </c>
      <c r="O805" s="77"/>
      <c r="P805" s="190">
        <f>O805*H805</f>
        <v>0</v>
      </c>
      <c r="Q805" s="190">
        <v>0</v>
      </c>
      <c r="R805" s="190">
        <f>Q805*H805</f>
        <v>0</v>
      </c>
      <c r="S805" s="190">
        <v>0</v>
      </c>
      <c r="T805" s="191">
        <f>S805*H805</f>
        <v>0</v>
      </c>
      <c r="U805" s="38"/>
      <c r="V805" s="38"/>
      <c r="W805" s="38"/>
      <c r="X805" s="38"/>
      <c r="Y805" s="38"/>
      <c r="Z805" s="38"/>
      <c r="AA805" s="38"/>
      <c r="AB805" s="38"/>
      <c r="AC805" s="38"/>
      <c r="AD805" s="38"/>
      <c r="AE805" s="38"/>
      <c r="AR805" s="192" t="s">
        <v>165</v>
      </c>
      <c r="AT805" s="192" t="s">
        <v>160</v>
      </c>
      <c r="AU805" s="192" t="s">
        <v>91</v>
      </c>
      <c r="AY805" s="19" t="s">
        <v>158</v>
      </c>
      <c r="BE805" s="193">
        <f>IF(N805="základní",J805,0)</f>
        <v>0</v>
      </c>
      <c r="BF805" s="193">
        <f>IF(N805="snížená",J805,0)</f>
        <v>0</v>
      </c>
      <c r="BG805" s="193">
        <f>IF(N805="zákl. přenesená",J805,0)</f>
        <v>0</v>
      </c>
      <c r="BH805" s="193">
        <f>IF(N805="sníž. přenesená",J805,0)</f>
        <v>0</v>
      </c>
      <c r="BI805" s="193">
        <f>IF(N805="nulová",J805,0)</f>
        <v>0</v>
      </c>
      <c r="BJ805" s="19" t="s">
        <v>81</v>
      </c>
      <c r="BK805" s="193">
        <f>ROUND(I805*H805,2)</f>
        <v>0</v>
      </c>
      <c r="BL805" s="19" t="s">
        <v>165</v>
      </c>
      <c r="BM805" s="192" t="s">
        <v>2784</v>
      </c>
    </row>
    <row r="806" s="2" customFormat="1">
      <c r="A806" s="38"/>
      <c r="B806" s="39"/>
      <c r="C806" s="38"/>
      <c r="D806" s="194" t="s">
        <v>167</v>
      </c>
      <c r="E806" s="38"/>
      <c r="F806" s="195" t="s">
        <v>2783</v>
      </c>
      <c r="G806" s="38"/>
      <c r="H806" s="38"/>
      <c r="I806" s="196"/>
      <c r="J806" s="38"/>
      <c r="K806" s="38"/>
      <c r="L806" s="39"/>
      <c r="M806" s="197"/>
      <c r="N806" s="198"/>
      <c r="O806" s="77"/>
      <c r="P806" s="77"/>
      <c r="Q806" s="77"/>
      <c r="R806" s="77"/>
      <c r="S806" s="77"/>
      <c r="T806" s="78"/>
      <c r="U806" s="38"/>
      <c r="V806" s="38"/>
      <c r="W806" s="38"/>
      <c r="X806" s="38"/>
      <c r="Y806" s="38"/>
      <c r="Z806" s="38"/>
      <c r="AA806" s="38"/>
      <c r="AB806" s="38"/>
      <c r="AC806" s="38"/>
      <c r="AD806" s="38"/>
      <c r="AE806" s="38"/>
      <c r="AT806" s="19" t="s">
        <v>167</v>
      </c>
      <c r="AU806" s="19" t="s">
        <v>91</v>
      </c>
    </row>
    <row r="807" s="2" customFormat="1" ht="16.5" customHeight="1">
      <c r="A807" s="38"/>
      <c r="B807" s="180"/>
      <c r="C807" s="181" t="s">
        <v>2785</v>
      </c>
      <c r="D807" s="181" t="s">
        <v>160</v>
      </c>
      <c r="E807" s="182" t="s">
        <v>2786</v>
      </c>
      <c r="F807" s="183" t="s">
        <v>2787</v>
      </c>
      <c r="G807" s="184" t="s">
        <v>2553</v>
      </c>
      <c r="H807" s="185">
        <v>1</v>
      </c>
      <c r="I807" s="186"/>
      <c r="J807" s="187">
        <f>ROUND(I807*H807,2)</f>
        <v>0</v>
      </c>
      <c r="K807" s="183" t="s">
        <v>1</v>
      </c>
      <c r="L807" s="39"/>
      <c r="M807" s="188" t="s">
        <v>1</v>
      </c>
      <c r="N807" s="189" t="s">
        <v>40</v>
      </c>
      <c r="O807" s="77"/>
      <c r="P807" s="190">
        <f>O807*H807</f>
        <v>0</v>
      </c>
      <c r="Q807" s="190">
        <v>0</v>
      </c>
      <c r="R807" s="190">
        <f>Q807*H807</f>
        <v>0</v>
      </c>
      <c r="S807" s="190">
        <v>0</v>
      </c>
      <c r="T807" s="191">
        <f>S807*H807</f>
        <v>0</v>
      </c>
      <c r="U807" s="38"/>
      <c r="V807" s="38"/>
      <c r="W807" s="38"/>
      <c r="X807" s="38"/>
      <c r="Y807" s="38"/>
      <c r="Z807" s="38"/>
      <c r="AA807" s="38"/>
      <c r="AB807" s="38"/>
      <c r="AC807" s="38"/>
      <c r="AD807" s="38"/>
      <c r="AE807" s="38"/>
      <c r="AR807" s="192" t="s">
        <v>165</v>
      </c>
      <c r="AT807" s="192" t="s">
        <v>160</v>
      </c>
      <c r="AU807" s="192" t="s">
        <v>91</v>
      </c>
      <c r="AY807" s="19" t="s">
        <v>158</v>
      </c>
      <c r="BE807" s="193">
        <f>IF(N807="základní",J807,0)</f>
        <v>0</v>
      </c>
      <c r="BF807" s="193">
        <f>IF(N807="snížená",J807,0)</f>
        <v>0</v>
      </c>
      <c r="BG807" s="193">
        <f>IF(N807="zákl. přenesená",J807,0)</f>
        <v>0</v>
      </c>
      <c r="BH807" s="193">
        <f>IF(N807="sníž. přenesená",J807,0)</f>
        <v>0</v>
      </c>
      <c r="BI807" s="193">
        <f>IF(N807="nulová",J807,0)</f>
        <v>0</v>
      </c>
      <c r="BJ807" s="19" t="s">
        <v>81</v>
      </c>
      <c r="BK807" s="193">
        <f>ROUND(I807*H807,2)</f>
        <v>0</v>
      </c>
      <c r="BL807" s="19" t="s">
        <v>165</v>
      </c>
      <c r="BM807" s="192" t="s">
        <v>2788</v>
      </c>
    </row>
    <row r="808" s="2" customFormat="1">
      <c r="A808" s="38"/>
      <c r="B808" s="39"/>
      <c r="C808" s="38"/>
      <c r="D808" s="194" t="s">
        <v>167</v>
      </c>
      <c r="E808" s="38"/>
      <c r="F808" s="195" t="s">
        <v>2787</v>
      </c>
      <c r="G808" s="38"/>
      <c r="H808" s="38"/>
      <c r="I808" s="196"/>
      <c r="J808" s="38"/>
      <c r="K808" s="38"/>
      <c r="L808" s="39"/>
      <c r="M808" s="197"/>
      <c r="N808" s="198"/>
      <c r="O808" s="77"/>
      <c r="P808" s="77"/>
      <c r="Q808" s="77"/>
      <c r="R808" s="77"/>
      <c r="S808" s="77"/>
      <c r="T808" s="78"/>
      <c r="U808" s="38"/>
      <c r="V808" s="38"/>
      <c r="W808" s="38"/>
      <c r="X808" s="38"/>
      <c r="Y808" s="38"/>
      <c r="Z808" s="38"/>
      <c r="AA808" s="38"/>
      <c r="AB808" s="38"/>
      <c r="AC808" s="38"/>
      <c r="AD808" s="38"/>
      <c r="AE808" s="38"/>
      <c r="AT808" s="19" t="s">
        <v>167</v>
      </c>
      <c r="AU808" s="19" t="s">
        <v>91</v>
      </c>
    </row>
    <row r="809" s="2" customFormat="1" ht="16.5" customHeight="1">
      <c r="A809" s="38"/>
      <c r="B809" s="180"/>
      <c r="C809" s="181" t="s">
        <v>2319</v>
      </c>
      <c r="D809" s="181" t="s">
        <v>160</v>
      </c>
      <c r="E809" s="182" t="s">
        <v>2789</v>
      </c>
      <c r="F809" s="183" t="s">
        <v>2790</v>
      </c>
      <c r="G809" s="184" t="s">
        <v>2553</v>
      </c>
      <c r="H809" s="185">
        <v>1</v>
      </c>
      <c r="I809" s="186"/>
      <c r="J809" s="187">
        <f>ROUND(I809*H809,2)</f>
        <v>0</v>
      </c>
      <c r="K809" s="183" t="s">
        <v>1</v>
      </c>
      <c r="L809" s="39"/>
      <c r="M809" s="188" t="s">
        <v>1</v>
      </c>
      <c r="N809" s="189" t="s">
        <v>40</v>
      </c>
      <c r="O809" s="77"/>
      <c r="P809" s="190">
        <f>O809*H809</f>
        <v>0</v>
      </c>
      <c r="Q809" s="190">
        <v>0</v>
      </c>
      <c r="R809" s="190">
        <f>Q809*H809</f>
        <v>0</v>
      </c>
      <c r="S809" s="190">
        <v>0</v>
      </c>
      <c r="T809" s="191">
        <f>S809*H809</f>
        <v>0</v>
      </c>
      <c r="U809" s="38"/>
      <c r="V809" s="38"/>
      <c r="W809" s="38"/>
      <c r="X809" s="38"/>
      <c r="Y809" s="38"/>
      <c r="Z809" s="38"/>
      <c r="AA809" s="38"/>
      <c r="AB809" s="38"/>
      <c r="AC809" s="38"/>
      <c r="AD809" s="38"/>
      <c r="AE809" s="38"/>
      <c r="AR809" s="192" t="s">
        <v>165</v>
      </c>
      <c r="AT809" s="192" t="s">
        <v>160</v>
      </c>
      <c r="AU809" s="192" t="s">
        <v>91</v>
      </c>
      <c r="AY809" s="19" t="s">
        <v>158</v>
      </c>
      <c r="BE809" s="193">
        <f>IF(N809="základní",J809,0)</f>
        <v>0</v>
      </c>
      <c r="BF809" s="193">
        <f>IF(N809="snížená",J809,0)</f>
        <v>0</v>
      </c>
      <c r="BG809" s="193">
        <f>IF(N809="zákl. přenesená",J809,0)</f>
        <v>0</v>
      </c>
      <c r="BH809" s="193">
        <f>IF(N809="sníž. přenesená",J809,0)</f>
        <v>0</v>
      </c>
      <c r="BI809" s="193">
        <f>IF(N809="nulová",J809,0)</f>
        <v>0</v>
      </c>
      <c r="BJ809" s="19" t="s">
        <v>81</v>
      </c>
      <c r="BK809" s="193">
        <f>ROUND(I809*H809,2)</f>
        <v>0</v>
      </c>
      <c r="BL809" s="19" t="s">
        <v>165</v>
      </c>
      <c r="BM809" s="192" t="s">
        <v>2791</v>
      </c>
    </row>
    <row r="810" s="2" customFormat="1">
      <c r="A810" s="38"/>
      <c r="B810" s="39"/>
      <c r="C810" s="38"/>
      <c r="D810" s="194" t="s">
        <v>167</v>
      </c>
      <c r="E810" s="38"/>
      <c r="F810" s="195" t="s">
        <v>2790</v>
      </c>
      <c r="G810" s="38"/>
      <c r="H810" s="38"/>
      <c r="I810" s="196"/>
      <c r="J810" s="38"/>
      <c r="K810" s="38"/>
      <c r="L810" s="39"/>
      <c r="M810" s="197"/>
      <c r="N810" s="198"/>
      <c r="O810" s="77"/>
      <c r="P810" s="77"/>
      <c r="Q810" s="77"/>
      <c r="R810" s="77"/>
      <c r="S810" s="77"/>
      <c r="T810" s="78"/>
      <c r="U810" s="38"/>
      <c r="V810" s="38"/>
      <c r="W810" s="38"/>
      <c r="X810" s="38"/>
      <c r="Y810" s="38"/>
      <c r="Z810" s="38"/>
      <c r="AA810" s="38"/>
      <c r="AB810" s="38"/>
      <c r="AC810" s="38"/>
      <c r="AD810" s="38"/>
      <c r="AE810" s="38"/>
      <c r="AT810" s="19" t="s">
        <v>167</v>
      </c>
      <c r="AU810" s="19" t="s">
        <v>91</v>
      </c>
    </row>
    <row r="811" s="2" customFormat="1" ht="16.5" customHeight="1">
      <c r="A811" s="38"/>
      <c r="B811" s="180"/>
      <c r="C811" s="181" t="s">
        <v>2792</v>
      </c>
      <c r="D811" s="181" t="s">
        <v>160</v>
      </c>
      <c r="E811" s="182" t="s">
        <v>2793</v>
      </c>
      <c r="F811" s="183" t="s">
        <v>2794</v>
      </c>
      <c r="G811" s="184" t="s">
        <v>2553</v>
      </c>
      <c r="H811" s="185">
        <v>1</v>
      </c>
      <c r="I811" s="186"/>
      <c r="J811" s="187">
        <f>ROUND(I811*H811,2)</f>
        <v>0</v>
      </c>
      <c r="K811" s="183" t="s">
        <v>1</v>
      </c>
      <c r="L811" s="39"/>
      <c r="M811" s="188" t="s">
        <v>1</v>
      </c>
      <c r="N811" s="189" t="s">
        <v>40</v>
      </c>
      <c r="O811" s="77"/>
      <c r="P811" s="190">
        <f>O811*H811</f>
        <v>0</v>
      </c>
      <c r="Q811" s="190">
        <v>0</v>
      </c>
      <c r="R811" s="190">
        <f>Q811*H811</f>
        <v>0</v>
      </c>
      <c r="S811" s="190">
        <v>0</v>
      </c>
      <c r="T811" s="191">
        <f>S811*H811</f>
        <v>0</v>
      </c>
      <c r="U811" s="38"/>
      <c r="V811" s="38"/>
      <c r="W811" s="38"/>
      <c r="X811" s="38"/>
      <c r="Y811" s="38"/>
      <c r="Z811" s="38"/>
      <c r="AA811" s="38"/>
      <c r="AB811" s="38"/>
      <c r="AC811" s="38"/>
      <c r="AD811" s="38"/>
      <c r="AE811" s="38"/>
      <c r="AR811" s="192" t="s">
        <v>165</v>
      </c>
      <c r="AT811" s="192" t="s">
        <v>160</v>
      </c>
      <c r="AU811" s="192" t="s">
        <v>91</v>
      </c>
      <c r="AY811" s="19" t="s">
        <v>158</v>
      </c>
      <c r="BE811" s="193">
        <f>IF(N811="základní",J811,0)</f>
        <v>0</v>
      </c>
      <c r="BF811" s="193">
        <f>IF(N811="snížená",J811,0)</f>
        <v>0</v>
      </c>
      <c r="BG811" s="193">
        <f>IF(N811="zákl. přenesená",J811,0)</f>
        <v>0</v>
      </c>
      <c r="BH811" s="193">
        <f>IF(N811="sníž. přenesená",J811,0)</f>
        <v>0</v>
      </c>
      <c r="BI811" s="193">
        <f>IF(N811="nulová",J811,0)</f>
        <v>0</v>
      </c>
      <c r="BJ811" s="19" t="s">
        <v>81</v>
      </c>
      <c r="BK811" s="193">
        <f>ROUND(I811*H811,2)</f>
        <v>0</v>
      </c>
      <c r="BL811" s="19" t="s">
        <v>165</v>
      </c>
      <c r="BM811" s="192" t="s">
        <v>2795</v>
      </c>
    </row>
    <row r="812" s="2" customFormat="1">
      <c r="A812" s="38"/>
      <c r="B812" s="39"/>
      <c r="C812" s="38"/>
      <c r="D812" s="194" t="s">
        <v>167</v>
      </c>
      <c r="E812" s="38"/>
      <c r="F812" s="195" t="s">
        <v>2794</v>
      </c>
      <c r="G812" s="38"/>
      <c r="H812" s="38"/>
      <c r="I812" s="196"/>
      <c r="J812" s="38"/>
      <c r="K812" s="38"/>
      <c r="L812" s="39"/>
      <c r="M812" s="197"/>
      <c r="N812" s="198"/>
      <c r="O812" s="77"/>
      <c r="P812" s="77"/>
      <c r="Q812" s="77"/>
      <c r="R812" s="77"/>
      <c r="S812" s="77"/>
      <c r="T812" s="78"/>
      <c r="U812" s="38"/>
      <c r="V812" s="38"/>
      <c r="W812" s="38"/>
      <c r="X812" s="38"/>
      <c r="Y812" s="38"/>
      <c r="Z812" s="38"/>
      <c r="AA812" s="38"/>
      <c r="AB812" s="38"/>
      <c r="AC812" s="38"/>
      <c r="AD812" s="38"/>
      <c r="AE812" s="38"/>
      <c r="AT812" s="19" t="s">
        <v>167</v>
      </c>
      <c r="AU812" s="19" t="s">
        <v>91</v>
      </c>
    </row>
    <row r="813" s="2" customFormat="1" ht="16.5" customHeight="1">
      <c r="A813" s="38"/>
      <c r="B813" s="180"/>
      <c r="C813" s="181" t="s">
        <v>2322</v>
      </c>
      <c r="D813" s="181" t="s">
        <v>160</v>
      </c>
      <c r="E813" s="182" t="s">
        <v>2796</v>
      </c>
      <c r="F813" s="183" t="s">
        <v>2797</v>
      </c>
      <c r="G813" s="184" t="s">
        <v>2553</v>
      </c>
      <c r="H813" s="185">
        <v>1</v>
      </c>
      <c r="I813" s="186"/>
      <c r="J813" s="187">
        <f>ROUND(I813*H813,2)</f>
        <v>0</v>
      </c>
      <c r="K813" s="183" t="s">
        <v>1</v>
      </c>
      <c r="L813" s="39"/>
      <c r="M813" s="188" t="s">
        <v>1</v>
      </c>
      <c r="N813" s="189" t="s">
        <v>40</v>
      </c>
      <c r="O813" s="77"/>
      <c r="P813" s="190">
        <f>O813*H813</f>
        <v>0</v>
      </c>
      <c r="Q813" s="190">
        <v>0</v>
      </c>
      <c r="R813" s="190">
        <f>Q813*H813</f>
        <v>0</v>
      </c>
      <c r="S813" s="190">
        <v>0</v>
      </c>
      <c r="T813" s="191">
        <f>S813*H813</f>
        <v>0</v>
      </c>
      <c r="U813" s="38"/>
      <c r="V813" s="38"/>
      <c r="W813" s="38"/>
      <c r="X813" s="38"/>
      <c r="Y813" s="38"/>
      <c r="Z813" s="38"/>
      <c r="AA813" s="38"/>
      <c r="AB813" s="38"/>
      <c r="AC813" s="38"/>
      <c r="AD813" s="38"/>
      <c r="AE813" s="38"/>
      <c r="AR813" s="192" t="s">
        <v>165</v>
      </c>
      <c r="AT813" s="192" t="s">
        <v>160</v>
      </c>
      <c r="AU813" s="192" t="s">
        <v>91</v>
      </c>
      <c r="AY813" s="19" t="s">
        <v>158</v>
      </c>
      <c r="BE813" s="193">
        <f>IF(N813="základní",J813,0)</f>
        <v>0</v>
      </c>
      <c r="BF813" s="193">
        <f>IF(N813="snížená",J813,0)</f>
        <v>0</v>
      </c>
      <c r="BG813" s="193">
        <f>IF(N813="zákl. přenesená",J813,0)</f>
        <v>0</v>
      </c>
      <c r="BH813" s="193">
        <f>IF(N813="sníž. přenesená",J813,0)</f>
        <v>0</v>
      </c>
      <c r="BI813" s="193">
        <f>IF(N813="nulová",J813,0)</f>
        <v>0</v>
      </c>
      <c r="BJ813" s="19" t="s">
        <v>81</v>
      </c>
      <c r="BK813" s="193">
        <f>ROUND(I813*H813,2)</f>
        <v>0</v>
      </c>
      <c r="BL813" s="19" t="s">
        <v>165</v>
      </c>
      <c r="BM813" s="192" t="s">
        <v>2798</v>
      </c>
    </row>
    <row r="814" s="2" customFormat="1">
      <c r="A814" s="38"/>
      <c r="B814" s="39"/>
      <c r="C814" s="38"/>
      <c r="D814" s="194" t="s">
        <v>167</v>
      </c>
      <c r="E814" s="38"/>
      <c r="F814" s="195" t="s">
        <v>2797</v>
      </c>
      <c r="G814" s="38"/>
      <c r="H814" s="38"/>
      <c r="I814" s="196"/>
      <c r="J814" s="38"/>
      <c r="K814" s="38"/>
      <c r="L814" s="39"/>
      <c r="M814" s="197"/>
      <c r="N814" s="198"/>
      <c r="O814" s="77"/>
      <c r="P814" s="77"/>
      <c r="Q814" s="77"/>
      <c r="R814" s="77"/>
      <c r="S814" s="77"/>
      <c r="T814" s="78"/>
      <c r="U814" s="38"/>
      <c r="V814" s="38"/>
      <c r="W814" s="38"/>
      <c r="X814" s="38"/>
      <c r="Y814" s="38"/>
      <c r="Z814" s="38"/>
      <c r="AA814" s="38"/>
      <c r="AB814" s="38"/>
      <c r="AC814" s="38"/>
      <c r="AD814" s="38"/>
      <c r="AE814" s="38"/>
      <c r="AT814" s="19" t="s">
        <v>167</v>
      </c>
      <c r="AU814" s="19" t="s">
        <v>91</v>
      </c>
    </row>
    <row r="815" s="2" customFormat="1" ht="16.5" customHeight="1">
      <c r="A815" s="38"/>
      <c r="B815" s="180"/>
      <c r="C815" s="181" t="s">
        <v>2799</v>
      </c>
      <c r="D815" s="181" t="s">
        <v>160</v>
      </c>
      <c r="E815" s="182" t="s">
        <v>2800</v>
      </c>
      <c r="F815" s="183" t="s">
        <v>2801</v>
      </c>
      <c r="G815" s="184" t="s">
        <v>2553</v>
      </c>
      <c r="H815" s="185">
        <v>1</v>
      </c>
      <c r="I815" s="186"/>
      <c r="J815" s="187">
        <f>ROUND(I815*H815,2)</f>
        <v>0</v>
      </c>
      <c r="K815" s="183" t="s">
        <v>1</v>
      </c>
      <c r="L815" s="39"/>
      <c r="M815" s="188" t="s">
        <v>1</v>
      </c>
      <c r="N815" s="189" t="s">
        <v>40</v>
      </c>
      <c r="O815" s="77"/>
      <c r="P815" s="190">
        <f>O815*H815</f>
        <v>0</v>
      </c>
      <c r="Q815" s="190">
        <v>0</v>
      </c>
      <c r="R815" s="190">
        <f>Q815*H815</f>
        <v>0</v>
      </c>
      <c r="S815" s="190">
        <v>0</v>
      </c>
      <c r="T815" s="191">
        <f>S815*H815</f>
        <v>0</v>
      </c>
      <c r="U815" s="38"/>
      <c r="V815" s="38"/>
      <c r="W815" s="38"/>
      <c r="X815" s="38"/>
      <c r="Y815" s="38"/>
      <c r="Z815" s="38"/>
      <c r="AA815" s="38"/>
      <c r="AB815" s="38"/>
      <c r="AC815" s="38"/>
      <c r="AD815" s="38"/>
      <c r="AE815" s="38"/>
      <c r="AR815" s="192" t="s">
        <v>165</v>
      </c>
      <c r="AT815" s="192" t="s">
        <v>160</v>
      </c>
      <c r="AU815" s="192" t="s">
        <v>91</v>
      </c>
      <c r="AY815" s="19" t="s">
        <v>158</v>
      </c>
      <c r="BE815" s="193">
        <f>IF(N815="základní",J815,0)</f>
        <v>0</v>
      </c>
      <c r="BF815" s="193">
        <f>IF(N815="snížená",J815,0)</f>
        <v>0</v>
      </c>
      <c r="BG815" s="193">
        <f>IF(N815="zákl. přenesená",J815,0)</f>
        <v>0</v>
      </c>
      <c r="BH815" s="193">
        <f>IF(N815="sníž. přenesená",J815,0)</f>
        <v>0</v>
      </c>
      <c r="BI815" s="193">
        <f>IF(N815="nulová",J815,0)</f>
        <v>0</v>
      </c>
      <c r="BJ815" s="19" t="s">
        <v>81</v>
      </c>
      <c r="BK815" s="193">
        <f>ROUND(I815*H815,2)</f>
        <v>0</v>
      </c>
      <c r="BL815" s="19" t="s">
        <v>165</v>
      </c>
      <c r="BM815" s="192" t="s">
        <v>2802</v>
      </c>
    </row>
    <row r="816" s="2" customFormat="1">
      <c r="A816" s="38"/>
      <c r="B816" s="39"/>
      <c r="C816" s="38"/>
      <c r="D816" s="194" t="s">
        <v>167</v>
      </c>
      <c r="E816" s="38"/>
      <c r="F816" s="195" t="s">
        <v>2801</v>
      </c>
      <c r="G816" s="38"/>
      <c r="H816" s="38"/>
      <c r="I816" s="196"/>
      <c r="J816" s="38"/>
      <c r="K816" s="38"/>
      <c r="L816" s="39"/>
      <c r="M816" s="197"/>
      <c r="N816" s="198"/>
      <c r="O816" s="77"/>
      <c r="P816" s="77"/>
      <c r="Q816" s="77"/>
      <c r="R816" s="77"/>
      <c r="S816" s="77"/>
      <c r="T816" s="78"/>
      <c r="U816" s="38"/>
      <c r="V816" s="38"/>
      <c r="W816" s="38"/>
      <c r="X816" s="38"/>
      <c r="Y816" s="38"/>
      <c r="Z816" s="38"/>
      <c r="AA816" s="38"/>
      <c r="AB816" s="38"/>
      <c r="AC816" s="38"/>
      <c r="AD816" s="38"/>
      <c r="AE816" s="38"/>
      <c r="AT816" s="19" t="s">
        <v>167</v>
      </c>
      <c r="AU816" s="19" t="s">
        <v>91</v>
      </c>
    </row>
    <row r="817" s="2" customFormat="1" ht="16.5" customHeight="1">
      <c r="A817" s="38"/>
      <c r="B817" s="180"/>
      <c r="C817" s="181" t="s">
        <v>2325</v>
      </c>
      <c r="D817" s="181" t="s">
        <v>160</v>
      </c>
      <c r="E817" s="182" t="s">
        <v>2803</v>
      </c>
      <c r="F817" s="183" t="s">
        <v>2804</v>
      </c>
      <c r="G817" s="184" t="s">
        <v>2553</v>
      </c>
      <c r="H817" s="185">
        <v>1</v>
      </c>
      <c r="I817" s="186"/>
      <c r="J817" s="187">
        <f>ROUND(I817*H817,2)</f>
        <v>0</v>
      </c>
      <c r="K817" s="183" t="s">
        <v>1</v>
      </c>
      <c r="L817" s="39"/>
      <c r="M817" s="188" t="s">
        <v>1</v>
      </c>
      <c r="N817" s="189" t="s">
        <v>40</v>
      </c>
      <c r="O817" s="77"/>
      <c r="P817" s="190">
        <f>O817*H817</f>
        <v>0</v>
      </c>
      <c r="Q817" s="190">
        <v>0</v>
      </c>
      <c r="R817" s="190">
        <f>Q817*H817</f>
        <v>0</v>
      </c>
      <c r="S817" s="190">
        <v>0</v>
      </c>
      <c r="T817" s="191">
        <f>S817*H817</f>
        <v>0</v>
      </c>
      <c r="U817" s="38"/>
      <c r="V817" s="38"/>
      <c r="W817" s="38"/>
      <c r="X817" s="38"/>
      <c r="Y817" s="38"/>
      <c r="Z817" s="38"/>
      <c r="AA817" s="38"/>
      <c r="AB817" s="38"/>
      <c r="AC817" s="38"/>
      <c r="AD817" s="38"/>
      <c r="AE817" s="38"/>
      <c r="AR817" s="192" t="s">
        <v>165</v>
      </c>
      <c r="AT817" s="192" t="s">
        <v>160</v>
      </c>
      <c r="AU817" s="192" t="s">
        <v>91</v>
      </c>
      <c r="AY817" s="19" t="s">
        <v>158</v>
      </c>
      <c r="BE817" s="193">
        <f>IF(N817="základní",J817,0)</f>
        <v>0</v>
      </c>
      <c r="BF817" s="193">
        <f>IF(N817="snížená",J817,0)</f>
        <v>0</v>
      </c>
      <c r="BG817" s="193">
        <f>IF(N817="zákl. přenesená",J817,0)</f>
        <v>0</v>
      </c>
      <c r="BH817" s="193">
        <f>IF(N817="sníž. přenesená",J817,0)</f>
        <v>0</v>
      </c>
      <c r="BI817" s="193">
        <f>IF(N817="nulová",J817,0)</f>
        <v>0</v>
      </c>
      <c r="BJ817" s="19" t="s">
        <v>81</v>
      </c>
      <c r="BK817" s="193">
        <f>ROUND(I817*H817,2)</f>
        <v>0</v>
      </c>
      <c r="BL817" s="19" t="s">
        <v>165</v>
      </c>
      <c r="BM817" s="192" t="s">
        <v>2805</v>
      </c>
    </row>
    <row r="818" s="2" customFormat="1">
      <c r="A818" s="38"/>
      <c r="B818" s="39"/>
      <c r="C818" s="38"/>
      <c r="D818" s="194" t="s">
        <v>167</v>
      </c>
      <c r="E818" s="38"/>
      <c r="F818" s="195" t="s">
        <v>2804</v>
      </c>
      <c r="G818" s="38"/>
      <c r="H818" s="38"/>
      <c r="I818" s="196"/>
      <c r="J818" s="38"/>
      <c r="K818" s="38"/>
      <c r="L818" s="39"/>
      <c r="M818" s="241"/>
      <c r="N818" s="242"/>
      <c r="O818" s="243"/>
      <c r="P818" s="243"/>
      <c r="Q818" s="243"/>
      <c r="R818" s="243"/>
      <c r="S818" s="243"/>
      <c r="T818" s="244"/>
      <c r="U818" s="38"/>
      <c r="V818" s="38"/>
      <c r="W818" s="38"/>
      <c r="X818" s="38"/>
      <c r="Y818" s="38"/>
      <c r="Z818" s="38"/>
      <c r="AA818" s="38"/>
      <c r="AB818" s="38"/>
      <c r="AC818" s="38"/>
      <c r="AD818" s="38"/>
      <c r="AE818" s="38"/>
      <c r="AT818" s="19" t="s">
        <v>167</v>
      </c>
      <c r="AU818" s="19" t="s">
        <v>91</v>
      </c>
    </row>
    <row r="819" s="2" customFormat="1" ht="6.96" customHeight="1">
      <c r="A819" s="38"/>
      <c r="B819" s="60"/>
      <c r="C819" s="61"/>
      <c r="D819" s="61"/>
      <c r="E819" s="61"/>
      <c r="F819" s="61"/>
      <c r="G819" s="61"/>
      <c r="H819" s="61"/>
      <c r="I819" s="61"/>
      <c r="J819" s="61"/>
      <c r="K819" s="61"/>
      <c r="L819" s="39"/>
      <c r="M819" s="38"/>
      <c r="O819" s="38"/>
      <c r="P819" s="38"/>
      <c r="Q819" s="38"/>
      <c r="R819" s="38"/>
      <c r="S819" s="38"/>
      <c r="T819" s="38"/>
      <c r="U819" s="38"/>
      <c r="V819" s="38"/>
      <c r="W819" s="38"/>
      <c r="X819" s="38"/>
      <c r="Y819" s="38"/>
      <c r="Z819" s="38"/>
      <c r="AA819" s="38"/>
      <c r="AB819" s="38"/>
      <c r="AC819" s="38"/>
      <c r="AD819" s="38"/>
      <c r="AE819" s="38"/>
    </row>
  </sheetData>
  <autoFilter ref="C136:K818"/>
  <mergeCells count="15">
    <mergeCell ref="E7:H7"/>
    <mergeCell ref="E11:H11"/>
    <mergeCell ref="E9:H9"/>
    <mergeCell ref="E13:H13"/>
    <mergeCell ref="E22:H22"/>
    <mergeCell ref="E31:H31"/>
    <mergeCell ref="E85:H85"/>
    <mergeCell ref="E89:H89"/>
    <mergeCell ref="E87:H87"/>
    <mergeCell ref="E91:H91"/>
    <mergeCell ref="E123:H123"/>
    <mergeCell ref="E127:H127"/>
    <mergeCell ref="E125:H125"/>
    <mergeCell ref="E129:H12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104</v>
      </c>
    </row>
    <row r="3" s="1" customFormat="1" ht="6.96" customHeight="1">
      <c r="B3" s="20"/>
      <c r="C3" s="21"/>
      <c r="D3" s="21"/>
      <c r="E3" s="21"/>
      <c r="F3" s="21"/>
      <c r="G3" s="21"/>
      <c r="H3" s="21"/>
      <c r="I3" s="21"/>
      <c r="J3" s="21"/>
      <c r="K3" s="21"/>
      <c r="L3" s="22"/>
      <c r="AT3" s="19" t="s">
        <v>83</v>
      </c>
    </row>
    <row r="4" s="1" customFormat="1" ht="24.96" customHeight="1">
      <c r="B4" s="22"/>
      <c r="D4" s="23" t="s">
        <v>111</v>
      </c>
      <c r="L4" s="22"/>
      <c r="M4" s="129" t="s">
        <v>10</v>
      </c>
      <c r="AT4" s="19" t="s">
        <v>3</v>
      </c>
    </row>
    <row r="5" s="1" customFormat="1" ht="6.96" customHeight="1">
      <c r="B5" s="22"/>
      <c r="L5" s="22"/>
    </row>
    <row r="6" s="1" customFormat="1" ht="12" customHeight="1">
      <c r="B6" s="22"/>
      <c r="D6" s="32" t="s">
        <v>16</v>
      </c>
      <c r="L6" s="22"/>
    </row>
    <row r="7" s="1" customFormat="1" ht="16.5" customHeight="1">
      <c r="B7" s="22"/>
      <c r="E7" s="130" t="str">
        <f>'Rekapitulace stavby'!K6</f>
        <v>Brno, VDJ Jelenice, rekonstrukce stavební části a technologie</v>
      </c>
      <c r="F7" s="32"/>
      <c r="G7" s="32"/>
      <c r="H7" s="32"/>
      <c r="L7" s="22"/>
    </row>
    <row r="8">
      <c r="B8" s="22"/>
      <c r="D8" s="32" t="s">
        <v>112</v>
      </c>
      <c r="L8" s="22"/>
    </row>
    <row r="9" s="1" customFormat="1" ht="16.5" customHeight="1">
      <c r="B9" s="22"/>
      <c r="E9" s="130" t="s">
        <v>113</v>
      </c>
      <c r="F9" s="1"/>
      <c r="G9" s="1"/>
      <c r="H9" s="1"/>
      <c r="L9" s="22"/>
    </row>
    <row r="10" s="1" customFormat="1" ht="12" customHeight="1">
      <c r="B10" s="22"/>
      <c r="D10" s="32" t="s">
        <v>114</v>
      </c>
      <c r="L10" s="22"/>
    </row>
    <row r="11" s="2" customFormat="1" ht="16.5" customHeight="1">
      <c r="A11" s="38"/>
      <c r="B11" s="39"/>
      <c r="C11" s="38"/>
      <c r="D11" s="38"/>
      <c r="E11" s="131" t="s">
        <v>115</v>
      </c>
      <c r="F11" s="38"/>
      <c r="G11" s="38"/>
      <c r="H11" s="38"/>
      <c r="I11" s="38"/>
      <c r="J11" s="38"/>
      <c r="K11" s="38"/>
      <c r="L11" s="55"/>
      <c r="S11" s="38"/>
      <c r="T11" s="38"/>
      <c r="U11" s="38"/>
      <c r="V11" s="38"/>
      <c r="W11" s="38"/>
      <c r="X11" s="38"/>
      <c r="Y11" s="38"/>
      <c r="Z11" s="38"/>
      <c r="AA11" s="38"/>
      <c r="AB11" s="38"/>
      <c r="AC11" s="38"/>
      <c r="AD11" s="38"/>
      <c r="AE11" s="38"/>
    </row>
    <row r="12" s="2" customFormat="1" ht="12" customHeight="1">
      <c r="A12" s="38"/>
      <c r="B12" s="39"/>
      <c r="C12" s="38"/>
      <c r="D12" s="32" t="s">
        <v>116</v>
      </c>
      <c r="E12" s="38"/>
      <c r="F12" s="38"/>
      <c r="G12" s="38"/>
      <c r="H12" s="38"/>
      <c r="I12" s="38"/>
      <c r="J12" s="38"/>
      <c r="K12" s="38"/>
      <c r="L12" s="55"/>
      <c r="S12" s="38"/>
      <c r="T12" s="38"/>
      <c r="U12" s="38"/>
      <c r="V12" s="38"/>
      <c r="W12" s="38"/>
      <c r="X12" s="38"/>
      <c r="Y12" s="38"/>
      <c r="Z12" s="38"/>
      <c r="AA12" s="38"/>
      <c r="AB12" s="38"/>
      <c r="AC12" s="38"/>
      <c r="AD12" s="38"/>
      <c r="AE12" s="38"/>
    </row>
    <row r="13" s="2" customFormat="1" ht="30" customHeight="1">
      <c r="A13" s="38"/>
      <c r="B13" s="39"/>
      <c r="C13" s="38"/>
      <c r="D13" s="38"/>
      <c r="E13" s="67" t="s">
        <v>2806</v>
      </c>
      <c r="F13" s="38"/>
      <c r="G13" s="38"/>
      <c r="H13" s="38"/>
      <c r="I13" s="38"/>
      <c r="J13" s="38"/>
      <c r="K13" s="38"/>
      <c r="L13" s="55"/>
      <c r="S13" s="38"/>
      <c r="T13" s="38"/>
      <c r="U13" s="38"/>
      <c r="V13" s="38"/>
      <c r="W13" s="38"/>
      <c r="X13" s="38"/>
      <c r="Y13" s="38"/>
      <c r="Z13" s="38"/>
      <c r="AA13" s="38"/>
      <c r="AB13" s="38"/>
      <c r="AC13" s="38"/>
      <c r="AD13" s="38"/>
      <c r="AE13" s="38"/>
    </row>
    <row r="14" s="2" customFormat="1">
      <c r="A14" s="38"/>
      <c r="B14" s="39"/>
      <c r="C14" s="38"/>
      <c r="D14" s="38"/>
      <c r="E14" s="38"/>
      <c r="F14" s="38"/>
      <c r="G14" s="38"/>
      <c r="H14" s="38"/>
      <c r="I14" s="38"/>
      <c r="J14" s="38"/>
      <c r="K14" s="38"/>
      <c r="L14" s="55"/>
      <c r="S14" s="38"/>
      <c r="T14" s="38"/>
      <c r="U14" s="38"/>
      <c r="V14" s="38"/>
      <c r="W14" s="38"/>
      <c r="X14" s="38"/>
      <c r="Y14" s="38"/>
      <c r="Z14" s="38"/>
      <c r="AA14" s="38"/>
      <c r="AB14" s="38"/>
      <c r="AC14" s="38"/>
      <c r="AD14" s="38"/>
      <c r="AE14" s="38"/>
    </row>
    <row r="15" s="2" customFormat="1" ht="12" customHeight="1">
      <c r="A15" s="38"/>
      <c r="B15" s="39"/>
      <c r="C15" s="38"/>
      <c r="D15" s="32" t="s">
        <v>18</v>
      </c>
      <c r="E15" s="38"/>
      <c r="F15" s="27" t="s">
        <v>1</v>
      </c>
      <c r="G15" s="38"/>
      <c r="H15" s="38"/>
      <c r="I15" s="32" t="s">
        <v>19</v>
      </c>
      <c r="J15" s="27" t="s">
        <v>1</v>
      </c>
      <c r="K15" s="38"/>
      <c r="L15" s="55"/>
      <c r="S15" s="38"/>
      <c r="T15" s="38"/>
      <c r="U15" s="38"/>
      <c r="V15" s="38"/>
      <c r="W15" s="38"/>
      <c r="X15" s="38"/>
      <c r="Y15" s="38"/>
      <c r="Z15" s="38"/>
      <c r="AA15" s="38"/>
      <c r="AB15" s="38"/>
      <c r="AC15" s="38"/>
      <c r="AD15" s="38"/>
      <c r="AE15" s="38"/>
    </row>
    <row r="16" s="2" customFormat="1" ht="12" customHeight="1">
      <c r="A16" s="38"/>
      <c r="B16" s="39"/>
      <c r="C16" s="38"/>
      <c r="D16" s="32" t="s">
        <v>20</v>
      </c>
      <c r="E16" s="38"/>
      <c r="F16" s="27" t="s">
        <v>21</v>
      </c>
      <c r="G16" s="38"/>
      <c r="H16" s="38"/>
      <c r="I16" s="32" t="s">
        <v>22</v>
      </c>
      <c r="J16" s="69" t="str">
        <f>'Rekapitulace stavby'!AN8</f>
        <v>23. 6. 2025</v>
      </c>
      <c r="K16" s="38"/>
      <c r="L16" s="55"/>
      <c r="S16" s="38"/>
      <c r="T16" s="38"/>
      <c r="U16" s="38"/>
      <c r="V16" s="38"/>
      <c r="W16" s="38"/>
      <c r="X16" s="38"/>
      <c r="Y16" s="38"/>
      <c r="Z16" s="38"/>
      <c r="AA16" s="38"/>
      <c r="AB16" s="38"/>
      <c r="AC16" s="38"/>
      <c r="AD16" s="38"/>
      <c r="AE16" s="38"/>
    </row>
    <row r="17" s="2" customFormat="1" ht="10.8" customHeight="1">
      <c r="A17" s="38"/>
      <c r="B17" s="39"/>
      <c r="C17" s="38"/>
      <c r="D17" s="38"/>
      <c r="E17" s="38"/>
      <c r="F17" s="38"/>
      <c r="G17" s="38"/>
      <c r="H17" s="38"/>
      <c r="I17" s="38"/>
      <c r="J17" s="38"/>
      <c r="K17" s="38"/>
      <c r="L17" s="55"/>
      <c r="S17" s="38"/>
      <c r="T17" s="38"/>
      <c r="U17" s="38"/>
      <c r="V17" s="38"/>
      <c r="W17" s="38"/>
      <c r="X17" s="38"/>
      <c r="Y17" s="38"/>
      <c r="Z17" s="38"/>
      <c r="AA17" s="38"/>
      <c r="AB17" s="38"/>
      <c r="AC17" s="38"/>
      <c r="AD17" s="38"/>
      <c r="AE17" s="38"/>
    </row>
    <row r="18" s="2" customFormat="1" ht="12" customHeight="1">
      <c r="A18" s="38"/>
      <c r="B18" s="39"/>
      <c r="C18" s="38"/>
      <c r="D18" s="32" t="s">
        <v>24</v>
      </c>
      <c r="E18" s="38"/>
      <c r="F18" s="38"/>
      <c r="G18" s="38"/>
      <c r="H18" s="38"/>
      <c r="I18" s="32" t="s">
        <v>25</v>
      </c>
      <c r="J18" s="27" t="str">
        <f>IF('Rekapitulace stavby'!AN10="","",'Rekapitulace stavby'!AN10)</f>
        <v/>
      </c>
      <c r="K18" s="38"/>
      <c r="L18" s="55"/>
      <c r="S18" s="38"/>
      <c r="T18" s="38"/>
      <c r="U18" s="38"/>
      <c r="V18" s="38"/>
      <c r="W18" s="38"/>
      <c r="X18" s="38"/>
      <c r="Y18" s="38"/>
      <c r="Z18" s="38"/>
      <c r="AA18" s="38"/>
      <c r="AB18" s="38"/>
      <c r="AC18" s="38"/>
      <c r="AD18" s="38"/>
      <c r="AE18" s="38"/>
    </row>
    <row r="19" s="2" customFormat="1" ht="18" customHeight="1">
      <c r="A19" s="38"/>
      <c r="B19" s="39"/>
      <c r="C19" s="38"/>
      <c r="D19" s="38"/>
      <c r="E19" s="27" t="str">
        <f>IF('Rekapitulace stavby'!E11="","",'Rekapitulace stavby'!E11)</f>
        <v>Statutární město Brno</v>
      </c>
      <c r="F19" s="38"/>
      <c r="G19" s="38"/>
      <c r="H19" s="38"/>
      <c r="I19" s="32" t="s">
        <v>27</v>
      </c>
      <c r="J19" s="27" t="str">
        <f>IF('Rekapitulace stavby'!AN11="","",'Rekapitulace stavby'!AN11)</f>
        <v/>
      </c>
      <c r="K19" s="38"/>
      <c r="L19" s="55"/>
      <c r="S19" s="38"/>
      <c r="T19" s="38"/>
      <c r="U19" s="38"/>
      <c r="V19" s="38"/>
      <c r="W19" s="38"/>
      <c r="X19" s="38"/>
      <c r="Y19" s="38"/>
      <c r="Z19" s="38"/>
      <c r="AA19" s="38"/>
      <c r="AB19" s="38"/>
      <c r="AC19" s="38"/>
      <c r="AD19" s="38"/>
      <c r="AE19" s="38"/>
    </row>
    <row r="20" s="2" customFormat="1" ht="6.96" customHeight="1">
      <c r="A20" s="38"/>
      <c r="B20" s="39"/>
      <c r="C20" s="38"/>
      <c r="D20" s="38"/>
      <c r="E20" s="38"/>
      <c r="F20" s="38"/>
      <c r="G20" s="38"/>
      <c r="H20" s="38"/>
      <c r="I20" s="38"/>
      <c r="J20" s="38"/>
      <c r="K20" s="38"/>
      <c r="L20" s="55"/>
      <c r="S20" s="38"/>
      <c r="T20" s="38"/>
      <c r="U20" s="38"/>
      <c r="V20" s="38"/>
      <c r="W20" s="38"/>
      <c r="X20" s="38"/>
      <c r="Y20" s="38"/>
      <c r="Z20" s="38"/>
      <c r="AA20" s="38"/>
      <c r="AB20" s="38"/>
      <c r="AC20" s="38"/>
      <c r="AD20" s="38"/>
      <c r="AE20" s="38"/>
    </row>
    <row r="21" s="2" customFormat="1" ht="12" customHeight="1">
      <c r="A21" s="38"/>
      <c r="B21" s="39"/>
      <c r="C21" s="38"/>
      <c r="D21" s="32" t="s">
        <v>28</v>
      </c>
      <c r="E21" s="38"/>
      <c r="F21" s="38"/>
      <c r="G21" s="38"/>
      <c r="H21" s="38"/>
      <c r="I21" s="32" t="s">
        <v>25</v>
      </c>
      <c r="J21" s="33" t="str">
        <f>'Rekapitulace stavby'!AN13</f>
        <v>Vyplň údaj</v>
      </c>
      <c r="K21" s="38"/>
      <c r="L21" s="55"/>
      <c r="S21" s="38"/>
      <c r="T21" s="38"/>
      <c r="U21" s="38"/>
      <c r="V21" s="38"/>
      <c r="W21" s="38"/>
      <c r="X21" s="38"/>
      <c r="Y21" s="38"/>
      <c r="Z21" s="38"/>
      <c r="AA21" s="38"/>
      <c r="AB21" s="38"/>
      <c r="AC21" s="38"/>
      <c r="AD21" s="38"/>
      <c r="AE21" s="38"/>
    </row>
    <row r="22" s="2" customFormat="1" ht="18" customHeight="1">
      <c r="A22" s="38"/>
      <c r="B22" s="39"/>
      <c r="C22" s="38"/>
      <c r="D22" s="38"/>
      <c r="E22" s="33" t="str">
        <f>'Rekapitulace stavby'!E14</f>
        <v>Vyplň údaj</v>
      </c>
      <c r="F22" s="27"/>
      <c r="G22" s="27"/>
      <c r="H22" s="27"/>
      <c r="I22" s="32" t="s">
        <v>27</v>
      </c>
      <c r="J22" s="33" t="str">
        <f>'Rekapitulace stavby'!AN14</f>
        <v>Vyplň údaj</v>
      </c>
      <c r="K22" s="38"/>
      <c r="L22" s="55"/>
      <c r="S22" s="38"/>
      <c r="T22" s="38"/>
      <c r="U22" s="38"/>
      <c r="V22" s="38"/>
      <c r="W22" s="38"/>
      <c r="X22" s="38"/>
      <c r="Y22" s="38"/>
      <c r="Z22" s="38"/>
      <c r="AA22" s="38"/>
      <c r="AB22" s="38"/>
      <c r="AC22" s="38"/>
      <c r="AD22" s="38"/>
      <c r="AE22" s="38"/>
    </row>
    <row r="23" s="2" customFormat="1" ht="6.96" customHeight="1">
      <c r="A23" s="38"/>
      <c r="B23" s="39"/>
      <c r="C23" s="38"/>
      <c r="D23" s="38"/>
      <c r="E23" s="38"/>
      <c r="F23" s="38"/>
      <c r="G23" s="38"/>
      <c r="H23" s="38"/>
      <c r="I23" s="38"/>
      <c r="J23" s="38"/>
      <c r="K23" s="38"/>
      <c r="L23" s="55"/>
      <c r="S23" s="38"/>
      <c r="T23" s="38"/>
      <c r="U23" s="38"/>
      <c r="V23" s="38"/>
      <c r="W23" s="38"/>
      <c r="X23" s="38"/>
      <c r="Y23" s="38"/>
      <c r="Z23" s="38"/>
      <c r="AA23" s="38"/>
      <c r="AB23" s="38"/>
      <c r="AC23" s="38"/>
      <c r="AD23" s="38"/>
      <c r="AE23" s="38"/>
    </row>
    <row r="24" s="2" customFormat="1" ht="12" customHeight="1">
      <c r="A24" s="38"/>
      <c r="B24" s="39"/>
      <c r="C24" s="38"/>
      <c r="D24" s="32" t="s">
        <v>30</v>
      </c>
      <c r="E24" s="38"/>
      <c r="F24" s="38"/>
      <c r="G24" s="38"/>
      <c r="H24" s="38"/>
      <c r="I24" s="32" t="s">
        <v>25</v>
      </c>
      <c r="J24" s="27" t="str">
        <f>IF('Rekapitulace stavby'!AN16="","",'Rekapitulace stavby'!AN16)</f>
        <v/>
      </c>
      <c r="K24" s="38"/>
      <c r="L24" s="55"/>
      <c r="S24" s="38"/>
      <c r="T24" s="38"/>
      <c r="U24" s="38"/>
      <c r="V24" s="38"/>
      <c r="W24" s="38"/>
      <c r="X24" s="38"/>
      <c r="Y24" s="38"/>
      <c r="Z24" s="38"/>
      <c r="AA24" s="38"/>
      <c r="AB24" s="38"/>
      <c r="AC24" s="38"/>
      <c r="AD24" s="38"/>
      <c r="AE24" s="38"/>
    </row>
    <row r="25" s="2" customFormat="1" ht="18" customHeight="1">
      <c r="A25" s="38"/>
      <c r="B25" s="39"/>
      <c r="C25" s="38"/>
      <c r="D25" s="38"/>
      <c r="E25" s="27" t="str">
        <f>IF('Rekapitulace stavby'!E17="","",'Rekapitulace stavby'!E17)</f>
        <v>Sweco a.s., divize Morava</v>
      </c>
      <c r="F25" s="38"/>
      <c r="G25" s="38"/>
      <c r="H25" s="38"/>
      <c r="I25" s="32" t="s">
        <v>27</v>
      </c>
      <c r="J25" s="27" t="str">
        <f>IF('Rekapitulace stavby'!AN17="","",'Rekapitulace stavby'!AN17)</f>
        <v/>
      </c>
      <c r="K25" s="38"/>
      <c r="L25" s="55"/>
      <c r="S25" s="38"/>
      <c r="T25" s="38"/>
      <c r="U25" s="38"/>
      <c r="V25" s="38"/>
      <c r="W25" s="38"/>
      <c r="X25" s="38"/>
      <c r="Y25" s="38"/>
      <c r="Z25" s="38"/>
      <c r="AA25" s="38"/>
      <c r="AB25" s="38"/>
      <c r="AC25" s="38"/>
      <c r="AD25" s="38"/>
      <c r="AE25" s="38"/>
    </row>
    <row r="26" s="2" customFormat="1" ht="6.96" customHeight="1">
      <c r="A26" s="38"/>
      <c r="B26" s="39"/>
      <c r="C26" s="38"/>
      <c r="D26" s="38"/>
      <c r="E26" s="38"/>
      <c r="F26" s="38"/>
      <c r="G26" s="38"/>
      <c r="H26" s="38"/>
      <c r="I26" s="38"/>
      <c r="J26" s="38"/>
      <c r="K26" s="38"/>
      <c r="L26" s="55"/>
      <c r="S26" s="38"/>
      <c r="T26" s="38"/>
      <c r="U26" s="38"/>
      <c r="V26" s="38"/>
      <c r="W26" s="38"/>
      <c r="X26" s="38"/>
      <c r="Y26" s="38"/>
      <c r="Z26" s="38"/>
      <c r="AA26" s="38"/>
      <c r="AB26" s="38"/>
      <c r="AC26" s="38"/>
      <c r="AD26" s="38"/>
      <c r="AE26" s="38"/>
    </row>
    <row r="27" s="2" customFormat="1" ht="12" customHeight="1">
      <c r="A27" s="38"/>
      <c r="B27" s="39"/>
      <c r="C27" s="38"/>
      <c r="D27" s="32" t="s">
        <v>33</v>
      </c>
      <c r="E27" s="38"/>
      <c r="F27" s="38"/>
      <c r="G27" s="38"/>
      <c r="H27" s="38"/>
      <c r="I27" s="32" t="s">
        <v>25</v>
      </c>
      <c r="J27" s="27" t="str">
        <f>IF('Rekapitulace stavby'!AN19="","",'Rekapitulace stavby'!AN19)</f>
        <v/>
      </c>
      <c r="K27" s="38"/>
      <c r="L27" s="55"/>
      <c r="S27" s="38"/>
      <c r="T27" s="38"/>
      <c r="U27" s="38"/>
      <c r="V27" s="38"/>
      <c r="W27" s="38"/>
      <c r="X27" s="38"/>
      <c r="Y27" s="38"/>
      <c r="Z27" s="38"/>
      <c r="AA27" s="38"/>
      <c r="AB27" s="38"/>
      <c r="AC27" s="38"/>
      <c r="AD27" s="38"/>
      <c r="AE27" s="38"/>
    </row>
    <row r="28" s="2" customFormat="1" ht="18" customHeight="1">
      <c r="A28" s="38"/>
      <c r="B28" s="39"/>
      <c r="C28" s="38"/>
      <c r="D28" s="38"/>
      <c r="E28" s="27" t="str">
        <f>IF('Rekapitulace stavby'!E20="","",'Rekapitulace stavby'!E20)</f>
        <v xml:space="preserve"> </v>
      </c>
      <c r="F28" s="38"/>
      <c r="G28" s="38"/>
      <c r="H28" s="38"/>
      <c r="I28" s="32" t="s">
        <v>27</v>
      </c>
      <c r="J28" s="27" t="str">
        <f>IF('Rekapitulace stavby'!AN20="","",'Rekapitulace stavby'!AN20)</f>
        <v/>
      </c>
      <c r="K28" s="38"/>
      <c r="L28" s="55"/>
      <c r="S28" s="38"/>
      <c r="T28" s="38"/>
      <c r="U28" s="38"/>
      <c r="V28" s="38"/>
      <c r="W28" s="38"/>
      <c r="X28" s="38"/>
      <c r="Y28" s="38"/>
      <c r="Z28" s="38"/>
      <c r="AA28" s="38"/>
      <c r="AB28" s="38"/>
      <c r="AC28" s="38"/>
      <c r="AD28" s="38"/>
      <c r="AE28" s="38"/>
    </row>
    <row r="29" s="2" customFormat="1" ht="6.96" customHeight="1">
      <c r="A29" s="38"/>
      <c r="B29" s="39"/>
      <c r="C29" s="38"/>
      <c r="D29" s="38"/>
      <c r="E29" s="38"/>
      <c r="F29" s="38"/>
      <c r="G29" s="38"/>
      <c r="H29" s="38"/>
      <c r="I29" s="38"/>
      <c r="J29" s="38"/>
      <c r="K29" s="38"/>
      <c r="L29" s="55"/>
      <c r="S29" s="38"/>
      <c r="T29" s="38"/>
      <c r="U29" s="38"/>
      <c r="V29" s="38"/>
      <c r="W29" s="38"/>
      <c r="X29" s="38"/>
      <c r="Y29" s="38"/>
      <c r="Z29" s="38"/>
      <c r="AA29" s="38"/>
      <c r="AB29" s="38"/>
      <c r="AC29" s="38"/>
      <c r="AD29" s="38"/>
      <c r="AE29" s="38"/>
    </row>
    <row r="30" s="2" customFormat="1" ht="12" customHeight="1">
      <c r="A30" s="38"/>
      <c r="B30" s="39"/>
      <c r="C30" s="38"/>
      <c r="D30" s="32" t="s">
        <v>34</v>
      </c>
      <c r="E30" s="38"/>
      <c r="F30" s="38"/>
      <c r="G30" s="38"/>
      <c r="H30" s="38"/>
      <c r="I30" s="38"/>
      <c r="J30" s="38"/>
      <c r="K30" s="38"/>
      <c r="L30" s="55"/>
      <c r="S30" s="38"/>
      <c r="T30" s="38"/>
      <c r="U30" s="38"/>
      <c r="V30" s="38"/>
      <c r="W30" s="38"/>
      <c r="X30" s="38"/>
      <c r="Y30" s="38"/>
      <c r="Z30" s="38"/>
      <c r="AA30" s="38"/>
      <c r="AB30" s="38"/>
      <c r="AC30" s="38"/>
      <c r="AD30" s="38"/>
      <c r="AE30" s="38"/>
    </row>
    <row r="31" s="8" customFormat="1" ht="16.5" customHeight="1">
      <c r="A31" s="132"/>
      <c r="B31" s="133"/>
      <c r="C31" s="132"/>
      <c r="D31" s="132"/>
      <c r="E31" s="36" t="s">
        <v>1</v>
      </c>
      <c r="F31" s="36"/>
      <c r="G31" s="36"/>
      <c r="H31" s="36"/>
      <c r="I31" s="132"/>
      <c r="J31" s="132"/>
      <c r="K31" s="132"/>
      <c r="L31" s="134"/>
      <c r="S31" s="132"/>
      <c r="T31" s="132"/>
      <c r="U31" s="132"/>
      <c r="V31" s="132"/>
      <c r="W31" s="132"/>
      <c r="X31" s="132"/>
      <c r="Y31" s="132"/>
      <c r="Z31" s="132"/>
      <c r="AA31" s="132"/>
      <c r="AB31" s="132"/>
      <c r="AC31" s="132"/>
      <c r="AD31" s="132"/>
      <c r="AE31" s="132"/>
    </row>
    <row r="32" s="2" customFormat="1" ht="6.96" customHeight="1">
      <c r="A32" s="38"/>
      <c r="B32" s="39"/>
      <c r="C32" s="38"/>
      <c r="D32" s="38"/>
      <c r="E32" s="38"/>
      <c r="F32" s="38"/>
      <c r="G32" s="38"/>
      <c r="H32" s="38"/>
      <c r="I32" s="38"/>
      <c r="J32" s="38"/>
      <c r="K32" s="38"/>
      <c r="L32" s="55"/>
      <c r="S32" s="38"/>
      <c r="T32" s="38"/>
      <c r="U32" s="38"/>
      <c r="V32" s="38"/>
      <c r="W32" s="38"/>
      <c r="X32" s="38"/>
      <c r="Y32" s="38"/>
      <c r="Z32" s="38"/>
      <c r="AA32" s="38"/>
      <c r="AB32" s="38"/>
      <c r="AC32" s="38"/>
      <c r="AD32" s="38"/>
      <c r="AE32" s="38"/>
    </row>
    <row r="33" s="2" customFormat="1" ht="6.96" customHeight="1">
      <c r="A33" s="38"/>
      <c r="B33" s="39"/>
      <c r="C33" s="38"/>
      <c r="D33" s="90"/>
      <c r="E33" s="90"/>
      <c r="F33" s="90"/>
      <c r="G33" s="90"/>
      <c r="H33" s="90"/>
      <c r="I33" s="90"/>
      <c r="J33" s="90"/>
      <c r="K33" s="90"/>
      <c r="L33" s="55"/>
      <c r="S33" s="38"/>
      <c r="T33" s="38"/>
      <c r="U33" s="38"/>
      <c r="V33" s="38"/>
      <c r="W33" s="38"/>
      <c r="X33" s="38"/>
      <c r="Y33" s="38"/>
      <c r="Z33" s="38"/>
      <c r="AA33" s="38"/>
      <c r="AB33" s="38"/>
      <c r="AC33" s="38"/>
      <c r="AD33" s="38"/>
      <c r="AE33" s="38"/>
    </row>
    <row r="34" s="2" customFormat="1" ht="25.44" customHeight="1">
      <c r="A34" s="38"/>
      <c r="B34" s="39"/>
      <c r="C34" s="38"/>
      <c r="D34" s="135" t="s">
        <v>35</v>
      </c>
      <c r="E34" s="38"/>
      <c r="F34" s="38"/>
      <c r="G34" s="38"/>
      <c r="H34" s="38"/>
      <c r="I34" s="38"/>
      <c r="J34" s="96">
        <f>ROUND(J126, 2)</f>
        <v>0</v>
      </c>
      <c r="K34" s="38"/>
      <c r="L34" s="55"/>
      <c r="S34" s="38"/>
      <c r="T34" s="38"/>
      <c r="U34" s="38"/>
      <c r="V34" s="38"/>
      <c r="W34" s="38"/>
      <c r="X34" s="38"/>
      <c r="Y34" s="38"/>
      <c r="Z34" s="38"/>
      <c r="AA34" s="38"/>
      <c r="AB34" s="38"/>
      <c r="AC34" s="38"/>
      <c r="AD34" s="38"/>
      <c r="AE34" s="38"/>
    </row>
    <row r="35" s="2" customFormat="1" ht="6.96" customHeight="1">
      <c r="A35" s="38"/>
      <c r="B35" s="39"/>
      <c r="C35" s="38"/>
      <c r="D35" s="90"/>
      <c r="E35" s="90"/>
      <c r="F35" s="90"/>
      <c r="G35" s="90"/>
      <c r="H35" s="90"/>
      <c r="I35" s="90"/>
      <c r="J35" s="90"/>
      <c r="K35" s="90"/>
      <c r="L35" s="55"/>
      <c r="S35" s="38"/>
      <c r="T35" s="38"/>
      <c r="U35" s="38"/>
      <c r="V35" s="38"/>
      <c r="W35" s="38"/>
      <c r="X35" s="38"/>
      <c r="Y35" s="38"/>
      <c r="Z35" s="38"/>
      <c r="AA35" s="38"/>
      <c r="AB35" s="38"/>
      <c r="AC35" s="38"/>
      <c r="AD35" s="38"/>
      <c r="AE35" s="38"/>
    </row>
    <row r="36" s="2" customFormat="1" ht="14.4" customHeight="1">
      <c r="A36" s="38"/>
      <c r="B36" s="39"/>
      <c r="C36" s="38"/>
      <c r="D36" s="38"/>
      <c r="E36" s="38"/>
      <c r="F36" s="43" t="s">
        <v>37</v>
      </c>
      <c r="G36" s="38"/>
      <c r="H36" s="38"/>
      <c r="I36" s="43" t="s">
        <v>36</v>
      </c>
      <c r="J36" s="43" t="s">
        <v>38</v>
      </c>
      <c r="K36" s="38"/>
      <c r="L36" s="55"/>
      <c r="S36" s="38"/>
      <c r="T36" s="38"/>
      <c r="U36" s="38"/>
      <c r="V36" s="38"/>
      <c r="W36" s="38"/>
      <c r="X36" s="38"/>
      <c r="Y36" s="38"/>
      <c r="Z36" s="38"/>
      <c r="AA36" s="38"/>
      <c r="AB36" s="38"/>
      <c r="AC36" s="38"/>
      <c r="AD36" s="38"/>
      <c r="AE36" s="38"/>
    </row>
    <row r="37" s="2" customFormat="1" ht="14.4" customHeight="1">
      <c r="A37" s="38"/>
      <c r="B37" s="39"/>
      <c r="C37" s="38"/>
      <c r="D37" s="131" t="s">
        <v>39</v>
      </c>
      <c r="E37" s="32" t="s">
        <v>40</v>
      </c>
      <c r="F37" s="136">
        <f>ROUND((SUM(BE126:BE194)),  2)</f>
        <v>0</v>
      </c>
      <c r="G37" s="38"/>
      <c r="H37" s="38"/>
      <c r="I37" s="137">
        <v>0.20999999999999999</v>
      </c>
      <c r="J37" s="136">
        <f>ROUND(((SUM(BE126:BE194))*I37),  2)</f>
        <v>0</v>
      </c>
      <c r="K37" s="38"/>
      <c r="L37" s="55"/>
      <c r="S37" s="38"/>
      <c r="T37" s="38"/>
      <c r="U37" s="38"/>
      <c r="V37" s="38"/>
      <c r="W37" s="38"/>
      <c r="X37" s="38"/>
      <c r="Y37" s="38"/>
      <c r="Z37" s="38"/>
      <c r="AA37" s="38"/>
      <c r="AB37" s="38"/>
      <c r="AC37" s="38"/>
      <c r="AD37" s="38"/>
      <c r="AE37" s="38"/>
    </row>
    <row r="38" s="2" customFormat="1" ht="14.4" customHeight="1">
      <c r="A38" s="38"/>
      <c r="B38" s="39"/>
      <c r="C38" s="38"/>
      <c r="D38" s="38"/>
      <c r="E38" s="32" t="s">
        <v>41</v>
      </c>
      <c r="F38" s="136">
        <f>ROUND((SUM(BF126:BF194)),  2)</f>
        <v>0</v>
      </c>
      <c r="G38" s="38"/>
      <c r="H38" s="38"/>
      <c r="I38" s="137">
        <v>0.12</v>
      </c>
      <c r="J38" s="136">
        <f>ROUND(((SUM(BF126:BF194))*I38),  2)</f>
        <v>0</v>
      </c>
      <c r="K38" s="38"/>
      <c r="L38" s="55"/>
      <c r="S38" s="38"/>
      <c r="T38" s="38"/>
      <c r="U38" s="38"/>
      <c r="V38" s="38"/>
      <c r="W38" s="38"/>
      <c r="X38" s="38"/>
      <c r="Y38" s="38"/>
      <c r="Z38" s="38"/>
      <c r="AA38" s="38"/>
      <c r="AB38" s="38"/>
      <c r="AC38" s="38"/>
      <c r="AD38" s="38"/>
      <c r="AE38" s="38"/>
    </row>
    <row r="39" hidden="1" s="2" customFormat="1" ht="14.4" customHeight="1">
      <c r="A39" s="38"/>
      <c r="B39" s="39"/>
      <c r="C39" s="38"/>
      <c r="D39" s="38"/>
      <c r="E39" s="32" t="s">
        <v>42</v>
      </c>
      <c r="F39" s="136">
        <f>ROUND((SUM(BG126:BG194)),  2)</f>
        <v>0</v>
      </c>
      <c r="G39" s="38"/>
      <c r="H39" s="38"/>
      <c r="I39" s="137">
        <v>0.20999999999999999</v>
      </c>
      <c r="J39" s="136">
        <f>0</f>
        <v>0</v>
      </c>
      <c r="K39" s="38"/>
      <c r="L39" s="55"/>
      <c r="S39" s="38"/>
      <c r="T39" s="38"/>
      <c r="U39" s="38"/>
      <c r="V39" s="38"/>
      <c r="W39" s="38"/>
      <c r="X39" s="38"/>
      <c r="Y39" s="38"/>
      <c r="Z39" s="38"/>
      <c r="AA39" s="38"/>
      <c r="AB39" s="38"/>
      <c r="AC39" s="38"/>
      <c r="AD39" s="38"/>
      <c r="AE39" s="38"/>
    </row>
    <row r="40" hidden="1" s="2" customFormat="1" ht="14.4" customHeight="1">
      <c r="A40" s="38"/>
      <c r="B40" s="39"/>
      <c r="C40" s="38"/>
      <c r="D40" s="38"/>
      <c r="E40" s="32" t="s">
        <v>43</v>
      </c>
      <c r="F40" s="136">
        <f>ROUND((SUM(BH126:BH194)),  2)</f>
        <v>0</v>
      </c>
      <c r="G40" s="38"/>
      <c r="H40" s="38"/>
      <c r="I40" s="137">
        <v>0.12</v>
      </c>
      <c r="J40" s="136">
        <f>0</f>
        <v>0</v>
      </c>
      <c r="K40" s="38"/>
      <c r="L40" s="55"/>
      <c r="S40" s="38"/>
      <c r="T40" s="38"/>
      <c r="U40" s="38"/>
      <c r="V40" s="38"/>
      <c r="W40" s="38"/>
      <c r="X40" s="38"/>
      <c r="Y40" s="38"/>
      <c r="Z40" s="38"/>
      <c r="AA40" s="38"/>
      <c r="AB40" s="38"/>
      <c r="AC40" s="38"/>
      <c r="AD40" s="38"/>
      <c r="AE40" s="38"/>
    </row>
    <row r="41" hidden="1" s="2" customFormat="1" ht="14.4" customHeight="1">
      <c r="A41" s="38"/>
      <c r="B41" s="39"/>
      <c r="C41" s="38"/>
      <c r="D41" s="38"/>
      <c r="E41" s="32" t="s">
        <v>44</v>
      </c>
      <c r="F41" s="136">
        <f>ROUND((SUM(BI126:BI194)),  2)</f>
        <v>0</v>
      </c>
      <c r="G41" s="38"/>
      <c r="H41" s="38"/>
      <c r="I41" s="137">
        <v>0</v>
      </c>
      <c r="J41" s="136">
        <f>0</f>
        <v>0</v>
      </c>
      <c r="K41" s="38"/>
      <c r="L41" s="55"/>
      <c r="S41" s="38"/>
      <c r="T41" s="38"/>
      <c r="U41" s="38"/>
      <c r="V41" s="38"/>
      <c r="W41" s="38"/>
      <c r="X41" s="38"/>
      <c r="Y41" s="38"/>
      <c r="Z41" s="38"/>
      <c r="AA41" s="38"/>
      <c r="AB41" s="38"/>
      <c r="AC41" s="38"/>
      <c r="AD41" s="38"/>
      <c r="AE41" s="38"/>
    </row>
    <row r="42" s="2" customFormat="1" ht="6.96" customHeight="1">
      <c r="A42" s="38"/>
      <c r="B42" s="39"/>
      <c r="C42" s="38"/>
      <c r="D42" s="38"/>
      <c r="E42" s="38"/>
      <c r="F42" s="38"/>
      <c r="G42" s="38"/>
      <c r="H42" s="38"/>
      <c r="I42" s="38"/>
      <c r="J42" s="38"/>
      <c r="K42" s="38"/>
      <c r="L42" s="55"/>
      <c r="S42" s="38"/>
      <c r="T42" s="38"/>
      <c r="U42" s="38"/>
      <c r="V42" s="38"/>
      <c r="W42" s="38"/>
      <c r="X42" s="38"/>
      <c r="Y42" s="38"/>
      <c r="Z42" s="38"/>
      <c r="AA42" s="38"/>
      <c r="AB42" s="38"/>
      <c r="AC42" s="38"/>
      <c r="AD42" s="38"/>
      <c r="AE42" s="38"/>
    </row>
    <row r="43" s="2" customFormat="1" ht="25.44" customHeight="1">
      <c r="A43" s="38"/>
      <c r="B43" s="39"/>
      <c r="C43" s="138"/>
      <c r="D43" s="139" t="s">
        <v>45</v>
      </c>
      <c r="E43" s="81"/>
      <c r="F43" s="81"/>
      <c r="G43" s="140" t="s">
        <v>46</v>
      </c>
      <c r="H43" s="141" t="s">
        <v>47</v>
      </c>
      <c r="I43" s="81"/>
      <c r="J43" s="142">
        <f>SUM(J34:J41)</f>
        <v>0</v>
      </c>
      <c r="K43" s="143"/>
      <c r="L43" s="55"/>
      <c r="S43" s="38"/>
      <c r="T43" s="38"/>
      <c r="U43" s="38"/>
      <c r="V43" s="38"/>
      <c r="W43" s="38"/>
      <c r="X43" s="38"/>
      <c r="Y43" s="38"/>
      <c r="Z43" s="38"/>
      <c r="AA43" s="38"/>
      <c r="AB43" s="38"/>
      <c r="AC43" s="38"/>
      <c r="AD43" s="38"/>
      <c r="AE43" s="38"/>
    </row>
    <row r="44" s="2" customFormat="1" ht="14.4" customHeight="1">
      <c r="A44" s="38"/>
      <c r="B44" s="39"/>
      <c r="C44" s="38"/>
      <c r="D44" s="38"/>
      <c r="E44" s="38"/>
      <c r="F44" s="38"/>
      <c r="G44" s="38"/>
      <c r="H44" s="38"/>
      <c r="I44" s="38"/>
      <c r="J44" s="38"/>
      <c r="K44" s="38"/>
      <c r="L44" s="55"/>
      <c r="S44" s="38"/>
      <c r="T44" s="38"/>
      <c r="U44" s="38"/>
      <c r="V44" s="38"/>
      <c r="W44" s="38"/>
      <c r="X44" s="38"/>
      <c r="Y44" s="38"/>
      <c r="Z44" s="38"/>
      <c r="AA44" s="38"/>
      <c r="AB44" s="38"/>
      <c r="AC44" s="38"/>
      <c r="AD44" s="38"/>
      <c r="AE44" s="38"/>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48</v>
      </c>
      <c r="E50" s="57"/>
      <c r="F50" s="57"/>
      <c r="G50" s="56" t="s">
        <v>49</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50</v>
      </c>
      <c r="E61" s="41"/>
      <c r="F61" s="144" t="s">
        <v>51</v>
      </c>
      <c r="G61" s="58" t="s">
        <v>50</v>
      </c>
      <c r="H61" s="41"/>
      <c r="I61" s="41"/>
      <c r="J61" s="145" t="s">
        <v>51</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52</v>
      </c>
      <c r="E65" s="59"/>
      <c r="F65" s="59"/>
      <c r="G65" s="56" t="s">
        <v>53</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50</v>
      </c>
      <c r="E76" s="41"/>
      <c r="F76" s="144" t="s">
        <v>51</v>
      </c>
      <c r="G76" s="58" t="s">
        <v>50</v>
      </c>
      <c r="H76" s="41"/>
      <c r="I76" s="41"/>
      <c r="J76" s="145" t="s">
        <v>51</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118</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30" t="str">
        <f>E7</f>
        <v>Brno, VDJ Jelenice, rekonstrukce stavební části a technologie</v>
      </c>
      <c r="F85" s="32"/>
      <c r="G85" s="32"/>
      <c r="H85" s="32"/>
      <c r="I85" s="38"/>
      <c r="J85" s="38"/>
      <c r="K85" s="38"/>
      <c r="L85" s="55"/>
      <c r="S85" s="38"/>
      <c r="T85" s="38"/>
      <c r="U85" s="38"/>
      <c r="V85" s="38"/>
      <c r="W85" s="38"/>
      <c r="X85" s="38"/>
      <c r="Y85" s="38"/>
      <c r="Z85" s="38"/>
      <c r="AA85" s="38"/>
      <c r="AB85" s="38"/>
      <c r="AC85" s="38"/>
      <c r="AD85" s="38"/>
      <c r="AE85" s="38"/>
    </row>
    <row r="86" s="1" customFormat="1" ht="12" customHeight="1">
      <c r="B86" s="22"/>
      <c r="C86" s="32" t="s">
        <v>112</v>
      </c>
      <c r="L86" s="22"/>
    </row>
    <row r="87" s="1" customFormat="1" ht="16.5" customHeight="1">
      <c r="B87" s="22"/>
      <c r="E87" s="130" t="s">
        <v>113</v>
      </c>
      <c r="F87" s="1"/>
      <c r="G87" s="1"/>
      <c r="H87" s="1"/>
      <c r="L87" s="22"/>
    </row>
    <row r="88" s="1" customFormat="1" ht="12" customHeight="1">
      <c r="B88" s="22"/>
      <c r="C88" s="32" t="s">
        <v>114</v>
      </c>
      <c r="L88" s="22"/>
    </row>
    <row r="89" s="2" customFormat="1" ht="16.5" customHeight="1">
      <c r="A89" s="38"/>
      <c r="B89" s="39"/>
      <c r="C89" s="38"/>
      <c r="D89" s="38"/>
      <c r="E89" s="131" t="s">
        <v>115</v>
      </c>
      <c r="F89" s="38"/>
      <c r="G89" s="38"/>
      <c r="H89" s="38"/>
      <c r="I89" s="38"/>
      <c r="J89" s="38"/>
      <c r="K89" s="38"/>
      <c r="L89" s="55"/>
      <c r="S89" s="38"/>
      <c r="T89" s="38"/>
      <c r="U89" s="38"/>
      <c r="V89" s="38"/>
      <c r="W89" s="38"/>
      <c r="X89" s="38"/>
      <c r="Y89" s="38"/>
      <c r="Z89" s="38"/>
      <c r="AA89" s="38"/>
      <c r="AB89" s="38"/>
      <c r="AC89" s="38"/>
      <c r="AD89" s="38"/>
      <c r="AE89" s="38"/>
    </row>
    <row r="90" s="2" customFormat="1" ht="12" customHeight="1">
      <c r="A90" s="38"/>
      <c r="B90" s="39"/>
      <c r="C90" s="32" t="s">
        <v>116</v>
      </c>
      <c r="D90" s="38"/>
      <c r="E90" s="38"/>
      <c r="F90" s="38"/>
      <c r="G90" s="38"/>
      <c r="H90" s="38"/>
      <c r="I90" s="38"/>
      <c r="J90" s="38"/>
      <c r="K90" s="38"/>
      <c r="L90" s="55"/>
      <c r="S90" s="38"/>
      <c r="T90" s="38"/>
      <c r="U90" s="38"/>
      <c r="V90" s="38"/>
      <c r="W90" s="38"/>
      <c r="X90" s="38"/>
      <c r="Y90" s="38"/>
      <c r="Z90" s="38"/>
      <c r="AA90" s="38"/>
      <c r="AB90" s="38"/>
      <c r="AC90" s="38"/>
      <c r="AD90" s="38"/>
      <c r="AE90" s="38"/>
    </row>
    <row r="91" s="2" customFormat="1" ht="30" customHeight="1">
      <c r="A91" s="38"/>
      <c r="B91" s="39"/>
      <c r="C91" s="38"/>
      <c r="D91" s="38"/>
      <c r="E91" s="67" t="str">
        <f>E13</f>
        <v>0005 - SO 01.5 Stavební úpravy a rekonstrukce vodojemu - EZS</v>
      </c>
      <c r="F91" s="38"/>
      <c r="G91" s="38"/>
      <c r="H91" s="38"/>
      <c r="I91" s="38"/>
      <c r="J91" s="38"/>
      <c r="K91" s="38"/>
      <c r="L91" s="55"/>
      <c r="S91" s="38"/>
      <c r="T91" s="38"/>
      <c r="U91" s="38"/>
      <c r="V91" s="38"/>
      <c r="W91" s="38"/>
      <c r="X91" s="38"/>
      <c r="Y91" s="38"/>
      <c r="Z91" s="38"/>
      <c r="AA91" s="38"/>
      <c r="AB91" s="38"/>
      <c r="AC91" s="38"/>
      <c r="AD91" s="38"/>
      <c r="AE91" s="38"/>
    </row>
    <row r="92" s="2" customFormat="1" ht="6.96" customHeight="1">
      <c r="A92" s="38"/>
      <c r="B92" s="39"/>
      <c r="C92" s="38"/>
      <c r="D92" s="38"/>
      <c r="E92" s="38"/>
      <c r="F92" s="38"/>
      <c r="G92" s="38"/>
      <c r="H92" s="38"/>
      <c r="I92" s="38"/>
      <c r="J92" s="38"/>
      <c r="K92" s="38"/>
      <c r="L92" s="55"/>
      <c r="S92" s="38"/>
      <c r="T92" s="38"/>
      <c r="U92" s="38"/>
      <c r="V92" s="38"/>
      <c r="W92" s="38"/>
      <c r="X92" s="38"/>
      <c r="Y92" s="38"/>
      <c r="Z92" s="38"/>
      <c r="AA92" s="38"/>
      <c r="AB92" s="38"/>
      <c r="AC92" s="38"/>
      <c r="AD92" s="38"/>
      <c r="AE92" s="38"/>
    </row>
    <row r="93" s="2" customFormat="1" ht="12" customHeight="1">
      <c r="A93" s="38"/>
      <c r="B93" s="39"/>
      <c r="C93" s="32" t="s">
        <v>20</v>
      </c>
      <c r="D93" s="38"/>
      <c r="E93" s="38"/>
      <c r="F93" s="27" t="str">
        <f>F16</f>
        <v xml:space="preserve"> </v>
      </c>
      <c r="G93" s="38"/>
      <c r="H93" s="38"/>
      <c r="I93" s="32" t="s">
        <v>22</v>
      </c>
      <c r="J93" s="69" t="str">
        <f>IF(J16="","",J16)</f>
        <v>23. 6. 2025</v>
      </c>
      <c r="K93" s="38"/>
      <c r="L93" s="55"/>
      <c r="S93" s="38"/>
      <c r="T93" s="38"/>
      <c r="U93" s="38"/>
      <c r="V93" s="38"/>
      <c r="W93" s="38"/>
      <c r="X93" s="38"/>
      <c r="Y93" s="38"/>
      <c r="Z93" s="38"/>
      <c r="AA93" s="38"/>
      <c r="AB93" s="38"/>
      <c r="AC93" s="38"/>
      <c r="AD93" s="38"/>
      <c r="AE93" s="38"/>
    </row>
    <row r="94" s="2" customFormat="1" ht="6.96" customHeight="1">
      <c r="A94" s="38"/>
      <c r="B94" s="39"/>
      <c r="C94" s="38"/>
      <c r="D94" s="38"/>
      <c r="E94" s="38"/>
      <c r="F94" s="38"/>
      <c r="G94" s="38"/>
      <c r="H94" s="38"/>
      <c r="I94" s="38"/>
      <c r="J94" s="38"/>
      <c r="K94" s="38"/>
      <c r="L94" s="55"/>
      <c r="S94" s="38"/>
      <c r="T94" s="38"/>
      <c r="U94" s="38"/>
      <c r="V94" s="38"/>
      <c r="W94" s="38"/>
      <c r="X94" s="38"/>
      <c r="Y94" s="38"/>
      <c r="Z94" s="38"/>
      <c r="AA94" s="38"/>
      <c r="AB94" s="38"/>
      <c r="AC94" s="38"/>
      <c r="AD94" s="38"/>
      <c r="AE94" s="38"/>
    </row>
    <row r="95" s="2" customFormat="1" ht="25.65" customHeight="1">
      <c r="A95" s="38"/>
      <c r="B95" s="39"/>
      <c r="C95" s="32" t="s">
        <v>24</v>
      </c>
      <c r="D95" s="38"/>
      <c r="E95" s="38"/>
      <c r="F95" s="27" t="str">
        <f>E19</f>
        <v>Statutární město Brno</v>
      </c>
      <c r="G95" s="38"/>
      <c r="H95" s="38"/>
      <c r="I95" s="32" t="s">
        <v>30</v>
      </c>
      <c r="J95" s="36" t="str">
        <f>E25</f>
        <v>Sweco a.s., divize Morava</v>
      </c>
      <c r="K95" s="38"/>
      <c r="L95" s="55"/>
      <c r="S95" s="38"/>
      <c r="T95" s="38"/>
      <c r="U95" s="38"/>
      <c r="V95" s="38"/>
      <c r="W95" s="38"/>
      <c r="X95" s="38"/>
      <c r="Y95" s="38"/>
      <c r="Z95" s="38"/>
      <c r="AA95" s="38"/>
      <c r="AB95" s="38"/>
      <c r="AC95" s="38"/>
      <c r="AD95" s="38"/>
      <c r="AE95" s="38"/>
    </row>
    <row r="96" s="2" customFormat="1" ht="15.15" customHeight="1">
      <c r="A96" s="38"/>
      <c r="B96" s="39"/>
      <c r="C96" s="32" t="s">
        <v>28</v>
      </c>
      <c r="D96" s="38"/>
      <c r="E96" s="38"/>
      <c r="F96" s="27" t="str">
        <f>IF(E22="","",E22)</f>
        <v>Vyplň údaj</v>
      </c>
      <c r="G96" s="38"/>
      <c r="H96" s="38"/>
      <c r="I96" s="32" t="s">
        <v>33</v>
      </c>
      <c r="J96" s="36" t="str">
        <f>E28</f>
        <v xml:space="preserve"> </v>
      </c>
      <c r="K96" s="38"/>
      <c r="L96" s="55"/>
      <c r="S96" s="38"/>
      <c r="T96" s="38"/>
      <c r="U96" s="38"/>
      <c r="V96" s="38"/>
      <c r="W96" s="38"/>
      <c r="X96" s="38"/>
      <c r="Y96" s="38"/>
      <c r="Z96" s="38"/>
      <c r="AA96" s="38"/>
      <c r="AB96" s="38"/>
      <c r="AC96" s="38"/>
      <c r="AD96" s="38"/>
      <c r="AE96" s="38"/>
    </row>
    <row r="97" s="2" customFormat="1" ht="10.32" customHeight="1">
      <c r="A97" s="38"/>
      <c r="B97" s="39"/>
      <c r="C97" s="38"/>
      <c r="D97" s="38"/>
      <c r="E97" s="38"/>
      <c r="F97" s="38"/>
      <c r="G97" s="38"/>
      <c r="H97" s="38"/>
      <c r="I97" s="38"/>
      <c r="J97" s="38"/>
      <c r="K97" s="38"/>
      <c r="L97" s="55"/>
      <c r="S97" s="38"/>
      <c r="T97" s="38"/>
      <c r="U97" s="38"/>
      <c r="V97" s="38"/>
      <c r="W97" s="38"/>
      <c r="X97" s="38"/>
      <c r="Y97" s="38"/>
      <c r="Z97" s="38"/>
      <c r="AA97" s="38"/>
      <c r="AB97" s="38"/>
      <c r="AC97" s="38"/>
      <c r="AD97" s="38"/>
      <c r="AE97" s="38"/>
    </row>
    <row r="98" s="2" customFormat="1" ht="29.28" customHeight="1">
      <c r="A98" s="38"/>
      <c r="B98" s="39"/>
      <c r="C98" s="146" t="s">
        <v>119</v>
      </c>
      <c r="D98" s="138"/>
      <c r="E98" s="138"/>
      <c r="F98" s="138"/>
      <c r="G98" s="138"/>
      <c r="H98" s="138"/>
      <c r="I98" s="138"/>
      <c r="J98" s="147" t="s">
        <v>120</v>
      </c>
      <c r="K98" s="138"/>
      <c r="L98" s="55"/>
      <c r="S98" s="38"/>
      <c r="T98" s="38"/>
      <c r="U98" s="38"/>
      <c r="V98" s="38"/>
      <c r="W98" s="38"/>
      <c r="X98" s="38"/>
      <c r="Y98" s="38"/>
      <c r="Z98" s="38"/>
      <c r="AA98" s="38"/>
      <c r="AB98" s="38"/>
      <c r="AC98" s="38"/>
      <c r="AD98" s="38"/>
      <c r="AE98" s="38"/>
    </row>
    <row r="99" s="2" customFormat="1" ht="10.32" customHeight="1">
      <c r="A99" s="38"/>
      <c r="B99" s="39"/>
      <c r="C99" s="38"/>
      <c r="D99" s="38"/>
      <c r="E99" s="38"/>
      <c r="F99" s="38"/>
      <c r="G99" s="38"/>
      <c r="H99" s="38"/>
      <c r="I99" s="38"/>
      <c r="J99" s="38"/>
      <c r="K99" s="38"/>
      <c r="L99" s="55"/>
      <c r="S99" s="38"/>
      <c r="T99" s="38"/>
      <c r="U99" s="38"/>
      <c r="V99" s="38"/>
      <c r="W99" s="38"/>
      <c r="X99" s="38"/>
      <c r="Y99" s="38"/>
      <c r="Z99" s="38"/>
      <c r="AA99" s="38"/>
      <c r="AB99" s="38"/>
      <c r="AC99" s="38"/>
      <c r="AD99" s="38"/>
      <c r="AE99" s="38"/>
    </row>
    <row r="100" s="2" customFormat="1" ht="22.8" customHeight="1">
      <c r="A100" s="38"/>
      <c r="B100" s="39"/>
      <c r="C100" s="148" t="s">
        <v>121</v>
      </c>
      <c r="D100" s="38"/>
      <c r="E100" s="38"/>
      <c r="F100" s="38"/>
      <c r="G100" s="38"/>
      <c r="H100" s="38"/>
      <c r="I100" s="38"/>
      <c r="J100" s="96">
        <f>J126</f>
        <v>0</v>
      </c>
      <c r="K100" s="38"/>
      <c r="L100" s="55"/>
      <c r="S100" s="38"/>
      <c r="T100" s="38"/>
      <c r="U100" s="38"/>
      <c r="V100" s="38"/>
      <c r="W100" s="38"/>
      <c r="X100" s="38"/>
      <c r="Y100" s="38"/>
      <c r="Z100" s="38"/>
      <c r="AA100" s="38"/>
      <c r="AB100" s="38"/>
      <c r="AC100" s="38"/>
      <c r="AD100" s="38"/>
      <c r="AE100" s="38"/>
      <c r="AU100" s="19" t="s">
        <v>122</v>
      </c>
    </row>
    <row r="101" s="9" customFormat="1" ht="24.96" customHeight="1">
      <c r="A101" s="9"/>
      <c r="B101" s="149"/>
      <c r="C101" s="9"/>
      <c r="D101" s="150" t="s">
        <v>1610</v>
      </c>
      <c r="E101" s="151"/>
      <c r="F101" s="151"/>
      <c r="G101" s="151"/>
      <c r="H101" s="151"/>
      <c r="I101" s="151"/>
      <c r="J101" s="152">
        <f>J127</f>
        <v>0</v>
      </c>
      <c r="K101" s="9"/>
      <c r="L101" s="149"/>
      <c r="S101" s="9"/>
      <c r="T101" s="9"/>
      <c r="U101" s="9"/>
      <c r="V101" s="9"/>
      <c r="W101" s="9"/>
      <c r="X101" s="9"/>
      <c r="Y101" s="9"/>
      <c r="Z101" s="9"/>
      <c r="AA101" s="9"/>
      <c r="AB101" s="9"/>
      <c r="AC101" s="9"/>
      <c r="AD101" s="9"/>
      <c r="AE101" s="9"/>
    </row>
    <row r="102" s="10" customFormat="1" ht="19.92" customHeight="1">
      <c r="A102" s="10"/>
      <c r="B102" s="153"/>
      <c r="C102" s="10"/>
      <c r="D102" s="154" t="s">
        <v>2014</v>
      </c>
      <c r="E102" s="155"/>
      <c r="F102" s="155"/>
      <c r="G102" s="155"/>
      <c r="H102" s="155"/>
      <c r="I102" s="155"/>
      <c r="J102" s="156">
        <f>J128</f>
        <v>0</v>
      </c>
      <c r="K102" s="10"/>
      <c r="L102" s="153"/>
      <c r="S102" s="10"/>
      <c r="T102" s="10"/>
      <c r="U102" s="10"/>
      <c r="V102" s="10"/>
      <c r="W102" s="10"/>
      <c r="X102" s="10"/>
      <c r="Y102" s="10"/>
      <c r="Z102" s="10"/>
      <c r="AA102" s="10"/>
      <c r="AB102" s="10"/>
      <c r="AC102" s="10"/>
      <c r="AD102" s="10"/>
      <c r="AE102" s="10"/>
    </row>
    <row r="103" s="2" customFormat="1" ht="21.84" customHeight="1">
      <c r="A103" s="38"/>
      <c r="B103" s="39"/>
      <c r="C103" s="38"/>
      <c r="D103" s="38"/>
      <c r="E103" s="38"/>
      <c r="F103" s="38"/>
      <c r="G103" s="38"/>
      <c r="H103" s="38"/>
      <c r="I103" s="38"/>
      <c r="J103" s="38"/>
      <c r="K103" s="38"/>
      <c r="L103" s="55"/>
      <c r="S103" s="38"/>
      <c r="T103" s="38"/>
      <c r="U103" s="38"/>
      <c r="V103" s="38"/>
      <c r="W103" s="38"/>
      <c r="X103" s="38"/>
      <c r="Y103" s="38"/>
      <c r="Z103" s="38"/>
      <c r="AA103" s="38"/>
      <c r="AB103" s="38"/>
      <c r="AC103" s="38"/>
      <c r="AD103" s="38"/>
      <c r="AE103" s="38"/>
    </row>
    <row r="104" s="2" customFormat="1" ht="6.96" customHeight="1">
      <c r="A104" s="38"/>
      <c r="B104" s="60"/>
      <c r="C104" s="61"/>
      <c r="D104" s="61"/>
      <c r="E104" s="61"/>
      <c r="F104" s="61"/>
      <c r="G104" s="61"/>
      <c r="H104" s="61"/>
      <c r="I104" s="61"/>
      <c r="J104" s="61"/>
      <c r="K104" s="61"/>
      <c r="L104" s="55"/>
      <c r="S104" s="38"/>
      <c r="T104" s="38"/>
      <c r="U104" s="38"/>
      <c r="V104" s="38"/>
      <c r="W104" s="38"/>
      <c r="X104" s="38"/>
      <c r="Y104" s="38"/>
      <c r="Z104" s="38"/>
      <c r="AA104" s="38"/>
      <c r="AB104" s="38"/>
      <c r="AC104" s="38"/>
      <c r="AD104" s="38"/>
      <c r="AE104" s="38"/>
    </row>
    <row r="108" s="2" customFormat="1" ht="6.96" customHeight="1">
      <c r="A108" s="38"/>
      <c r="B108" s="62"/>
      <c r="C108" s="63"/>
      <c r="D108" s="63"/>
      <c r="E108" s="63"/>
      <c r="F108" s="63"/>
      <c r="G108" s="63"/>
      <c r="H108" s="63"/>
      <c r="I108" s="63"/>
      <c r="J108" s="63"/>
      <c r="K108" s="63"/>
      <c r="L108" s="55"/>
      <c r="S108" s="38"/>
      <c r="T108" s="38"/>
      <c r="U108" s="38"/>
      <c r="V108" s="38"/>
      <c r="W108" s="38"/>
      <c r="X108" s="38"/>
      <c r="Y108" s="38"/>
      <c r="Z108" s="38"/>
      <c r="AA108" s="38"/>
      <c r="AB108" s="38"/>
      <c r="AC108" s="38"/>
      <c r="AD108" s="38"/>
      <c r="AE108" s="38"/>
    </row>
    <row r="109" s="2" customFormat="1" ht="24.96" customHeight="1">
      <c r="A109" s="38"/>
      <c r="B109" s="39"/>
      <c r="C109" s="23" t="s">
        <v>143</v>
      </c>
      <c r="D109" s="38"/>
      <c r="E109" s="38"/>
      <c r="F109" s="38"/>
      <c r="G109" s="38"/>
      <c r="H109" s="38"/>
      <c r="I109" s="38"/>
      <c r="J109" s="38"/>
      <c r="K109" s="38"/>
      <c r="L109" s="55"/>
      <c r="S109" s="38"/>
      <c r="T109" s="38"/>
      <c r="U109" s="38"/>
      <c r="V109" s="38"/>
      <c r="W109" s="38"/>
      <c r="X109" s="38"/>
      <c r="Y109" s="38"/>
      <c r="Z109" s="38"/>
      <c r="AA109" s="38"/>
      <c r="AB109" s="38"/>
      <c r="AC109" s="38"/>
      <c r="AD109" s="38"/>
      <c r="AE109" s="38"/>
    </row>
    <row r="110" s="2" customFormat="1" ht="6.96" customHeight="1">
      <c r="A110" s="38"/>
      <c r="B110" s="39"/>
      <c r="C110" s="38"/>
      <c r="D110" s="38"/>
      <c r="E110" s="38"/>
      <c r="F110" s="38"/>
      <c r="G110" s="38"/>
      <c r="H110" s="38"/>
      <c r="I110" s="38"/>
      <c r="J110" s="38"/>
      <c r="K110" s="38"/>
      <c r="L110" s="55"/>
      <c r="S110" s="38"/>
      <c r="T110" s="38"/>
      <c r="U110" s="38"/>
      <c r="V110" s="38"/>
      <c r="W110" s="38"/>
      <c r="X110" s="38"/>
      <c r="Y110" s="38"/>
      <c r="Z110" s="38"/>
      <c r="AA110" s="38"/>
      <c r="AB110" s="38"/>
      <c r="AC110" s="38"/>
      <c r="AD110" s="38"/>
      <c r="AE110" s="38"/>
    </row>
    <row r="111" s="2" customFormat="1" ht="12" customHeight="1">
      <c r="A111" s="38"/>
      <c r="B111" s="39"/>
      <c r="C111" s="32" t="s">
        <v>16</v>
      </c>
      <c r="D111" s="38"/>
      <c r="E111" s="38"/>
      <c r="F111" s="38"/>
      <c r="G111" s="38"/>
      <c r="H111" s="38"/>
      <c r="I111" s="38"/>
      <c r="J111" s="38"/>
      <c r="K111" s="38"/>
      <c r="L111" s="55"/>
      <c r="S111" s="38"/>
      <c r="T111" s="38"/>
      <c r="U111" s="38"/>
      <c r="V111" s="38"/>
      <c r="W111" s="38"/>
      <c r="X111" s="38"/>
      <c r="Y111" s="38"/>
      <c r="Z111" s="38"/>
      <c r="AA111" s="38"/>
      <c r="AB111" s="38"/>
      <c r="AC111" s="38"/>
      <c r="AD111" s="38"/>
      <c r="AE111" s="38"/>
    </row>
    <row r="112" s="2" customFormat="1" ht="16.5" customHeight="1">
      <c r="A112" s="38"/>
      <c r="B112" s="39"/>
      <c r="C112" s="38"/>
      <c r="D112" s="38"/>
      <c r="E112" s="130" t="str">
        <f>E7</f>
        <v>Brno, VDJ Jelenice, rekonstrukce stavební části a technologie</v>
      </c>
      <c r="F112" s="32"/>
      <c r="G112" s="32"/>
      <c r="H112" s="32"/>
      <c r="I112" s="38"/>
      <c r="J112" s="38"/>
      <c r="K112" s="38"/>
      <c r="L112" s="55"/>
      <c r="S112" s="38"/>
      <c r="T112" s="38"/>
      <c r="U112" s="38"/>
      <c r="V112" s="38"/>
      <c r="W112" s="38"/>
      <c r="X112" s="38"/>
      <c r="Y112" s="38"/>
      <c r="Z112" s="38"/>
      <c r="AA112" s="38"/>
      <c r="AB112" s="38"/>
      <c r="AC112" s="38"/>
      <c r="AD112" s="38"/>
      <c r="AE112" s="38"/>
    </row>
    <row r="113" s="1" customFormat="1" ht="12" customHeight="1">
      <c r="B113" s="22"/>
      <c r="C113" s="32" t="s">
        <v>112</v>
      </c>
      <c r="L113" s="22"/>
    </row>
    <row r="114" s="1" customFormat="1" ht="16.5" customHeight="1">
      <c r="B114" s="22"/>
      <c r="E114" s="130" t="s">
        <v>113</v>
      </c>
      <c r="F114" s="1"/>
      <c r="G114" s="1"/>
      <c r="H114" s="1"/>
      <c r="L114" s="22"/>
    </row>
    <row r="115" s="1" customFormat="1" ht="12" customHeight="1">
      <c r="B115" s="22"/>
      <c r="C115" s="32" t="s">
        <v>114</v>
      </c>
      <c r="L115" s="22"/>
    </row>
    <row r="116" s="2" customFormat="1" ht="16.5" customHeight="1">
      <c r="A116" s="38"/>
      <c r="B116" s="39"/>
      <c r="C116" s="38"/>
      <c r="D116" s="38"/>
      <c r="E116" s="131" t="s">
        <v>115</v>
      </c>
      <c r="F116" s="38"/>
      <c r="G116" s="38"/>
      <c r="H116" s="38"/>
      <c r="I116" s="38"/>
      <c r="J116" s="38"/>
      <c r="K116" s="38"/>
      <c r="L116" s="55"/>
      <c r="S116" s="38"/>
      <c r="T116" s="38"/>
      <c r="U116" s="38"/>
      <c r="V116" s="38"/>
      <c r="W116" s="38"/>
      <c r="X116" s="38"/>
      <c r="Y116" s="38"/>
      <c r="Z116" s="38"/>
      <c r="AA116" s="38"/>
      <c r="AB116" s="38"/>
      <c r="AC116" s="38"/>
      <c r="AD116" s="38"/>
      <c r="AE116" s="38"/>
    </row>
    <row r="117" s="2" customFormat="1" ht="12" customHeight="1">
      <c r="A117" s="38"/>
      <c r="B117" s="39"/>
      <c r="C117" s="32" t="s">
        <v>116</v>
      </c>
      <c r="D117" s="38"/>
      <c r="E117" s="38"/>
      <c r="F117" s="38"/>
      <c r="G117" s="38"/>
      <c r="H117" s="38"/>
      <c r="I117" s="38"/>
      <c r="J117" s="38"/>
      <c r="K117" s="38"/>
      <c r="L117" s="55"/>
      <c r="S117" s="38"/>
      <c r="T117" s="38"/>
      <c r="U117" s="38"/>
      <c r="V117" s="38"/>
      <c r="W117" s="38"/>
      <c r="X117" s="38"/>
      <c r="Y117" s="38"/>
      <c r="Z117" s="38"/>
      <c r="AA117" s="38"/>
      <c r="AB117" s="38"/>
      <c r="AC117" s="38"/>
      <c r="AD117" s="38"/>
      <c r="AE117" s="38"/>
    </row>
    <row r="118" s="2" customFormat="1" ht="30" customHeight="1">
      <c r="A118" s="38"/>
      <c r="B118" s="39"/>
      <c r="C118" s="38"/>
      <c r="D118" s="38"/>
      <c r="E118" s="67" t="str">
        <f>E13</f>
        <v>0005 - SO 01.5 Stavební úpravy a rekonstrukce vodojemu - EZS</v>
      </c>
      <c r="F118" s="38"/>
      <c r="G118" s="38"/>
      <c r="H118" s="38"/>
      <c r="I118" s="38"/>
      <c r="J118" s="38"/>
      <c r="K118" s="38"/>
      <c r="L118" s="55"/>
      <c r="S118" s="38"/>
      <c r="T118" s="38"/>
      <c r="U118" s="38"/>
      <c r="V118" s="38"/>
      <c r="W118" s="38"/>
      <c r="X118" s="38"/>
      <c r="Y118" s="38"/>
      <c r="Z118" s="38"/>
      <c r="AA118" s="38"/>
      <c r="AB118" s="38"/>
      <c r="AC118" s="38"/>
      <c r="AD118" s="38"/>
      <c r="AE118" s="38"/>
    </row>
    <row r="119" s="2" customFormat="1" ht="6.96" customHeight="1">
      <c r="A119" s="38"/>
      <c r="B119" s="39"/>
      <c r="C119" s="38"/>
      <c r="D119" s="38"/>
      <c r="E119" s="38"/>
      <c r="F119" s="38"/>
      <c r="G119" s="38"/>
      <c r="H119" s="38"/>
      <c r="I119" s="38"/>
      <c r="J119" s="38"/>
      <c r="K119" s="38"/>
      <c r="L119" s="55"/>
      <c r="S119" s="38"/>
      <c r="T119" s="38"/>
      <c r="U119" s="38"/>
      <c r="V119" s="38"/>
      <c r="W119" s="38"/>
      <c r="X119" s="38"/>
      <c r="Y119" s="38"/>
      <c r="Z119" s="38"/>
      <c r="AA119" s="38"/>
      <c r="AB119" s="38"/>
      <c r="AC119" s="38"/>
      <c r="AD119" s="38"/>
      <c r="AE119" s="38"/>
    </row>
    <row r="120" s="2" customFormat="1" ht="12" customHeight="1">
      <c r="A120" s="38"/>
      <c r="B120" s="39"/>
      <c r="C120" s="32" t="s">
        <v>20</v>
      </c>
      <c r="D120" s="38"/>
      <c r="E120" s="38"/>
      <c r="F120" s="27" t="str">
        <f>F16</f>
        <v xml:space="preserve"> </v>
      </c>
      <c r="G120" s="38"/>
      <c r="H120" s="38"/>
      <c r="I120" s="32" t="s">
        <v>22</v>
      </c>
      <c r="J120" s="69" t="str">
        <f>IF(J16="","",J16)</f>
        <v>23. 6. 2025</v>
      </c>
      <c r="K120" s="38"/>
      <c r="L120" s="55"/>
      <c r="S120" s="38"/>
      <c r="T120" s="38"/>
      <c r="U120" s="38"/>
      <c r="V120" s="38"/>
      <c r="W120" s="38"/>
      <c r="X120" s="38"/>
      <c r="Y120" s="38"/>
      <c r="Z120" s="38"/>
      <c r="AA120" s="38"/>
      <c r="AB120" s="38"/>
      <c r="AC120" s="38"/>
      <c r="AD120" s="38"/>
      <c r="AE120" s="38"/>
    </row>
    <row r="121" s="2" customFormat="1" ht="6.96" customHeight="1">
      <c r="A121" s="38"/>
      <c r="B121" s="39"/>
      <c r="C121" s="38"/>
      <c r="D121" s="38"/>
      <c r="E121" s="38"/>
      <c r="F121" s="38"/>
      <c r="G121" s="38"/>
      <c r="H121" s="38"/>
      <c r="I121" s="38"/>
      <c r="J121" s="38"/>
      <c r="K121" s="38"/>
      <c r="L121" s="55"/>
      <c r="S121" s="38"/>
      <c r="T121" s="38"/>
      <c r="U121" s="38"/>
      <c r="V121" s="38"/>
      <c r="W121" s="38"/>
      <c r="X121" s="38"/>
      <c r="Y121" s="38"/>
      <c r="Z121" s="38"/>
      <c r="AA121" s="38"/>
      <c r="AB121" s="38"/>
      <c r="AC121" s="38"/>
      <c r="AD121" s="38"/>
      <c r="AE121" s="38"/>
    </row>
    <row r="122" s="2" customFormat="1" ht="25.65" customHeight="1">
      <c r="A122" s="38"/>
      <c r="B122" s="39"/>
      <c r="C122" s="32" t="s">
        <v>24</v>
      </c>
      <c r="D122" s="38"/>
      <c r="E122" s="38"/>
      <c r="F122" s="27" t="str">
        <f>E19</f>
        <v>Statutární město Brno</v>
      </c>
      <c r="G122" s="38"/>
      <c r="H122" s="38"/>
      <c r="I122" s="32" t="s">
        <v>30</v>
      </c>
      <c r="J122" s="36" t="str">
        <f>E25</f>
        <v>Sweco a.s., divize Morava</v>
      </c>
      <c r="K122" s="38"/>
      <c r="L122" s="55"/>
      <c r="S122" s="38"/>
      <c r="T122" s="38"/>
      <c r="U122" s="38"/>
      <c r="V122" s="38"/>
      <c r="W122" s="38"/>
      <c r="X122" s="38"/>
      <c r="Y122" s="38"/>
      <c r="Z122" s="38"/>
      <c r="AA122" s="38"/>
      <c r="AB122" s="38"/>
      <c r="AC122" s="38"/>
      <c r="AD122" s="38"/>
      <c r="AE122" s="38"/>
    </row>
    <row r="123" s="2" customFormat="1" ht="15.15" customHeight="1">
      <c r="A123" s="38"/>
      <c r="B123" s="39"/>
      <c r="C123" s="32" t="s">
        <v>28</v>
      </c>
      <c r="D123" s="38"/>
      <c r="E123" s="38"/>
      <c r="F123" s="27" t="str">
        <f>IF(E22="","",E22)</f>
        <v>Vyplň údaj</v>
      </c>
      <c r="G123" s="38"/>
      <c r="H123" s="38"/>
      <c r="I123" s="32" t="s">
        <v>33</v>
      </c>
      <c r="J123" s="36" t="str">
        <f>E28</f>
        <v xml:space="preserve"> </v>
      </c>
      <c r="K123" s="38"/>
      <c r="L123" s="55"/>
      <c r="S123" s="38"/>
      <c r="T123" s="38"/>
      <c r="U123" s="38"/>
      <c r="V123" s="38"/>
      <c r="W123" s="38"/>
      <c r="X123" s="38"/>
      <c r="Y123" s="38"/>
      <c r="Z123" s="38"/>
      <c r="AA123" s="38"/>
      <c r="AB123" s="38"/>
      <c r="AC123" s="38"/>
      <c r="AD123" s="38"/>
      <c r="AE123" s="38"/>
    </row>
    <row r="124" s="2" customFormat="1" ht="10.32" customHeight="1">
      <c r="A124" s="38"/>
      <c r="B124" s="39"/>
      <c r="C124" s="38"/>
      <c r="D124" s="38"/>
      <c r="E124" s="38"/>
      <c r="F124" s="38"/>
      <c r="G124" s="38"/>
      <c r="H124" s="38"/>
      <c r="I124" s="38"/>
      <c r="J124" s="38"/>
      <c r="K124" s="38"/>
      <c r="L124" s="55"/>
      <c r="S124" s="38"/>
      <c r="T124" s="38"/>
      <c r="U124" s="38"/>
      <c r="V124" s="38"/>
      <c r="W124" s="38"/>
      <c r="X124" s="38"/>
      <c r="Y124" s="38"/>
      <c r="Z124" s="38"/>
      <c r="AA124" s="38"/>
      <c r="AB124" s="38"/>
      <c r="AC124" s="38"/>
      <c r="AD124" s="38"/>
      <c r="AE124" s="38"/>
    </row>
    <row r="125" s="11" customFormat="1" ht="29.28" customHeight="1">
      <c r="A125" s="157"/>
      <c r="B125" s="158"/>
      <c r="C125" s="159" t="s">
        <v>144</v>
      </c>
      <c r="D125" s="160" t="s">
        <v>60</v>
      </c>
      <c r="E125" s="160" t="s">
        <v>56</v>
      </c>
      <c r="F125" s="160" t="s">
        <v>57</v>
      </c>
      <c r="G125" s="160" t="s">
        <v>145</v>
      </c>
      <c r="H125" s="160" t="s">
        <v>146</v>
      </c>
      <c r="I125" s="160" t="s">
        <v>147</v>
      </c>
      <c r="J125" s="160" t="s">
        <v>120</v>
      </c>
      <c r="K125" s="161" t="s">
        <v>148</v>
      </c>
      <c r="L125" s="162"/>
      <c r="M125" s="86" t="s">
        <v>1</v>
      </c>
      <c r="N125" s="87" t="s">
        <v>39</v>
      </c>
      <c r="O125" s="87" t="s">
        <v>149</v>
      </c>
      <c r="P125" s="87" t="s">
        <v>150</v>
      </c>
      <c r="Q125" s="87" t="s">
        <v>151</v>
      </c>
      <c r="R125" s="87" t="s">
        <v>152</v>
      </c>
      <c r="S125" s="87" t="s">
        <v>153</v>
      </c>
      <c r="T125" s="88" t="s">
        <v>154</v>
      </c>
      <c r="U125" s="157"/>
      <c r="V125" s="157"/>
      <c r="W125" s="157"/>
      <c r="X125" s="157"/>
      <c r="Y125" s="157"/>
      <c r="Z125" s="157"/>
      <c r="AA125" s="157"/>
      <c r="AB125" s="157"/>
      <c r="AC125" s="157"/>
      <c r="AD125" s="157"/>
      <c r="AE125" s="157"/>
    </row>
    <row r="126" s="2" customFormat="1" ht="22.8" customHeight="1">
      <c r="A126" s="38"/>
      <c r="B126" s="39"/>
      <c r="C126" s="93" t="s">
        <v>155</v>
      </c>
      <c r="D126" s="38"/>
      <c r="E126" s="38"/>
      <c r="F126" s="38"/>
      <c r="G126" s="38"/>
      <c r="H126" s="38"/>
      <c r="I126" s="38"/>
      <c r="J126" s="163">
        <f>BK126</f>
        <v>0</v>
      </c>
      <c r="K126" s="38"/>
      <c r="L126" s="39"/>
      <c r="M126" s="89"/>
      <c r="N126" s="73"/>
      <c r="O126" s="90"/>
      <c r="P126" s="164">
        <f>P127</f>
        <v>0</v>
      </c>
      <c r="Q126" s="90"/>
      <c r="R126" s="164">
        <f>R127</f>
        <v>0</v>
      </c>
      <c r="S126" s="90"/>
      <c r="T126" s="165">
        <f>T127</f>
        <v>0</v>
      </c>
      <c r="U126" s="38"/>
      <c r="V126" s="38"/>
      <c r="W126" s="38"/>
      <c r="X126" s="38"/>
      <c r="Y126" s="38"/>
      <c r="Z126" s="38"/>
      <c r="AA126" s="38"/>
      <c r="AB126" s="38"/>
      <c r="AC126" s="38"/>
      <c r="AD126" s="38"/>
      <c r="AE126" s="38"/>
      <c r="AT126" s="19" t="s">
        <v>74</v>
      </c>
      <c r="AU126" s="19" t="s">
        <v>122</v>
      </c>
      <c r="BK126" s="166">
        <f>BK127</f>
        <v>0</v>
      </c>
    </row>
    <row r="127" s="12" customFormat="1" ht="25.92" customHeight="1">
      <c r="A127" s="12"/>
      <c r="B127" s="167"/>
      <c r="C127" s="12"/>
      <c r="D127" s="168" t="s">
        <v>74</v>
      </c>
      <c r="E127" s="169" t="s">
        <v>304</v>
      </c>
      <c r="F127" s="169" t="s">
        <v>1980</v>
      </c>
      <c r="G127" s="12"/>
      <c r="H127" s="12"/>
      <c r="I127" s="170"/>
      <c r="J127" s="171">
        <f>BK127</f>
        <v>0</v>
      </c>
      <c r="K127" s="12"/>
      <c r="L127" s="167"/>
      <c r="M127" s="172"/>
      <c r="N127" s="173"/>
      <c r="O127" s="173"/>
      <c r="P127" s="174">
        <f>P128</f>
        <v>0</v>
      </c>
      <c r="Q127" s="173"/>
      <c r="R127" s="174">
        <f>R128</f>
        <v>0</v>
      </c>
      <c r="S127" s="173"/>
      <c r="T127" s="175">
        <f>T128</f>
        <v>0</v>
      </c>
      <c r="U127" s="12"/>
      <c r="V127" s="12"/>
      <c r="W127" s="12"/>
      <c r="X127" s="12"/>
      <c r="Y127" s="12"/>
      <c r="Z127" s="12"/>
      <c r="AA127" s="12"/>
      <c r="AB127" s="12"/>
      <c r="AC127" s="12"/>
      <c r="AD127" s="12"/>
      <c r="AE127" s="12"/>
      <c r="AR127" s="168" t="s">
        <v>91</v>
      </c>
      <c r="AT127" s="176" t="s">
        <v>74</v>
      </c>
      <c r="AU127" s="176" t="s">
        <v>75</v>
      </c>
      <c r="AY127" s="168" t="s">
        <v>158</v>
      </c>
      <c r="BK127" s="177">
        <f>BK128</f>
        <v>0</v>
      </c>
    </row>
    <row r="128" s="12" customFormat="1" ht="22.8" customHeight="1">
      <c r="A128" s="12"/>
      <c r="B128" s="167"/>
      <c r="C128" s="12"/>
      <c r="D128" s="168" t="s">
        <v>74</v>
      </c>
      <c r="E128" s="178" t="s">
        <v>2026</v>
      </c>
      <c r="F128" s="178" t="s">
        <v>2027</v>
      </c>
      <c r="G128" s="12"/>
      <c r="H128" s="12"/>
      <c r="I128" s="170"/>
      <c r="J128" s="179">
        <f>BK128</f>
        <v>0</v>
      </c>
      <c r="K128" s="12"/>
      <c r="L128" s="167"/>
      <c r="M128" s="172"/>
      <c r="N128" s="173"/>
      <c r="O128" s="173"/>
      <c r="P128" s="174">
        <f>SUM(P129:P194)</f>
        <v>0</v>
      </c>
      <c r="Q128" s="173"/>
      <c r="R128" s="174">
        <f>SUM(R129:R194)</f>
        <v>0</v>
      </c>
      <c r="S128" s="173"/>
      <c r="T128" s="175">
        <f>SUM(T129:T194)</f>
        <v>0</v>
      </c>
      <c r="U128" s="12"/>
      <c r="V128" s="12"/>
      <c r="W128" s="12"/>
      <c r="X128" s="12"/>
      <c r="Y128" s="12"/>
      <c r="Z128" s="12"/>
      <c r="AA128" s="12"/>
      <c r="AB128" s="12"/>
      <c r="AC128" s="12"/>
      <c r="AD128" s="12"/>
      <c r="AE128" s="12"/>
      <c r="AR128" s="168" t="s">
        <v>91</v>
      </c>
      <c r="AT128" s="176" t="s">
        <v>74</v>
      </c>
      <c r="AU128" s="176" t="s">
        <v>81</v>
      </c>
      <c r="AY128" s="168" t="s">
        <v>158</v>
      </c>
      <c r="BK128" s="177">
        <f>SUM(BK129:BK194)</f>
        <v>0</v>
      </c>
    </row>
    <row r="129" s="2" customFormat="1" ht="33" customHeight="1">
      <c r="A129" s="38"/>
      <c r="B129" s="180"/>
      <c r="C129" s="181" t="s">
        <v>81</v>
      </c>
      <c r="D129" s="181" t="s">
        <v>160</v>
      </c>
      <c r="E129" s="182" t="s">
        <v>2807</v>
      </c>
      <c r="F129" s="183" t="s">
        <v>2808</v>
      </c>
      <c r="G129" s="184" t="s">
        <v>364</v>
      </c>
      <c r="H129" s="185">
        <v>1</v>
      </c>
      <c r="I129" s="186"/>
      <c r="J129" s="187">
        <f>ROUND(I129*H129,2)</f>
        <v>0</v>
      </c>
      <c r="K129" s="183" t="s">
        <v>1</v>
      </c>
      <c r="L129" s="39"/>
      <c r="M129" s="188" t="s">
        <v>1</v>
      </c>
      <c r="N129" s="189" t="s">
        <v>40</v>
      </c>
      <c r="O129" s="77"/>
      <c r="P129" s="190">
        <f>O129*H129</f>
        <v>0</v>
      </c>
      <c r="Q129" s="190">
        <v>0</v>
      </c>
      <c r="R129" s="190">
        <f>Q129*H129</f>
        <v>0</v>
      </c>
      <c r="S129" s="190">
        <v>0</v>
      </c>
      <c r="T129" s="191">
        <f>S129*H129</f>
        <v>0</v>
      </c>
      <c r="U129" s="38"/>
      <c r="V129" s="38"/>
      <c r="W129" s="38"/>
      <c r="X129" s="38"/>
      <c r="Y129" s="38"/>
      <c r="Z129" s="38"/>
      <c r="AA129" s="38"/>
      <c r="AB129" s="38"/>
      <c r="AC129" s="38"/>
      <c r="AD129" s="38"/>
      <c r="AE129" s="38"/>
      <c r="AR129" s="192" t="s">
        <v>165</v>
      </c>
      <c r="AT129" s="192" t="s">
        <v>160</v>
      </c>
      <c r="AU129" s="192" t="s">
        <v>83</v>
      </c>
      <c r="AY129" s="19" t="s">
        <v>158</v>
      </c>
      <c r="BE129" s="193">
        <f>IF(N129="základní",J129,0)</f>
        <v>0</v>
      </c>
      <c r="BF129" s="193">
        <f>IF(N129="snížená",J129,0)</f>
        <v>0</v>
      </c>
      <c r="BG129" s="193">
        <f>IF(N129="zákl. přenesená",J129,0)</f>
        <v>0</v>
      </c>
      <c r="BH129" s="193">
        <f>IF(N129="sníž. přenesená",J129,0)</f>
        <v>0</v>
      </c>
      <c r="BI129" s="193">
        <f>IF(N129="nulová",J129,0)</f>
        <v>0</v>
      </c>
      <c r="BJ129" s="19" t="s">
        <v>81</v>
      </c>
      <c r="BK129" s="193">
        <f>ROUND(I129*H129,2)</f>
        <v>0</v>
      </c>
      <c r="BL129" s="19" t="s">
        <v>165</v>
      </c>
      <c r="BM129" s="192" t="s">
        <v>83</v>
      </c>
    </row>
    <row r="130" s="2" customFormat="1">
      <c r="A130" s="38"/>
      <c r="B130" s="39"/>
      <c r="C130" s="38"/>
      <c r="D130" s="194" t="s">
        <v>167</v>
      </c>
      <c r="E130" s="38"/>
      <c r="F130" s="195" t="s">
        <v>2809</v>
      </c>
      <c r="G130" s="38"/>
      <c r="H130" s="38"/>
      <c r="I130" s="196"/>
      <c r="J130" s="38"/>
      <c r="K130" s="38"/>
      <c r="L130" s="39"/>
      <c r="M130" s="197"/>
      <c r="N130" s="198"/>
      <c r="O130" s="77"/>
      <c r="P130" s="77"/>
      <c r="Q130" s="77"/>
      <c r="R130" s="77"/>
      <c r="S130" s="77"/>
      <c r="T130" s="78"/>
      <c r="U130" s="38"/>
      <c r="V130" s="38"/>
      <c r="W130" s="38"/>
      <c r="X130" s="38"/>
      <c r="Y130" s="38"/>
      <c r="Z130" s="38"/>
      <c r="AA130" s="38"/>
      <c r="AB130" s="38"/>
      <c r="AC130" s="38"/>
      <c r="AD130" s="38"/>
      <c r="AE130" s="38"/>
      <c r="AT130" s="19" t="s">
        <v>167</v>
      </c>
      <c r="AU130" s="19" t="s">
        <v>83</v>
      </c>
    </row>
    <row r="131" s="2" customFormat="1" ht="16.5" customHeight="1">
      <c r="A131" s="38"/>
      <c r="B131" s="180"/>
      <c r="C131" s="181" t="s">
        <v>83</v>
      </c>
      <c r="D131" s="181" t="s">
        <v>160</v>
      </c>
      <c r="E131" s="182" t="s">
        <v>2810</v>
      </c>
      <c r="F131" s="183" t="s">
        <v>2811</v>
      </c>
      <c r="G131" s="184" t="s">
        <v>364</v>
      </c>
      <c r="H131" s="185">
        <v>1</v>
      </c>
      <c r="I131" s="186"/>
      <c r="J131" s="187">
        <f>ROUND(I131*H131,2)</f>
        <v>0</v>
      </c>
      <c r="K131" s="183" t="s">
        <v>1</v>
      </c>
      <c r="L131" s="39"/>
      <c r="M131" s="188" t="s">
        <v>1</v>
      </c>
      <c r="N131" s="189" t="s">
        <v>40</v>
      </c>
      <c r="O131" s="77"/>
      <c r="P131" s="190">
        <f>O131*H131</f>
        <v>0</v>
      </c>
      <c r="Q131" s="190">
        <v>0</v>
      </c>
      <c r="R131" s="190">
        <f>Q131*H131</f>
        <v>0</v>
      </c>
      <c r="S131" s="190">
        <v>0</v>
      </c>
      <c r="T131" s="191">
        <f>S131*H131</f>
        <v>0</v>
      </c>
      <c r="U131" s="38"/>
      <c r="V131" s="38"/>
      <c r="W131" s="38"/>
      <c r="X131" s="38"/>
      <c r="Y131" s="38"/>
      <c r="Z131" s="38"/>
      <c r="AA131" s="38"/>
      <c r="AB131" s="38"/>
      <c r="AC131" s="38"/>
      <c r="AD131" s="38"/>
      <c r="AE131" s="38"/>
      <c r="AR131" s="192" t="s">
        <v>165</v>
      </c>
      <c r="AT131" s="192" t="s">
        <v>160</v>
      </c>
      <c r="AU131" s="192" t="s">
        <v>83</v>
      </c>
      <c r="AY131" s="19" t="s">
        <v>158</v>
      </c>
      <c r="BE131" s="193">
        <f>IF(N131="základní",J131,0)</f>
        <v>0</v>
      </c>
      <c r="BF131" s="193">
        <f>IF(N131="snížená",J131,0)</f>
        <v>0</v>
      </c>
      <c r="BG131" s="193">
        <f>IF(N131="zákl. přenesená",J131,0)</f>
        <v>0</v>
      </c>
      <c r="BH131" s="193">
        <f>IF(N131="sníž. přenesená",J131,0)</f>
        <v>0</v>
      </c>
      <c r="BI131" s="193">
        <f>IF(N131="nulová",J131,0)</f>
        <v>0</v>
      </c>
      <c r="BJ131" s="19" t="s">
        <v>81</v>
      </c>
      <c r="BK131" s="193">
        <f>ROUND(I131*H131,2)</f>
        <v>0</v>
      </c>
      <c r="BL131" s="19" t="s">
        <v>165</v>
      </c>
      <c r="BM131" s="192" t="s">
        <v>165</v>
      </c>
    </row>
    <row r="132" s="2" customFormat="1">
      <c r="A132" s="38"/>
      <c r="B132" s="39"/>
      <c r="C132" s="38"/>
      <c r="D132" s="194" t="s">
        <v>167</v>
      </c>
      <c r="E132" s="38"/>
      <c r="F132" s="195" t="s">
        <v>2812</v>
      </c>
      <c r="G132" s="38"/>
      <c r="H132" s="38"/>
      <c r="I132" s="196"/>
      <c r="J132" s="38"/>
      <c r="K132" s="38"/>
      <c r="L132" s="39"/>
      <c r="M132" s="197"/>
      <c r="N132" s="198"/>
      <c r="O132" s="77"/>
      <c r="P132" s="77"/>
      <c r="Q132" s="77"/>
      <c r="R132" s="77"/>
      <c r="S132" s="77"/>
      <c r="T132" s="78"/>
      <c r="U132" s="38"/>
      <c r="V132" s="38"/>
      <c r="W132" s="38"/>
      <c r="X132" s="38"/>
      <c r="Y132" s="38"/>
      <c r="Z132" s="38"/>
      <c r="AA132" s="38"/>
      <c r="AB132" s="38"/>
      <c r="AC132" s="38"/>
      <c r="AD132" s="38"/>
      <c r="AE132" s="38"/>
      <c r="AT132" s="19" t="s">
        <v>167</v>
      </c>
      <c r="AU132" s="19" t="s">
        <v>83</v>
      </c>
    </row>
    <row r="133" s="2" customFormat="1" ht="37.8" customHeight="1">
      <c r="A133" s="38"/>
      <c r="B133" s="180"/>
      <c r="C133" s="181" t="s">
        <v>91</v>
      </c>
      <c r="D133" s="181" t="s">
        <v>160</v>
      </c>
      <c r="E133" s="182" t="s">
        <v>2813</v>
      </c>
      <c r="F133" s="183" t="s">
        <v>2814</v>
      </c>
      <c r="G133" s="184" t="s">
        <v>364</v>
      </c>
      <c r="H133" s="185">
        <v>1</v>
      </c>
      <c r="I133" s="186"/>
      <c r="J133" s="187">
        <f>ROUND(I133*H133,2)</f>
        <v>0</v>
      </c>
      <c r="K133" s="183" t="s">
        <v>1</v>
      </c>
      <c r="L133" s="39"/>
      <c r="M133" s="188" t="s">
        <v>1</v>
      </c>
      <c r="N133" s="189" t="s">
        <v>40</v>
      </c>
      <c r="O133" s="77"/>
      <c r="P133" s="190">
        <f>O133*H133</f>
        <v>0</v>
      </c>
      <c r="Q133" s="190">
        <v>0</v>
      </c>
      <c r="R133" s="190">
        <f>Q133*H133</f>
        <v>0</v>
      </c>
      <c r="S133" s="190">
        <v>0</v>
      </c>
      <c r="T133" s="191">
        <f>S133*H133</f>
        <v>0</v>
      </c>
      <c r="U133" s="38"/>
      <c r="V133" s="38"/>
      <c r="W133" s="38"/>
      <c r="X133" s="38"/>
      <c r="Y133" s="38"/>
      <c r="Z133" s="38"/>
      <c r="AA133" s="38"/>
      <c r="AB133" s="38"/>
      <c r="AC133" s="38"/>
      <c r="AD133" s="38"/>
      <c r="AE133" s="38"/>
      <c r="AR133" s="192" t="s">
        <v>165</v>
      </c>
      <c r="AT133" s="192" t="s">
        <v>160</v>
      </c>
      <c r="AU133" s="192" t="s">
        <v>83</v>
      </c>
      <c r="AY133" s="19" t="s">
        <v>158</v>
      </c>
      <c r="BE133" s="193">
        <f>IF(N133="základní",J133,0)</f>
        <v>0</v>
      </c>
      <c r="BF133" s="193">
        <f>IF(N133="snížená",J133,0)</f>
        <v>0</v>
      </c>
      <c r="BG133" s="193">
        <f>IF(N133="zákl. přenesená",J133,0)</f>
        <v>0</v>
      </c>
      <c r="BH133" s="193">
        <f>IF(N133="sníž. přenesená",J133,0)</f>
        <v>0</v>
      </c>
      <c r="BI133" s="193">
        <f>IF(N133="nulová",J133,0)</f>
        <v>0</v>
      </c>
      <c r="BJ133" s="19" t="s">
        <v>81</v>
      </c>
      <c r="BK133" s="193">
        <f>ROUND(I133*H133,2)</f>
        <v>0</v>
      </c>
      <c r="BL133" s="19" t="s">
        <v>165</v>
      </c>
      <c r="BM133" s="192" t="s">
        <v>208</v>
      </c>
    </row>
    <row r="134" s="2" customFormat="1">
      <c r="A134" s="38"/>
      <c r="B134" s="39"/>
      <c r="C134" s="38"/>
      <c r="D134" s="194" t="s">
        <v>167</v>
      </c>
      <c r="E134" s="38"/>
      <c r="F134" s="195" t="s">
        <v>2815</v>
      </c>
      <c r="G134" s="38"/>
      <c r="H134" s="38"/>
      <c r="I134" s="196"/>
      <c r="J134" s="38"/>
      <c r="K134" s="38"/>
      <c r="L134" s="39"/>
      <c r="M134" s="197"/>
      <c r="N134" s="198"/>
      <c r="O134" s="77"/>
      <c r="P134" s="77"/>
      <c r="Q134" s="77"/>
      <c r="R134" s="77"/>
      <c r="S134" s="77"/>
      <c r="T134" s="78"/>
      <c r="U134" s="38"/>
      <c r="V134" s="38"/>
      <c r="W134" s="38"/>
      <c r="X134" s="38"/>
      <c r="Y134" s="38"/>
      <c r="Z134" s="38"/>
      <c r="AA134" s="38"/>
      <c r="AB134" s="38"/>
      <c r="AC134" s="38"/>
      <c r="AD134" s="38"/>
      <c r="AE134" s="38"/>
      <c r="AT134" s="19" t="s">
        <v>167</v>
      </c>
      <c r="AU134" s="19" t="s">
        <v>83</v>
      </c>
    </row>
    <row r="135" s="2" customFormat="1" ht="37.8" customHeight="1">
      <c r="A135" s="38"/>
      <c r="B135" s="180"/>
      <c r="C135" s="181" t="s">
        <v>165</v>
      </c>
      <c r="D135" s="181" t="s">
        <v>160</v>
      </c>
      <c r="E135" s="182" t="s">
        <v>2816</v>
      </c>
      <c r="F135" s="183" t="s">
        <v>2817</v>
      </c>
      <c r="G135" s="184" t="s">
        <v>364</v>
      </c>
      <c r="H135" s="185">
        <v>1</v>
      </c>
      <c r="I135" s="186"/>
      <c r="J135" s="187">
        <f>ROUND(I135*H135,2)</f>
        <v>0</v>
      </c>
      <c r="K135" s="183" t="s">
        <v>1</v>
      </c>
      <c r="L135" s="39"/>
      <c r="M135" s="188" t="s">
        <v>1</v>
      </c>
      <c r="N135" s="189" t="s">
        <v>40</v>
      </c>
      <c r="O135" s="77"/>
      <c r="P135" s="190">
        <f>O135*H135</f>
        <v>0</v>
      </c>
      <c r="Q135" s="190">
        <v>0</v>
      </c>
      <c r="R135" s="190">
        <f>Q135*H135</f>
        <v>0</v>
      </c>
      <c r="S135" s="190">
        <v>0</v>
      </c>
      <c r="T135" s="191">
        <f>S135*H135</f>
        <v>0</v>
      </c>
      <c r="U135" s="38"/>
      <c r="V135" s="38"/>
      <c r="W135" s="38"/>
      <c r="X135" s="38"/>
      <c r="Y135" s="38"/>
      <c r="Z135" s="38"/>
      <c r="AA135" s="38"/>
      <c r="AB135" s="38"/>
      <c r="AC135" s="38"/>
      <c r="AD135" s="38"/>
      <c r="AE135" s="38"/>
      <c r="AR135" s="192" t="s">
        <v>165</v>
      </c>
      <c r="AT135" s="192" t="s">
        <v>160</v>
      </c>
      <c r="AU135" s="192" t="s">
        <v>83</v>
      </c>
      <c r="AY135" s="19" t="s">
        <v>158</v>
      </c>
      <c r="BE135" s="193">
        <f>IF(N135="základní",J135,0)</f>
        <v>0</v>
      </c>
      <c r="BF135" s="193">
        <f>IF(N135="snížená",J135,0)</f>
        <v>0</v>
      </c>
      <c r="BG135" s="193">
        <f>IF(N135="zákl. přenesená",J135,0)</f>
        <v>0</v>
      </c>
      <c r="BH135" s="193">
        <f>IF(N135="sníž. přenesená",J135,0)</f>
        <v>0</v>
      </c>
      <c r="BI135" s="193">
        <f>IF(N135="nulová",J135,0)</f>
        <v>0</v>
      </c>
      <c r="BJ135" s="19" t="s">
        <v>81</v>
      </c>
      <c r="BK135" s="193">
        <f>ROUND(I135*H135,2)</f>
        <v>0</v>
      </c>
      <c r="BL135" s="19" t="s">
        <v>165</v>
      </c>
      <c r="BM135" s="192" t="s">
        <v>226</v>
      </c>
    </row>
    <row r="136" s="2" customFormat="1">
      <c r="A136" s="38"/>
      <c r="B136" s="39"/>
      <c r="C136" s="38"/>
      <c r="D136" s="194" t="s">
        <v>167</v>
      </c>
      <c r="E136" s="38"/>
      <c r="F136" s="195" t="s">
        <v>2818</v>
      </c>
      <c r="G136" s="38"/>
      <c r="H136" s="38"/>
      <c r="I136" s="196"/>
      <c r="J136" s="38"/>
      <c r="K136" s="38"/>
      <c r="L136" s="39"/>
      <c r="M136" s="197"/>
      <c r="N136" s="198"/>
      <c r="O136" s="77"/>
      <c r="P136" s="77"/>
      <c r="Q136" s="77"/>
      <c r="R136" s="77"/>
      <c r="S136" s="77"/>
      <c r="T136" s="78"/>
      <c r="U136" s="38"/>
      <c r="V136" s="38"/>
      <c r="W136" s="38"/>
      <c r="X136" s="38"/>
      <c r="Y136" s="38"/>
      <c r="Z136" s="38"/>
      <c r="AA136" s="38"/>
      <c r="AB136" s="38"/>
      <c r="AC136" s="38"/>
      <c r="AD136" s="38"/>
      <c r="AE136" s="38"/>
      <c r="AT136" s="19" t="s">
        <v>167</v>
      </c>
      <c r="AU136" s="19" t="s">
        <v>83</v>
      </c>
    </row>
    <row r="137" s="2" customFormat="1" ht="24.15" customHeight="1">
      <c r="A137" s="38"/>
      <c r="B137" s="180"/>
      <c r="C137" s="181" t="s">
        <v>197</v>
      </c>
      <c r="D137" s="181" t="s">
        <v>160</v>
      </c>
      <c r="E137" s="182" t="s">
        <v>2819</v>
      </c>
      <c r="F137" s="183" t="s">
        <v>2820</v>
      </c>
      <c r="G137" s="184" t="s">
        <v>364</v>
      </c>
      <c r="H137" s="185">
        <v>2</v>
      </c>
      <c r="I137" s="186"/>
      <c r="J137" s="187">
        <f>ROUND(I137*H137,2)</f>
        <v>0</v>
      </c>
      <c r="K137" s="183" t="s">
        <v>1</v>
      </c>
      <c r="L137" s="39"/>
      <c r="M137" s="188" t="s">
        <v>1</v>
      </c>
      <c r="N137" s="189" t="s">
        <v>40</v>
      </c>
      <c r="O137" s="77"/>
      <c r="P137" s="190">
        <f>O137*H137</f>
        <v>0</v>
      </c>
      <c r="Q137" s="190">
        <v>0</v>
      </c>
      <c r="R137" s="190">
        <f>Q137*H137</f>
        <v>0</v>
      </c>
      <c r="S137" s="190">
        <v>0</v>
      </c>
      <c r="T137" s="191">
        <f>S137*H137</f>
        <v>0</v>
      </c>
      <c r="U137" s="38"/>
      <c r="V137" s="38"/>
      <c r="W137" s="38"/>
      <c r="X137" s="38"/>
      <c r="Y137" s="38"/>
      <c r="Z137" s="38"/>
      <c r="AA137" s="38"/>
      <c r="AB137" s="38"/>
      <c r="AC137" s="38"/>
      <c r="AD137" s="38"/>
      <c r="AE137" s="38"/>
      <c r="AR137" s="192" t="s">
        <v>165</v>
      </c>
      <c r="AT137" s="192" t="s">
        <v>160</v>
      </c>
      <c r="AU137" s="192" t="s">
        <v>83</v>
      </c>
      <c r="AY137" s="19" t="s">
        <v>158</v>
      </c>
      <c r="BE137" s="193">
        <f>IF(N137="základní",J137,0)</f>
        <v>0</v>
      </c>
      <c r="BF137" s="193">
        <f>IF(N137="snížená",J137,0)</f>
        <v>0</v>
      </c>
      <c r="BG137" s="193">
        <f>IF(N137="zákl. přenesená",J137,0)</f>
        <v>0</v>
      </c>
      <c r="BH137" s="193">
        <f>IF(N137="sníž. přenesená",J137,0)</f>
        <v>0</v>
      </c>
      <c r="BI137" s="193">
        <f>IF(N137="nulová",J137,0)</f>
        <v>0</v>
      </c>
      <c r="BJ137" s="19" t="s">
        <v>81</v>
      </c>
      <c r="BK137" s="193">
        <f>ROUND(I137*H137,2)</f>
        <v>0</v>
      </c>
      <c r="BL137" s="19" t="s">
        <v>165</v>
      </c>
      <c r="BM137" s="192" t="s">
        <v>238</v>
      </c>
    </row>
    <row r="138" s="2" customFormat="1">
      <c r="A138" s="38"/>
      <c r="B138" s="39"/>
      <c r="C138" s="38"/>
      <c r="D138" s="194" t="s">
        <v>167</v>
      </c>
      <c r="E138" s="38"/>
      <c r="F138" s="195" t="s">
        <v>2821</v>
      </c>
      <c r="G138" s="38"/>
      <c r="H138" s="38"/>
      <c r="I138" s="196"/>
      <c r="J138" s="38"/>
      <c r="K138" s="38"/>
      <c r="L138" s="39"/>
      <c r="M138" s="197"/>
      <c r="N138" s="198"/>
      <c r="O138" s="77"/>
      <c r="P138" s="77"/>
      <c r="Q138" s="77"/>
      <c r="R138" s="77"/>
      <c r="S138" s="77"/>
      <c r="T138" s="78"/>
      <c r="U138" s="38"/>
      <c r="V138" s="38"/>
      <c r="W138" s="38"/>
      <c r="X138" s="38"/>
      <c r="Y138" s="38"/>
      <c r="Z138" s="38"/>
      <c r="AA138" s="38"/>
      <c r="AB138" s="38"/>
      <c r="AC138" s="38"/>
      <c r="AD138" s="38"/>
      <c r="AE138" s="38"/>
      <c r="AT138" s="19" t="s">
        <v>167</v>
      </c>
      <c r="AU138" s="19" t="s">
        <v>83</v>
      </c>
    </row>
    <row r="139" s="2" customFormat="1" ht="24.15" customHeight="1">
      <c r="A139" s="38"/>
      <c r="B139" s="180"/>
      <c r="C139" s="181" t="s">
        <v>208</v>
      </c>
      <c r="D139" s="181" t="s">
        <v>160</v>
      </c>
      <c r="E139" s="182" t="s">
        <v>2822</v>
      </c>
      <c r="F139" s="183" t="s">
        <v>2823</v>
      </c>
      <c r="G139" s="184" t="s">
        <v>364</v>
      </c>
      <c r="H139" s="185">
        <v>2</v>
      </c>
      <c r="I139" s="186"/>
      <c r="J139" s="187">
        <f>ROUND(I139*H139,2)</f>
        <v>0</v>
      </c>
      <c r="K139" s="183" t="s">
        <v>1</v>
      </c>
      <c r="L139" s="39"/>
      <c r="M139" s="188" t="s">
        <v>1</v>
      </c>
      <c r="N139" s="189" t="s">
        <v>40</v>
      </c>
      <c r="O139" s="77"/>
      <c r="P139" s="190">
        <f>O139*H139</f>
        <v>0</v>
      </c>
      <c r="Q139" s="190">
        <v>0</v>
      </c>
      <c r="R139" s="190">
        <f>Q139*H139</f>
        <v>0</v>
      </c>
      <c r="S139" s="190">
        <v>0</v>
      </c>
      <c r="T139" s="191">
        <f>S139*H139</f>
        <v>0</v>
      </c>
      <c r="U139" s="38"/>
      <c r="V139" s="38"/>
      <c r="W139" s="38"/>
      <c r="X139" s="38"/>
      <c r="Y139" s="38"/>
      <c r="Z139" s="38"/>
      <c r="AA139" s="38"/>
      <c r="AB139" s="38"/>
      <c r="AC139" s="38"/>
      <c r="AD139" s="38"/>
      <c r="AE139" s="38"/>
      <c r="AR139" s="192" t="s">
        <v>165</v>
      </c>
      <c r="AT139" s="192" t="s">
        <v>160</v>
      </c>
      <c r="AU139" s="192" t="s">
        <v>83</v>
      </c>
      <c r="AY139" s="19" t="s">
        <v>158</v>
      </c>
      <c r="BE139" s="193">
        <f>IF(N139="základní",J139,0)</f>
        <v>0</v>
      </c>
      <c r="BF139" s="193">
        <f>IF(N139="snížená",J139,0)</f>
        <v>0</v>
      </c>
      <c r="BG139" s="193">
        <f>IF(N139="zákl. přenesená",J139,0)</f>
        <v>0</v>
      </c>
      <c r="BH139" s="193">
        <f>IF(N139="sníž. přenesená",J139,0)</f>
        <v>0</v>
      </c>
      <c r="BI139" s="193">
        <f>IF(N139="nulová",J139,0)</f>
        <v>0</v>
      </c>
      <c r="BJ139" s="19" t="s">
        <v>81</v>
      </c>
      <c r="BK139" s="193">
        <f>ROUND(I139*H139,2)</f>
        <v>0</v>
      </c>
      <c r="BL139" s="19" t="s">
        <v>165</v>
      </c>
      <c r="BM139" s="192" t="s">
        <v>8</v>
      </c>
    </row>
    <row r="140" s="2" customFormat="1">
      <c r="A140" s="38"/>
      <c r="B140" s="39"/>
      <c r="C140" s="38"/>
      <c r="D140" s="194" t="s">
        <v>167</v>
      </c>
      <c r="E140" s="38"/>
      <c r="F140" s="195" t="s">
        <v>2824</v>
      </c>
      <c r="G140" s="38"/>
      <c r="H140" s="38"/>
      <c r="I140" s="196"/>
      <c r="J140" s="38"/>
      <c r="K140" s="38"/>
      <c r="L140" s="39"/>
      <c r="M140" s="197"/>
      <c r="N140" s="198"/>
      <c r="O140" s="77"/>
      <c r="P140" s="77"/>
      <c r="Q140" s="77"/>
      <c r="R140" s="77"/>
      <c r="S140" s="77"/>
      <c r="T140" s="78"/>
      <c r="U140" s="38"/>
      <c r="V140" s="38"/>
      <c r="W140" s="38"/>
      <c r="X140" s="38"/>
      <c r="Y140" s="38"/>
      <c r="Z140" s="38"/>
      <c r="AA140" s="38"/>
      <c r="AB140" s="38"/>
      <c r="AC140" s="38"/>
      <c r="AD140" s="38"/>
      <c r="AE140" s="38"/>
      <c r="AT140" s="19" t="s">
        <v>167</v>
      </c>
      <c r="AU140" s="19" t="s">
        <v>83</v>
      </c>
    </row>
    <row r="141" s="2" customFormat="1" ht="24.15" customHeight="1">
      <c r="A141" s="38"/>
      <c r="B141" s="180"/>
      <c r="C141" s="181" t="s">
        <v>215</v>
      </c>
      <c r="D141" s="181" t="s">
        <v>160</v>
      </c>
      <c r="E141" s="182" t="s">
        <v>2825</v>
      </c>
      <c r="F141" s="183" t="s">
        <v>2826</v>
      </c>
      <c r="G141" s="184" t="s">
        <v>364</v>
      </c>
      <c r="H141" s="185">
        <v>4</v>
      </c>
      <c r="I141" s="186"/>
      <c r="J141" s="187">
        <f>ROUND(I141*H141,2)</f>
        <v>0</v>
      </c>
      <c r="K141" s="183" t="s">
        <v>1</v>
      </c>
      <c r="L141" s="39"/>
      <c r="M141" s="188" t="s">
        <v>1</v>
      </c>
      <c r="N141" s="189" t="s">
        <v>40</v>
      </c>
      <c r="O141" s="77"/>
      <c r="P141" s="190">
        <f>O141*H141</f>
        <v>0</v>
      </c>
      <c r="Q141" s="190">
        <v>0</v>
      </c>
      <c r="R141" s="190">
        <f>Q141*H141</f>
        <v>0</v>
      </c>
      <c r="S141" s="190">
        <v>0</v>
      </c>
      <c r="T141" s="191">
        <f>S141*H141</f>
        <v>0</v>
      </c>
      <c r="U141" s="38"/>
      <c r="V141" s="38"/>
      <c r="W141" s="38"/>
      <c r="X141" s="38"/>
      <c r="Y141" s="38"/>
      <c r="Z141" s="38"/>
      <c r="AA141" s="38"/>
      <c r="AB141" s="38"/>
      <c r="AC141" s="38"/>
      <c r="AD141" s="38"/>
      <c r="AE141" s="38"/>
      <c r="AR141" s="192" t="s">
        <v>165</v>
      </c>
      <c r="AT141" s="192" t="s">
        <v>160</v>
      </c>
      <c r="AU141" s="192" t="s">
        <v>83</v>
      </c>
      <c r="AY141" s="19" t="s">
        <v>158</v>
      </c>
      <c r="BE141" s="193">
        <f>IF(N141="základní",J141,0)</f>
        <v>0</v>
      </c>
      <c r="BF141" s="193">
        <f>IF(N141="snížená",J141,0)</f>
        <v>0</v>
      </c>
      <c r="BG141" s="193">
        <f>IF(N141="zákl. přenesená",J141,0)</f>
        <v>0</v>
      </c>
      <c r="BH141" s="193">
        <f>IF(N141="sníž. přenesená",J141,0)</f>
        <v>0</v>
      </c>
      <c r="BI141" s="193">
        <f>IF(N141="nulová",J141,0)</f>
        <v>0</v>
      </c>
      <c r="BJ141" s="19" t="s">
        <v>81</v>
      </c>
      <c r="BK141" s="193">
        <f>ROUND(I141*H141,2)</f>
        <v>0</v>
      </c>
      <c r="BL141" s="19" t="s">
        <v>165</v>
      </c>
      <c r="BM141" s="192" t="s">
        <v>259</v>
      </c>
    </row>
    <row r="142" s="2" customFormat="1">
      <c r="A142" s="38"/>
      <c r="B142" s="39"/>
      <c r="C142" s="38"/>
      <c r="D142" s="194" t="s">
        <v>167</v>
      </c>
      <c r="E142" s="38"/>
      <c r="F142" s="195" t="s">
        <v>2827</v>
      </c>
      <c r="G142" s="38"/>
      <c r="H142" s="38"/>
      <c r="I142" s="196"/>
      <c r="J142" s="38"/>
      <c r="K142" s="38"/>
      <c r="L142" s="39"/>
      <c r="M142" s="197"/>
      <c r="N142" s="198"/>
      <c r="O142" s="77"/>
      <c r="P142" s="77"/>
      <c r="Q142" s="77"/>
      <c r="R142" s="77"/>
      <c r="S142" s="77"/>
      <c r="T142" s="78"/>
      <c r="U142" s="38"/>
      <c r="V142" s="38"/>
      <c r="W142" s="38"/>
      <c r="X142" s="38"/>
      <c r="Y142" s="38"/>
      <c r="Z142" s="38"/>
      <c r="AA142" s="38"/>
      <c r="AB142" s="38"/>
      <c r="AC142" s="38"/>
      <c r="AD142" s="38"/>
      <c r="AE142" s="38"/>
      <c r="AT142" s="19" t="s">
        <v>167</v>
      </c>
      <c r="AU142" s="19" t="s">
        <v>83</v>
      </c>
    </row>
    <row r="143" s="2" customFormat="1" ht="21.75" customHeight="1">
      <c r="A143" s="38"/>
      <c r="B143" s="180"/>
      <c r="C143" s="181" t="s">
        <v>226</v>
      </c>
      <c r="D143" s="181" t="s">
        <v>160</v>
      </c>
      <c r="E143" s="182" t="s">
        <v>2828</v>
      </c>
      <c r="F143" s="183" t="s">
        <v>2829</v>
      </c>
      <c r="G143" s="184" t="s">
        <v>1512</v>
      </c>
      <c r="H143" s="185">
        <v>2</v>
      </c>
      <c r="I143" s="186"/>
      <c r="J143" s="187">
        <f>ROUND(I143*H143,2)</f>
        <v>0</v>
      </c>
      <c r="K143" s="183" t="s">
        <v>1</v>
      </c>
      <c r="L143" s="39"/>
      <c r="M143" s="188" t="s">
        <v>1</v>
      </c>
      <c r="N143" s="189" t="s">
        <v>40</v>
      </c>
      <c r="O143" s="77"/>
      <c r="P143" s="190">
        <f>O143*H143</f>
        <v>0</v>
      </c>
      <c r="Q143" s="190">
        <v>0</v>
      </c>
      <c r="R143" s="190">
        <f>Q143*H143</f>
        <v>0</v>
      </c>
      <c r="S143" s="190">
        <v>0</v>
      </c>
      <c r="T143" s="191">
        <f>S143*H143</f>
        <v>0</v>
      </c>
      <c r="U143" s="38"/>
      <c r="V143" s="38"/>
      <c r="W143" s="38"/>
      <c r="X143" s="38"/>
      <c r="Y143" s="38"/>
      <c r="Z143" s="38"/>
      <c r="AA143" s="38"/>
      <c r="AB143" s="38"/>
      <c r="AC143" s="38"/>
      <c r="AD143" s="38"/>
      <c r="AE143" s="38"/>
      <c r="AR143" s="192" t="s">
        <v>165</v>
      </c>
      <c r="AT143" s="192" t="s">
        <v>160</v>
      </c>
      <c r="AU143" s="192" t="s">
        <v>83</v>
      </c>
      <c r="AY143" s="19" t="s">
        <v>158</v>
      </c>
      <c r="BE143" s="193">
        <f>IF(N143="základní",J143,0)</f>
        <v>0</v>
      </c>
      <c r="BF143" s="193">
        <f>IF(N143="snížená",J143,0)</f>
        <v>0</v>
      </c>
      <c r="BG143" s="193">
        <f>IF(N143="zákl. přenesená",J143,0)</f>
        <v>0</v>
      </c>
      <c r="BH143" s="193">
        <f>IF(N143="sníž. přenesená",J143,0)</f>
        <v>0</v>
      </c>
      <c r="BI143" s="193">
        <f>IF(N143="nulová",J143,0)</f>
        <v>0</v>
      </c>
      <c r="BJ143" s="19" t="s">
        <v>81</v>
      </c>
      <c r="BK143" s="193">
        <f>ROUND(I143*H143,2)</f>
        <v>0</v>
      </c>
      <c r="BL143" s="19" t="s">
        <v>165</v>
      </c>
      <c r="BM143" s="192" t="s">
        <v>272</v>
      </c>
    </row>
    <row r="144" s="2" customFormat="1">
      <c r="A144" s="38"/>
      <c r="B144" s="39"/>
      <c r="C144" s="38"/>
      <c r="D144" s="194" t="s">
        <v>167</v>
      </c>
      <c r="E144" s="38"/>
      <c r="F144" s="195" t="s">
        <v>2829</v>
      </c>
      <c r="G144" s="38"/>
      <c r="H144" s="38"/>
      <c r="I144" s="196"/>
      <c r="J144" s="38"/>
      <c r="K144" s="38"/>
      <c r="L144" s="39"/>
      <c r="M144" s="197"/>
      <c r="N144" s="198"/>
      <c r="O144" s="77"/>
      <c r="P144" s="77"/>
      <c r="Q144" s="77"/>
      <c r="R144" s="77"/>
      <c r="S144" s="77"/>
      <c r="T144" s="78"/>
      <c r="U144" s="38"/>
      <c r="V144" s="38"/>
      <c r="W144" s="38"/>
      <c r="X144" s="38"/>
      <c r="Y144" s="38"/>
      <c r="Z144" s="38"/>
      <c r="AA144" s="38"/>
      <c r="AB144" s="38"/>
      <c r="AC144" s="38"/>
      <c r="AD144" s="38"/>
      <c r="AE144" s="38"/>
      <c r="AT144" s="19" t="s">
        <v>167</v>
      </c>
      <c r="AU144" s="19" t="s">
        <v>83</v>
      </c>
    </row>
    <row r="145" s="2" customFormat="1" ht="24.15" customHeight="1">
      <c r="A145" s="38"/>
      <c r="B145" s="180"/>
      <c r="C145" s="181" t="s">
        <v>231</v>
      </c>
      <c r="D145" s="181" t="s">
        <v>160</v>
      </c>
      <c r="E145" s="182" t="s">
        <v>2830</v>
      </c>
      <c r="F145" s="183" t="s">
        <v>2831</v>
      </c>
      <c r="G145" s="184" t="s">
        <v>364</v>
      </c>
      <c r="H145" s="185">
        <v>1</v>
      </c>
      <c r="I145" s="186"/>
      <c r="J145" s="187">
        <f>ROUND(I145*H145,2)</f>
        <v>0</v>
      </c>
      <c r="K145" s="183" t="s">
        <v>1</v>
      </c>
      <c r="L145" s="39"/>
      <c r="M145" s="188" t="s">
        <v>1</v>
      </c>
      <c r="N145" s="189" t="s">
        <v>40</v>
      </c>
      <c r="O145" s="77"/>
      <c r="P145" s="190">
        <f>O145*H145</f>
        <v>0</v>
      </c>
      <c r="Q145" s="190">
        <v>0</v>
      </c>
      <c r="R145" s="190">
        <f>Q145*H145</f>
        <v>0</v>
      </c>
      <c r="S145" s="190">
        <v>0</v>
      </c>
      <c r="T145" s="191">
        <f>S145*H145</f>
        <v>0</v>
      </c>
      <c r="U145" s="38"/>
      <c r="V145" s="38"/>
      <c r="W145" s="38"/>
      <c r="X145" s="38"/>
      <c r="Y145" s="38"/>
      <c r="Z145" s="38"/>
      <c r="AA145" s="38"/>
      <c r="AB145" s="38"/>
      <c r="AC145" s="38"/>
      <c r="AD145" s="38"/>
      <c r="AE145" s="38"/>
      <c r="AR145" s="192" t="s">
        <v>165</v>
      </c>
      <c r="AT145" s="192" t="s">
        <v>160</v>
      </c>
      <c r="AU145" s="192" t="s">
        <v>83</v>
      </c>
      <c r="AY145" s="19" t="s">
        <v>158</v>
      </c>
      <c r="BE145" s="193">
        <f>IF(N145="základní",J145,0)</f>
        <v>0</v>
      </c>
      <c r="BF145" s="193">
        <f>IF(N145="snížená",J145,0)</f>
        <v>0</v>
      </c>
      <c r="BG145" s="193">
        <f>IF(N145="zákl. přenesená",J145,0)</f>
        <v>0</v>
      </c>
      <c r="BH145" s="193">
        <f>IF(N145="sníž. přenesená",J145,0)</f>
        <v>0</v>
      </c>
      <c r="BI145" s="193">
        <f>IF(N145="nulová",J145,0)</f>
        <v>0</v>
      </c>
      <c r="BJ145" s="19" t="s">
        <v>81</v>
      </c>
      <c r="BK145" s="193">
        <f>ROUND(I145*H145,2)</f>
        <v>0</v>
      </c>
      <c r="BL145" s="19" t="s">
        <v>165</v>
      </c>
      <c r="BM145" s="192" t="s">
        <v>294</v>
      </c>
    </row>
    <row r="146" s="2" customFormat="1">
      <c r="A146" s="38"/>
      <c r="B146" s="39"/>
      <c r="C146" s="38"/>
      <c r="D146" s="194" t="s">
        <v>167</v>
      </c>
      <c r="E146" s="38"/>
      <c r="F146" s="195" t="s">
        <v>2832</v>
      </c>
      <c r="G146" s="38"/>
      <c r="H146" s="38"/>
      <c r="I146" s="196"/>
      <c r="J146" s="38"/>
      <c r="K146" s="38"/>
      <c r="L146" s="39"/>
      <c r="M146" s="197"/>
      <c r="N146" s="198"/>
      <c r="O146" s="77"/>
      <c r="P146" s="77"/>
      <c r="Q146" s="77"/>
      <c r="R146" s="77"/>
      <c r="S146" s="77"/>
      <c r="T146" s="78"/>
      <c r="U146" s="38"/>
      <c r="V146" s="38"/>
      <c r="W146" s="38"/>
      <c r="X146" s="38"/>
      <c r="Y146" s="38"/>
      <c r="Z146" s="38"/>
      <c r="AA146" s="38"/>
      <c r="AB146" s="38"/>
      <c r="AC146" s="38"/>
      <c r="AD146" s="38"/>
      <c r="AE146" s="38"/>
      <c r="AT146" s="19" t="s">
        <v>167</v>
      </c>
      <c r="AU146" s="19" t="s">
        <v>83</v>
      </c>
    </row>
    <row r="147" s="2" customFormat="1" ht="24.15" customHeight="1">
      <c r="A147" s="38"/>
      <c r="B147" s="180"/>
      <c r="C147" s="181" t="s">
        <v>238</v>
      </c>
      <c r="D147" s="181" t="s">
        <v>160</v>
      </c>
      <c r="E147" s="182" t="s">
        <v>2833</v>
      </c>
      <c r="F147" s="183" t="s">
        <v>2834</v>
      </c>
      <c r="G147" s="184" t="s">
        <v>364</v>
      </c>
      <c r="H147" s="185">
        <v>2</v>
      </c>
      <c r="I147" s="186"/>
      <c r="J147" s="187">
        <f>ROUND(I147*H147,2)</f>
        <v>0</v>
      </c>
      <c r="K147" s="183" t="s">
        <v>1</v>
      </c>
      <c r="L147" s="39"/>
      <c r="M147" s="188" t="s">
        <v>1</v>
      </c>
      <c r="N147" s="189" t="s">
        <v>40</v>
      </c>
      <c r="O147" s="77"/>
      <c r="P147" s="190">
        <f>O147*H147</f>
        <v>0</v>
      </c>
      <c r="Q147" s="190">
        <v>0</v>
      </c>
      <c r="R147" s="190">
        <f>Q147*H147</f>
        <v>0</v>
      </c>
      <c r="S147" s="190">
        <v>0</v>
      </c>
      <c r="T147" s="191">
        <f>S147*H147</f>
        <v>0</v>
      </c>
      <c r="U147" s="38"/>
      <c r="V147" s="38"/>
      <c r="W147" s="38"/>
      <c r="X147" s="38"/>
      <c r="Y147" s="38"/>
      <c r="Z147" s="38"/>
      <c r="AA147" s="38"/>
      <c r="AB147" s="38"/>
      <c r="AC147" s="38"/>
      <c r="AD147" s="38"/>
      <c r="AE147" s="38"/>
      <c r="AR147" s="192" t="s">
        <v>165</v>
      </c>
      <c r="AT147" s="192" t="s">
        <v>160</v>
      </c>
      <c r="AU147" s="192" t="s">
        <v>83</v>
      </c>
      <c r="AY147" s="19" t="s">
        <v>158</v>
      </c>
      <c r="BE147" s="193">
        <f>IF(N147="základní",J147,0)</f>
        <v>0</v>
      </c>
      <c r="BF147" s="193">
        <f>IF(N147="snížená",J147,0)</f>
        <v>0</v>
      </c>
      <c r="BG147" s="193">
        <f>IF(N147="zákl. přenesená",J147,0)</f>
        <v>0</v>
      </c>
      <c r="BH147" s="193">
        <f>IF(N147="sníž. přenesená",J147,0)</f>
        <v>0</v>
      </c>
      <c r="BI147" s="193">
        <f>IF(N147="nulová",J147,0)</f>
        <v>0</v>
      </c>
      <c r="BJ147" s="19" t="s">
        <v>81</v>
      </c>
      <c r="BK147" s="193">
        <f>ROUND(I147*H147,2)</f>
        <v>0</v>
      </c>
      <c r="BL147" s="19" t="s">
        <v>165</v>
      </c>
      <c r="BM147" s="192" t="s">
        <v>311</v>
      </c>
    </row>
    <row r="148" s="2" customFormat="1">
      <c r="A148" s="38"/>
      <c r="B148" s="39"/>
      <c r="C148" s="38"/>
      <c r="D148" s="194" t="s">
        <v>167</v>
      </c>
      <c r="E148" s="38"/>
      <c r="F148" s="195" t="s">
        <v>2835</v>
      </c>
      <c r="G148" s="38"/>
      <c r="H148" s="38"/>
      <c r="I148" s="196"/>
      <c r="J148" s="38"/>
      <c r="K148" s="38"/>
      <c r="L148" s="39"/>
      <c r="M148" s="197"/>
      <c r="N148" s="198"/>
      <c r="O148" s="77"/>
      <c r="P148" s="77"/>
      <c r="Q148" s="77"/>
      <c r="R148" s="77"/>
      <c r="S148" s="77"/>
      <c r="T148" s="78"/>
      <c r="U148" s="38"/>
      <c r="V148" s="38"/>
      <c r="W148" s="38"/>
      <c r="X148" s="38"/>
      <c r="Y148" s="38"/>
      <c r="Z148" s="38"/>
      <c r="AA148" s="38"/>
      <c r="AB148" s="38"/>
      <c r="AC148" s="38"/>
      <c r="AD148" s="38"/>
      <c r="AE148" s="38"/>
      <c r="AT148" s="19" t="s">
        <v>167</v>
      </c>
      <c r="AU148" s="19" t="s">
        <v>83</v>
      </c>
    </row>
    <row r="149" s="2" customFormat="1" ht="24.15" customHeight="1">
      <c r="A149" s="38"/>
      <c r="B149" s="180"/>
      <c r="C149" s="181" t="s">
        <v>245</v>
      </c>
      <c r="D149" s="181" t="s">
        <v>160</v>
      </c>
      <c r="E149" s="182" t="s">
        <v>2836</v>
      </c>
      <c r="F149" s="183" t="s">
        <v>2837</v>
      </c>
      <c r="G149" s="184" t="s">
        <v>364</v>
      </c>
      <c r="H149" s="185">
        <v>3</v>
      </c>
      <c r="I149" s="186"/>
      <c r="J149" s="187">
        <f>ROUND(I149*H149,2)</f>
        <v>0</v>
      </c>
      <c r="K149" s="183" t="s">
        <v>1</v>
      </c>
      <c r="L149" s="39"/>
      <c r="M149" s="188" t="s">
        <v>1</v>
      </c>
      <c r="N149" s="189" t="s">
        <v>40</v>
      </c>
      <c r="O149" s="77"/>
      <c r="P149" s="190">
        <f>O149*H149</f>
        <v>0</v>
      </c>
      <c r="Q149" s="190">
        <v>0</v>
      </c>
      <c r="R149" s="190">
        <f>Q149*H149</f>
        <v>0</v>
      </c>
      <c r="S149" s="190">
        <v>0</v>
      </c>
      <c r="T149" s="191">
        <f>S149*H149</f>
        <v>0</v>
      </c>
      <c r="U149" s="38"/>
      <c r="V149" s="38"/>
      <c r="W149" s="38"/>
      <c r="X149" s="38"/>
      <c r="Y149" s="38"/>
      <c r="Z149" s="38"/>
      <c r="AA149" s="38"/>
      <c r="AB149" s="38"/>
      <c r="AC149" s="38"/>
      <c r="AD149" s="38"/>
      <c r="AE149" s="38"/>
      <c r="AR149" s="192" t="s">
        <v>165</v>
      </c>
      <c r="AT149" s="192" t="s">
        <v>160</v>
      </c>
      <c r="AU149" s="192" t="s">
        <v>83</v>
      </c>
      <c r="AY149" s="19" t="s">
        <v>158</v>
      </c>
      <c r="BE149" s="193">
        <f>IF(N149="základní",J149,0)</f>
        <v>0</v>
      </c>
      <c r="BF149" s="193">
        <f>IF(N149="snížená",J149,0)</f>
        <v>0</v>
      </c>
      <c r="BG149" s="193">
        <f>IF(N149="zákl. přenesená",J149,0)</f>
        <v>0</v>
      </c>
      <c r="BH149" s="193">
        <f>IF(N149="sníž. přenesená",J149,0)</f>
        <v>0</v>
      </c>
      <c r="BI149" s="193">
        <f>IF(N149="nulová",J149,0)</f>
        <v>0</v>
      </c>
      <c r="BJ149" s="19" t="s">
        <v>81</v>
      </c>
      <c r="BK149" s="193">
        <f>ROUND(I149*H149,2)</f>
        <v>0</v>
      </c>
      <c r="BL149" s="19" t="s">
        <v>165</v>
      </c>
      <c r="BM149" s="192" t="s">
        <v>322</v>
      </c>
    </row>
    <row r="150" s="2" customFormat="1">
      <c r="A150" s="38"/>
      <c r="B150" s="39"/>
      <c r="C150" s="38"/>
      <c r="D150" s="194" t="s">
        <v>167</v>
      </c>
      <c r="E150" s="38"/>
      <c r="F150" s="195" t="s">
        <v>2838</v>
      </c>
      <c r="G150" s="38"/>
      <c r="H150" s="38"/>
      <c r="I150" s="196"/>
      <c r="J150" s="38"/>
      <c r="K150" s="38"/>
      <c r="L150" s="39"/>
      <c r="M150" s="197"/>
      <c r="N150" s="198"/>
      <c r="O150" s="77"/>
      <c r="P150" s="77"/>
      <c r="Q150" s="77"/>
      <c r="R150" s="77"/>
      <c r="S150" s="77"/>
      <c r="T150" s="78"/>
      <c r="U150" s="38"/>
      <c r="V150" s="38"/>
      <c r="W150" s="38"/>
      <c r="X150" s="38"/>
      <c r="Y150" s="38"/>
      <c r="Z150" s="38"/>
      <c r="AA150" s="38"/>
      <c r="AB150" s="38"/>
      <c r="AC150" s="38"/>
      <c r="AD150" s="38"/>
      <c r="AE150" s="38"/>
      <c r="AT150" s="19" t="s">
        <v>167</v>
      </c>
      <c r="AU150" s="19" t="s">
        <v>83</v>
      </c>
    </row>
    <row r="151" s="2" customFormat="1" ht="21.75" customHeight="1">
      <c r="A151" s="38"/>
      <c r="B151" s="180"/>
      <c r="C151" s="181" t="s">
        <v>8</v>
      </c>
      <c r="D151" s="181" t="s">
        <v>160</v>
      </c>
      <c r="E151" s="182" t="s">
        <v>2839</v>
      </c>
      <c r="F151" s="183" t="s">
        <v>2840</v>
      </c>
      <c r="G151" s="184" t="s">
        <v>364</v>
      </c>
      <c r="H151" s="185">
        <v>1</v>
      </c>
      <c r="I151" s="186"/>
      <c r="J151" s="187">
        <f>ROUND(I151*H151,2)</f>
        <v>0</v>
      </c>
      <c r="K151" s="183" t="s">
        <v>1</v>
      </c>
      <c r="L151" s="39"/>
      <c r="M151" s="188" t="s">
        <v>1</v>
      </c>
      <c r="N151" s="189" t="s">
        <v>40</v>
      </c>
      <c r="O151" s="77"/>
      <c r="P151" s="190">
        <f>O151*H151</f>
        <v>0</v>
      </c>
      <c r="Q151" s="190">
        <v>0</v>
      </c>
      <c r="R151" s="190">
        <f>Q151*H151</f>
        <v>0</v>
      </c>
      <c r="S151" s="190">
        <v>0</v>
      </c>
      <c r="T151" s="191">
        <f>S151*H151</f>
        <v>0</v>
      </c>
      <c r="U151" s="38"/>
      <c r="V151" s="38"/>
      <c r="W151" s="38"/>
      <c r="X151" s="38"/>
      <c r="Y151" s="38"/>
      <c r="Z151" s="38"/>
      <c r="AA151" s="38"/>
      <c r="AB151" s="38"/>
      <c r="AC151" s="38"/>
      <c r="AD151" s="38"/>
      <c r="AE151" s="38"/>
      <c r="AR151" s="192" t="s">
        <v>165</v>
      </c>
      <c r="AT151" s="192" t="s">
        <v>160</v>
      </c>
      <c r="AU151" s="192" t="s">
        <v>83</v>
      </c>
      <c r="AY151" s="19" t="s">
        <v>158</v>
      </c>
      <c r="BE151" s="193">
        <f>IF(N151="základní",J151,0)</f>
        <v>0</v>
      </c>
      <c r="BF151" s="193">
        <f>IF(N151="snížená",J151,0)</f>
        <v>0</v>
      </c>
      <c r="BG151" s="193">
        <f>IF(N151="zákl. přenesená",J151,0)</f>
        <v>0</v>
      </c>
      <c r="BH151" s="193">
        <f>IF(N151="sníž. přenesená",J151,0)</f>
        <v>0</v>
      </c>
      <c r="BI151" s="193">
        <f>IF(N151="nulová",J151,0)</f>
        <v>0</v>
      </c>
      <c r="BJ151" s="19" t="s">
        <v>81</v>
      </c>
      <c r="BK151" s="193">
        <f>ROUND(I151*H151,2)</f>
        <v>0</v>
      </c>
      <c r="BL151" s="19" t="s">
        <v>165</v>
      </c>
      <c r="BM151" s="192" t="s">
        <v>333</v>
      </c>
    </row>
    <row r="152" s="2" customFormat="1">
      <c r="A152" s="38"/>
      <c r="B152" s="39"/>
      <c r="C152" s="38"/>
      <c r="D152" s="194" t="s">
        <v>167</v>
      </c>
      <c r="E152" s="38"/>
      <c r="F152" s="195" t="s">
        <v>2841</v>
      </c>
      <c r="G152" s="38"/>
      <c r="H152" s="38"/>
      <c r="I152" s="196"/>
      <c r="J152" s="38"/>
      <c r="K152" s="38"/>
      <c r="L152" s="39"/>
      <c r="M152" s="197"/>
      <c r="N152" s="198"/>
      <c r="O152" s="77"/>
      <c r="P152" s="77"/>
      <c r="Q152" s="77"/>
      <c r="R152" s="77"/>
      <c r="S152" s="77"/>
      <c r="T152" s="78"/>
      <c r="U152" s="38"/>
      <c r="V152" s="38"/>
      <c r="W152" s="38"/>
      <c r="X152" s="38"/>
      <c r="Y152" s="38"/>
      <c r="Z152" s="38"/>
      <c r="AA152" s="38"/>
      <c r="AB152" s="38"/>
      <c r="AC152" s="38"/>
      <c r="AD152" s="38"/>
      <c r="AE152" s="38"/>
      <c r="AT152" s="19" t="s">
        <v>167</v>
      </c>
      <c r="AU152" s="19" t="s">
        <v>83</v>
      </c>
    </row>
    <row r="153" s="2" customFormat="1" ht="24.15" customHeight="1">
      <c r="A153" s="38"/>
      <c r="B153" s="180"/>
      <c r="C153" s="181" t="s">
        <v>252</v>
      </c>
      <c r="D153" s="181" t="s">
        <v>160</v>
      </c>
      <c r="E153" s="182" t="s">
        <v>2842</v>
      </c>
      <c r="F153" s="183" t="s">
        <v>2843</v>
      </c>
      <c r="G153" s="184" t="s">
        <v>364</v>
      </c>
      <c r="H153" s="185">
        <v>4</v>
      </c>
      <c r="I153" s="186"/>
      <c r="J153" s="187">
        <f>ROUND(I153*H153,2)</f>
        <v>0</v>
      </c>
      <c r="K153" s="183" t="s">
        <v>1</v>
      </c>
      <c r="L153" s="39"/>
      <c r="M153" s="188" t="s">
        <v>1</v>
      </c>
      <c r="N153" s="189" t="s">
        <v>40</v>
      </c>
      <c r="O153" s="77"/>
      <c r="P153" s="190">
        <f>O153*H153</f>
        <v>0</v>
      </c>
      <c r="Q153" s="190">
        <v>0</v>
      </c>
      <c r="R153" s="190">
        <f>Q153*H153</f>
        <v>0</v>
      </c>
      <c r="S153" s="190">
        <v>0</v>
      </c>
      <c r="T153" s="191">
        <f>S153*H153</f>
        <v>0</v>
      </c>
      <c r="U153" s="38"/>
      <c r="V153" s="38"/>
      <c r="W153" s="38"/>
      <c r="X153" s="38"/>
      <c r="Y153" s="38"/>
      <c r="Z153" s="38"/>
      <c r="AA153" s="38"/>
      <c r="AB153" s="38"/>
      <c r="AC153" s="38"/>
      <c r="AD153" s="38"/>
      <c r="AE153" s="38"/>
      <c r="AR153" s="192" t="s">
        <v>165</v>
      </c>
      <c r="AT153" s="192" t="s">
        <v>160</v>
      </c>
      <c r="AU153" s="192" t="s">
        <v>83</v>
      </c>
      <c r="AY153" s="19" t="s">
        <v>158</v>
      </c>
      <c r="BE153" s="193">
        <f>IF(N153="základní",J153,0)</f>
        <v>0</v>
      </c>
      <c r="BF153" s="193">
        <f>IF(N153="snížená",J153,0)</f>
        <v>0</v>
      </c>
      <c r="BG153" s="193">
        <f>IF(N153="zákl. přenesená",J153,0)</f>
        <v>0</v>
      </c>
      <c r="BH153" s="193">
        <f>IF(N153="sníž. přenesená",J153,0)</f>
        <v>0</v>
      </c>
      <c r="BI153" s="193">
        <f>IF(N153="nulová",J153,0)</f>
        <v>0</v>
      </c>
      <c r="BJ153" s="19" t="s">
        <v>81</v>
      </c>
      <c r="BK153" s="193">
        <f>ROUND(I153*H153,2)</f>
        <v>0</v>
      </c>
      <c r="BL153" s="19" t="s">
        <v>165</v>
      </c>
      <c r="BM153" s="192" t="s">
        <v>347</v>
      </c>
    </row>
    <row r="154" s="2" customFormat="1">
      <c r="A154" s="38"/>
      <c r="B154" s="39"/>
      <c r="C154" s="38"/>
      <c r="D154" s="194" t="s">
        <v>167</v>
      </c>
      <c r="E154" s="38"/>
      <c r="F154" s="195" t="s">
        <v>2844</v>
      </c>
      <c r="G154" s="38"/>
      <c r="H154" s="38"/>
      <c r="I154" s="196"/>
      <c r="J154" s="38"/>
      <c r="K154" s="38"/>
      <c r="L154" s="39"/>
      <c r="M154" s="197"/>
      <c r="N154" s="198"/>
      <c r="O154" s="77"/>
      <c r="P154" s="77"/>
      <c r="Q154" s="77"/>
      <c r="R154" s="77"/>
      <c r="S154" s="77"/>
      <c r="T154" s="78"/>
      <c r="U154" s="38"/>
      <c r="V154" s="38"/>
      <c r="W154" s="38"/>
      <c r="X154" s="38"/>
      <c r="Y154" s="38"/>
      <c r="Z154" s="38"/>
      <c r="AA154" s="38"/>
      <c r="AB154" s="38"/>
      <c r="AC154" s="38"/>
      <c r="AD154" s="38"/>
      <c r="AE154" s="38"/>
      <c r="AT154" s="19" t="s">
        <v>167</v>
      </c>
      <c r="AU154" s="19" t="s">
        <v>83</v>
      </c>
    </row>
    <row r="155" s="2" customFormat="1" ht="16.5" customHeight="1">
      <c r="A155" s="38"/>
      <c r="B155" s="180"/>
      <c r="C155" s="181" t="s">
        <v>259</v>
      </c>
      <c r="D155" s="181" t="s">
        <v>160</v>
      </c>
      <c r="E155" s="182" t="s">
        <v>2845</v>
      </c>
      <c r="F155" s="183" t="s">
        <v>2846</v>
      </c>
      <c r="G155" s="184" t="s">
        <v>364</v>
      </c>
      <c r="H155" s="185">
        <v>4</v>
      </c>
      <c r="I155" s="186"/>
      <c r="J155" s="187">
        <f>ROUND(I155*H155,2)</f>
        <v>0</v>
      </c>
      <c r="K155" s="183" t="s">
        <v>1</v>
      </c>
      <c r="L155" s="39"/>
      <c r="M155" s="188" t="s">
        <v>1</v>
      </c>
      <c r="N155" s="189" t="s">
        <v>40</v>
      </c>
      <c r="O155" s="77"/>
      <c r="P155" s="190">
        <f>O155*H155</f>
        <v>0</v>
      </c>
      <c r="Q155" s="190">
        <v>0</v>
      </c>
      <c r="R155" s="190">
        <f>Q155*H155</f>
        <v>0</v>
      </c>
      <c r="S155" s="190">
        <v>0</v>
      </c>
      <c r="T155" s="191">
        <f>S155*H155</f>
        <v>0</v>
      </c>
      <c r="U155" s="38"/>
      <c r="V155" s="38"/>
      <c r="W155" s="38"/>
      <c r="X155" s="38"/>
      <c r="Y155" s="38"/>
      <c r="Z155" s="38"/>
      <c r="AA155" s="38"/>
      <c r="AB155" s="38"/>
      <c r="AC155" s="38"/>
      <c r="AD155" s="38"/>
      <c r="AE155" s="38"/>
      <c r="AR155" s="192" t="s">
        <v>165</v>
      </c>
      <c r="AT155" s="192" t="s">
        <v>160</v>
      </c>
      <c r="AU155" s="192" t="s">
        <v>83</v>
      </c>
      <c r="AY155" s="19" t="s">
        <v>158</v>
      </c>
      <c r="BE155" s="193">
        <f>IF(N155="základní",J155,0)</f>
        <v>0</v>
      </c>
      <c r="BF155" s="193">
        <f>IF(N155="snížená",J155,0)</f>
        <v>0</v>
      </c>
      <c r="BG155" s="193">
        <f>IF(N155="zákl. přenesená",J155,0)</f>
        <v>0</v>
      </c>
      <c r="BH155" s="193">
        <f>IF(N155="sníž. přenesená",J155,0)</f>
        <v>0</v>
      </c>
      <c r="BI155" s="193">
        <f>IF(N155="nulová",J155,0)</f>
        <v>0</v>
      </c>
      <c r="BJ155" s="19" t="s">
        <v>81</v>
      </c>
      <c r="BK155" s="193">
        <f>ROUND(I155*H155,2)</f>
        <v>0</v>
      </c>
      <c r="BL155" s="19" t="s">
        <v>165</v>
      </c>
      <c r="BM155" s="192" t="s">
        <v>357</v>
      </c>
    </row>
    <row r="156" s="2" customFormat="1">
      <c r="A156" s="38"/>
      <c r="B156" s="39"/>
      <c r="C156" s="38"/>
      <c r="D156" s="194" t="s">
        <v>167</v>
      </c>
      <c r="E156" s="38"/>
      <c r="F156" s="195" t="s">
        <v>2847</v>
      </c>
      <c r="G156" s="38"/>
      <c r="H156" s="38"/>
      <c r="I156" s="196"/>
      <c r="J156" s="38"/>
      <c r="K156" s="38"/>
      <c r="L156" s="39"/>
      <c r="M156" s="197"/>
      <c r="N156" s="198"/>
      <c r="O156" s="77"/>
      <c r="P156" s="77"/>
      <c r="Q156" s="77"/>
      <c r="R156" s="77"/>
      <c r="S156" s="77"/>
      <c r="T156" s="78"/>
      <c r="U156" s="38"/>
      <c r="V156" s="38"/>
      <c r="W156" s="38"/>
      <c r="X156" s="38"/>
      <c r="Y156" s="38"/>
      <c r="Z156" s="38"/>
      <c r="AA156" s="38"/>
      <c r="AB156" s="38"/>
      <c r="AC156" s="38"/>
      <c r="AD156" s="38"/>
      <c r="AE156" s="38"/>
      <c r="AT156" s="19" t="s">
        <v>167</v>
      </c>
      <c r="AU156" s="19" t="s">
        <v>83</v>
      </c>
    </row>
    <row r="157" s="2" customFormat="1" ht="16.5" customHeight="1">
      <c r="A157" s="38"/>
      <c r="B157" s="180"/>
      <c r="C157" s="181" t="s">
        <v>265</v>
      </c>
      <c r="D157" s="181" t="s">
        <v>160</v>
      </c>
      <c r="E157" s="182" t="s">
        <v>2848</v>
      </c>
      <c r="F157" s="183" t="s">
        <v>2849</v>
      </c>
      <c r="G157" s="184" t="s">
        <v>364</v>
      </c>
      <c r="H157" s="185">
        <v>1</v>
      </c>
      <c r="I157" s="186"/>
      <c r="J157" s="187">
        <f>ROUND(I157*H157,2)</f>
        <v>0</v>
      </c>
      <c r="K157" s="183" t="s">
        <v>1</v>
      </c>
      <c r="L157" s="39"/>
      <c r="M157" s="188" t="s">
        <v>1</v>
      </c>
      <c r="N157" s="189" t="s">
        <v>40</v>
      </c>
      <c r="O157" s="77"/>
      <c r="P157" s="190">
        <f>O157*H157</f>
        <v>0</v>
      </c>
      <c r="Q157" s="190">
        <v>0</v>
      </c>
      <c r="R157" s="190">
        <f>Q157*H157</f>
        <v>0</v>
      </c>
      <c r="S157" s="190">
        <v>0</v>
      </c>
      <c r="T157" s="191">
        <f>S157*H157</f>
        <v>0</v>
      </c>
      <c r="U157" s="38"/>
      <c r="V157" s="38"/>
      <c r="W157" s="38"/>
      <c r="X157" s="38"/>
      <c r="Y157" s="38"/>
      <c r="Z157" s="38"/>
      <c r="AA157" s="38"/>
      <c r="AB157" s="38"/>
      <c r="AC157" s="38"/>
      <c r="AD157" s="38"/>
      <c r="AE157" s="38"/>
      <c r="AR157" s="192" t="s">
        <v>165</v>
      </c>
      <c r="AT157" s="192" t="s">
        <v>160</v>
      </c>
      <c r="AU157" s="192" t="s">
        <v>83</v>
      </c>
      <c r="AY157" s="19" t="s">
        <v>158</v>
      </c>
      <c r="BE157" s="193">
        <f>IF(N157="základní",J157,0)</f>
        <v>0</v>
      </c>
      <c r="BF157" s="193">
        <f>IF(N157="snížená",J157,0)</f>
        <v>0</v>
      </c>
      <c r="BG157" s="193">
        <f>IF(N157="zákl. přenesená",J157,0)</f>
        <v>0</v>
      </c>
      <c r="BH157" s="193">
        <f>IF(N157="sníž. přenesená",J157,0)</f>
        <v>0</v>
      </c>
      <c r="BI157" s="193">
        <f>IF(N157="nulová",J157,0)</f>
        <v>0</v>
      </c>
      <c r="BJ157" s="19" t="s">
        <v>81</v>
      </c>
      <c r="BK157" s="193">
        <f>ROUND(I157*H157,2)</f>
        <v>0</v>
      </c>
      <c r="BL157" s="19" t="s">
        <v>165</v>
      </c>
      <c r="BM157" s="192" t="s">
        <v>368</v>
      </c>
    </row>
    <row r="158" s="2" customFormat="1">
      <c r="A158" s="38"/>
      <c r="B158" s="39"/>
      <c r="C158" s="38"/>
      <c r="D158" s="194" t="s">
        <v>167</v>
      </c>
      <c r="E158" s="38"/>
      <c r="F158" s="195" t="s">
        <v>2850</v>
      </c>
      <c r="G158" s="38"/>
      <c r="H158" s="38"/>
      <c r="I158" s="196"/>
      <c r="J158" s="38"/>
      <c r="K158" s="38"/>
      <c r="L158" s="39"/>
      <c r="M158" s="197"/>
      <c r="N158" s="198"/>
      <c r="O158" s="77"/>
      <c r="P158" s="77"/>
      <c r="Q158" s="77"/>
      <c r="R158" s="77"/>
      <c r="S158" s="77"/>
      <c r="T158" s="78"/>
      <c r="U158" s="38"/>
      <c r="V158" s="38"/>
      <c r="W158" s="38"/>
      <c r="X158" s="38"/>
      <c r="Y158" s="38"/>
      <c r="Z158" s="38"/>
      <c r="AA158" s="38"/>
      <c r="AB158" s="38"/>
      <c r="AC158" s="38"/>
      <c r="AD158" s="38"/>
      <c r="AE158" s="38"/>
      <c r="AT158" s="19" t="s">
        <v>167</v>
      </c>
      <c r="AU158" s="19" t="s">
        <v>83</v>
      </c>
    </row>
    <row r="159" s="2" customFormat="1" ht="16.5" customHeight="1">
      <c r="A159" s="38"/>
      <c r="B159" s="180"/>
      <c r="C159" s="181" t="s">
        <v>272</v>
      </c>
      <c r="D159" s="181" t="s">
        <v>160</v>
      </c>
      <c r="E159" s="182" t="s">
        <v>2851</v>
      </c>
      <c r="F159" s="183" t="s">
        <v>2852</v>
      </c>
      <c r="G159" s="184" t="s">
        <v>364</v>
      </c>
      <c r="H159" s="185">
        <v>1</v>
      </c>
      <c r="I159" s="186"/>
      <c r="J159" s="187">
        <f>ROUND(I159*H159,2)</f>
        <v>0</v>
      </c>
      <c r="K159" s="183" t="s">
        <v>1</v>
      </c>
      <c r="L159" s="39"/>
      <c r="M159" s="188" t="s">
        <v>1</v>
      </c>
      <c r="N159" s="189" t="s">
        <v>40</v>
      </c>
      <c r="O159" s="77"/>
      <c r="P159" s="190">
        <f>O159*H159</f>
        <v>0</v>
      </c>
      <c r="Q159" s="190">
        <v>0</v>
      </c>
      <c r="R159" s="190">
        <f>Q159*H159</f>
        <v>0</v>
      </c>
      <c r="S159" s="190">
        <v>0</v>
      </c>
      <c r="T159" s="191">
        <f>S159*H159</f>
        <v>0</v>
      </c>
      <c r="U159" s="38"/>
      <c r="V159" s="38"/>
      <c r="W159" s="38"/>
      <c r="X159" s="38"/>
      <c r="Y159" s="38"/>
      <c r="Z159" s="38"/>
      <c r="AA159" s="38"/>
      <c r="AB159" s="38"/>
      <c r="AC159" s="38"/>
      <c r="AD159" s="38"/>
      <c r="AE159" s="38"/>
      <c r="AR159" s="192" t="s">
        <v>165</v>
      </c>
      <c r="AT159" s="192" t="s">
        <v>160</v>
      </c>
      <c r="AU159" s="192" t="s">
        <v>83</v>
      </c>
      <c r="AY159" s="19" t="s">
        <v>158</v>
      </c>
      <c r="BE159" s="193">
        <f>IF(N159="základní",J159,0)</f>
        <v>0</v>
      </c>
      <c r="BF159" s="193">
        <f>IF(N159="snížená",J159,0)</f>
        <v>0</v>
      </c>
      <c r="BG159" s="193">
        <f>IF(N159="zákl. přenesená",J159,0)</f>
        <v>0</v>
      </c>
      <c r="BH159" s="193">
        <f>IF(N159="sníž. přenesená",J159,0)</f>
        <v>0</v>
      </c>
      <c r="BI159" s="193">
        <f>IF(N159="nulová",J159,0)</f>
        <v>0</v>
      </c>
      <c r="BJ159" s="19" t="s">
        <v>81</v>
      </c>
      <c r="BK159" s="193">
        <f>ROUND(I159*H159,2)</f>
        <v>0</v>
      </c>
      <c r="BL159" s="19" t="s">
        <v>165</v>
      </c>
      <c r="BM159" s="192" t="s">
        <v>379</v>
      </c>
    </row>
    <row r="160" s="2" customFormat="1">
      <c r="A160" s="38"/>
      <c r="B160" s="39"/>
      <c r="C160" s="38"/>
      <c r="D160" s="194" t="s">
        <v>167</v>
      </c>
      <c r="E160" s="38"/>
      <c r="F160" s="195" t="s">
        <v>2853</v>
      </c>
      <c r="G160" s="38"/>
      <c r="H160" s="38"/>
      <c r="I160" s="196"/>
      <c r="J160" s="38"/>
      <c r="K160" s="38"/>
      <c r="L160" s="39"/>
      <c r="M160" s="197"/>
      <c r="N160" s="198"/>
      <c r="O160" s="77"/>
      <c r="P160" s="77"/>
      <c r="Q160" s="77"/>
      <c r="R160" s="77"/>
      <c r="S160" s="77"/>
      <c r="T160" s="78"/>
      <c r="U160" s="38"/>
      <c r="V160" s="38"/>
      <c r="W160" s="38"/>
      <c r="X160" s="38"/>
      <c r="Y160" s="38"/>
      <c r="Z160" s="38"/>
      <c r="AA160" s="38"/>
      <c r="AB160" s="38"/>
      <c r="AC160" s="38"/>
      <c r="AD160" s="38"/>
      <c r="AE160" s="38"/>
      <c r="AT160" s="19" t="s">
        <v>167</v>
      </c>
      <c r="AU160" s="19" t="s">
        <v>83</v>
      </c>
    </row>
    <row r="161" s="2" customFormat="1" ht="24.15" customHeight="1">
      <c r="A161" s="38"/>
      <c r="B161" s="180"/>
      <c r="C161" s="181" t="s">
        <v>282</v>
      </c>
      <c r="D161" s="181" t="s">
        <v>160</v>
      </c>
      <c r="E161" s="182" t="s">
        <v>2854</v>
      </c>
      <c r="F161" s="183" t="s">
        <v>2855</v>
      </c>
      <c r="G161" s="184" t="s">
        <v>364</v>
      </c>
      <c r="H161" s="185">
        <v>1</v>
      </c>
      <c r="I161" s="186"/>
      <c r="J161" s="187">
        <f>ROUND(I161*H161,2)</f>
        <v>0</v>
      </c>
      <c r="K161" s="183" t="s">
        <v>1</v>
      </c>
      <c r="L161" s="39"/>
      <c r="M161" s="188" t="s">
        <v>1</v>
      </c>
      <c r="N161" s="189" t="s">
        <v>40</v>
      </c>
      <c r="O161" s="77"/>
      <c r="P161" s="190">
        <f>O161*H161</f>
        <v>0</v>
      </c>
      <c r="Q161" s="190">
        <v>0</v>
      </c>
      <c r="R161" s="190">
        <f>Q161*H161</f>
        <v>0</v>
      </c>
      <c r="S161" s="190">
        <v>0</v>
      </c>
      <c r="T161" s="191">
        <f>S161*H161</f>
        <v>0</v>
      </c>
      <c r="U161" s="38"/>
      <c r="V161" s="38"/>
      <c r="W161" s="38"/>
      <c r="X161" s="38"/>
      <c r="Y161" s="38"/>
      <c r="Z161" s="38"/>
      <c r="AA161" s="38"/>
      <c r="AB161" s="38"/>
      <c r="AC161" s="38"/>
      <c r="AD161" s="38"/>
      <c r="AE161" s="38"/>
      <c r="AR161" s="192" t="s">
        <v>165</v>
      </c>
      <c r="AT161" s="192" t="s">
        <v>160</v>
      </c>
      <c r="AU161" s="192" t="s">
        <v>83</v>
      </c>
      <c r="AY161" s="19" t="s">
        <v>158</v>
      </c>
      <c r="BE161" s="193">
        <f>IF(N161="základní",J161,0)</f>
        <v>0</v>
      </c>
      <c r="BF161" s="193">
        <f>IF(N161="snížená",J161,0)</f>
        <v>0</v>
      </c>
      <c r="BG161" s="193">
        <f>IF(N161="zákl. přenesená",J161,0)</f>
        <v>0</v>
      </c>
      <c r="BH161" s="193">
        <f>IF(N161="sníž. přenesená",J161,0)</f>
        <v>0</v>
      </c>
      <c r="BI161" s="193">
        <f>IF(N161="nulová",J161,0)</f>
        <v>0</v>
      </c>
      <c r="BJ161" s="19" t="s">
        <v>81</v>
      </c>
      <c r="BK161" s="193">
        <f>ROUND(I161*H161,2)</f>
        <v>0</v>
      </c>
      <c r="BL161" s="19" t="s">
        <v>165</v>
      </c>
      <c r="BM161" s="192" t="s">
        <v>391</v>
      </c>
    </row>
    <row r="162" s="2" customFormat="1">
      <c r="A162" s="38"/>
      <c r="B162" s="39"/>
      <c r="C162" s="38"/>
      <c r="D162" s="194" t="s">
        <v>167</v>
      </c>
      <c r="E162" s="38"/>
      <c r="F162" s="195" t="s">
        <v>2856</v>
      </c>
      <c r="G162" s="38"/>
      <c r="H162" s="38"/>
      <c r="I162" s="196"/>
      <c r="J162" s="38"/>
      <c r="K162" s="38"/>
      <c r="L162" s="39"/>
      <c r="M162" s="197"/>
      <c r="N162" s="198"/>
      <c r="O162" s="77"/>
      <c r="P162" s="77"/>
      <c r="Q162" s="77"/>
      <c r="R162" s="77"/>
      <c r="S162" s="77"/>
      <c r="T162" s="78"/>
      <c r="U162" s="38"/>
      <c r="V162" s="38"/>
      <c r="W162" s="38"/>
      <c r="X162" s="38"/>
      <c r="Y162" s="38"/>
      <c r="Z162" s="38"/>
      <c r="AA162" s="38"/>
      <c r="AB162" s="38"/>
      <c r="AC162" s="38"/>
      <c r="AD162" s="38"/>
      <c r="AE162" s="38"/>
      <c r="AT162" s="19" t="s">
        <v>167</v>
      </c>
      <c r="AU162" s="19" t="s">
        <v>83</v>
      </c>
    </row>
    <row r="163" s="2" customFormat="1" ht="16.5" customHeight="1">
      <c r="A163" s="38"/>
      <c r="B163" s="180"/>
      <c r="C163" s="181" t="s">
        <v>294</v>
      </c>
      <c r="D163" s="181" t="s">
        <v>160</v>
      </c>
      <c r="E163" s="182" t="s">
        <v>2857</v>
      </c>
      <c r="F163" s="183" t="s">
        <v>2858</v>
      </c>
      <c r="G163" s="184" t="s">
        <v>469</v>
      </c>
      <c r="H163" s="185">
        <v>1</v>
      </c>
      <c r="I163" s="186"/>
      <c r="J163" s="187">
        <f>ROUND(I163*H163,2)</f>
        <v>0</v>
      </c>
      <c r="K163" s="183" t="s">
        <v>1</v>
      </c>
      <c r="L163" s="39"/>
      <c r="M163" s="188" t="s">
        <v>1</v>
      </c>
      <c r="N163" s="189" t="s">
        <v>40</v>
      </c>
      <c r="O163" s="77"/>
      <c r="P163" s="190">
        <f>O163*H163</f>
        <v>0</v>
      </c>
      <c r="Q163" s="190">
        <v>0</v>
      </c>
      <c r="R163" s="190">
        <f>Q163*H163</f>
        <v>0</v>
      </c>
      <c r="S163" s="190">
        <v>0</v>
      </c>
      <c r="T163" s="191">
        <f>S163*H163</f>
        <v>0</v>
      </c>
      <c r="U163" s="38"/>
      <c r="V163" s="38"/>
      <c r="W163" s="38"/>
      <c r="X163" s="38"/>
      <c r="Y163" s="38"/>
      <c r="Z163" s="38"/>
      <c r="AA163" s="38"/>
      <c r="AB163" s="38"/>
      <c r="AC163" s="38"/>
      <c r="AD163" s="38"/>
      <c r="AE163" s="38"/>
      <c r="AR163" s="192" t="s">
        <v>165</v>
      </c>
      <c r="AT163" s="192" t="s">
        <v>160</v>
      </c>
      <c r="AU163" s="192" t="s">
        <v>83</v>
      </c>
      <c r="AY163" s="19" t="s">
        <v>158</v>
      </c>
      <c r="BE163" s="193">
        <f>IF(N163="základní",J163,0)</f>
        <v>0</v>
      </c>
      <c r="BF163" s="193">
        <f>IF(N163="snížená",J163,0)</f>
        <v>0</v>
      </c>
      <c r="BG163" s="193">
        <f>IF(N163="zákl. přenesená",J163,0)</f>
        <v>0</v>
      </c>
      <c r="BH163" s="193">
        <f>IF(N163="sníž. přenesená",J163,0)</f>
        <v>0</v>
      </c>
      <c r="BI163" s="193">
        <f>IF(N163="nulová",J163,0)</f>
        <v>0</v>
      </c>
      <c r="BJ163" s="19" t="s">
        <v>81</v>
      </c>
      <c r="BK163" s="193">
        <f>ROUND(I163*H163,2)</f>
        <v>0</v>
      </c>
      <c r="BL163" s="19" t="s">
        <v>165</v>
      </c>
      <c r="BM163" s="192" t="s">
        <v>400</v>
      </c>
    </row>
    <row r="164" s="2" customFormat="1">
      <c r="A164" s="38"/>
      <c r="B164" s="39"/>
      <c r="C164" s="38"/>
      <c r="D164" s="194" t="s">
        <v>167</v>
      </c>
      <c r="E164" s="38"/>
      <c r="F164" s="195" t="s">
        <v>2858</v>
      </c>
      <c r="G164" s="38"/>
      <c r="H164" s="38"/>
      <c r="I164" s="196"/>
      <c r="J164" s="38"/>
      <c r="K164" s="38"/>
      <c r="L164" s="39"/>
      <c r="M164" s="197"/>
      <c r="N164" s="198"/>
      <c r="O164" s="77"/>
      <c r="P164" s="77"/>
      <c r="Q164" s="77"/>
      <c r="R164" s="77"/>
      <c r="S164" s="77"/>
      <c r="T164" s="78"/>
      <c r="U164" s="38"/>
      <c r="V164" s="38"/>
      <c r="W164" s="38"/>
      <c r="X164" s="38"/>
      <c r="Y164" s="38"/>
      <c r="Z164" s="38"/>
      <c r="AA164" s="38"/>
      <c r="AB164" s="38"/>
      <c r="AC164" s="38"/>
      <c r="AD164" s="38"/>
      <c r="AE164" s="38"/>
      <c r="AT164" s="19" t="s">
        <v>167</v>
      </c>
      <c r="AU164" s="19" t="s">
        <v>83</v>
      </c>
    </row>
    <row r="165" s="2" customFormat="1" ht="21.75" customHeight="1">
      <c r="A165" s="38"/>
      <c r="B165" s="180"/>
      <c r="C165" s="181" t="s">
        <v>303</v>
      </c>
      <c r="D165" s="181" t="s">
        <v>160</v>
      </c>
      <c r="E165" s="182" t="s">
        <v>2828</v>
      </c>
      <c r="F165" s="183" t="s">
        <v>2829</v>
      </c>
      <c r="G165" s="184" t="s">
        <v>1512</v>
      </c>
      <c r="H165" s="185">
        <v>2</v>
      </c>
      <c r="I165" s="186"/>
      <c r="J165" s="187">
        <f>ROUND(I165*H165,2)</f>
        <v>0</v>
      </c>
      <c r="K165" s="183" t="s">
        <v>1</v>
      </c>
      <c r="L165" s="39"/>
      <c r="M165" s="188" t="s">
        <v>1</v>
      </c>
      <c r="N165" s="189" t="s">
        <v>40</v>
      </c>
      <c r="O165" s="77"/>
      <c r="P165" s="190">
        <f>O165*H165</f>
        <v>0</v>
      </c>
      <c r="Q165" s="190">
        <v>0</v>
      </c>
      <c r="R165" s="190">
        <f>Q165*H165</f>
        <v>0</v>
      </c>
      <c r="S165" s="190">
        <v>0</v>
      </c>
      <c r="T165" s="191">
        <f>S165*H165</f>
        <v>0</v>
      </c>
      <c r="U165" s="38"/>
      <c r="V165" s="38"/>
      <c r="W165" s="38"/>
      <c r="X165" s="38"/>
      <c r="Y165" s="38"/>
      <c r="Z165" s="38"/>
      <c r="AA165" s="38"/>
      <c r="AB165" s="38"/>
      <c r="AC165" s="38"/>
      <c r="AD165" s="38"/>
      <c r="AE165" s="38"/>
      <c r="AR165" s="192" t="s">
        <v>165</v>
      </c>
      <c r="AT165" s="192" t="s">
        <v>160</v>
      </c>
      <c r="AU165" s="192" t="s">
        <v>83</v>
      </c>
      <c r="AY165" s="19" t="s">
        <v>158</v>
      </c>
      <c r="BE165" s="193">
        <f>IF(N165="základní",J165,0)</f>
        <v>0</v>
      </c>
      <c r="BF165" s="193">
        <f>IF(N165="snížená",J165,0)</f>
        <v>0</v>
      </c>
      <c r="BG165" s="193">
        <f>IF(N165="zákl. přenesená",J165,0)</f>
        <v>0</v>
      </c>
      <c r="BH165" s="193">
        <f>IF(N165="sníž. přenesená",J165,0)</f>
        <v>0</v>
      </c>
      <c r="BI165" s="193">
        <f>IF(N165="nulová",J165,0)</f>
        <v>0</v>
      </c>
      <c r="BJ165" s="19" t="s">
        <v>81</v>
      </c>
      <c r="BK165" s="193">
        <f>ROUND(I165*H165,2)</f>
        <v>0</v>
      </c>
      <c r="BL165" s="19" t="s">
        <v>165</v>
      </c>
      <c r="BM165" s="192" t="s">
        <v>411</v>
      </c>
    </row>
    <row r="166" s="2" customFormat="1">
      <c r="A166" s="38"/>
      <c r="B166" s="39"/>
      <c r="C166" s="38"/>
      <c r="D166" s="194" t="s">
        <v>167</v>
      </c>
      <c r="E166" s="38"/>
      <c r="F166" s="195" t="s">
        <v>2829</v>
      </c>
      <c r="G166" s="38"/>
      <c r="H166" s="38"/>
      <c r="I166" s="196"/>
      <c r="J166" s="38"/>
      <c r="K166" s="38"/>
      <c r="L166" s="39"/>
      <c r="M166" s="197"/>
      <c r="N166" s="198"/>
      <c r="O166" s="77"/>
      <c r="P166" s="77"/>
      <c r="Q166" s="77"/>
      <c r="R166" s="77"/>
      <c r="S166" s="77"/>
      <c r="T166" s="78"/>
      <c r="U166" s="38"/>
      <c r="V166" s="38"/>
      <c r="W166" s="38"/>
      <c r="X166" s="38"/>
      <c r="Y166" s="38"/>
      <c r="Z166" s="38"/>
      <c r="AA166" s="38"/>
      <c r="AB166" s="38"/>
      <c r="AC166" s="38"/>
      <c r="AD166" s="38"/>
      <c r="AE166" s="38"/>
      <c r="AT166" s="19" t="s">
        <v>167</v>
      </c>
      <c r="AU166" s="19" t="s">
        <v>83</v>
      </c>
    </row>
    <row r="167" s="2" customFormat="1" ht="24.15" customHeight="1">
      <c r="A167" s="38"/>
      <c r="B167" s="180"/>
      <c r="C167" s="181" t="s">
        <v>311</v>
      </c>
      <c r="D167" s="181" t="s">
        <v>160</v>
      </c>
      <c r="E167" s="182" t="s">
        <v>2859</v>
      </c>
      <c r="F167" s="183" t="s">
        <v>2860</v>
      </c>
      <c r="G167" s="184" t="s">
        <v>469</v>
      </c>
      <c r="H167" s="185">
        <v>1</v>
      </c>
      <c r="I167" s="186"/>
      <c r="J167" s="187">
        <f>ROUND(I167*H167,2)</f>
        <v>0</v>
      </c>
      <c r="K167" s="183" t="s">
        <v>1</v>
      </c>
      <c r="L167" s="39"/>
      <c r="M167" s="188" t="s">
        <v>1</v>
      </c>
      <c r="N167" s="189" t="s">
        <v>40</v>
      </c>
      <c r="O167" s="77"/>
      <c r="P167" s="190">
        <f>O167*H167</f>
        <v>0</v>
      </c>
      <c r="Q167" s="190">
        <v>0</v>
      </c>
      <c r="R167" s="190">
        <f>Q167*H167</f>
        <v>0</v>
      </c>
      <c r="S167" s="190">
        <v>0</v>
      </c>
      <c r="T167" s="191">
        <f>S167*H167</f>
        <v>0</v>
      </c>
      <c r="U167" s="38"/>
      <c r="V167" s="38"/>
      <c r="W167" s="38"/>
      <c r="X167" s="38"/>
      <c r="Y167" s="38"/>
      <c r="Z167" s="38"/>
      <c r="AA167" s="38"/>
      <c r="AB167" s="38"/>
      <c r="AC167" s="38"/>
      <c r="AD167" s="38"/>
      <c r="AE167" s="38"/>
      <c r="AR167" s="192" t="s">
        <v>165</v>
      </c>
      <c r="AT167" s="192" t="s">
        <v>160</v>
      </c>
      <c r="AU167" s="192" t="s">
        <v>83</v>
      </c>
      <c r="AY167" s="19" t="s">
        <v>158</v>
      </c>
      <c r="BE167" s="193">
        <f>IF(N167="základní",J167,0)</f>
        <v>0</v>
      </c>
      <c r="BF167" s="193">
        <f>IF(N167="snížená",J167,0)</f>
        <v>0</v>
      </c>
      <c r="BG167" s="193">
        <f>IF(N167="zákl. přenesená",J167,0)</f>
        <v>0</v>
      </c>
      <c r="BH167" s="193">
        <f>IF(N167="sníž. přenesená",J167,0)</f>
        <v>0</v>
      </c>
      <c r="BI167" s="193">
        <f>IF(N167="nulová",J167,0)</f>
        <v>0</v>
      </c>
      <c r="BJ167" s="19" t="s">
        <v>81</v>
      </c>
      <c r="BK167" s="193">
        <f>ROUND(I167*H167,2)</f>
        <v>0</v>
      </c>
      <c r="BL167" s="19" t="s">
        <v>165</v>
      </c>
      <c r="BM167" s="192" t="s">
        <v>424</v>
      </c>
    </row>
    <row r="168" s="2" customFormat="1">
      <c r="A168" s="38"/>
      <c r="B168" s="39"/>
      <c r="C168" s="38"/>
      <c r="D168" s="194" t="s">
        <v>167</v>
      </c>
      <c r="E168" s="38"/>
      <c r="F168" s="195" t="s">
        <v>2860</v>
      </c>
      <c r="G168" s="38"/>
      <c r="H168" s="38"/>
      <c r="I168" s="196"/>
      <c r="J168" s="38"/>
      <c r="K168" s="38"/>
      <c r="L168" s="39"/>
      <c r="M168" s="197"/>
      <c r="N168" s="198"/>
      <c r="O168" s="77"/>
      <c r="P168" s="77"/>
      <c r="Q168" s="77"/>
      <c r="R168" s="77"/>
      <c r="S168" s="77"/>
      <c r="T168" s="78"/>
      <c r="U168" s="38"/>
      <c r="V168" s="38"/>
      <c r="W168" s="38"/>
      <c r="X168" s="38"/>
      <c r="Y168" s="38"/>
      <c r="Z168" s="38"/>
      <c r="AA168" s="38"/>
      <c r="AB168" s="38"/>
      <c r="AC168" s="38"/>
      <c r="AD168" s="38"/>
      <c r="AE168" s="38"/>
      <c r="AT168" s="19" t="s">
        <v>167</v>
      </c>
      <c r="AU168" s="19" t="s">
        <v>83</v>
      </c>
    </row>
    <row r="169" s="2" customFormat="1" ht="16.5" customHeight="1">
      <c r="A169" s="38"/>
      <c r="B169" s="180"/>
      <c r="C169" s="181" t="s">
        <v>7</v>
      </c>
      <c r="D169" s="181" t="s">
        <v>160</v>
      </c>
      <c r="E169" s="182" t="s">
        <v>2861</v>
      </c>
      <c r="F169" s="183" t="s">
        <v>2862</v>
      </c>
      <c r="G169" s="184" t="s">
        <v>469</v>
      </c>
      <c r="H169" s="185">
        <v>1</v>
      </c>
      <c r="I169" s="186"/>
      <c r="J169" s="187">
        <f>ROUND(I169*H169,2)</f>
        <v>0</v>
      </c>
      <c r="K169" s="183" t="s">
        <v>1</v>
      </c>
      <c r="L169" s="39"/>
      <c r="M169" s="188" t="s">
        <v>1</v>
      </c>
      <c r="N169" s="189" t="s">
        <v>40</v>
      </c>
      <c r="O169" s="77"/>
      <c r="P169" s="190">
        <f>O169*H169</f>
        <v>0</v>
      </c>
      <c r="Q169" s="190">
        <v>0</v>
      </c>
      <c r="R169" s="190">
        <f>Q169*H169</f>
        <v>0</v>
      </c>
      <c r="S169" s="190">
        <v>0</v>
      </c>
      <c r="T169" s="191">
        <f>S169*H169</f>
        <v>0</v>
      </c>
      <c r="U169" s="38"/>
      <c r="V169" s="38"/>
      <c r="W169" s="38"/>
      <c r="X169" s="38"/>
      <c r="Y169" s="38"/>
      <c r="Z169" s="38"/>
      <c r="AA169" s="38"/>
      <c r="AB169" s="38"/>
      <c r="AC169" s="38"/>
      <c r="AD169" s="38"/>
      <c r="AE169" s="38"/>
      <c r="AR169" s="192" t="s">
        <v>165</v>
      </c>
      <c r="AT169" s="192" t="s">
        <v>160</v>
      </c>
      <c r="AU169" s="192" t="s">
        <v>83</v>
      </c>
      <c r="AY169" s="19" t="s">
        <v>158</v>
      </c>
      <c r="BE169" s="193">
        <f>IF(N169="základní",J169,0)</f>
        <v>0</v>
      </c>
      <c r="BF169" s="193">
        <f>IF(N169="snížená",J169,0)</f>
        <v>0</v>
      </c>
      <c r="BG169" s="193">
        <f>IF(N169="zákl. přenesená",J169,0)</f>
        <v>0</v>
      </c>
      <c r="BH169" s="193">
        <f>IF(N169="sníž. přenesená",J169,0)</f>
        <v>0</v>
      </c>
      <c r="BI169" s="193">
        <f>IF(N169="nulová",J169,0)</f>
        <v>0</v>
      </c>
      <c r="BJ169" s="19" t="s">
        <v>81</v>
      </c>
      <c r="BK169" s="193">
        <f>ROUND(I169*H169,2)</f>
        <v>0</v>
      </c>
      <c r="BL169" s="19" t="s">
        <v>165</v>
      </c>
      <c r="BM169" s="192" t="s">
        <v>448</v>
      </c>
    </row>
    <row r="170" s="2" customFormat="1">
      <c r="A170" s="38"/>
      <c r="B170" s="39"/>
      <c r="C170" s="38"/>
      <c r="D170" s="194" t="s">
        <v>167</v>
      </c>
      <c r="E170" s="38"/>
      <c r="F170" s="195" t="s">
        <v>2862</v>
      </c>
      <c r="G170" s="38"/>
      <c r="H170" s="38"/>
      <c r="I170" s="196"/>
      <c r="J170" s="38"/>
      <c r="K170" s="38"/>
      <c r="L170" s="39"/>
      <c r="M170" s="197"/>
      <c r="N170" s="198"/>
      <c r="O170" s="77"/>
      <c r="P170" s="77"/>
      <c r="Q170" s="77"/>
      <c r="R170" s="77"/>
      <c r="S170" s="77"/>
      <c r="T170" s="78"/>
      <c r="U170" s="38"/>
      <c r="V170" s="38"/>
      <c r="W170" s="38"/>
      <c r="X170" s="38"/>
      <c r="Y170" s="38"/>
      <c r="Z170" s="38"/>
      <c r="AA170" s="38"/>
      <c r="AB170" s="38"/>
      <c r="AC170" s="38"/>
      <c r="AD170" s="38"/>
      <c r="AE170" s="38"/>
      <c r="AT170" s="19" t="s">
        <v>167</v>
      </c>
      <c r="AU170" s="19" t="s">
        <v>83</v>
      </c>
    </row>
    <row r="171" s="2" customFormat="1" ht="16.5" customHeight="1">
      <c r="A171" s="38"/>
      <c r="B171" s="180"/>
      <c r="C171" s="181" t="s">
        <v>322</v>
      </c>
      <c r="D171" s="181" t="s">
        <v>160</v>
      </c>
      <c r="E171" s="182" t="s">
        <v>2863</v>
      </c>
      <c r="F171" s="183" t="s">
        <v>2864</v>
      </c>
      <c r="G171" s="184" t="s">
        <v>469</v>
      </c>
      <c r="H171" s="185">
        <v>1</v>
      </c>
      <c r="I171" s="186"/>
      <c r="J171" s="187">
        <f>ROUND(I171*H171,2)</f>
        <v>0</v>
      </c>
      <c r="K171" s="183" t="s">
        <v>1</v>
      </c>
      <c r="L171" s="39"/>
      <c r="M171" s="188" t="s">
        <v>1</v>
      </c>
      <c r="N171" s="189" t="s">
        <v>40</v>
      </c>
      <c r="O171" s="77"/>
      <c r="P171" s="190">
        <f>O171*H171</f>
        <v>0</v>
      </c>
      <c r="Q171" s="190">
        <v>0</v>
      </c>
      <c r="R171" s="190">
        <f>Q171*H171</f>
        <v>0</v>
      </c>
      <c r="S171" s="190">
        <v>0</v>
      </c>
      <c r="T171" s="191">
        <f>S171*H171</f>
        <v>0</v>
      </c>
      <c r="U171" s="38"/>
      <c r="V171" s="38"/>
      <c r="W171" s="38"/>
      <c r="X171" s="38"/>
      <c r="Y171" s="38"/>
      <c r="Z171" s="38"/>
      <c r="AA171" s="38"/>
      <c r="AB171" s="38"/>
      <c r="AC171" s="38"/>
      <c r="AD171" s="38"/>
      <c r="AE171" s="38"/>
      <c r="AR171" s="192" t="s">
        <v>165</v>
      </c>
      <c r="AT171" s="192" t="s">
        <v>160</v>
      </c>
      <c r="AU171" s="192" t="s">
        <v>83</v>
      </c>
      <c r="AY171" s="19" t="s">
        <v>158</v>
      </c>
      <c r="BE171" s="193">
        <f>IF(N171="základní",J171,0)</f>
        <v>0</v>
      </c>
      <c r="BF171" s="193">
        <f>IF(N171="snížená",J171,0)</f>
        <v>0</v>
      </c>
      <c r="BG171" s="193">
        <f>IF(N171="zákl. přenesená",J171,0)</f>
        <v>0</v>
      </c>
      <c r="BH171" s="193">
        <f>IF(N171="sníž. přenesená",J171,0)</f>
        <v>0</v>
      </c>
      <c r="BI171" s="193">
        <f>IF(N171="nulová",J171,0)</f>
        <v>0</v>
      </c>
      <c r="BJ171" s="19" t="s">
        <v>81</v>
      </c>
      <c r="BK171" s="193">
        <f>ROUND(I171*H171,2)</f>
        <v>0</v>
      </c>
      <c r="BL171" s="19" t="s">
        <v>165</v>
      </c>
      <c r="BM171" s="192" t="s">
        <v>460</v>
      </c>
    </row>
    <row r="172" s="2" customFormat="1">
      <c r="A172" s="38"/>
      <c r="B172" s="39"/>
      <c r="C172" s="38"/>
      <c r="D172" s="194" t="s">
        <v>167</v>
      </c>
      <c r="E172" s="38"/>
      <c r="F172" s="195" t="s">
        <v>2864</v>
      </c>
      <c r="G172" s="38"/>
      <c r="H172" s="38"/>
      <c r="I172" s="196"/>
      <c r="J172" s="38"/>
      <c r="K172" s="38"/>
      <c r="L172" s="39"/>
      <c r="M172" s="197"/>
      <c r="N172" s="198"/>
      <c r="O172" s="77"/>
      <c r="P172" s="77"/>
      <c r="Q172" s="77"/>
      <c r="R172" s="77"/>
      <c r="S172" s="77"/>
      <c r="T172" s="78"/>
      <c r="U172" s="38"/>
      <c r="V172" s="38"/>
      <c r="W172" s="38"/>
      <c r="X172" s="38"/>
      <c r="Y172" s="38"/>
      <c r="Z172" s="38"/>
      <c r="AA172" s="38"/>
      <c r="AB172" s="38"/>
      <c r="AC172" s="38"/>
      <c r="AD172" s="38"/>
      <c r="AE172" s="38"/>
      <c r="AT172" s="19" t="s">
        <v>167</v>
      </c>
      <c r="AU172" s="19" t="s">
        <v>83</v>
      </c>
    </row>
    <row r="173" s="2" customFormat="1" ht="16.5" customHeight="1">
      <c r="A173" s="38"/>
      <c r="B173" s="180"/>
      <c r="C173" s="181" t="s">
        <v>328</v>
      </c>
      <c r="D173" s="181" t="s">
        <v>160</v>
      </c>
      <c r="E173" s="182" t="s">
        <v>2865</v>
      </c>
      <c r="F173" s="183" t="s">
        <v>2866</v>
      </c>
      <c r="G173" s="184" t="s">
        <v>1512</v>
      </c>
      <c r="H173" s="185">
        <v>4</v>
      </c>
      <c r="I173" s="186"/>
      <c r="J173" s="187">
        <f>ROUND(I173*H173,2)</f>
        <v>0</v>
      </c>
      <c r="K173" s="183" t="s">
        <v>1</v>
      </c>
      <c r="L173" s="39"/>
      <c r="M173" s="188" t="s">
        <v>1</v>
      </c>
      <c r="N173" s="189" t="s">
        <v>40</v>
      </c>
      <c r="O173" s="77"/>
      <c r="P173" s="190">
        <f>O173*H173</f>
        <v>0</v>
      </c>
      <c r="Q173" s="190">
        <v>0</v>
      </c>
      <c r="R173" s="190">
        <f>Q173*H173</f>
        <v>0</v>
      </c>
      <c r="S173" s="190">
        <v>0</v>
      </c>
      <c r="T173" s="191">
        <f>S173*H173</f>
        <v>0</v>
      </c>
      <c r="U173" s="38"/>
      <c r="V173" s="38"/>
      <c r="W173" s="38"/>
      <c r="X173" s="38"/>
      <c r="Y173" s="38"/>
      <c r="Z173" s="38"/>
      <c r="AA173" s="38"/>
      <c r="AB173" s="38"/>
      <c r="AC173" s="38"/>
      <c r="AD173" s="38"/>
      <c r="AE173" s="38"/>
      <c r="AR173" s="192" t="s">
        <v>165</v>
      </c>
      <c r="AT173" s="192" t="s">
        <v>160</v>
      </c>
      <c r="AU173" s="192" t="s">
        <v>83</v>
      </c>
      <c r="AY173" s="19" t="s">
        <v>158</v>
      </c>
      <c r="BE173" s="193">
        <f>IF(N173="základní",J173,0)</f>
        <v>0</v>
      </c>
      <c r="BF173" s="193">
        <f>IF(N173="snížená",J173,0)</f>
        <v>0</v>
      </c>
      <c r="BG173" s="193">
        <f>IF(N173="zákl. přenesená",J173,0)</f>
        <v>0</v>
      </c>
      <c r="BH173" s="193">
        <f>IF(N173="sníž. přenesená",J173,0)</f>
        <v>0</v>
      </c>
      <c r="BI173" s="193">
        <f>IF(N173="nulová",J173,0)</f>
        <v>0</v>
      </c>
      <c r="BJ173" s="19" t="s">
        <v>81</v>
      </c>
      <c r="BK173" s="193">
        <f>ROUND(I173*H173,2)</f>
        <v>0</v>
      </c>
      <c r="BL173" s="19" t="s">
        <v>165</v>
      </c>
      <c r="BM173" s="192" t="s">
        <v>472</v>
      </c>
    </row>
    <row r="174" s="2" customFormat="1">
      <c r="A174" s="38"/>
      <c r="B174" s="39"/>
      <c r="C174" s="38"/>
      <c r="D174" s="194" t="s">
        <v>167</v>
      </c>
      <c r="E174" s="38"/>
      <c r="F174" s="195" t="s">
        <v>2866</v>
      </c>
      <c r="G174" s="38"/>
      <c r="H174" s="38"/>
      <c r="I174" s="196"/>
      <c r="J174" s="38"/>
      <c r="K174" s="38"/>
      <c r="L174" s="39"/>
      <c r="M174" s="197"/>
      <c r="N174" s="198"/>
      <c r="O174" s="77"/>
      <c r="P174" s="77"/>
      <c r="Q174" s="77"/>
      <c r="R174" s="77"/>
      <c r="S174" s="77"/>
      <c r="T174" s="78"/>
      <c r="U174" s="38"/>
      <c r="V174" s="38"/>
      <c r="W174" s="38"/>
      <c r="X174" s="38"/>
      <c r="Y174" s="38"/>
      <c r="Z174" s="38"/>
      <c r="AA174" s="38"/>
      <c r="AB174" s="38"/>
      <c r="AC174" s="38"/>
      <c r="AD174" s="38"/>
      <c r="AE174" s="38"/>
      <c r="AT174" s="19" t="s">
        <v>167</v>
      </c>
      <c r="AU174" s="19" t="s">
        <v>83</v>
      </c>
    </row>
    <row r="175" s="2" customFormat="1" ht="16.5" customHeight="1">
      <c r="A175" s="38"/>
      <c r="B175" s="180"/>
      <c r="C175" s="181" t="s">
        <v>333</v>
      </c>
      <c r="D175" s="181" t="s">
        <v>160</v>
      </c>
      <c r="E175" s="182" t="s">
        <v>2867</v>
      </c>
      <c r="F175" s="183" t="s">
        <v>2868</v>
      </c>
      <c r="G175" s="184" t="s">
        <v>184</v>
      </c>
      <c r="H175" s="185">
        <v>15</v>
      </c>
      <c r="I175" s="186"/>
      <c r="J175" s="187">
        <f>ROUND(I175*H175,2)</f>
        <v>0</v>
      </c>
      <c r="K175" s="183" t="s">
        <v>1</v>
      </c>
      <c r="L175" s="39"/>
      <c r="M175" s="188" t="s">
        <v>1</v>
      </c>
      <c r="N175" s="189" t="s">
        <v>40</v>
      </c>
      <c r="O175" s="77"/>
      <c r="P175" s="190">
        <f>O175*H175</f>
        <v>0</v>
      </c>
      <c r="Q175" s="190">
        <v>0</v>
      </c>
      <c r="R175" s="190">
        <f>Q175*H175</f>
        <v>0</v>
      </c>
      <c r="S175" s="190">
        <v>0</v>
      </c>
      <c r="T175" s="191">
        <f>S175*H175</f>
        <v>0</v>
      </c>
      <c r="U175" s="38"/>
      <c r="V175" s="38"/>
      <c r="W175" s="38"/>
      <c r="X175" s="38"/>
      <c r="Y175" s="38"/>
      <c r="Z175" s="38"/>
      <c r="AA175" s="38"/>
      <c r="AB175" s="38"/>
      <c r="AC175" s="38"/>
      <c r="AD175" s="38"/>
      <c r="AE175" s="38"/>
      <c r="AR175" s="192" t="s">
        <v>165</v>
      </c>
      <c r="AT175" s="192" t="s">
        <v>160</v>
      </c>
      <c r="AU175" s="192" t="s">
        <v>83</v>
      </c>
      <c r="AY175" s="19" t="s">
        <v>158</v>
      </c>
      <c r="BE175" s="193">
        <f>IF(N175="základní",J175,0)</f>
        <v>0</v>
      </c>
      <c r="BF175" s="193">
        <f>IF(N175="snížená",J175,0)</f>
        <v>0</v>
      </c>
      <c r="BG175" s="193">
        <f>IF(N175="zákl. přenesená",J175,0)</f>
        <v>0</v>
      </c>
      <c r="BH175" s="193">
        <f>IF(N175="sníž. přenesená",J175,0)</f>
        <v>0</v>
      </c>
      <c r="BI175" s="193">
        <f>IF(N175="nulová",J175,0)</f>
        <v>0</v>
      </c>
      <c r="BJ175" s="19" t="s">
        <v>81</v>
      </c>
      <c r="BK175" s="193">
        <f>ROUND(I175*H175,2)</f>
        <v>0</v>
      </c>
      <c r="BL175" s="19" t="s">
        <v>165</v>
      </c>
      <c r="BM175" s="192" t="s">
        <v>482</v>
      </c>
    </row>
    <row r="176" s="2" customFormat="1">
      <c r="A176" s="38"/>
      <c r="B176" s="39"/>
      <c r="C176" s="38"/>
      <c r="D176" s="194" t="s">
        <v>167</v>
      </c>
      <c r="E176" s="38"/>
      <c r="F176" s="195" t="s">
        <v>2869</v>
      </c>
      <c r="G176" s="38"/>
      <c r="H176" s="38"/>
      <c r="I176" s="196"/>
      <c r="J176" s="38"/>
      <c r="K176" s="38"/>
      <c r="L176" s="39"/>
      <c r="M176" s="197"/>
      <c r="N176" s="198"/>
      <c r="O176" s="77"/>
      <c r="P176" s="77"/>
      <c r="Q176" s="77"/>
      <c r="R176" s="77"/>
      <c r="S176" s="77"/>
      <c r="T176" s="78"/>
      <c r="U176" s="38"/>
      <c r="V176" s="38"/>
      <c r="W176" s="38"/>
      <c r="X176" s="38"/>
      <c r="Y176" s="38"/>
      <c r="Z176" s="38"/>
      <c r="AA176" s="38"/>
      <c r="AB176" s="38"/>
      <c r="AC176" s="38"/>
      <c r="AD176" s="38"/>
      <c r="AE176" s="38"/>
      <c r="AT176" s="19" t="s">
        <v>167</v>
      </c>
      <c r="AU176" s="19" t="s">
        <v>83</v>
      </c>
    </row>
    <row r="177" s="2" customFormat="1" ht="21.75" customHeight="1">
      <c r="A177" s="38"/>
      <c r="B177" s="180"/>
      <c r="C177" s="181" t="s">
        <v>339</v>
      </c>
      <c r="D177" s="181" t="s">
        <v>160</v>
      </c>
      <c r="E177" s="182" t="s">
        <v>2870</v>
      </c>
      <c r="F177" s="183" t="s">
        <v>2871</v>
      </c>
      <c r="G177" s="184" t="s">
        <v>184</v>
      </c>
      <c r="H177" s="185">
        <v>20</v>
      </c>
      <c r="I177" s="186"/>
      <c r="J177" s="187">
        <f>ROUND(I177*H177,2)</f>
        <v>0</v>
      </c>
      <c r="K177" s="183" t="s">
        <v>1</v>
      </c>
      <c r="L177" s="39"/>
      <c r="M177" s="188" t="s">
        <v>1</v>
      </c>
      <c r="N177" s="189" t="s">
        <v>40</v>
      </c>
      <c r="O177" s="77"/>
      <c r="P177" s="190">
        <f>O177*H177</f>
        <v>0</v>
      </c>
      <c r="Q177" s="190">
        <v>0</v>
      </c>
      <c r="R177" s="190">
        <f>Q177*H177</f>
        <v>0</v>
      </c>
      <c r="S177" s="190">
        <v>0</v>
      </c>
      <c r="T177" s="191">
        <f>S177*H177</f>
        <v>0</v>
      </c>
      <c r="U177" s="38"/>
      <c r="V177" s="38"/>
      <c r="W177" s="38"/>
      <c r="X177" s="38"/>
      <c r="Y177" s="38"/>
      <c r="Z177" s="38"/>
      <c r="AA177" s="38"/>
      <c r="AB177" s="38"/>
      <c r="AC177" s="38"/>
      <c r="AD177" s="38"/>
      <c r="AE177" s="38"/>
      <c r="AR177" s="192" t="s">
        <v>165</v>
      </c>
      <c r="AT177" s="192" t="s">
        <v>160</v>
      </c>
      <c r="AU177" s="192" t="s">
        <v>83</v>
      </c>
      <c r="AY177" s="19" t="s">
        <v>158</v>
      </c>
      <c r="BE177" s="193">
        <f>IF(N177="základní",J177,0)</f>
        <v>0</v>
      </c>
      <c r="BF177" s="193">
        <f>IF(N177="snížená",J177,0)</f>
        <v>0</v>
      </c>
      <c r="BG177" s="193">
        <f>IF(N177="zákl. přenesená",J177,0)</f>
        <v>0</v>
      </c>
      <c r="BH177" s="193">
        <f>IF(N177="sníž. přenesená",J177,0)</f>
        <v>0</v>
      </c>
      <c r="BI177" s="193">
        <f>IF(N177="nulová",J177,0)</f>
        <v>0</v>
      </c>
      <c r="BJ177" s="19" t="s">
        <v>81</v>
      </c>
      <c r="BK177" s="193">
        <f>ROUND(I177*H177,2)</f>
        <v>0</v>
      </c>
      <c r="BL177" s="19" t="s">
        <v>165</v>
      </c>
      <c r="BM177" s="192" t="s">
        <v>494</v>
      </c>
    </row>
    <row r="178" s="2" customFormat="1">
      <c r="A178" s="38"/>
      <c r="B178" s="39"/>
      <c r="C178" s="38"/>
      <c r="D178" s="194" t="s">
        <v>167</v>
      </c>
      <c r="E178" s="38"/>
      <c r="F178" s="195" t="s">
        <v>2872</v>
      </c>
      <c r="G178" s="38"/>
      <c r="H178" s="38"/>
      <c r="I178" s="196"/>
      <c r="J178" s="38"/>
      <c r="K178" s="38"/>
      <c r="L178" s="39"/>
      <c r="M178" s="197"/>
      <c r="N178" s="198"/>
      <c r="O178" s="77"/>
      <c r="P178" s="77"/>
      <c r="Q178" s="77"/>
      <c r="R178" s="77"/>
      <c r="S178" s="77"/>
      <c r="T178" s="78"/>
      <c r="U178" s="38"/>
      <c r="V178" s="38"/>
      <c r="W178" s="38"/>
      <c r="X178" s="38"/>
      <c r="Y178" s="38"/>
      <c r="Z178" s="38"/>
      <c r="AA178" s="38"/>
      <c r="AB178" s="38"/>
      <c r="AC178" s="38"/>
      <c r="AD178" s="38"/>
      <c r="AE178" s="38"/>
      <c r="AT178" s="19" t="s">
        <v>167</v>
      </c>
      <c r="AU178" s="19" t="s">
        <v>83</v>
      </c>
    </row>
    <row r="179" s="2" customFormat="1" ht="16.5" customHeight="1">
      <c r="A179" s="38"/>
      <c r="B179" s="180"/>
      <c r="C179" s="181" t="s">
        <v>347</v>
      </c>
      <c r="D179" s="181" t="s">
        <v>160</v>
      </c>
      <c r="E179" s="182" t="s">
        <v>2873</v>
      </c>
      <c r="F179" s="183" t="s">
        <v>2874</v>
      </c>
      <c r="G179" s="184" t="s">
        <v>184</v>
      </c>
      <c r="H179" s="185">
        <v>20</v>
      </c>
      <c r="I179" s="186"/>
      <c r="J179" s="187">
        <f>ROUND(I179*H179,2)</f>
        <v>0</v>
      </c>
      <c r="K179" s="183" t="s">
        <v>1</v>
      </c>
      <c r="L179" s="39"/>
      <c r="M179" s="188" t="s">
        <v>1</v>
      </c>
      <c r="N179" s="189" t="s">
        <v>40</v>
      </c>
      <c r="O179" s="77"/>
      <c r="P179" s="190">
        <f>O179*H179</f>
        <v>0</v>
      </c>
      <c r="Q179" s="190">
        <v>0</v>
      </c>
      <c r="R179" s="190">
        <f>Q179*H179</f>
        <v>0</v>
      </c>
      <c r="S179" s="190">
        <v>0</v>
      </c>
      <c r="T179" s="191">
        <f>S179*H179</f>
        <v>0</v>
      </c>
      <c r="U179" s="38"/>
      <c r="V179" s="38"/>
      <c r="W179" s="38"/>
      <c r="X179" s="38"/>
      <c r="Y179" s="38"/>
      <c r="Z179" s="38"/>
      <c r="AA179" s="38"/>
      <c r="AB179" s="38"/>
      <c r="AC179" s="38"/>
      <c r="AD179" s="38"/>
      <c r="AE179" s="38"/>
      <c r="AR179" s="192" t="s">
        <v>165</v>
      </c>
      <c r="AT179" s="192" t="s">
        <v>160</v>
      </c>
      <c r="AU179" s="192" t="s">
        <v>83</v>
      </c>
      <c r="AY179" s="19" t="s">
        <v>158</v>
      </c>
      <c r="BE179" s="193">
        <f>IF(N179="základní",J179,0)</f>
        <v>0</v>
      </c>
      <c r="BF179" s="193">
        <f>IF(N179="snížená",J179,0)</f>
        <v>0</v>
      </c>
      <c r="BG179" s="193">
        <f>IF(N179="zákl. přenesená",J179,0)</f>
        <v>0</v>
      </c>
      <c r="BH179" s="193">
        <f>IF(N179="sníž. přenesená",J179,0)</f>
        <v>0</v>
      </c>
      <c r="BI179" s="193">
        <f>IF(N179="nulová",J179,0)</f>
        <v>0</v>
      </c>
      <c r="BJ179" s="19" t="s">
        <v>81</v>
      </c>
      <c r="BK179" s="193">
        <f>ROUND(I179*H179,2)</f>
        <v>0</v>
      </c>
      <c r="BL179" s="19" t="s">
        <v>165</v>
      </c>
      <c r="BM179" s="192" t="s">
        <v>509</v>
      </c>
    </row>
    <row r="180" s="2" customFormat="1">
      <c r="A180" s="38"/>
      <c r="B180" s="39"/>
      <c r="C180" s="38"/>
      <c r="D180" s="194" t="s">
        <v>167</v>
      </c>
      <c r="E180" s="38"/>
      <c r="F180" s="195" t="s">
        <v>2875</v>
      </c>
      <c r="G180" s="38"/>
      <c r="H180" s="38"/>
      <c r="I180" s="196"/>
      <c r="J180" s="38"/>
      <c r="K180" s="38"/>
      <c r="L180" s="39"/>
      <c r="M180" s="197"/>
      <c r="N180" s="198"/>
      <c r="O180" s="77"/>
      <c r="P180" s="77"/>
      <c r="Q180" s="77"/>
      <c r="R180" s="77"/>
      <c r="S180" s="77"/>
      <c r="T180" s="78"/>
      <c r="U180" s="38"/>
      <c r="V180" s="38"/>
      <c r="W180" s="38"/>
      <c r="X180" s="38"/>
      <c r="Y180" s="38"/>
      <c r="Z180" s="38"/>
      <c r="AA180" s="38"/>
      <c r="AB180" s="38"/>
      <c r="AC180" s="38"/>
      <c r="AD180" s="38"/>
      <c r="AE180" s="38"/>
      <c r="AT180" s="19" t="s">
        <v>167</v>
      </c>
      <c r="AU180" s="19" t="s">
        <v>83</v>
      </c>
    </row>
    <row r="181" s="2" customFormat="1" ht="16.5" customHeight="1">
      <c r="A181" s="38"/>
      <c r="B181" s="180"/>
      <c r="C181" s="181" t="s">
        <v>351</v>
      </c>
      <c r="D181" s="181" t="s">
        <v>160</v>
      </c>
      <c r="E181" s="182" t="s">
        <v>2876</v>
      </c>
      <c r="F181" s="183" t="s">
        <v>2877</v>
      </c>
      <c r="G181" s="184" t="s">
        <v>184</v>
      </c>
      <c r="H181" s="185">
        <v>20</v>
      </c>
      <c r="I181" s="186"/>
      <c r="J181" s="187">
        <f>ROUND(I181*H181,2)</f>
        <v>0</v>
      </c>
      <c r="K181" s="183" t="s">
        <v>1</v>
      </c>
      <c r="L181" s="39"/>
      <c r="M181" s="188" t="s">
        <v>1</v>
      </c>
      <c r="N181" s="189" t="s">
        <v>40</v>
      </c>
      <c r="O181" s="77"/>
      <c r="P181" s="190">
        <f>O181*H181</f>
        <v>0</v>
      </c>
      <c r="Q181" s="190">
        <v>0</v>
      </c>
      <c r="R181" s="190">
        <f>Q181*H181</f>
        <v>0</v>
      </c>
      <c r="S181" s="190">
        <v>0</v>
      </c>
      <c r="T181" s="191">
        <f>S181*H181</f>
        <v>0</v>
      </c>
      <c r="U181" s="38"/>
      <c r="V181" s="38"/>
      <c r="W181" s="38"/>
      <c r="X181" s="38"/>
      <c r="Y181" s="38"/>
      <c r="Z181" s="38"/>
      <c r="AA181" s="38"/>
      <c r="AB181" s="38"/>
      <c r="AC181" s="38"/>
      <c r="AD181" s="38"/>
      <c r="AE181" s="38"/>
      <c r="AR181" s="192" t="s">
        <v>165</v>
      </c>
      <c r="AT181" s="192" t="s">
        <v>160</v>
      </c>
      <c r="AU181" s="192" t="s">
        <v>83</v>
      </c>
      <c r="AY181" s="19" t="s">
        <v>158</v>
      </c>
      <c r="BE181" s="193">
        <f>IF(N181="základní",J181,0)</f>
        <v>0</v>
      </c>
      <c r="BF181" s="193">
        <f>IF(N181="snížená",J181,0)</f>
        <v>0</v>
      </c>
      <c r="BG181" s="193">
        <f>IF(N181="zákl. přenesená",J181,0)</f>
        <v>0</v>
      </c>
      <c r="BH181" s="193">
        <f>IF(N181="sníž. přenesená",J181,0)</f>
        <v>0</v>
      </c>
      <c r="BI181" s="193">
        <f>IF(N181="nulová",J181,0)</f>
        <v>0</v>
      </c>
      <c r="BJ181" s="19" t="s">
        <v>81</v>
      </c>
      <c r="BK181" s="193">
        <f>ROUND(I181*H181,2)</f>
        <v>0</v>
      </c>
      <c r="BL181" s="19" t="s">
        <v>165</v>
      </c>
      <c r="BM181" s="192" t="s">
        <v>521</v>
      </c>
    </row>
    <row r="182" s="2" customFormat="1">
      <c r="A182" s="38"/>
      <c r="B182" s="39"/>
      <c r="C182" s="38"/>
      <c r="D182" s="194" t="s">
        <v>167</v>
      </c>
      <c r="E182" s="38"/>
      <c r="F182" s="195" t="s">
        <v>2878</v>
      </c>
      <c r="G182" s="38"/>
      <c r="H182" s="38"/>
      <c r="I182" s="196"/>
      <c r="J182" s="38"/>
      <c r="K182" s="38"/>
      <c r="L182" s="39"/>
      <c r="M182" s="197"/>
      <c r="N182" s="198"/>
      <c r="O182" s="77"/>
      <c r="P182" s="77"/>
      <c r="Q182" s="77"/>
      <c r="R182" s="77"/>
      <c r="S182" s="77"/>
      <c r="T182" s="78"/>
      <c r="U182" s="38"/>
      <c r="V182" s="38"/>
      <c r="W182" s="38"/>
      <c r="X182" s="38"/>
      <c r="Y182" s="38"/>
      <c r="Z182" s="38"/>
      <c r="AA182" s="38"/>
      <c r="AB182" s="38"/>
      <c r="AC182" s="38"/>
      <c r="AD182" s="38"/>
      <c r="AE182" s="38"/>
      <c r="AT182" s="19" t="s">
        <v>167</v>
      </c>
      <c r="AU182" s="19" t="s">
        <v>83</v>
      </c>
    </row>
    <row r="183" s="2" customFormat="1" ht="16.5" customHeight="1">
      <c r="A183" s="38"/>
      <c r="B183" s="180"/>
      <c r="C183" s="181" t="s">
        <v>357</v>
      </c>
      <c r="D183" s="181" t="s">
        <v>160</v>
      </c>
      <c r="E183" s="182" t="s">
        <v>2879</v>
      </c>
      <c r="F183" s="183" t="s">
        <v>2880</v>
      </c>
      <c r="G183" s="184" t="s">
        <v>184</v>
      </c>
      <c r="H183" s="185">
        <v>10</v>
      </c>
      <c r="I183" s="186"/>
      <c r="J183" s="187">
        <f>ROUND(I183*H183,2)</f>
        <v>0</v>
      </c>
      <c r="K183" s="183" t="s">
        <v>1</v>
      </c>
      <c r="L183" s="39"/>
      <c r="M183" s="188" t="s">
        <v>1</v>
      </c>
      <c r="N183" s="189" t="s">
        <v>40</v>
      </c>
      <c r="O183" s="77"/>
      <c r="P183" s="190">
        <f>O183*H183</f>
        <v>0</v>
      </c>
      <c r="Q183" s="190">
        <v>0</v>
      </c>
      <c r="R183" s="190">
        <f>Q183*H183</f>
        <v>0</v>
      </c>
      <c r="S183" s="190">
        <v>0</v>
      </c>
      <c r="T183" s="191">
        <f>S183*H183</f>
        <v>0</v>
      </c>
      <c r="U183" s="38"/>
      <c r="V183" s="38"/>
      <c r="W183" s="38"/>
      <c r="X183" s="38"/>
      <c r="Y183" s="38"/>
      <c r="Z183" s="38"/>
      <c r="AA183" s="38"/>
      <c r="AB183" s="38"/>
      <c r="AC183" s="38"/>
      <c r="AD183" s="38"/>
      <c r="AE183" s="38"/>
      <c r="AR183" s="192" t="s">
        <v>165</v>
      </c>
      <c r="AT183" s="192" t="s">
        <v>160</v>
      </c>
      <c r="AU183" s="192" t="s">
        <v>83</v>
      </c>
      <c r="AY183" s="19" t="s">
        <v>158</v>
      </c>
      <c r="BE183" s="193">
        <f>IF(N183="základní",J183,0)</f>
        <v>0</v>
      </c>
      <c r="BF183" s="193">
        <f>IF(N183="snížená",J183,0)</f>
        <v>0</v>
      </c>
      <c r="BG183" s="193">
        <f>IF(N183="zákl. přenesená",J183,0)</f>
        <v>0</v>
      </c>
      <c r="BH183" s="193">
        <f>IF(N183="sníž. přenesená",J183,0)</f>
        <v>0</v>
      </c>
      <c r="BI183" s="193">
        <f>IF(N183="nulová",J183,0)</f>
        <v>0</v>
      </c>
      <c r="BJ183" s="19" t="s">
        <v>81</v>
      </c>
      <c r="BK183" s="193">
        <f>ROUND(I183*H183,2)</f>
        <v>0</v>
      </c>
      <c r="BL183" s="19" t="s">
        <v>165</v>
      </c>
      <c r="BM183" s="192" t="s">
        <v>533</v>
      </c>
    </row>
    <row r="184" s="2" customFormat="1">
      <c r="A184" s="38"/>
      <c r="B184" s="39"/>
      <c r="C184" s="38"/>
      <c r="D184" s="194" t="s">
        <v>167</v>
      </c>
      <c r="E184" s="38"/>
      <c r="F184" s="195" t="s">
        <v>2881</v>
      </c>
      <c r="G184" s="38"/>
      <c r="H184" s="38"/>
      <c r="I184" s="196"/>
      <c r="J184" s="38"/>
      <c r="K184" s="38"/>
      <c r="L184" s="39"/>
      <c r="M184" s="197"/>
      <c r="N184" s="198"/>
      <c r="O184" s="77"/>
      <c r="P184" s="77"/>
      <c r="Q184" s="77"/>
      <c r="R184" s="77"/>
      <c r="S184" s="77"/>
      <c r="T184" s="78"/>
      <c r="U184" s="38"/>
      <c r="V184" s="38"/>
      <c r="W184" s="38"/>
      <c r="X184" s="38"/>
      <c r="Y184" s="38"/>
      <c r="Z184" s="38"/>
      <c r="AA184" s="38"/>
      <c r="AB184" s="38"/>
      <c r="AC184" s="38"/>
      <c r="AD184" s="38"/>
      <c r="AE184" s="38"/>
      <c r="AT184" s="19" t="s">
        <v>167</v>
      </c>
      <c r="AU184" s="19" t="s">
        <v>83</v>
      </c>
    </row>
    <row r="185" s="2" customFormat="1" ht="16.5" customHeight="1">
      <c r="A185" s="38"/>
      <c r="B185" s="180"/>
      <c r="C185" s="181" t="s">
        <v>361</v>
      </c>
      <c r="D185" s="181" t="s">
        <v>160</v>
      </c>
      <c r="E185" s="182" t="s">
        <v>2882</v>
      </c>
      <c r="F185" s="183" t="s">
        <v>2883</v>
      </c>
      <c r="G185" s="184" t="s">
        <v>184</v>
      </c>
      <c r="H185" s="185">
        <v>20</v>
      </c>
      <c r="I185" s="186"/>
      <c r="J185" s="187">
        <f>ROUND(I185*H185,2)</f>
        <v>0</v>
      </c>
      <c r="K185" s="183" t="s">
        <v>1</v>
      </c>
      <c r="L185" s="39"/>
      <c r="M185" s="188" t="s">
        <v>1</v>
      </c>
      <c r="N185" s="189" t="s">
        <v>40</v>
      </c>
      <c r="O185" s="77"/>
      <c r="P185" s="190">
        <f>O185*H185</f>
        <v>0</v>
      </c>
      <c r="Q185" s="190">
        <v>0</v>
      </c>
      <c r="R185" s="190">
        <f>Q185*H185</f>
        <v>0</v>
      </c>
      <c r="S185" s="190">
        <v>0</v>
      </c>
      <c r="T185" s="191">
        <f>S185*H185</f>
        <v>0</v>
      </c>
      <c r="U185" s="38"/>
      <c r="V185" s="38"/>
      <c r="W185" s="38"/>
      <c r="X185" s="38"/>
      <c r="Y185" s="38"/>
      <c r="Z185" s="38"/>
      <c r="AA185" s="38"/>
      <c r="AB185" s="38"/>
      <c r="AC185" s="38"/>
      <c r="AD185" s="38"/>
      <c r="AE185" s="38"/>
      <c r="AR185" s="192" t="s">
        <v>165</v>
      </c>
      <c r="AT185" s="192" t="s">
        <v>160</v>
      </c>
      <c r="AU185" s="192" t="s">
        <v>83</v>
      </c>
      <c r="AY185" s="19" t="s">
        <v>158</v>
      </c>
      <c r="BE185" s="193">
        <f>IF(N185="základní",J185,0)</f>
        <v>0</v>
      </c>
      <c r="BF185" s="193">
        <f>IF(N185="snížená",J185,0)</f>
        <v>0</v>
      </c>
      <c r="BG185" s="193">
        <f>IF(N185="zákl. přenesená",J185,0)</f>
        <v>0</v>
      </c>
      <c r="BH185" s="193">
        <f>IF(N185="sníž. přenesená",J185,0)</f>
        <v>0</v>
      </c>
      <c r="BI185" s="193">
        <f>IF(N185="nulová",J185,0)</f>
        <v>0</v>
      </c>
      <c r="BJ185" s="19" t="s">
        <v>81</v>
      </c>
      <c r="BK185" s="193">
        <f>ROUND(I185*H185,2)</f>
        <v>0</v>
      </c>
      <c r="BL185" s="19" t="s">
        <v>165</v>
      </c>
      <c r="BM185" s="192" t="s">
        <v>548</v>
      </c>
    </row>
    <row r="186" s="2" customFormat="1">
      <c r="A186" s="38"/>
      <c r="B186" s="39"/>
      <c r="C186" s="38"/>
      <c r="D186" s="194" t="s">
        <v>167</v>
      </c>
      <c r="E186" s="38"/>
      <c r="F186" s="195" t="s">
        <v>2884</v>
      </c>
      <c r="G186" s="38"/>
      <c r="H186" s="38"/>
      <c r="I186" s="196"/>
      <c r="J186" s="38"/>
      <c r="K186" s="38"/>
      <c r="L186" s="39"/>
      <c r="M186" s="197"/>
      <c r="N186" s="198"/>
      <c r="O186" s="77"/>
      <c r="P186" s="77"/>
      <c r="Q186" s="77"/>
      <c r="R186" s="77"/>
      <c r="S186" s="77"/>
      <c r="T186" s="78"/>
      <c r="U186" s="38"/>
      <c r="V186" s="38"/>
      <c r="W186" s="38"/>
      <c r="X186" s="38"/>
      <c r="Y186" s="38"/>
      <c r="Z186" s="38"/>
      <c r="AA186" s="38"/>
      <c r="AB186" s="38"/>
      <c r="AC186" s="38"/>
      <c r="AD186" s="38"/>
      <c r="AE186" s="38"/>
      <c r="AT186" s="19" t="s">
        <v>167</v>
      </c>
      <c r="AU186" s="19" t="s">
        <v>83</v>
      </c>
    </row>
    <row r="187" s="2" customFormat="1" ht="16.5" customHeight="1">
      <c r="A187" s="38"/>
      <c r="B187" s="180"/>
      <c r="C187" s="181" t="s">
        <v>368</v>
      </c>
      <c r="D187" s="181" t="s">
        <v>160</v>
      </c>
      <c r="E187" s="182" t="s">
        <v>2885</v>
      </c>
      <c r="F187" s="183" t="s">
        <v>2886</v>
      </c>
      <c r="G187" s="184" t="s">
        <v>469</v>
      </c>
      <c r="H187" s="185">
        <v>1</v>
      </c>
      <c r="I187" s="186"/>
      <c r="J187" s="187">
        <f>ROUND(I187*H187,2)</f>
        <v>0</v>
      </c>
      <c r="K187" s="183" t="s">
        <v>1</v>
      </c>
      <c r="L187" s="39"/>
      <c r="M187" s="188" t="s">
        <v>1</v>
      </c>
      <c r="N187" s="189" t="s">
        <v>40</v>
      </c>
      <c r="O187" s="77"/>
      <c r="P187" s="190">
        <f>O187*H187</f>
        <v>0</v>
      </c>
      <c r="Q187" s="190">
        <v>0</v>
      </c>
      <c r="R187" s="190">
        <f>Q187*H187</f>
        <v>0</v>
      </c>
      <c r="S187" s="190">
        <v>0</v>
      </c>
      <c r="T187" s="191">
        <f>S187*H187</f>
        <v>0</v>
      </c>
      <c r="U187" s="38"/>
      <c r="V187" s="38"/>
      <c r="W187" s="38"/>
      <c r="X187" s="38"/>
      <c r="Y187" s="38"/>
      <c r="Z187" s="38"/>
      <c r="AA187" s="38"/>
      <c r="AB187" s="38"/>
      <c r="AC187" s="38"/>
      <c r="AD187" s="38"/>
      <c r="AE187" s="38"/>
      <c r="AR187" s="192" t="s">
        <v>165</v>
      </c>
      <c r="AT187" s="192" t="s">
        <v>160</v>
      </c>
      <c r="AU187" s="192" t="s">
        <v>83</v>
      </c>
      <c r="AY187" s="19" t="s">
        <v>158</v>
      </c>
      <c r="BE187" s="193">
        <f>IF(N187="základní",J187,0)</f>
        <v>0</v>
      </c>
      <c r="BF187" s="193">
        <f>IF(N187="snížená",J187,0)</f>
        <v>0</v>
      </c>
      <c r="BG187" s="193">
        <f>IF(N187="zákl. přenesená",J187,0)</f>
        <v>0</v>
      </c>
      <c r="BH187" s="193">
        <f>IF(N187="sníž. přenesená",J187,0)</f>
        <v>0</v>
      </c>
      <c r="BI187" s="193">
        <f>IF(N187="nulová",J187,0)</f>
        <v>0</v>
      </c>
      <c r="BJ187" s="19" t="s">
        <v>81</v>
      </c>
      <c r="BK187" s="193">
        <f>ROUND(I187*H187,2)</f>
        <v>0</v>
      </c>
      <c r="BL187" s="19" t="s">
        <v>165</v>
      </c>
      <c r="BM187" s="192" t="s">
        <v>560</v>
      </c>
    </row>
    <row r="188" s="2" customFormat="1">
      <c r="A188" s="38"/>
      <c r="B188" s="39"/>
      <c r="C188" s="38"/>
      <c r="D188" s="194" t="s">
        <v>167</v>
      </c>
      <c r="E188" s="38"/>
      <c r="F188" s="195" t="s">
        <v>2887</v>
      </c>
      <c r="G188" s="38"/>
      <c r="H188" s="38"/>
      <c r="I188" s="196"/>
      <c r="J188" s="38"/>
      <c r="K188" s="38"/>
      <c r="L188" s="39"/>
      <c r="M188" s="197"/>
      <c r="N188" s="198"/>
      <c r="O188" s="77"/>
      <c r="P188" s="77"/>
      <c r="Q188" s="77"/>
      <c r="R188" s="77"/>
      <c r="S188" s="77"/>
      <c r="T188" s="78"/>
      <c r="U188" s="38"/>
      <c r="V188" s="38"/>
      <c r="W188" s="38"/>
      <c r="X188" s="38"/>
      <c r="Y188" s="38"/>
      <c r="Z188" s="38"/>
      <c r="AA188" s="38"/>
      <c r="AB188" s="38"/>
      <c r="AC188" s="38"/>
      <c r="AD188" s="38"/>
      <c r="AE188" s="38"/>
      <c r="AT188" s="19" t="s">
        <v>167</v>
      </c>
      <c r="AU188" s="19" t="s">
        <v>83</v>
      </c>
    </row>
    <row r="189" s="2" customFormat="1" ht="16.5" customHeight="1">
      <c r="A189" s="38"/>
      <c r="B189" s="180"/>
      <c r="C189" s="181" t="s">
        <v>373</v>
      </c>
      <c r="D189" s="181" t="s">
        <v>160</v>
      </c>
      <c r="E189" s="182" t="s">
        <v>2888</v>
      </c>
      <c r="F189" s="183" t="s">
        <v>2889</v>
      </c>
      <c r="G189" s="184" t="s">
        <v>469</v>
      </c>
      <c r="H189" s="185">
        <v>1</v>
      </c>
      <c r="I189" s="186"/>
      <c r="J189" s="187">
        <f>ROUND(I189*H189,2)</f>
        <v>0</v>
      </c>
      <c r="K189" s="183" t="s">
        <v>1</v>
      </c>
      <c r="L189" s="39"/>
      <c r="M189" s="188" t="s">
        <v>1</v>
      </c>
      <c r="N189" s="189" t="s">
        <v>40</v>
      </c>
      <c r="O189" s="77"/>
      <c r="P189" s="190">
        <f>O189*H189</f>
        <v>0</v>
      </c>
      <c r="Q189" s="190">
        <v>0</v>
      </c>
      <c r="R189" s="190">
        <f>Q189*H189</f>
        <v>0</v>
      </c>
      <c r="S189" s="190">
        <v>0</v>
      </c>
      <c r="T189" s="191">
        <f>S189*H189</f>
        <v>0</v>
      </c>
      <c r="U189" s="38"/>
      <c r="V189" s="38"/>
      <c r="W189" s="38"/>
      <c r="X189" s="38"/>
      <c r="Y189" s="38"/>
      <c r="Z189" s="38"/>
      <c r="AA189" s="38"/>
      <c r="AB189" s="38"/>
      <c r="AC189" s="38"/>
      <c r="AD189" s="38"/>
      <c r="AE189" s="38"/>
      <c r="AR189" s="192" t="s">
        <v>165</v>
      </c>
      <c r="AT189" s="192" t="s">
        <v>160</v>
      </c>
      <c r="AU189" s="192" t="s">
        <v>83</v>
      </c>
      <c r="AY189" s="19" t="s">
        <v>158</v>
      </c>
      <c r="BE189" s="193">
        <f>IF(N189="základní",J189,0)</f>
        <v>0</v>
      </c>
      <c r="BF189" s="193">
        <f>IF(N189="snížená",J189,0)</f>
        <v>0</v>
      </c>
      <c r="BG189" s="193">
        <f>IF(N189="zákl. přenesená",J189,0)</f>
        <v>0</v>
      </c>
      <c r="BH189" s="193">
        <f>IF(N189="sníž. přenesená",J189,0)</f>
        <v>0</v>
      </c>
      <c r="BI189" s="193">
        <f>IF(N189="nulová",J189,0)</f>
        <v>0</v>
      </c>
      <c r="BJ189" s="19" t="s">
        <v>81</v>
      </c>
      <c r="BK189" s="193">
        <f>ROUND(I189*H189,2)</f>
        <v>0</v>
      </c>
      <c r="BL189" s="19" t="s">
        <v>165</v>
      </c>
      <c r="BM189" s="192" t="s">
        <v>570</v>
      </c>
    </row>
    <row r="190" s="2" customFormat="1">
      <c r="A190" s="38"/>
      <c r="B190" s="39"/>
      <c r="C190" s="38"/>
      <c r="D190" s="194" t="s">
        <v>167</v>
      </c>
      <c r="E190" s="38"/>
      <c r="F190" s="195" t="s">
        <v>2889</v>
      </c>
      <c r="G190" s="38"/>
      <c r="H190" s="38"/>
      <c r="I190" s="196"/>
      <c r="J190" s="38"/>
      <c r="K190" s="38"/>
      <c r="L190" s="39"/>
      <c r="M190" s="197"/>
      <c r="N190" s="198"/>
      <c r="O190" s="77"/>
      <c r="P190" s="77"/>
      <c r="Q190" s="77"/>
      <c r="R190" s="77"/>
      <c r="S190" s="77"/>
      <c r="T190" s="78"/>
      <c r="U190" s="38"/>
      <c r="V190" s="38"/>
      <c r="W190" s="38"/>
      <c r="X190" s="38"/>
      <c r="Y190" s="38"/>
      <c r="Z190" s="38"/>
      <c r="AA190" s="38"/>
      <c r="AB190" s="38"/>
      <c r="AC190" s="38"/>
      <c r="AD190" s="38"/>
      <c r="AE190" s="38"/>
      <c r="AT190" s="19" t="s">
        <v>167</v>
      </c>
      <c r="AU190" s="19" t="s">
        <v>83</v>
      </c>
    </row>
    <row r="191" s="2" customFormat="1" ht="16.5" customHeight="1">
      <c r="A191" s="38"/>
      <c r="B191" s="180"/>
      <c r="C191" s="181" t="s">
        <v>379</v>
      </c>
      <c r="D191" s="181" t="s">
        <v>160</v>
      </c>
      <c r="E191" s="182" t="s">
        <v>2890</v>
      </c>
      <c r="F191" s="183" t="s">
        <v>2891</v>
      </c>
      <c r="G191" s="184" t="s">
        <v>469</v>
      </c>
      <c r="H191" s="185">
        <v>1</v>
      </c>
      <c r="I191" s="186"/>
      <c r="J191" s="187">
        <f>ROUND(I191*H191,2)</f>
        <v>0</v>
      </c>
      <c r="K191" s="183" t="s">
        <v>1</v>
      </c>
      <c r="L191" s="39"/>
      <c r="M191" s="188" t="s">
        <v>1</v>
      </c>
      <c r="N191" s="189" t="s">
        <v>40</v>
      </c>
      <c r="O191" s="77"/>
      <c r="P191" s="190">
        <f>O191*H191</f>
        <v>0</v>
      </c>
      <c r="Q191" s="190">
        <v>0</v>
      </c>
      <c r="R191" s="190">
        <f>Q191*H191</f>
        <v>0</v>
      </c>
      <c r="S191" s="190">
        <v>0</v>
      </c>
      <c r="T191" s="191">
        <f>S191*H191</f>
        <v>0</v>
      </c>
      <c r="U191" s="38"/>
      <c r="V191" s="38"/>
      <c r="W191" s="38"/>
      <c r="X191" s="38"/>
      <c r="Y191" s="38"/>
      <c r="Z191" s="38"/>
      <c r="AA191" s="38"/>
      <c r="AB191" s="38"/>
      <c r="AC191" s="38"/>
      <c r="AD191" s="38"/>
      <c r="AE191" s="38"/>
      <c r="AR191" s="192" t="s">
        <v>165</v>
      </c>
      <c r="AT191" s="192" t="s">
        <v>160</v>
      </c>
      <c r="AU191" s="192" t="s">
        <v>83</v>
      </c>
      <c r="AY191" s="19" t="s">
        <v>158</v>
      </c>
      <c r="BE191" s="193">
        <f>IF(N191="základní",J191,0)</f>
        <v>0</v>
      </c>
      <c r="BF191" s="193">
        <f>IF(N191="snížená",J191,0)</f>
        <v>0</v>
      </c>
      <c r="BG191" s="193">
        <f>IF(N191="zákl. přenesená",J191,0)</f>
        <v>0</v>
      </c>
      <c r="BH191" s="193">
        <f>IF(N191="sníž. přenesená",J191,0)</f>
        <v>0</v>
      </c>
      <c r="BI191" s="193">
        <f>IF(N191="nulová",J191,0)</f>
        <v>0</v>
      </c>
      <c r="BJ191" s="19" t="s">
        <v>81</v>
      </c>
      <c r="BK191" s="193">
        <f>ROUND(I191*H191,2)</f>
        <v>0</v>
      </c>
      <c r="BL191" s="19" t="s">
        <v>165</v>
      </c>
      <c r="BM191" s="192" t="s">
        <v>583</v>
      </c>
    </row>
    <row r="192" s="2" customFormat="1">
      <c r="A192" s="38"/>
      <c r="B192" s="39"/>
      <c r="C192" s="38"/>
      <c r="D192" s="194" t="s">
        <v>167</v>
      </c>
      <c r="E192" s="38"/>
      <c r="F192" s="195" t="s">
        <v>2891</v>
      </c>
      <c r="G192" s="38"/>
      <c r="H192" s="38"/>
      <c r="I192" s="196"/>
      <c r="J192" s="38"/>
      <c r="K192" s="38"/>
      <c r="L192" s="39"/>
      <c r="M192" s="197"/>
      <c r="N192" s="198"/>
      <c r="O192" s="77"/>
      <c r="P192" s="77"/>
      <c r="Q192" s="77"/>
      <c r="R192" s="77"/>
      <c r="S192" s="77"/>
      <c r="T192" s="78"/>
      <c r="U192" s="38"/>
      <c r="V192" s="38"/>
      <c r="W192" s="38"/>
      <c r="X192" s="38"/>
      <c r="Y192" s="38"/>
      <c r="Z192" s="38"/>
      <c r="AA192" s="38"/>
      <c r="AB192" s="38"/>
      <c r="AC192" s="38"/>
      <c r="AD192" s="38"/>
      <c r="AE192" s="38"/>
      <c r="AT192" s="19" t="s">
        <v>167</v>
      </c>
      <c r="AU192" s="19" t="s">
        <v>83</v>
      </c>
    </row>
    <row r="193" s="2" customFormat="1" ht="16.5" customHeight="1">
      <c r="A193" s="38"/>
      <c r="B193" s="180"/>
      <c r="C193" s="181" t="s">
        <v>384</v>
      </c>
      <c r="D193" s="181" t="s">
        <v>160</v>
      </c>
      <c r="E193" s="182" t="s">
        <v>2892</v>
      </c>
      <c r="F193" s="183" t="s">
        <v>2893</v>
      </c>
      <c r="G193" s="184" t="s">
        <v>469</v>
      </c>
      <c r="H193" s="185">
        <v>1</v>
      </c>
      <c r="I193" s="186"/>
      <c r="J193" s="187">
        <f>ROUND(I193*H193,2)</f>
        <v>0</v>
      </c>
      <c r="K193" s="183" t="s">
        <v>1</v>
      </c>
      <c r="L193" s="39"/>
      <c r="M193" s="188" t="s">
        <v>1</v>
      </c>
      <c r="N193" s="189" t="s">
        <v>40</v>
      </c>
      <c r="O193" s="77"/>
      <c r="P193" s="190">
        <f>O193*H193</f>
        <v>0</v>
      </c>
      <c r="Q193" s="190">
        <v>0</v>
      </c>
      <c r="R193" s="190">
        <f>Q193*H193</f>
        <v>0</v>
      </c>
      <c r="S193" s="190">
        <v>0</v>
      </c>
      <c r="T193" s="191">
        <f>S193*H193</f>
        <v>0</v>
      </c>
      <c r="U193" s="38"/>
      <c r="V193" s="38"/>
      <c r="W193" s="38"/>
      <c r="X193" s="38"/>
      <c r="Y193" s="38"/>
      <c r="Z193" s="38"/>
      <c r="AA193" s="38"/>
      <c r="AB193" s="38"/>
      <c r="AC193" s="38"/>
      <c r="AD193" s="38"/>
      <c r="AE193" s="38"/>
      <c r="AR193" s="192" t="s">
        <v>165</v>
      </c>
      <c r="AT193" s="192" t="s">
        <v>160</v>
      </c>
      <c r="AU193" s="192" t="s">
        <v>83</v>
      </c>
      <c r="AY193" s="19" t="s">
        <v>158</v>
      </c>
      <c r="BE193" s="193">
        <f>IF(N193="základní",J193,0)</f>
        <v>0</v>
      </c>
      <c r="BF193" s="193">
        <f>IF(N193="snížená",J193,0)</f>
        <v>0</v>
      </c>
      <c r="BG193" s="193">
        <f>IF(N193="zákl. přenesená",J193,0)</f>
        <v>0</v>
      </c>
      <c r="BH193" s="193">
        <f>IF(N193="sníž. přenesená",J193,0)</f>
        <v>0</v>
      </c>
      <c r="BI193" s="193">
        <f>IF(N193="nulová",J193,0)</f>
        <v>0</v>
      </c>
      <c r="BJ193" s="19" t="s">
        <v>81</v>
      </c>
      <c r="BK193" s="193">
        <f>ROUND(I193*H193,2)</f>
        <v>0</v>
      </c>
      <c r="BL193" s="19" t="s">
        <v>165</v>
      </c>
      <c r="BM193" s="192" t="s">
        <v>599</v>
      </c>
    </row>
    <row r="194" s="2" customFormat="1">
      <c r="A194" s="38"/>
      <c r="B194" s="39"/>
      <c r="C194" s="38"/>
      <c r="D194" s="194" t="s">
        <v>167</v>
      </c>
      <c r="E194" s="38"/>
      <c r="F194" s="195" t="s">
        <v>2893</v>
      </c>
      <c r="G194" s="38"/>
      <c r="H194" s="38"/>
      <c r="I194" s="196"/>
      <c r="J194" s="38"/>
      <c r="K194" s="38"/>
      <c r="L194" s="39"/>
      <c r="M194" s="241"/>
      <c r="N194" s="242"/>
      <c r="O194" s="243"/>
      <c r="P194" s="243"/>
      <c r="Q194" s="243"/>
      <c r="R194" s="243"/>
      <c r="S194" s="243"/>
      <c r="T194" s="244"/>
      <c r="U194" s="38"/>
      <c r="V194" s="38"/>
      <c r="W194" s="38"/>
      <c r="X194" s="38"/>
      <c r="Y194" s="38"/>
      <c r="Z194" s="38"/>
      <c r="AA194" s="38"/>
      <c r="AB194" s="38"/>
      <c r="AC194" s="38"/>
      <c r="AD194" s="38"/>
      <c r="AE194" s="38"/>
      <c r="AT194" s="19" t="s">
        <v>167</v>
      </c>
      <c r="AU194" s="19" t="s">
        <v>83</v>
      </c>
    </row>
    <row r="195" s="2" customFormat="1" ht="6.96" customHeight="1">
      <c r="A195" s="38"/>
      <c r="B195" s="60"/>
      <c r="C195" s="61"/>
      <c r="D195" s="61"/>
      <c r="E195" s="61"/>
      <c r="F195" s="61"/>
      <c r="G195" s="61"/>
      <c r="H195" s="61"/>
      <c r="I195" s="61"/>
      <c r="J195" s="61"/>
      <c r="K195" s="61"/>
      <c r="L195" s="39"/>
      <c r="M195" s="38"/>
      <c r="O195" s="38"/>
      <c r="P195" s="38"/>
      <c r="Q195" s="38"/>
      <c r="R195" s="38"/>
      <c r="S195" s="38"/>
      <c r="T195" s="38"/>
      <c r="U195" s="38"/>
      <c r="V195" s="38"/>
      <c r="W195" s="38"/>
      <c r="X195" s="38"/>
      <c r="Y195" s="38"/>
      <c r="Z195" s="38"/>
      <c r="AA195" s="38"/>
      <c r="AB195" s="38"/>
      <c r="AC195" s="38"/>
      <c r="AD195" s="38"/>
      <c r="AE195" s="38"/>
    </row>
  </sheetData>
  <autoFilter ref="C125:K194"/>
  <mergeCells count="15">
    <mergeCell ref="E7:H7"/>
    <mergeCell ref="E11:H11"/>
    <mergeCell ref="E9:H9"/>
    <mergeCell ref="E13:H13"/>
    <mergeCell ref="E22:H22"/>
    <mergeCell ref="E31:H31"/>
    <mergeCell ref="E85:H85"/>
    <mergeCell ref="E89:H89"/>
    <mergeCell ref="E87:H87"/>
    <mergeCell ref="E91:H91"/>
    <mergeCell ref="E112:H112"/>
    <mergeCell ref="E116:H116"/>
    <mergeCell ref="E114:H114"/>
    <mergeCell ref="E118:H11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107</v>
      </c>
    </row>
    <row r="3" s="1" customFormat="1" ht="6.96" customHeight="1">
      <c r="B3" s="20"/>
      <c r="C3" s="21"/>
      <c r="D3" s="21"/>
      <c r="E3" s="21"/>
      <c r="F3" s="21"/>
      <c r="G3" s="21"/>
      <c r="H3" s="21"/>
      <c r="I3" s="21"/>
      <c r="J3" s="21"/>
      <c r="K3" s="21"/>
      <c r="L3" s="22"/>
      <c r="AT3" s="19" t="s">
        <v>83</v>
      </c>
    </row>
    <row r="4" s="1" customFormat="1" ht="24.96" customHeight="1">
      <c r="B4" s="22"/>
      <c r="D4" s="23" t="s">
        <v>111</v>
      </c>
      <c r="L4" s="22"/>
      <c r="M4" s="129" t="s">
        <v>10</v>
      </c>
      <c r="AT4" s="19" t="s">
        <v>3</v>
      </c>
    </row>
    <row r="5" s="1" customFormat="1" ht="6.96" customHeight="1">
      <c r="B5" s="22"/>
      <c r="L5" s="22"/>
    </row>
    <row r="6" s="1" customFormat="1" ht="12" customHeight="1">
      <c r="B6" s="22"/>
      <c r="D6" s="32" t="s">
        <v>16</v>
      </c>
      <c r="L6" s="22"/>
    </row>
    <row r="7" s="1" customFormat="1" ht="16.5" customHeight="1">
      <c r="B7" s="22"/>
      <c r="E7" s="130" t="str">
        <f>'Rekapitulace stavby'!K6</f>
        <v>Brno, VDJ Jelenice, rekonstrukce stavební části a technologie</v>
      </c>
      <c r="F7" s="32"/>
      <c r="G7" s="32"/>
      <c r="H7" s="32"/>
      <c r="L7" s="22"/>
    </row>
    <row r="8" s="1" customFormat="1" ht="12" customHeight="1">
      <c r="B8" s="22"/>
      <c r="D8" s="32" t="s">
        <v>112</v>
      </c>
      <c r="L8" s="22"/>
    </row>
    <row r="9" s="2" customFormat="1" ht="16.5" customHeight="1">
      <c r="A9" s="38"/>
      <c r="B9" s="39"/>
      <c r="C9" s="38"/>
      <c r="D9" s="38"/>
      <c r="E9" s="130" t="s">
        <v>113</v>
      </c>
      <c r="F9" s="38"/>
      <c r="G9" s="38"/>
      <c r="H9" s="38"/>
      <c r="I9" s="38"/>
      <c r="J9" s="38"/>
      <c r="K9" s="38"/>
      <c r="L9" s="55"/>
      <c r="S9" s="38"/>
      <c r="T9" s="38"/>
      <c r="U9" s="38"/>
      <c r="V9" s="38"/>
      <c r="W9" s="38"/>
      <c r="X9" s="38"/>
      <c r="Y9" s="38"/>
      <c r="Z9" s="38"/>
      <c r="AA9" s="38"/>
      <c r="AB9" s="38"/>
      <c r="AC9" s="38"/>
      <c r="AD9" s="38"/>
      <c r="AE9" s="38"/>
    </row>
    <row r="10" s="2" customFormat="1" ht="12" customHeight="1">
      <c r="A10" s="38"/>
      <c r="B10" s="39"/>
      <c r="C10" s="38"/>
      <c r="D10" s="32" t="s">
        <v>114</v>
      </c>
      <c r="E10" s="38"/>
      <c r="F10" s="38"/>
      <c r="G10" s="38"/>
      <c r="H10" s="38"/>
      <c r="I10" s="38"/>
      <c r="J10" s="38"/>
      <c r="K10" s="38"/>
      <c r="L10" s="55"/>
      <c r="S10" s="38"/>
      <c r="T10" s="38"/>
      <c r="U10" s="38"/>
      <c r="V10" s="38"/>
      <c r="W10" s="38"/>
      <c r="X10" s="38"/>
      <c r="Y10" s="38"/>
      <c r="Z10" s="38"/>
      <c r="AA10" s="38"/>
      <c r="AB10" s="38"/>
      <c r="AC10" s="38"/>
      <c r="AD10" s="38"/>
      <c r="AE10" s="38"/>
    </row>
    <row r="11" s="2" customFormat="1" ht="16.5" customHeight="1">
      <c r="A11" s="38"/>
      <c r="B11" s="39"/>
      <c r="C11" s="38"/>
      <c r="D11" s="38"/>
      <c r="E11" s="67" t="s">
        <v>2894</v>
      </c>
      <c r="F11" s="38"/>
      <c r="G11" s="38"/>
      <c r="H11" s="38"/>
      <c r="I11" s="38"/>
      <c r="J11" s="38"/>
      <c r="K11" s="38"/>
      <c r="L11" s="55"/>
      <c r="S11" s="38"/>
      <c r="T11" s="38"/>
      <c r="U11" s="38"/>
      <c r="V11" s="38"/>
      <c r="W11" s="38"/>
      <c r="X11" s="38"/>
      <c r="Y11" s="38"/>
      <c r="Z11" s="38"/>
      <c r="AA11" s="38"/>
      <c r="AB11" s="38"/>
      <c r="AC11" s="38"/>
      <c r="AD11" s="38"/>
      <c r="AE11" s="38"/>
    </row>
    <row r="12" s="2" customFormat="1">
      <c r="A12" s="38"/>
      <c r="B12" s="39"/>
      <c r="C12" s="38"/>
      <c r="D12" s="38"/>
      <c r="E12" s="38"/>
      <c r="F12" s="38"/>
      <c r="G12" s="38"/>
      <c r="H12" s="38"/>
      <c r="I12" s="38"/>
      <c r="J12" s="38"/>
      <c r="K12" s="38"/>
      <c r="L12" s="55"/>
      <c r="S12" s="38"/>
      <c r="T12" s="38"/>
      <c r="U12" s="38"/>
      <c r="V12" s="38"/>
      <c r="W12" s="38"/>
      <c r="X12" s="38"/>
      <c r="Y12" s="38"/>
      <c r="Z12" s="38"/>
      <c r="AA12" s="38"/>
      <c r="AB12" s="38"/>
      <c r="AC12" s="38"/>
      <c r="AD12" s="38"/>
      <c r="AE12" s="38"/>
    </row>
    <row r="13" s="2" customFormat="1" ht="12" customHeight="1">
      <c r="A13" s="38"/>
      <c r="B13" s="39"/>
      <c r="C13" s="38"/>
      <c r="D13" s="32" t="s">
        <v>18</v>
      </c>
      <c r="E13" s="38"/>
      <c r="F13" s="27" t="s">
        <v>1</v>
      </c>
      <c r="G13" s="38"/>
      <c r="H13" s="38"/>
      <c r="I13" s="32" t="s">
        <v>19</v>
      </c>
      <c r="J13" s="27" t="s">
        <v>1</v>
      </c>
      <c r="K13" s="38"/>
      <c r="L13" s="55"/>
      <c r="S13" s="38"/>
      <c r="T13" s="38"/>
      <c r="U13" s="38"/>
      <c r="V13" s="38"/>
      <c r="W13" s="38"/>
      <c r="X13" s="38"/>
      <c r="Y13" s="38"/>
      <c r="Z13" s="38"/>
      <c r="AA13" s="38"/>
      <c r="AB13" s="38"/>
      <c r="AC13" s="38"/>
      <c r="AD13" s="38"/>
      <c r="AE13" s="38"/>
    </row>
    <row r="14" s="2" customFormat="1" ht="12" customHeight="1">
      <c r="A14" s="38"/>
      <c r="B14" s="39"/>
      <c r="C14" s="38"/>
      <c r="D14" s="32" t="s">
        <v>20</v>
      </c>
      <c r="E14" s="38"/>
      <c r="F14" s="27" t="s">
        <v>21</v>
      </c>
      <c r="G14" s="38"/>
      <c r="H14" s="38"/>
      <c r="I14" s="32" t="s">
        <v>22</v>
      </c>
      <c r="J14" s="69" t="str">
        <f>'Rekapitulace stavby'!AN8</f>
        <v>23. 6. 2025</v>
      </c>
      <c r="K14" s="38"/>
      <c r="L14" s="55"/>
      <c r="S14" s="38"/>
      <c r="T14" s="38"/>
      <c r="U14" s="38"/>
      <c r="V14" s="38"/>
      <c r="W14" s="38"/>
      <c r="X14" s="38"/>
      <c r="Y14" s="38"/>
      <c r="Z14" s="38"/>
      <c r="AA14" s="38"/>
      <c r="AB14" s="38"/>
      <c r="AC14" s="38"/>
      <c r="AD14" s="38"/>
      <c r="AE14" s="38"/>
    </row>
    <row r="15" s="2" customFormat="1" ht="10.8" customHeight="1">
      <c r="A15" s="38"/>
      <c r="B15" s="39"/>
      <c r="C15" s="38"/>
      <c r="D15" s="38"/>
      <c r="E15" s="38"/>
      <c r="F15" s="38"/>
      <c r="G15" s="38"/>
      <c r="H15" s="38"/>
      <c r="I15" s="38"/>
      <c r="J15" s="38"/>
      <c r="K15" s="38"/>
      <c r="L15" s="55"/>
      <c r="S15" s="38"/>
      <c r="T15" s="38"/>
      <c r="U15" s="38"/>
      <c r="V15" s="38"/>
      <c r="W15" s="38"/>
      <c r="X15" s="38"/>
      <c r="Y15" s="38"/>
      <c r="Z15" s="38"/>
      <c r="AA15" s="38"/>
      <c r="AB15" s="38"/>
      <c r="AC15" s="38"/>
      <c r="AD15" s="38"/>
      <c r="AE15" s="38"/>
    </row>
    <row r="16" s="2" customFormat="1" ht="12" customHeight="1">
      <c r="A16" s="38"/>
      <c r="B16" s="39"/>
      <c r="C16" s="38"/>
      <c r="D16" s="32" t="s">
        <v>24</v>
      </c>
      <c r="E16" s="38"/>
      <c r="F16" s="38"/>
      <c r="G16" s="38"/>
      <c r="H16" s="38"/>
      <c r="I16" s="32" t="s">
        <v>25</v>
      </c>
      <c r="J16" s="27" t="str">
        <f>IF('Rekapitulace stavby'!AN10="","",'Rekapitulace stavby'!AN10)</f>
        <v/>
      </c>
      <c r="K16" s="38"/>
      <c r="L16" s="55"/>
      <c r="S16" s="38"/>
      <c r="T16" s="38"/>
      <c r="U16" s="38"/>
      <c r="V16" s="38"/>
      <c r="W16" s="38"/>
      <c r="X16" s="38"/>
      <c r="Y16" s="38"/>
      <c r="Z16" s="38"/>
      <c r="AA16" s="38"/>
      <c r="AB16" s="38"/>
      <c r="AC16" s="38"/>
      <c r="AD16" s="38"/>
      <c r="AE16" s="38"/>
    </row>
    <row r="17" s="2" customFormat="1" ht="18" customHeight="1">
      <c r="A17" s="38"/>
      <c r="B17" s="39"/>
      <c r="C17" s="38"/>
      <c r="D17" s="38"/>
      <c r="E17" s="27" t="str">
        <f>IF('Rekapitulace stavby'!E11="","",'Rekapitulace stavby'!E11)</f>
        <v>Statutární město Brno</v>
      </c>
      <c r="F17" s="38"/>
      <c r="G17" s="38"/>
      <c r="H17" s="38"/>
      <c r="I17" s="32" t="s">
        <v>27</v>
      </c>
      <c r="J17" s="27" t="str">
        <f>IF('Rekapitulace stavby'!AN11="","",'Rekapitulace stavby'!AN11)</f>
        <v/>
      </c>
      <c r="K17" s="38"/>
      <c r="L17" s="55"/>
      <c r="S17" s="38"/>
      <c r="T17" s="38"/>
      <c r="U17" s="38"/>
      <c r="V17" s="38"/>
      <c r="W17" s="38"/>
      <c r="X17" s="38"/>
      <c r="Y17" s="38"/>
      <c r="Z17" s="38"/>
      <c r="AA17" s="38"/>
      <c r="AB17" s="38"/>
      <c r="AC17" s="38"/>
      <c r="AD17" s="38"/>
      <c r="AE17" s="38"/>
    </row>
    <row r="18" s="2" customFormat="1" ht="6.96" customHeight="1">
      <c r="A18" s="38"/>
      <c r="B18" s="39"/>
      <c r="C18" s="38"/>
      <c r="D18" s="38"/>
      <c r="E18" s="38"/>
      <c r="F18" s="38"/>
      <c r="G18" s="38"/>
      <c r="H18" s="38"/>
      <c r="I18" s="38"/>
      <c r="J18" s="38"/>
      <c r="K18" s="38"/>
      <c r="L18" s="55"/>
      <c r="S18" s="38"/>
      <c r="T18" s="38"/>
      <c r="U18" s="38"/>
      <c r="V18" s="38"/>
      <c r="W18" s="38"/>
      <c r="X18" s="38"/>
      <c r="Y18" s="38"/>
      <c r="Z18" s="38"/>
      <c r="AA18" s="38"/>
      <c r="AB18" s="38"/>
      <c r="AC18" s="38"/>
      <c r="AD18" s="38"/>
      <c r="AE18" s="38"/>
    </row>
    <row r="19" s="2" customFormat="1" ht="12" customHeight="1">
      <c r="A19" s="38"/>
      <c r="B19" s="39"/>
      <c r="C19" s="38"/>
      <c r="D19" s="32" t="s">
        <v>28</v>
      </c>
      <c r="E19" s="38"/>
      <c r="F19" s="38"/>
      <c r="G19" s="38"/>
      <c r="H19" s="38"/>
      <c r="I19" s="32" t="s">
        <v>25</v>
      </c>
      <c r="J19" s="33" t="str">
        <f>'Rekapitulace stavby'!AN13</f>
        <v>Vyplň údaj</v>
      </c>
      <c r="K19" s="38"/>
      <c r="L19" s="55"/>
      <c r="S19" s="38"/>
      <c r="T19" s="38"/>
      <c r="U19" s="38"/>
      <c r="V19" s="38"/>
      <c r="W19" s="38"/>
      <c r="X19" s="38"/>
      <c r="Y19" s="38"/>
      <c r="Z19" s="38"/>
      <c r="AA19" s="38"/>
      <c r="AB19" s="38"/>
      <c r="AC19" s="38"/>
      <c r="AD19" s="38"/>
      <c r="AE19" s="38"/>
    </row>
    <row r="20" s="2" customFormat="1" ht="18" customHeight="1">
      <c r="A20" s="38"/>
      <c r="B20" s="39"/>
      <c r="C20" s="38"/>
      <c r="D20" s="38"/>
      <c r="E20" s="33" t="str">
        <f>'Rekapitulace stavby'!E14</f>
        <v>Vyplň údaj</v>
      </c>
      <c r="F20" s="27"/>
      <c r="G20" s="27"/>
      <c r="H20" s="27"/>
      <c r="I20" s="32" t="s">
        <v>27</v>
      </c>
      <c r="J20" s="33" t="str">
        <f>'Rekapitulace stavby'!AN14</f>
        <v>Vyplň údaj</v>
      </c>
      <c r="K20" s="38"/>
      <c r="L20" s="55"/>
      <c r="S20" s="38"/>
      <c r="T20" s="38"/>
      <c r="U20" s="38"/>
      <c r="V20" s="38"/>
      <c r="W20" s="38"/>
      <c r="X20" s="38"/>
      <c r="Y20" s="38"/>
      <c r="Z20" s="38"/>
      <c r="AA20" s="38"/>
      <c r="AB20" s="38"/>
      <c r="AC20" s="38"/>
      <c r="AD20" s="38"/>
      <c r="AE20" s="38"/>
    </row>
    <row r="21" s="2" customFormat="1" ht="6.96" customHeight="1">
      <c r="A21" s="38"/>
      <c r="B21" s="39"/>
      <c r="C21" s="38"/>
      <c r="D21" s="38"/>
      <c r="E21" s="38"/>
      <c r="F21" s="38"/>
      <c r="G21" s="38"/>
      <c r="H21" s="38"/>
      <c r="I21" s="38"/>
      <c r="J21" s="38"/>
      <c r="K21" s="38"/>
      <c r="L21" s="55"/>
      <c r="S21" s="38"/>
      <c r="T21" s="38"/>
      <c r="U21" s="38"/>
      <c r="V21" s="38"/>
      <c r="W21" s="38"/>
      <c r="X21" s="38"/>
      <c r="Y21" s="38"/>
      <c r="Z21" s="38"/>
      <c r="AA21" s="38"/>
      <c r="AB21" s="38"/>
      <c r="AC21" s="38"/>
      <c r="AD21" s="38"/>
      <c r="AE21" s="38"/>
    </row>
    <row r="22" s="2" customFormat="1" ht="12" customHeight="1">
      <c r="A22" s="38"/>
      <c r="B22" s="39"/>
      <c r="C22" s="38"/>
      <c r="D22" s="32" t="s">
        <v>30</v>
      </c>
      <c r="E22" s="38"/>
      <c r="F22" s="38"/>
      <c r="G22" s="38"/>
      <c r="H22" s="38"/>
      <c r="I22" s="32" t="s">
        <v>25</v>
      </c>
      <c r="J22" s="27" t="str">
        <f>IF('Rekapitulace stavby'!AN16="","",'Rekapitulace stavby'!AN16)</f>
        <v/>
      </c>
      <c r="K22" s="38"/>
      <c r="L22" s="55"/>
      <c r="S22" s="38"/>
      <c r="T22" s="38"/>
      <c r="U22" s="38"/>
      <c r="V22" s="38"/>
      <c r="W22" s="38"/>
      <c r="X22" s="38"/>
      <c r="Y22" s="38"/>
      <c r="Z22" s="38"/>
      <c r="AA22" s="38"/>
      <c r="AB22" s="38"/>
      <c r="AC22" s="38"/>
      <c r="AD22" s="38"/>
      <c r="AE22" s="38"/>
    </row>
    <row r="23" s="2" customFormat="1" ht="18" customHeight="1">
      <c r="A23" s="38"/>
      <c r="B23" s="39"/>
      <c r="C23" s="38"/>
      <c r="D23" s="38"/>
      <c r="E23" s="27" t="str">
        <f>IF('Rekapitulace stavby'!E17="","",'Rekapitulace stavby'!E17)</f>
        <v>Sweco a.s., divize Morava</v>
      </c>
      <c r="F23" s="38"/>
      <c r="G23" s="38"/>
      <c r="H23" s="38"/>
      <c r="I23" s="32" t="s">
        <v>27</v>
      </c>
      <c r="J23" s="27" t="str">
        <f>IF('Rekapitulace stavby'!AN17="","",'Rekapitulace stavby'!AN17)</f>
        <v/>
      </c>
      <c r="K23" s="38"/>
      <c r="L23" s="55"/>
      <c r="S23" s="38"/>
      <c r="T23" s="38"/>
      <c r="U23" s="38"/>
      <c r="V23" s="38"/>
      <c r="W23" s="38"/>
      <c r="X23" s="38"/>
      <c r="Y23" s="38"/>
      <c r="Z23" s="38"/>
      <c r="AA23" s="38"/>
      <c r="AB23" s="38"/>
      <c r="AC23" s="38"/>
      <c r="AD23" s="38"/>
      <c r="AE23" s="38"/>
    </row>
    <row r="24" s="2" customFormat="1" ht="6.96" customHeight="1">
      <c r="A24" s="38"/>
      <c r="B24" s="39"/>
      <c r="C24" s="38"/>
      <c r="D24" s="38"/>
      <c r="E24" s="38"/>
      <c r="F24" s="38"/>
      <c r="G24" s="38"/>
      <c r="H24" s="38"/>
      <c r="I24" s="38"/>
      <c r="J24" s="38"/>
      <c r="K24" s="38"/>
      <c r="L24" s="55"/>
      <c r="S24" s="38"/>
      <c r="T24" s="38"/>
      <c r="U24" s="38"/>
      <c r="V24" s="38"/>
      <c r="W24" s="38"/>
      <c r="X24" s="38"/>
      <c r="Y24" s="38"/>
      <c r="Z24" s="38"/>
      <c r="AA24" s="38"/>
      <c r="AB24" s="38"/>
      <c r="AC24" s="38"/>
      <c r="AD24" s="38"/>
      <c r="AE24" s="38"/>
    </row>
    <row r="25" s="2" customFormat="1" ht="12" customHeight="1">
      <c r="A25" s="38"/>
      <c r="B25" s="39"/>
      <c r="C25" s="38"/>
      <c r="D25" s="32" t="s">
        <v>33</v>
      </c>
      <c r="E25" s="38"/>
      <c r="F25" s="38"/>
      <c r="G25" s="38"/>
      <c r="H25" s="38"/>
      <c r="I25" s="32" t="s">
        <v>25</v>
      </c>
      <c r="J25" s="27" t="str">
        <f>IF('Rekapitulace stavby'!AN19="","",'Rekapitulace stavby'!AN19)</f>
        <v/>
      </c>
      <c r="K25" s="38"/>
      <c r="L25" s="55"/>
      <c r="S25" s="38"/>
      <c r="T25" s="38"/>
      <c r="U25" s="38"/>
      <c r="V25" s="38"/>
      <c r="W25" s="38"/>
      <c r="X25" s="38"/>
      <c r="Y25" s="38"/>
      <c r="Z25" s="38"/>
      <c r="AA25" s="38"/>
      <c r="AB25" s="38"/>
      <c r="AC25" s="38"/>
      <c r="AD25" s="38"/>
      <c r="AE25" s="38"/>
    </row>
    <row r="26" s="2" customFormat="1" ht="18" customHeight="1">
      <c r="A26" s="38"/>
      <c r="B26" s="39"/>
      <c r="C26" s="38"/>
      <c r="D26" s="38"/>
      <c r="E26" s="27" t="str">
        <f>IF('Rekapitulace stavby'!E20="","",'Rekapitulace stavby'!E20)</f>
        <v xml:space="preserve"> </v>
      </c>
      <c r="F26" s="38"/>
      <c r="G26" s="38"/>
      <c r="H26" s="38"/>
      <c r="I26" s="32" t="s">
        <v>27</v>
      </c>
      <c r="J26" s="27" t="str">
        <f>IF('Rekapitulace stavby'!AN20="","",'Rekapitulace stavby'!AN20)</f>
        <v/>
      </c>
      <c r="K26" s="38"/>
      <c r="L26" s="55"/>
      <c r="S26" s="38"/>
      <c r="T26" s="38"/>
      <c r="U26" s="38"/>
      <c r="V26" s="38"/>
      <c r="W26" s="38"/>
      <c r="X26" s="38"/>
      <c r="Y26" s="38"/>
      <c r="Z26" s="38"/>
      <c r="AA26" s="38"/>
      <c r="AB26" s="38"/>
      <c r="AC26" s="38"/>
      <c r="AD26" s="38"/>
      <c r="AE26" s="38"/>
    </row>
    <row r="27" s="2" customFormat="1" ht="6.96" customHeight="1">
      <c r="A27" s="38"/>
      <c r="B27" s="39"/>
      <c r="C27" s="38"/>
      <c r="D27" s="38"/>
      <c r="E27" s="38"/>
      <c r="F27" s="38"/>
      <c r="G27" s="38"/>
      <c r="H27" s="38"/>
      <c r="I27" s="38"/>
      <c r="J27" s="38"/>
      <c r="K27" s="38"/>
      <c r="L27" s="55"/>
      <c r="S27" s="38"/>
      <c r="T27" s="38"/>
      <c r="U27" s="38"/>
      <c r="V27" s="38"/>
      <c r="W27" s="38"/>
      <c r="X27" s="38"/>
      <c r="Y27" s="38"/>
      <c r="Z27" s="38"/>
      <c r="AA27" s="38"/>
      <c r="AB27" s="38"/>
      <c r="AC27" s="38"/>
      <c r="AD27" s="38"/>
      <c r="AE27" s="38"/>
    </row>
    <row r="28" s="2" customFormat="1" ht="12" customHeight="1">
      <c r="A28" s="38"/>
      <c r="B28" s="39"/>
      <c r="C28" s="38"/>
      <c r="D28" s="32" t="s">
        <v>34</v>
      </c>
      <c r="E28" s="38"/>
      <c r="F28" s="38"/>
      <c r="G28" s="38"/>
      <c r="H28" s="38"/>
      <c r="I28" s="38"/>
      <c r="J28" s="38"/>
      <c r="K28" s="38"/>
      <c r="L28" s="55"/>
      <c r="S28" s="38"/>
      <c r="T28" s="38"/>
      <c r="U28" s="38"/>
      <c r="V28" s="38"/>
      <c r="W28" s="38"/>
      <c r="X28" s="38"/>
      <c r="Y28" s="38"/>
      <c r="Z28" s="38"/>
      <c r="AA28" s="38"/>
      <c r="AB28" s="38"/>
      <c r="AC28" s="38"/>
      <c r="AD28" s="38"/>
      <c r="AE28" s="38"/>
    </row>
    <row r="29" s="8" customFormat="1" ht="16.5" customHeight="1">
      <c r="A29" s="132"/>
      <c r="B29" s="133"/>
      <c r="C29" s="132"/>
      <c r="D29" s="132"/>
      <c r="E29" s="36" t="s">
        <v>1</v>
      </c>
      <c r="F29" s="36"/>
      <c r="G29" s="36"/>
      <c r="H29" s="36"/>
      <c r="I29" s="132"/>
      <c r="J29" s="132"/>
      <c r="K29" s="132"/>
      <c r="L29" s="134"/>
      <c r="S29" s="132"/>
      <c r="T29" s="132"/>
      <c r="U29" s="132"/>
      <c r="V29" s="132"/>
      <c r="W29" s="132"/>
      <c r="X29" s="132"/>
      <c r="Y29" s="132"/>
      <c r="Z29" s="132"/>
      <c r="AA29" s="132"/>
      <c r="AB29" s="132"/>
      <c r="AC29" s="132"/>
      <c r="AD29" s="132"/>
      <c r="AE29" s="132"/>
    </row>
    <row r="30" s="2" customFormat="1" ht="6.96" customHeight="1">
      <c r="A30" s="38"/>
      <c r="B30" s="39"/>
      <c r="C30" s="38"/>
      <c r="D30" s="38"/>
      <c r="E30" s="38"/>
      <c r="F30" s="38"/>
      <c r="G30" s="38"/>
      <c r="H30" s="38"/>
      <c r="I30" s="38"/>
      <c r="J30" s="38"/>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25.44" customHeight="1">
      <c r="A32" s="38"/>
      <c r="B32" s="39"/>
      <c r="C32" s="38"/>
      <c r="D32" s="135" t="s">
        <v>35</v>
      </c>
      <c r="E32" s="38"/>
      <c r="F32" s="38"/>
      <c r="G32" s="38"/>
      <c r="H32" s="38"/>
      <c r="I32" s="38"/>
      <c r="J32" s="96">
        <f>ROUND(J124, 2)</f>
        <v>0</v>
      </c>
      <c r="K32" s="38"/>
      <c r="L32" s="55"/>
      <c r="S32" s="38"/>
      <c r="T32" s="38"/>
      <c r="U32" s="38"/>
      <c r="V32" s="38"/>
      <c r="W32" s="38"/>
      <c r="X32" s="38"/>
      <c r="Y32" s="38"/>
      <c r="Z32" s="38"/>
      <c r="AA32" s="38"/>
      <c r="AB32" s="38"/>
      <c r="AC32" s="38"/>
      <c r="AD32" s="38"/>
      <c r="AE32" s="38"/>
    </row>
    <row r="33" s="2" customFormat="1" ht="6.96" customHeight="1">
      <c r="A33" s="38"/>
      <c r="B33" s="39"/>
      <c r="C33" s="38"/>
      <c r="D33" s="90"/>
      <c r="E33" s="90"/>
      <c r="F33" s="90"/>
      <c r="G33" s="90"/>
      <c r="H33" s="90"/>
      <c r="I33" s="90"/>
      <c r="J33" s="90"/>
      <c r="K33" s="90"/>
      <c r="L33" s="55"/>
      <c r="S33" s="38"/>
      <c r="T33" s="38"/>
      <c r="U33" s="38"/>
      <c r="V33" s="38"/>
      <c r="W33" s="38"/>
      <c r="X33" s="38"/>
      <c r="Y33" s="38"/>
      <c r="Z33" s="38"/>
      <c r="AA33" s="38"/>
      <c r="AB33" s="38"/>
      <c r="AC33" s="38"/>
      <c r="AD33" s="38"/>
      <c r="AE33" s="38"/>
    </row>
    <row r="34" s="2" customFormat="1" ht="14.4" customHeight="1">
      <c r="A34" s="38"/>
      <c r="B34" s="39"/>
      <c r="C34" s="38"/>
      <c r="D34" s="38"/>
      <c r="E34" s="38"/>
      <c r="F34" s="43" t="s">
        <v>37</v>
      </c>
      <c r="G34" s="38"/>
      <c r="H34" s="38"/>
      <c r="I34" s="43" t="s">
        <v>36</v>
      </c>
      <c r="J34" s="43" t="s">
        <v>38</v>
      </c>
      <c r="K34" s="38"/>
      <c r="L34" s="55"/>
      <c r="S34" s="38"/>
      <c r="T34" s="38"/>
      <c r="U34" s="38"/>
      <c r="V34" s="38"/>
      <c r="W34" s="38"/>
      <c r="X34" s="38"/>
      <c r="Y34" s="38"/>
      <c r="Z34" s="38"/>
      <c r="AA34" s="38"/>
      <c r="AB34" s="38"/>
      <c r="AC34" s="38"/>
      <c r="AD34" s="38"/>
      <c r="AE34" s="38"/>
    </row>
    <row r="35" s="2" customFormat="1" ht="14.4" customHeight="1">
      <c r="A35" s="38"/>
      <c r="B35" s="39"/>
      <c r="C35" s="38"/>
      <c r="D35" s="131" t="s">
        <v>39</v>
      </c>
      <c r="E35" s="32" t="s">
        <v>40</v>
      </c>
      <c r="F35" s="136">
        <f>ROUND((SUM(BE124:BE222)),  2)</f>
        <v>0</v>
      </c>
      <c r="G35" s="38"/>
      <c r="H35" s="38"/>
      <c r="I35" s="137">
        <v>0.20999999999999999</v>
      </c>
      <c r="J35" s="136">
        <f>ROUND(((SUM(BE124:BE222))*I35),  2)</f>
        <v>0</v>
      </c>
      <c r="K35" s="38"/>
      <c r="L35" s="55"/>
      <c r="S35" s="38"/>
      <c r="T35" s="38"/>
      <c r="U35" s="38"/>
      <c r="V35" s="38"/>
      <c r="W35" s="38"/>
      <c r="X35" s="38"/>
      <c r="Y35" s="38"/>
      <c r="Z35" s="38"/>
      <c r="AA35" s="38"/>
      <c r="AB35" s="38"/>
      <c r="AC35" s="38"/>
      <c r="AD35" s="38"/>
      <c r="AE35" s="38"/>
    </row>
    <row r="36" s="2" customFormat="1" ht="14.4" customHeight="1">
      <c r="A36" s="38"/>
      <c r="B36" s="39"/>
      <c r="C36" s="38"/>
      <c r="D36" s="38"/>
      <c r="E36" s="32" t="s">
        <v>41</v>
      </c>
      <c r="F36" s="136">
        <f>ROUND((SUM(BF124:BF222)),  2)</f>
        <v>0</v>
      </c>
      <c r="G36" s="38"/>
      <c r="H36" s="38"/>
      <c r="I36" s="137">
        <v>0.12</v>
      </c>
      <c r="J36" s="136">
        <f>ROUND(((SUM(BF124:BF222))*I36),  2)</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42</v>
      </c>
      <c r="F37" s="136">
        <f>ROUND((SUM(BG124:BG222)),  2)</f>
        <v>0</v>
      </c>
      <c r="G37" s="38"/>
      <c r="H37" s="38"/>
      <c r="I37" s="137">
        <v>0.20999999999999999</v>
      </c>
      <c r="J37" s="136">
        <f>0</f>
        <v>0</v>
      </c>
      <c r="K37" s="38"/>
      <c r="L37" s="55"/>
      <c r="S37" s="38"/>
      <c r="T37" s="38"/>
      <c r="U37" s="38"/>
      <c r="V37" s="38"/>
      <c r="W37" s="38"/>
      <c r="X37" s="38"/>
      <c r="Y37" s="38"/>
      <c r="Z37" s="38"/>
      <c r="AA37" s="38"/>
      <c r="AB37" s="38"/>
      <c r="AC37" s="38"/>
      <c r="AD37" s="38"/>
      <c r="AE37" s="38"/>
    </row>
    <row r="38" hidden="1" s="2" customFormat="1" ht="14.4" customHeight="1">
      <c r="A38" s="38"/>
      <c r="B38" s="39"/>
      <c r="C38" s="38"/>
      <c r="D38" s="38"/>
      <c r="E38" s="32" t="s">
        <v>43</v>
      </c>
      <c r="F38" s="136">
        <f>ROUND((SUM(BH124:BH222)),  2)</f>
        <v>0</v>
      </c>
      <c r="G38" s="38"/>
      <c r="H38" s="38"/>
      <c r="I38" s="137">
        <v>0.12</v>
      </c>
      <c r="J38" s="136">
        <f>0</f>
        <v>0</v>
      </c>
      <c r="K38" s="38"/>
      <c r="L38" s="55"/>
      <c r="S38" s="38"/>
      <c r="T38" s="38"/>
      <c r="U38" s="38"/>
      <c r="V38" s="38"/>
      <c r="W38" s="38"/>
      <c r="X38" s="38"/>
      <c r="Y38" s="38"/>
      <c r="Z38" s="38"/>
      <c r="AA38" s="38"/>
      <c r="AB38" s="38"/>
      <c r="AC38" s="38"/>
      <c r="AD38" s="38"/>
      <c r="AE38" s="38"/>
    </row>
    <row r="39" hidden="1" s="2" customFormat="1" ht="14.4" customHeight="1">
      <c r="A39" s="38"/>
      <c r="B39" s="39"/>
      <c r="C39" s="38"/>
      <c r="D39" s="38"/>
      <c r="E39" s="32" t="s">
        <v>44</v>
      </c>
      <c r="F39" s="136">
        <f>ROUND((SUM(BI124:BI222)),  2)</f>
        <v>0</v>
      </c>
      <c r="G39" s="38"/>
      <c r="H39" s="38"/>
      <c r="I39" s="137">
        <v>0</v>
      </c>
      <c r="J39" s="136">
        <f>0</f>
        <v>0</v>
      </c>
      <c r="K39" s="38"/>
      <c r="L39" s="55"/>
      <c r="S39" s="38"/>
      <c r="T39" s="38"/>
      <c r="U39" s="38"/>
      <c r="V39" s="38"/>
      <c r="W39" s="38"/>
      <c r="X39" s="38"/>
      <c r="Y39" s="38"/>
      <c r="Z39" s="38"/>
      <c r="AA39" s="38"/>
      <c r="AB39" s="38"/>
      <c r="AC39" s="38"/>
      <c r="AD39" s="38"/>
      <c r="AE39" s="38"/>
    </row>
    <row r="40" s="2" customFormat="1" ht="6.96"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2" customFormat="1" ht="25.44" customHeight="1">
      <c r="A41" s="38"/>
      <c r="B41" s="39"/>
      <c r="C41" s="138"/>
      <c r="D41" s="139" t="s">
        <v>45</v>
      </c>
      <c r="E41" s="81"/>
      <c r="F41" s="81"/>
      <c r="G41" s="140" t="s">
        <v>46</v>
      </c>
      <c r="H41" s="141" t="s">
        <v>47</v>
      </c>
      <c r="I41" s="81"/>
      <c r="J41" s="142">
        <f>SUM(J32:J39)</f>
        <v>0</v>
      </c>
      <c r="K41" s="143"/>
      <c r="L41" s="55"/>
      <c r="S41" s="38"/>
      <c r="T41" s="38"/>
      <c r="U41" s="38"/>
      <c r="V41" s="38"/>
      <c r="W41" s="38"/>
      <c r="X41" s="38"/>
      <c r="Y41" s="38"/>
      <c r="Z41" s="38"/>
      <c r="AA41" s="38"/>
      <c r="AB41" s="38"/>
      <c r="AC41" s="38"/>
      <c r="AD41" s="38"/>
      <c r="AE41" s="38"/>
    </row>
    <row r="42" s="2" customFormat="1" ht="14.4" customHeight="1">
      <c r="A42" s="38"/>
      <c r="B42" s="39"/>
      <c r="C42" s="38"/>
      <c r="D42" s="38"/>
      <c r="E42" s="38"/>
      <c r="F42" s="38"/>
      <c r="G42" s="38"/>
      <c r="H42" s="38"/>
      <c r="I42" s="38"/>
      <c r="J42" s="38"/>
      <c r="K42" s="38"/>
      <c r="L42" s="55"/>
      <c r="S42" s="38"/>
      <c r="T42" s="38"/>
      <c r="U42" s="38"/>
      <c r="V42" s="38"/>
      <c r="W42" s="38"/>
      <c r="X42" s="38"/>
      <c r="Y42" s="38"/>
      <c r="Z42" s="38"/>
      <c r="AA42" s="38"/>
      <c r="AB42" s="38"/>
      <c r="AC42" s="38"/>
      <c r="AD42" s="38"/>
      <c r="AE42" s="38"/>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48</v>
      </c>
      <c r="E50" s="57"/>
      <c r="F50" s="57"/>
      <c r="G50" s="56" t="s">
        <v>49</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50</v>
      </c>
      <c r="E61" s="41"/>
      <c r="F61" s="144" t="s">
        <v>51</v>
      </c>
      <c r="G61" s="58" t="s">
        <v>50</v>
      </c>
      <c r="H61" s="41"/>
      <c r="I61" s="41"/>
      <c r="J61" s="145" t="s">
        <v>51</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52</v>
      </c>
      <c r="E65" s="59"/>
      <c r="F65" s="59"/>
      <c r="G65" s="56" t="s">
        <v>53</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50</v>
      </c>
      <c r="E76" s="41"/>
      <c r="F76" s="144" t="s">
        <v>51</v>
      </c>
      <c r="G76" s="58" t="s">
        <v>50</v>
      </c>
      <c r="H76" s="41"/>
      <c r="I76" s="41"/>
      <c r="J76" s="145" t="s">
        <v>51</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118</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30" t="str">
        <f>E7</f>
        <v>Brno, VDJ Jelenice, rekonstrukce stavební části a technologie</v>
      </c>
      <c r="F85" s="32"/>
      <c r="G85" s="32"/>
      <c r="H85" s="32"/>
      <c r="I85" s="38"/>
      <c r="J85" s="38"/>
      <c r="K85" s="38"/>
      <c r="L85" s="55"/>
      <c r="S85" s="38"/>
      <c r="T85" s="38"/>
      <c r="U85" s="38"/>
      <c r="V85" s="38"/>
      <c r="W85" s="38"/>
      <c r="X85" s="38"/>
      <c r="Y85" s="38"/>
      <c r="Z85" s="38"/>
      <c r="AA85" s="38"/>
      <c r="AB85" s="38"/>
      <c r="AC85" s="38"/>
      <c r="AD85" s="38"/>
      <c r="AE85" s="38"/>
    </row>
    <row r="86" s="1" customFormat="1" ht="12" customHeight="1">
      <c r="B86" s="22"/>
      <c r="C86" s="32" t="s">
        <v>112</v>
      </c>
      <c r="L86" s="22"/>
    </row>
    <row r="87" s="2" customFormat="1" ht="16.5" customHeight="1">
      <c r="A87" s="38"/>
      <c r="B87" s="39"/>
      <c r="C87" s="38"/>
      <c r="D87" s="38"/>
      <c r="E87" s="130" t="s">
        <v>113</v>
      </c>
      <c r="F87" s="38"/>
      <c r="G87" s="38"/>
      <c r="H87" s="38"/>
      <c r="I87" s="38"/>
      <c r="J87" s="38"/>
      <c r="K87" s="38"/>
      <c r="L87" s="55"/>
      <c r="S87" s="38"/>
      <c r="T87" s="38"/>
      <c r="U87" s="38"/>
      <c r="V87" s="38"/>
      <c r="W87" s="38"/>
      <c r="X87" s="38"/>
      <c r="Y87" s="38"/>
      <c r="Z87" s="38"/>
      <c r="AA87" s="38"/>
      <c r="AB87" s="38"/>
      <c r="AC87" s="38"/>
      <c r="AD87" s="38"/>
      <c r="AE87" s="38"/>
    </row>
    <row r="88" s="2" customFormat="1" ht="12" customHeight="1">
      <c r="A88" s="38"/>
      <c r="B88" s="39"/>
      <c r="C88" s="32" t="s">
        <v>114</v>
      </c>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6.5" customHeight="1">
      <c r="A89" s="38"/>
      <c r="B89" s="39"/>
      <c r="C89" s="38"/>
      <c r="D89" s="38"/>
      <c r="E89" s="67" t="str">
        <f>E11</f>
        <v>002 - PS 01 Vystrojení VDJ Jelenice</v>
      </c>
      <c r="F89" s="38"/>
      <c r="G89" s="38"/>
      <c r="H89" s="38"/>
      <c r="I89" s="38"/>
      <c r="J89" s="38"/>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12" customHeight="1">
      <c r="A91" s="38"/>
      <c r="B91" s="39"/>
      <c r="C91" s="32" t="s">
        <v>20</v>
      </c>
      <c r="D91" s="38"/>
      <c r="E91" s="38"/>
      <c r="F91" s="27" t="str">
        <f>F14</f>
        <v xml:space="preserve"> </v>
      </c>
      <c r="G91" s="38"/>
      <c r="H91" s="38"/>
      <c r="I91" s="32" t="s">
        <v>22</v>
      </c>
      <c r="J91" s="69" t="str">
        <f>IF(J14="","",J14)</f>
        <v>23. 6. 2025</v>
      </c>
      <c r="K91" s="38"/>
      <c r="L91" s="55"/>
      <c r="S91" s="38"/>
      <c r="T91" s="38"/>
      <c r="U91" s="38"/>
      <c r="V91" s="38"/>
      <c r="W91" s="38"/>
      <c r="X91" s="38"/>
      <c r="Y91" s="38"/>
      <c r="Z91" s="38"/>
      <c r="AA91" s="38"/>
      <c r="AB91" s="38"/>
      <c r="AC91" s="38"/>
      <c r="AD91" s="38"/>
      <c r="AE91" s="38"/>
    </row>
    <row r="92" s="2" customFormat="1" ht="6.96" customHeight="1">
      <c r="A92" s="38"/>
      <c r="B92" s="39"/>
      <c r="C92" s="38"/>
      <c r="D92" s="38"/>
      <c r="E92" s="38"/>
      <c r="F92" s="38"/>
      <c r="G92" s="38"/>
      <c r="H92" s="38"/>
      <c r="I92" s="38"/>
      <c r="J92" s="38"/>
      <c r="K92" s="38"/>
      <c r="L92" s="55"/>
      <c r="S92" s="38"/>
      <c r="T92" s="38"/>
      <c r="U92" s="38"/>
      <c r="V92" s="38"/>
      <c r="W92" s="38"/>
      <c r="X92" s="38"/>
      <c r="Y92" s="38"/>
      <c r="Z92" s="38"/>
      <c r="AA92" s="38"/>
      <c r="AB92" s="38"/>
      <c r="AC92" s="38"/>
      <c r="AD92" s="38"/>
      <c r="AE92" s="38"/>
    </row>
    <row r="93" s="2" customFormat="1" ht="25.65" customHeight="1">
      <c r="A93" s="38"/>
      <c r="B93" s="39"/>
      <c r="C93" s="32" t="s">
        <v>24</v>
      </c>
      <c r="D93" s="38"/>
      <c r="E93" s="38"/>
      <c r="F93" s="27" t="str">
        <f>E17</f>
        <v>Statutární město Brno</v>
      </c>
      <c r="G93" s="38"/>
      <c r="H93" s="38"/>
      <c r="I93" s="32" t="s">
        <v>30</v>
      </c>
      <c r="J93" s="36" t="str">
        <f>E23</f>
        <v>Sweco a.s., divize Morava</v>
      </c>
      <c r="K93" s="38"/>
      <c r="L93" s="55"/>
      <c r="S93" s="38"/>
      <c r="T93" s="38"/>
      <c r="U93" s="38"/>
      <c r="V93" s="38"/>
      <c r="W93" s="38"/>
      <c r="X93" s="38"/>
      <c r="Y93" s="38"/>
      <c r="Z93" s="38"/>
      <c r="AA93" s="38"/>
      <c r="AB93" s="38"/>
      <c r="AC93" s="38"/>
      <c r="AD93" s="38"/>
      <c r="AE93" s="38"/>
    </row>
    <row r="94" s="2" customFormat="1" ht="15.15" customHeight="1">
      <c r="A94" s="38"/>
      <c r="B94" s="39"/>
      <c r="C94" s="32" t="s">
        <v>28</v>
      </c>
      <c r="D94" s="38"/>
      <c r="E94" s="38"/>
      <c r="F94" s="27" t="str">
        <f>IF(E20="","",E20)</f>
        <v>Vyplň údaj</v>
      </c>
      <c r="G94" s="38"/>
      <c r="H94" s="38"/>
      <c r="I94" s="32" t="s">
        <v>33</v>
      </c>
      <c r="J94" s="36" t="str">
        <f>E26</f>
        <v xml:space="preserve"> </v>
      </c>
      <c r="K94" s="38"/>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9.28" customHeight="1">
      <c r="A96" s="38"/>
      <c r="B96" s="39"/>
      <c r="C96" s="146" t="s">
        <v>119</v>
      </c>
      <c r="D96" s="138"/>
      <c r="E96" s="138"/>
      <c r="F96" s="138"/>
      <c r="G96" s="138"/>
      <c r="H96" s="138"/>
      <c r="I96" s="138"/>
      <c r="J96" s="147" t="s">
        <v>120</v>
      </c>
      <c r="K96" s="138"/>
      <c r="L96" s="55"/>
      <c r="S96" s="38"/>
      <c r="T96" s="38"/>
      <c r="U96" s="38"/>
      <c r="V96" s="38"/>
      <c r="W96" s="38"/>
      <c r="X96" s="38"/>
      <c r="Y96" s="38"/>
      <c r="Z96" s="38"/>
      <c r="AA96" s="38"/>
      <c r="AB96" s="38"/>
      <c r="AC96" s="38"/>
      <c r="AD96" s="38"/>
      <c r="AE96" s="38"/>
    </row>
    <row r="97" s="2" customFormat="1" ht="10.32" customHeight="1">
      <c r="A97" s="38"/>
      <c r="B97" s="39"/>
      <c r="C97" s="38"/>
      <c r="D97" s="38"/>
      <c r="E97" s="38"/>
      <c r="F97" s="38"/>
      <c r="G97" s="38"/>
      <c r="H97" s="38"/>
      <c r="I97" s="38"/>
      <c r="J97" s="38"/>
      <c r="K97" s="38"/>
      <c r="L97" s="55"/>
      <c r="S97" s="38"/>
      <c r="T97" s="38"/>
      <c r="U97" s="38"/>
      <c r="V97" s="38"/>
      <c r="W97" s="38"/>
      <c r="X97" s="38"/>
      <c r="Y97" s="38"/>
      <c r="Z97" s="38"/>
      <c r="AA97" s="38"/>
      <c r="AB97" s="38"/>
      <c r="AC97" s="38"/>
      <c r="AD97" s="38"/>
      <c r="AE97" s="38"/>
    </row>
    <row r="98" s="2" customFormat="1" ht="22.8" customHeight="1">
      <c r="A98" s="38"/>
      <c r="B98" s="39"/>
      <c r="C98" s="148" t="s">
        <v>121</v>
      </c>
      <c r="D98" s="38"/>
      <c r="E98" s="38"/>
      <c r="F98" s="38"/>
      <c r="G98" s="38"/>
      <c r="H98" s="38"/>
      <c r="I98" s="38"/>
      <c r="J98" s="96">
        <f>J124</f>
        <v>0</v>
      </c>
      <c r="K98" s="38"/>
      <c r="L98" s="55"/>
      <c r="S98" s="38"/>
      <c r="T98" s="38"/>
      <c r="U98" s="38"/>
      <c r="V98" s="38"/>
      <c r="W98" s="38"/>
      <c r="X98" s="38"/>
      <c r="Y98" s="38"/>
      <c r="Z98" s="38"/>
      <c r="AA98" s="38"/>
      <c r="AB98" s="38"/>
      <c r="AC98" s="38"/>
      <c r="AD98" s="38"/>
      <c r="AE98" s="38"/>
      <c r="AU98" s="19" t="s">
        <v>122</v>
      </c>
    </row>
    <row r="99" s="9" customFormat="1" ht="24.96" customHeight="1">
      <c r="A99" s="9"/>
      <c r="B99" s="149"/>
      <c r="C99" s="9"/>
      <c r="D99" s="150" t="s">
        <v>1610</v>
      </c>
      <c r="E99" s="151"/>
      <c r="F99" s="151"/>
      <c r="G99" s="151"/>
      <c r="H99" s="151"/>
      <c r="I99" s="151"/>
      <c r="J99" s="152">
        <f>J125</f>
        <v>0</v>
      </c>
      <c r="K99" s="9"/>
      <c r="L99" s="149"/>
      <c r="S99" s="9"/>
      <c r="T99" s="9"/>
      <c r="U99" s="9"/>
      <c r="V99" s="9"/>
      <c r="W99" s="9"/>
      <c r="X99" s="9"/>
      <c r="Y99" s="9"/>
      <c r="Z99" s="9"/>
      <c r="AA99" s="9"/>
      <c r="AB99" s="9"/>
      <c r="AC99" s="9"/>
      <c r="AD99" s="9"/>
      <c r="AE99" s="9"/>
    </row>
    <row r="100" s="10" customFormat="1" ht="19.92" customHeight="1">
      <c r="A100" s="10"/>
      <c r="B100" s="153"/>
      <c r="C100" s="10"/>
      <c r="D100" s="154" t="s">
        <v>2895</v>
      </c>
      <c r="E100" s="155"/>
      <c r="F100" s="155"/>
      <c r="G100" s="155"/>
      <c r="H100" s="155"/>
      <c r="I100" s="155"/>
      <c r="J100" s="156">
        <f>J126</f>
        <v>0</v>
      </c>
      <c r="K100" s="10"/>
      <c r="L100" s="153"/>
      <c r="S100" s="10"/>
      <c r="T100" s="10"/>
      <c r="U100" s="10"/>
      <c r="V100" s="10"/>
      <c r="W100" s="10"/>
      <c r="X100" s="10"/>
      <c r="Y100" s="10"/>
      <c r="Z100" s="10"/>
      <c r="AA100" s="10"/>
      <c r="AB100" s="10"/>
      <c r="AC100" s="10"/>
      <c r="AD100" s="10"/>
      <c r="AE100" s="10"/>
    </row>
    <row r="101" s="10" customFormat="1" ht="19.92" customHeight="1">
      <c r="A101" s="10"/>
      <c r="B101" s="153"/>
      <c r="C101" s="10"/>
      <c r="D101" s="154" t="s">
        <v>2896</v>
      </c>
      <c r="E101" s="155"/>
      <c r="F101" s="155"/>
      <c r="G101" s="155"/>
      <c r="H101" s="155"/>
      <c r="I101" s="155"/>
      <c r="J101" s="156">
        <f>J155</f>
        <v>0</v>
      </c>
      <c r="K101" s="10"/>
      <c r="L101" s="153"/>
      <c r="S101" s="10"/>
      <c r="T101" s="10"/>
      <c r="U101" s="10"/>
      <c r="V101" s="10"/>
      <c r="W101" s="10"/>
      <c r="X101" s="10"/>
      <c r="Y101" s="10"/>
      <c r="Z101" s="10"/>
      <c r="AA101" s="10"/>
      <c r="AB101" s="10"/>
      <c r="AC101" s="10"/>
      <c r="AD101" s="10"/>
      <c r="AE101" s="10"/>
    </row>
    <row r="102" s="10" customFormat="1" ht="19.92" customHeight="1">
      <c r="A102" s="10"/>
      <c r="B102" s="153"/>
      <c r="C102" s="10"/>
      <c r="D102" s="154" t="s">
        <v>2897</v>
      </c>
      <c r="E102" s="155"/>
      <c r="F102" s="155"/>
      <c r="G102" s="155"/>
      <c r="H102" s="155"/>
      <c r="I102" s="155"/>
      <c r="J102" s="156">
        <f>J212</f>
        <v>0</v>
      </c>
      <c r="K102" s="10"/>
      <c r="L102" s="153"/>
      <c r="S102" s="10"/>
      <c r="T102" s="10"/>
      <c r="U102" s="10"/>
      <c r="V102" s="10"/>
      <c r="W102" s="10"/>
      <c r="X102" s="10"/>
      <c r="Y102" s="10"/>
      <c r="Z102" s="10"/>
      <c r="AA102" s="10"/>
      <c r="AB102" s="10"/>
      <c r="AC102" s="10"/>
      <c r="AD102" s="10"/>
      <c r="AE102" s="10"/>
    </row>
    <row r="103" s="2" customFormat="1" ht="21.84" customHeight="1">
      <c r="A103" s="38"/>
      <c r="B103" s="39"/>
      <c r="C103" s="38"/>
      <c r="D103" s="38"/>
      <c r="E103" s="38"/>
      <c r="F103" s="38"/>
      <c r="G103" s="38"/>
      <c r="H103" s="38"/>
      <c r="I103" s="38"/>
      <c r="J103" s="38"/>
      <c r="K103" s="38"/>
      <c r="L103" s="55"/>
      <c r="S103" s="38"/>
      <c r="T103" s="38"/>
      <c r="U103" s="38"/>
      <c r="V103" s="38"/>
      <c r="W103" s="38"/>
      <c r="X103" s="38"/>
      <c r="Y103" s="38"/>
      <c r="Z103" s="38"/>
      <c r="AA103" s="38"/>
      <c r="AB103" s="38"/>
      <c r="AC103" s="38"/>
      <c r="AD103" s="38"/>
      <c r="AE103" s="38"/>
    </row>
    <row r="104" s="2" customFormat="1" ht="6.96" customHeight="1">
      <c r="A104" s="38"/>
      <c r="B104" s="60"/>
      <c r="C104" s="61"/>
      <c r="D104" s="61"/>
      <c r="E104" s="61"/>
      <c r="F104" s="61"/>
      <c r="G104" s="61"/>
      <c r="H104" s="61"/>
      <c r="I104" s="61"/>
      <c r="J104" s="61"/>
      <c r="K104" s="61"/>
      <c r="L104" s="55"/>
      <c r="S104" s="38"/>
      <c r="T104" s="38"/>
      <c r="U104" s="38"/>
      <c r="V104" s="38"/>
      <c r="W104" s="38"/>
      <c r="X104" s="38"/>
      <c r="Y104" s="38"/>
      <c r="Z104" s="38"/>
      <c r="AA104" s="38"/>
      <c r="AB104" s="38"/>
      <c r="AC104" s="38"/>
      <c r="AD104" s="38"/>
      <c r="AE104" s="38"/>
    </row>
    <row r="108" s="2" customFormat="1" ht="6.96" customHeight="1">
      <c r="A108" s="38"/>
      <c r="B108" s="62"/>
      <c r="C108" s="63"/>
      <c r="D108" s="63"/>
      <c r="E108" s="63"/>
      <c r="F108" s="63"/>
      <c r="G108" s="63"/>
      <c r="H108" s="63"/>
      <c r="I108" s="63"/>
      <c r="J108" s="63"/>
      <c r="K108" s="63"/>
      <c r="L108" s="55"/>
      <c r="S108" s="38"/>
      <c r="T108" s="38"/>
      <c r="U108" s="38"/>
      <c r="V108" s="38"/>
      <c r="W108" s="38"/>
      <c r="X108" s="38"/>
      <c r="Y108" s="38"/>
      <c r="Z108" s="38"/>
      <c r="AA108" s="38"/>
      <c r="AB108" s="38"/>
      <c r="AC108" s="38"/>
      <c r="AD108" s="38"/>
      <c r="AE108" s="38"/>
    </row>
    <row r="109" s="2" customFormat="1" ht="24.96" customHeight="1">
      <c r="A109" s="38"/>
      <c r="B109" s="39"/>
      <c r="C109" s="23" t="s">
        <v>143</v>
      </c>
      <c r="D109" s="38"/>
      <c r="E109" s="38"/>
      <c r="F109" s="38"/>
      <c r="G109" s="38"/>
      <c r="H109" s="38"/>
      <c r="I109" s="38"/>
      <c r="J109" s="38"/>
      <c r="K109" s="38"/>
      <c r="L109" s="55"/>
      <c r="S109" s="38"/>
      <c r="T109" s="38"/>
      <c r="U109" s="38"/>
      <c r="V109" s="38"/>
      <c r="W109" s="38"/>
      <c r="X109" s="38"/>
      <c r="Y109" s="38"/>
      <c r="Z109" s="38"/>
      <c r="AA109" s="38"/>
      <c r="AB109" s="38"/>
      <c r="AC109" s="38"/>
      <c r="AD109" s="38"/>
      <c r="AE109" s="38"/>
    </row>
    <row r="110" s="2" customFormat="1" ht="6.96" customHeight="1">
      <c r="A110" s="38"/>
      <c r="B110" s="39"/>
      <c r="C110" s="38"/>
      <c r="D110" s="38"/>
      <c r="E110" s="38"/>
      <c r="F110" s="38"/>
      <c r="G110" s="38"/>
      <c r="H110" s="38"/>
      <c r="I110" s="38"/>
      <c r="J110" s="38"/>
      <c r="K110" s="38"/>
      <c r="L110" s="55"/>
      <c r="S110" s="38"/>
      <c r="T110" s="38"/>
      <c r="U110" s="38"/>
      <c r="V110" s="38"/>
      <c r="W110" s="38"/>
      <c r="X110" s="38"/>
      <c r="Y110" s="38"/>
      <c r="Z110" s="38"/>
      <c r="AA110" s="38"/>
      <c r="AB110" s="38"/>
      <c r="AC110" s="38"/>
      <c r="AD110" s="38"/>
      <c r="AE110" s="38"/>
    </row>
    <row r="111" s="2" customFormat="1" ht="12" customHeight="1">
      <c r="A111" s="38"/>
      <c r="B111" s="39"/>
      <c r="C111" s="32" t="s">
        <v>16</v>
      </c>
      <c r="D111" s="38"/>
      <c r="E111" s="38"/>
      <c r="F111" s="38"/>
      <c r="G111" s="38"/>
      <c r="H111" s="38"/>
      <c r="I111" s="38"/>
      <c r="J111" s="38"/>
      <c r="K111" s="38"/>
      <c r="L111" s="55"/>
      <c r="S111" s="38"/>
      <c r="T111" s="38"/>
      <c r="U111" s="38"/>
      <c r="V111" s="38"/>
      <c r="W111" s="38"/>
      <c r="X111" s="38"/>
      <c r="Y111" s="38"/>
      <c r="Z111" s="38"/>
      <c r="AA111" s="38"/>
      <c r="AB111" s="38"/>
      <c r="AC111" s="38"/>
      <c r="AD111" s="38"/>
      <c r="AE111" s="38"/>
    </row>
    <row r="112" s="2" customFormat="1" ht="16.5" customHeight="1">
      <c r="A112" s="38"/>
      <c r="B112" s="39"/>
      <c r="C112" s="38"/>
      <c r="D112" s="38"/>
      <c r="E112" s="130" t="str">
        <f>E7</f>
        <v>Brno, VDJ Jelenice, rekonstrukce stavební části a technologie</v>
      </c>
      <c r="F112" s="32"/>
      <c r="G112" s="32"/>
      <c r="H112" s="32"/>
      <c r="I112" s="38"/>
      <c r="J112" s="38"/>
      <c r="K112" s="38"/>
      <c r="L112" s="55"/>
      <c r="S112" s="38"/>
      <c r="T112" s="38"/>
      <c r="U112" s="38"/>
      <c r="V112" s="38"/>
      <c r="W112" s="38"/>
      <c r="X112" s="38"/>
      <c r="Y112" s="38"/>
      <c r="Z112" s="38"/>
      <c r="AA112" s="38"/>
      <c r="AB112" s="38"/>
      <c r="AC112" s="38"/>
      <c r="AD112" s="38"/>
      <c r="AE112" s="38"/>
    </row>
    <row r="113" s="1" customFormat="1" ht="12" customHeight="1">
      <c r="B113" s="22"/>
      <c r="C113" s="32" t="s">
        <v>112</v>
      </c>
      <c r="L113" s="22"/>
    </row>
    <row r="114" s="2" customFormat="1" ht="16.5" customHeight="1">
      <c r="A114" s="38"/>
      <c r="B114" s="39"/>
      <c r="C114" s="38"/>
      <c r="D114" s="38"/>
      <c r="E114" s="130" t="s">
        <v>113</v>
      </c>
      <c r="F114" s="38"/>
      <c r="G114" s="38"/>
      <c r="H114" s="38"/>
      <c r="I114" s="38"/>
      <c r="J114" s="38"/>
      <c r="K114" s="38"/>
      <c r="L114" s="55"/>
      <c r="S114" s="38"/>
      <c r="T114" s="38"/>
      <c r="U114" s="38"/>
      <c r="V114" s="38"/>
      <c r="W114" s="38"/>
      <c r="X114" s="38"/>
      <c r="Y114" s="38"/>
      <c r="Z114" s="38"/>
      <c r="AA114" s="38"/>
      <c r="AB114" s="38"/>
      <c r="AC114" s="38"/>
      <c r="AD114" s="38"/>
      <c r="AE114" s="38"/>
    </row>
    <row r="115" s="2" customFormat="1" ht="12" customHeight="1">
      <c r="A115" s="38"/>
      <c r="B115" s="39"/>
      <c r="C115" s="32" t="s">
        <v>114</v>
      </c>
      <c r="D115" s="38"/>
      <c r="E115" s="38"/>
      <c r="F115" s="38"/>
      <c r="G115" s="38"/>
      <c r="H115" s="38"/>
      <c r="I115" s="38"/>
      <c r="J115" s="38"/>
      <c r="K115" s="38"/>
      <c r="L115" s="55"/>
      <c r="S115" s="38"/>
      <c r="T115" s="38"/>
      <c r="U115" s="38"/>
      <c r="V115" s="38"/>
      <c r="W115" s="38"/>
      <c r="X115" s="38"/>
      <c r="Y115" s="38"/>
      <c r="Z115" s="38"/>
      <c r="AA115" s="38"/>
      <c r="AB115" s="38"/>
      <c r="AC115" s="38"/>
      <c r="AD115" s="38"/>
      <c r="AE115" s="38"/>
    </row>
    <row r="116" s="2" customFormat="1" ht="16.5" customHeight="1">
      <c r="A116" s="38"/>
      <c r="B116" s="39"/>
      <c r="C116" s="38"/>
      <c r="D116" s="38"/>
      <c r="E116" s="67" t="str">
        <f>E11</f>
        <v>002 - PS 01 Vystrojení VDJ Jelenice</v>
      </c>
      <c r="F116" s="38"/>
      <c r="G116" s="38"/>
      <c r="H116" s="38"/>
      <c r="I116" s="38"/>
      <c r="J116" s="38"/>
      <c r="K116" s="38"/>
      <c r="L116" s="55"/>
      <c r="S116" s="38"/>
      <c r="T116" s="38"/>
      <c r="U116" s="38"/>
      <c r="V116" s="38"/>
      <c r="W116" s="38"/>
      <c r="X116" s="38"/>
      <c r="Y116" s="38"/>
      <c r="Z116" s="38"/>
      <c r="AA116" s="38"/>
      <c r="AB116" s="38"/>
      <c r="AC116" s="38"/>
      <c r="AD116" s="38"/>
      <c r="AE116" s="38"/>
    </row>
    <row r="117" s="2" customFormat="1" ht="6.96" customHeight="1">
      <c r="A117" s="38"/>
      <c r="B117" s="39"/>
      <c r="C117" s="38"/>
      <c r="D117" s="38"/>
      <c r="E117" s="38"/>
      <c r="F117" s="38"/>
      <c r="G117" s="38"/>
      <c r="H117" s="38"/>
      <c r="I117" s="38"/>
      <c r="J117" s="38"/>
      <c r="K117" s="38"/>
      <c r="L117" s="55"/>
      <c r="S117" s="38"/>
      <c r="T117" s="38"/>
      <c r="U117" s="38"/>
      <c r="V117" s="38"/>
      <c r="W117" s="38"/>
      <c r="X117" s="38"/>
      <c r="Y117" s="38"/>
      <c r="Z117" s="38"/>
      <c r="AA117" s="38"/>
      <c r="AB117" s="38"/>
      <c r="AC117" s="38"/>
      <c r="AD117" s="38"/>
      <c r="AE117" s="38"/>
    </row>
    <row r="118" s="2" customFormat="1" ht="12" customHeight="1">
      <c r="A118" s="38"/>
      <c r="B118" s="39"/>
      <c r="C118" s="32" t="s">
        <v>20</v>
      </c>
      <c r="D118" s="38"/>
      <c r="E118" s="38"/>
      <c r="F118" s="27" t="str">
        <f>F14</f>
        <v xml:space="preserve"> </v>
      </c>
      <c r="G118" s="38"/>
      <c r="H118" s="38"/>
      <c r="I118" s="32" t="s">
        <v>22</v>
      </c>
      <c r="J118" s="69" t="str">
        <f>IF(J14="","",J14)</f>
        <v>23. 6. 2025</v>
      </c>
      <c r="K118" s="38"/>
      <c r="L118" s="55"/>
      <c r="S118" s="38"/>
      <c r="T118" s="38"/>
      <c r="U118" s="38"/>
      <c r="V118" s="38"/>
      <c r="W118" s="38"/>
      <c r="X118" s="38"/>
      <c r="Y118" s="38"/>
      <c r="Z118" s="38"/>
      <c r="AA118" s="38"/>
      <c r="AB118" s="38"/>
      <c r="AC118" s="38"/>
      <c r="AD118" s="38"/>
      <c r="AE118" s="38"/>
    </row>
    <row r="119" s="2" customFormat="1" ht="6.96" customHeight="1">
      <c r="A119" s="38"/>
      <c r="B119" s="39"/>
      <c r="C119" s="38"/>
      <c r="D119" s="38"/>
      <c r="E119" s="38"/>
      <c r="F119" s="38"/>
      <c r="G119" s="38"/>
      <c r="H119" s="38"/>
      <c r="I119" s="38"/>
      <c r="J119" s="38"/>
      <c r="K119" s="38"/>
      <c r="L119" s="55"/>
      <c r="S119" s="38"/>
      <c r="T119" s="38"/>
      <c r="U119" s="38"/>
      <c r="V119" s="38"/>
      <c r="W119" s="38"/>
      <c r="X119" s="38"/>
      <c r="Y119" s="38"/>
      <c r="Z119" s="38"/>
      <c r="AA119" s="38"/>
      <c r="AB119" s="38"/>
      <c r="AC119" s="38"/>
      <c r="AD119" s="38"/>
      <c r="AE119" s="38"/>
    </row>
    <row r="120" s="2" customFormat="1" ht="25.65" customHeight="1">
      <c r="A120" s="38"/>
      <c r="B120" s="39"/>
      <c r="C120" s="32" t="s">
        <v>24</v>
      </c>
      <c r="D120" s="38"/>
      <c r="E120" s="38"/>
      <c r="F120" s="27" t="str">
        <f>E17</f>
        <v>Statutární město Brno</v>
      </c>
      <c r="G120" s="38"/>
      <c r="H120" s="38"/>
      <c r="I120" s="32" t="s">
        <v>30</v>
      </c>
      <c r="J120" s="36" t="str">
        <f>E23</f>
        <v>Sweco a.s., divize Morava</v>
      </c>
      <c r="K120" s="38"/>
      <c r="L120" s="55"/>
      <c r="S120" s="38"/>
      <c r="T120" s="38"/>
      <c r="U120" s="38"/>
      <c r="V120" s="38"/>
      <c r="W120" s="38"/>
      <c r="X120" s="38"/>
      <c r="Y120" s="38"/>
      <c r="Z120" s="38"/>
      <c r="AA120" s="38"/>
      <c r="AB120" s="38"/>
      <c r="AC120" s="38"/>
      <c r="AD120" s="38"/>
      <c r="AE120" s="38"/>
    </row>
    <row r="121" s="2" customFormat="1" ht="15.15" customHeight="1">
      <c r="A121" s="38"/>
      <c r="B121" s="39"/>
      <c r="C121" s="32" t="s">
        <v>28</v>
      </c>
      <c r="D121" s="38"/>
      <c r="E121" s="38"/>
      <c r="F121" s="27" t="str">
        <f>IF(E20="","",E20)</f>
        <v>Vyplň údaj</v>
      </c>
      <c r="G121" s="38"/>
      <c r="H121" s="38"/>
      <c r="I121" s="32" t="s">
        <v>33</v>
      </c>
      <c r="J121" s="36" t="str">
        <f>E26</f>
        <v xml:space="preserve"> </v>
      </c>
      <c r="K121" s="38"/>
      <c r="L121" s="55"/>
      <c r="S121" s="38"/>
      <c r="T121" s="38"/>
      <c r="U121" s="38"/>
      <c r="V121" s="38"/>
      <c r="W121" s="38"/>
      <c r="X121" s="38"/>
      <c r="Y121" s="38"/>
      <c r="Z121" s="38"/>
      <c r="AA121" s="38"/>
      <c r="AB121" s="38"/>
      <c r="AC121" s="38"/>
      <c r="AD121" s="38"/>
      <c r="AE121" s="38"/>
    </row>
    <row r="122" s="2" customFormat="1" ht="10.32" customHeight="1">
      <c r="A122" s="38"/>
      <c r="B122" s="39"/>
      <c r="C122" s="38"/>
      <c r="D122" s="38"/>
      <c r="E122" s="38"/>
      <c r="F122" s="38"/>
      <c r="G122" s="38"/>
      <c r="H122" s="38"/>
      <c r="I122" s="38"/>
      <c r="J122" s="38"/>
      <c r="K122" s="38"/>
      <c r="L122" s="55"/>
      <c r="S122" s="38"/>
      <c r="T122" s="38"/>
      <c r="U122" s="38"/>
      <c r="V122" s="38"/>
      <c r="W122" s="38"/>
      <c r="X122" s="38"/>
      <c r="Y122" s="38"/>
      <c r="Z122" s="38"/>
      <c r="AA122" s="38"/>
      <c r="AB122" s="38"/>
      <c r="AC122" s="38"/>
      <c r="AD122" s="38"/>
      <c r="AE122" s="38"/>
    </row>
    <row r="123" s="11" customFormat="1" ht="29.28" customHeight="1">
      <c r="A123" s="157"/>
      <c r="B123" s="158"/>
      <c r="C123" s="159" t="s">
        <v>144</v>
      </c>
      <c r="D123" s="160" t="s">
        <v>60</v>
      </c>
      <c r="E123" s="160" t="s">
        <v>56</v>
      </c>
      <c r="F123" s="160" t="s">
        <v>57</v>
      </c>
      <c r="G123" s="160" t="s">
        <v>145</v>
      </c>
      <c r="H123" s="160" t="s">
        <v>146</v>
      </c>
      <c r="I123" s="160" t="s">
        <v>147</v>
      </c>
      <c r="J123" s="160" t="s">
        <v>120</v>
      </c>
      <c r="K123" s="161" t="s">
        <v>148</v>
      </c>
      <c r="L123" s="162"/>
      <c r="M123" s="86" t="s">
        <v>1</v>
      </c>
      <c r="N123" s="87" t="s">
        <v>39</v>
      </c>
      <c r="O123" s="87" t="s">
        <v>149</v>
      </c>
      <c r="P123" s="87" t="s">
        <v>150</v>
      </c>
      <c r="Q123" s="87" t="s">
        <v>151</v>
      </c>
      <c r="R123" s="87" t="s">
        <v>152</v>
      </c>
      <c r="S123" s="87" t="s">
        <v>153</v>
      </c>
      <c r="T123" s="88" t="s">
        <v>154</v>
      </c>
      <c r="U123" s="157"/>
      <c r="V123" s="157"/>
      <c r="W123" s="157"/>
      <c r="X123" s="157"/>
      <c r="Y123" s="157"/>
      <c r="Z123" s="157"/>
      <c r="AA123" s="157"/>
      <c r="AB123" s="157"/>
      <c r="AC123" s="157"/>
      <c r="AD123" s="157"/>
      <c r="AE123" s="157"/>
    </row>
    <row r="124" s="2" customFormat="1" ht="22.8" customHeight="1">
      <c r="A124" s="38"/>
      <c r="B124" s="39"/>
      <c r="C124" s="93" t="s">
        <v>155</v>
      </c>
      <c r="D124" s="38"/>
      <c r="E124" s="38"/>
      <c r="F124" s="38"/>
      <c r="G124" s="38"/>
      <c r="H124" s="38"/>
      <c r="I124" s="38"/>
      <c r="J124" s="163">
        <f>BK124</f>
        <v>0</v>
      </c>
      <c r="K124" s="38"/>
      <c r="L124" s="39"/>
      <c r="M124" s="89"/>
      <c r="N124" s="73"/>
      <c r="O124" s="90"/>
      <c r="P124" s="164">
        <f>P125</f>
        <v>0</v>
      </c>
      <c r="Q124" s="90"/>
      <c r="R124" s="164">
        <f>R125</f>
        <v>0</v>
      </c>
      <c r="S124" s="90"/>
      <c r="T124" s="165">
        <f>T125</f>
        <v>0</v>
      </c>
      <c r="U124" s="38"/>
      <c r="V124" s="38"/>
      <c r="W124" s="38"/>
      <c r="X124" s="38"/>
      <c r="Y124" s="38"/>
      <c r="Z124" s="38"/>
      <c r="AA124" s="38"/>
      <c r="AB124" s="38"/>
      <c r="AC124" s="38"/>
      <c r="AD124" s="38"/>
      <c r="AE124" s="38"/>
      <c r="AT124" s="19" t="s">
        <v>74</v>
      </c>
      <c r="AU124" s="19" t="s">
        <v>122</v>
      </c>
      <c r="BK124" s="166">
        <f>BK125</f>
        <v>0</v>
      </c>
    </row>
    <row r="125" s="12" customFormat="1" ht="25.92" customHeight="1">
      <c r="A125" s="12"/>
      <c r="B125" s="167"/>
      <c r="C125" s="12"/>
      <c r="D125" s="168" t="s">
        <v>74</v>
      </c>
      <c r="E125" s="169" t="s">
        <v>304</v>
      </c>
      <c r="F125" s="169" t="s">
        <v>1980</v>
      </c>
      <c r="G125" s="12"/>
      <c r="H125" s="12"/>
      <c r="I125" s="170"/>
      <c r="J125" s="171">
        <f>BK125</f>
        <v>0</v>
      </c>
      <c r="K125" s="12"/>
      <c r="L125" s="167"/>
      <c r="M125" s="172"/>
      <c r="N125" s="173"/>
      <c r="O125" s="173"/>
      <c r="P125" s="174">
        <f>P126+P155+P212</f>
        <v>0</v>
      </c>
      <c r="Q125" s="173"/>
      <c r="R125" s="174">
        <f>R126+R155+R212</f>
        <v>0</v>
      </c>
      <c r="S125" s="173"/>
      <c r="T125" s="175">
        <f>T126+T155+T212</f>
        <v>0</v>
      </c>
      <c r="U125" s="12"/>
      <c r="V125" s="12"/>
      <c r="W125" s="12"/>
      <c r="X125" s="12"/>
      <c r="Y125" s="12"/>
      <c r="Z125" s="12"/>
      <c r="AA125" s="12"/>
      <c r="AB125" s="12"/>
      <c r="AC125" s="12"/>
      <c r="AD125" s="12"/>
      <c r="AE125" s="12"/>
      <c r="AR125" s="168" t="s">
        <v>91</v>
      </c>
      <c r="AT125" s="176" t="s">
        <v>74</v>
      </c>
      <c r="AU125" s="176" t="s">
        <v>75</v>
      </c>
      <c r="AY125" s="168" t="s">
        <v>158</v>
      </c>
      <c r="BK125" s="177">
        <f>BK126+BK155+BK212</f>
        <v>0</v>
      </c>
    </row>
    <row r="126" s="12" customFormat="1" ht="22.8" customHeight="1">
      <c r="A126" s="12"/>
      <c r="B126" s="167"/>
      <c r="C126" s="12"/>
      <c r="D126" s="168" t="s">
        <v>74</v>
      </c>
      <c r="E126" s="178" t="s">
        <v>1569</v>
      </c>
      <c r="F126" s="178" t="s">
        <v>2898</v>
      </c>
      <c r="G126" s="12"/>
      <c r="H126" s="12"/>
      <c r="I126" s="170"/>
      <c r="J126" s="179">
        <f>BK126</f>
        <v>0</v>
      </c>
      <c r="K126" s="12"/>
      <c r="L126" s="167"/>
      <c r="M126" s="172"/>
      <c r="N126" s="173"/>
      <c r="O126" s="173"/>
      <c r="P126" s="174">
        <f>SUM(P127:P154)</f>
        <v>0</v>
      </c>
      <c r="Q126" s="173"/>
      <c r="R126" s="174">
        <f>SUM(R127:R154)</f>
        <v>0</v>
      </c>
      <c r="S126" s="173"/>
      <c r="T126" s="175">
        <f>SUM(T127:T154)</f>
        <v>0</v>
      </c>
      <c r="U126" s="12"/>
      <c r="V126" s="12"/>
      <c r="W126" s="12"/>
      <c r="X126" s="12"/>
      <c r="Y126" s="12"/>
      <c r="Z126" s="12"/>
      <c r="AA126" s="12"/>
      <c r="AB126" s="12"/>
      <c r="AC126" s="12"/>
      <c r="AD126" s="12"/>
      <c r="AE126" s="12"/>
      <c r="AR126" s="168" t="s">
        <v>81</v>
      </c>
      <c r="AT126" s="176" t="s">
        <v>74</v>
      </c>
      <c r="AU126" s="176" t="s">
        <v>81</v>
      </c>
      <c r="AY126" s="168" t="s">
        <v>158</v>
      </c>
      <c r="BK126" s="177">
        <f>SUM(BK127:BK154)</f>
        <v>0</v>
      </c>
    </row>
    <row r="127" s="2" customFormat="1" ht="24.15" customHeight="1">
      <c r="A127" s="38"/>
      <c r="B127" s="180"/>
      <c r="C127" s="181" t="s">
        <v>81</v>
      </c>
      <c r="D127" s="181" t="s">
        <v>160</v>
      </c>
      <c r="E127" s="182" t="s">
        <v>2899</v>
      </c>
      <c r="F127" s="183" t="s">
        <v>2900</v>
      </c>
      <c r="G127" s="184" t="s">
        <v>364</v>
      </c>
      <c r="H127" s="185">
        <v>2</v>
      </c>
      <c r="I127" s="186"/>
      <c r="J127" s="187">
        <f>ROUND(I127*H127,2)</f>
        <v>0</v>
      </c>
      <c r="K127" s="183" t="s">
        <v>1</v>
      </c>
      <c r="L127" s="39"/>
      <c r="M127" s="188" t="s">
        <v>1</v>
      </c>
      <c r="N127" s="189" t="s">
        <v>40</v>
      </c>
      <c r="O127" s="77"/>
      <c r="P127" s="190">
        <f>O127*H127</f>
        <v>0</v>
      </c>
      <c r="Q127" s="190">
        <v>0</v>
      </c>
      <c r="R127" s="190">
        <f>Q127*H127</f>
        <v>0</v>
      </c>
      <c r="S127" s="190">
        <v>0</v>
      </c>
      <c r="T127" s="191">
        <f>S127*H127</f>
        <v>0</v>
      </c>
      <c r="U127" s="38"/>
      <c r="V127" s="38"/>
      <c r="W127" s="38"/>
      <c r="X127" s="38"/>
      <c r="Y127" s="38"/>
      <c r="Z127" s="38"/>
      <c r="AA127" s="38"/>
      <c r="AB127" s="38"/>
      <c r="AC127" s="38"/>
      <c r="AD127" s="38"/>
      <c r="AE127" s="38"/>
      <c r="AR127" s="192" t="s">
        <v>165</v>
      </c>
      <c r="AT127" s="192" t="s">
        <v>160</v>
      </c>
      <c r="AU127" s="192" t="s">
        <v>83</v>
      </c>
      <c r="AY127" s="19" t="s">
        <v>158</v>
      </c>
      <c r="BE127" s="193">
        <f>IF(N127="základní",J127,0)</f>
        <v>0</v>
      </c>
      <c r="BF127" s="193">
        <f>IF(N127="snížená",J127,0)</f>
        <v>0</v>
      </c>
      <c r="BG127" s="193">
        <f>IF(N127="zákl. přenesená",J127,0)</f>
        <v>0</v>
      </c>
      <c r="BH127" s="193">
        <f>IF(N127="sníž. přenesená",J127,0)</f>
        <v>0</v>
      </c>
      <c r="BI127" s="193">
        <f>IF(N127="nulová",J127,0)</f>
        <v>0</v>
      </c>
      <c r="BJ127" s="19" t="s">
        <v>81</v>
      </c>
      <c r="BK127" s="193">
        <f>ROUND(I127*H127,2)</f>
        <v>0</v>
      </c>
      <c r="BL127" s="19" t="s">
        <v>165</v>
      </c>
      <c r="BM127" s="192" t="s">
        <v>83</v>
      </c>
    </row>
    <row r="128" s="2" customFormat="1">
      <c r="A128" s="38"/>
      <c r="B128" s="39"/>
      <c r="C128" s="38"/>
      <c r="D128" s="194" t="s">
        <v>167</v>
      </c>
      <c r="E128" s="38"/>
      <c r="F128" s="195" t="s">
        <v>2901</v>
      </c>
      <c r="G128" s="38"/>
      <c r="H128" s="38"/>
      <c r="I128" s="196"/>
      <c r="J128" s="38"/>
      <c r="K128" s="38"/>
      <c r="L128" s="39"/>
      <c r="M128" s="197"/>
      <c r="N128" s="198"/>
      <c r="O128" s="77"/>
      <c r="P128" s="77"/>
      <c r="Q128" s="77"/>
      <c r="R128" s="77"/>
      <c r="S128" s="77"/>
      <c r="T128" s="78"/>
      <c r="U128" s="38"/>
      <c r="V128" s="38"/>
      <c r="W128" s="38"/>
      <c r="X128" s="38"/>
      <c r="Y128" s="38"/>
      <c r="Z128" s="38"/>
      <c r="AA128" s="38"/>
      <c r="AB128" s="38"/>
      <c r="AC128" s="38"/>
      <c r="AD128" s="38"/>
      <c r="AE128" s="38"/>
      <c r="AT128" s="19" t="s">
        <v>167</v>
      </c>
      <c r="AU128" s="19" t="s">
        <v>83</v>
      </c>
    </row>
    <row r="129" s="2" customFormat="1" ht="16.5" customHeight="1">
      <c r="A129" s="38"/>
      <c r="B129" s="180"/>
      <c r="C129" s="181" t="s">
        <v>83</v>
      </c>
      <c r="D129" s="181" t="s">
        <v>160</v>
      </c>
      <c r="E129" s="182" t="s">
        <v>2902</v>
      </c>
      <c r="F129" s="183" t="s">
        <v>2903</v>
      </c>
      <c r="G129" s="184" t="s">
        <v>364</v>
      </c>
      <c r="H129" s="185">
        <v>1</v>
      </c>
      <c r="I129" s="186"/>
      <c r="J129" s="187">
        <f>ROUND(I129*H129,2)</f>
        <v>0</v>
      </c>
      <c r="K129" s="183" t="s">
        <v>1</v>
      </c>
      <c r="L129" s="39"/>
      <c r="M129" s="188" t="s">
        <v>1</v>
      </c>
      <c r="N129" s="189" t="s">
        <v>40</v>
      </c>
      <c r="O129" s="77"/>
      <c r="P129" s="190">
        <f>O129*H129</f>
        <v>0</v>
      </c>
      <c r="Q129" s="190">
        <v>0</v>
      </c>
      <c r="R129" s="190">
        <f>Q129*H129</f>
        <v>0</v>
      </c>
      <c r="S129" s="190">
        <v>0</v>
      </c>
      <c r="T129" s="191">
        <f>S129*H129</f>
        <v>0</v>
      </c>
      <c r="U129" s="38"/>
      <c r="V129" s="38"/>
      <c r="W129" s="38"/>
      <c r="X129" s="38"/>
      <c r="Y129" s="38"/>
      <c r="Z129" s="38"/>
      <c r="AA129" s="38"/>
      <c r="AB129" s="38"/>
      <c r="AC129" s="38"/>
      <c r="AD129" s="38"/>
      <c r="AE129" s="38"/>
      <c r="AR129" s="192" t="s">
        <v>165</v>
      </c>
      <c r="AT129" s="192" t="s">
        <v>160</v>
      </c>
      <c r="AU129" s="192" t="s">
        <v>83</v>
      </c>
      <c r="AY129" s="19" t="s">
        <v>158</v>
      </c>
      <c r="BE129" s="193">
        <f>IF(N129="základní",J129,0)</f>
        <v>0</v>
      </c>
      <c r="BF129" s="193">
        <f>IF(N129="snížená",J129,0)</f>
        <v>0</v>
      </c>
      <c r="BG129" s="193">
        <f>IF(N129="zákl. přenesená",J129,0)</f>
        <v>0</v>
      </c>
      <c r="BH129" s="193">
        <f>IF(N129="sníž. přenesená",J129,0)</f>
        <v>0</v>
      </c>
      <c r="BI129" s="193">
        <f>IF(N129="nulová",J129,0)</f>
        <v>0</v>
      </c>
      <c r="BJ129" s="19" t="s">
        <v>81</v>
      </c>
      <c r="BK129" s="193">
        <f>ROUND(I129*H129,2)</f>
        <v>0</v>
      </c>
      <c r="BL129" s="19" t="s">
        <v>165</v>
      </c>
      <c r="BM129" s="192" t="s">
        <v>165</v>
      </c>
    </row>
    <row r="130" s="2" customFormat="1">
      <c r="A130" s="38"/>
      <c r="B130" s="39"/>
      <c r="C130" s="38"/>
      <c r="D130" s="194" t="s">
        <v>167</v>
      </c>
      <c r="E130" s="38"/>
      <c r="F130" s="195" t="s">
        <v>2904</v>
      </c>
      <c r="G130" s="38"/>
      <c r="H130" s="38"/>
      <c r="I130" s="196"/>
      <c r="J130" s="38"/>
      <c r="K130" s="38"/>
      <c r="L130" s="39"/>
      <c r="M130" s="197"/>
      <c r="N130" s="198"/>
      <c r="O130" s="77"/>
      <c r="P130" s="77"/>
      <c r="Q130" s="77"/>
      <c r="R130" s="77"/>
      <c r="S130" s="77"/>
      <c r="T130" s="78"/>
      <c r="U130" s="38"/>
      <c r="V130" s="38"/>
      <c r="W130" s="38"/>
      <c r="X130" s="38"/>
      <c r="Y130" s="38"/>
      <c r="Z130" s="38"/>
      <c r="AA130" s="38"/>
      <c r="AB130" s="38"/>
      <c r="AC130" s="38"/>
      <c r="AD130" s="38"/>
      <c r="AE130" s="38"/>
      <c r="AT130" s="19" t="s">
        <v>167</v>
      </c>
      <c r="AU130" s="19" t="s">
        <v>83</v>
      </c>
    </row>
    <row r="131" s="2" customFormat="1" ht="16.5" customHeight="1">
      <c r="A131" s="38"/>
      <c r="B131" s="180"/>
      <c r="C131" s="181" t="s">
        <v>91</v>
      </c>
      <c r="D131" s="181" t="s">
        <v>160</v>
      </c>
      <c r="E131" s="182" t="s">
        <v>2905</v>
      </c>
      <c r="F131" s="183" t="s">
        <v>2906</v>
      </c>
      <c r="G131" s="184" t="s">
        <v>364</v>
      </c>
      <c r="H131" s="185">
        <v>2</v>
      </c>
      <c r="I131" s="186"/>
      <c r="J131" s="187">
        <f>ROUND(I131*H131,2)</f>
        <v>0</v>
      </c>
      <c r="K131" s="183" t="s">
        <v>1</v>
      </c>
      <c r="L131" s="39"/>
      <c r="M131" s="188" t="s">
        <v>1</v>
      </c>
      <c r="N131" s="189" t="s">
        <v>40</v>
      </c>
      <c r="O131" s="77"/>
      <c r="P131" s="190">
        <f>O131*H131</f>
        <v>0</v>
      </c>
      <c r="Q131" s="190">
        <v>0</v>
      </c>
      <c r="R131" s="190">
        <f>Q131*H131</f>
        <v>0</v>
      </c>
      <c r="S131" s="190">
        <v>0</v>
      </c>
      <c r="T131" s="191">
        <f>S131*H131</f>
        <v>0</v>
      </c>
      <c r="U131" s="38"/>
      <c r="V131" s="38"/>
      <c r="W131" s="38"/>
      <c r="X131" s="38"/>
      <c r="Y131" s="38"/>
      <c r="Z131" s="38"/>
      <c r="AA131" s="38"/>
      <c r="AB131" s="38"/>
      <c r="AC131" s="38"/>
      <c r="AD131" s="38"/>
      <c r="AE131" s="38"/>
      <c r="AR131" s="192" t="s">
        <v>165</v>
      </c>
      <c r="AT131" s="192" t="s">
        <v>160</v>
      </c>
      <c r="AU131" s="192" t="s">
        <v>83</v>
      </c>
      <c r="AY131" s="19" t="s">
        <v>158</v>
      </c>
      <c r="BE131" s="193">
        <f>IF(N131="základní",J131,0)</f>
        <v>0</v>
      </c>
      <c r="BF131" s="193">
        <f>IF(N131="snížená",J131,0)</f>
        <v>0</v>
      </c>
      <c r="BG131" s="193">
        <f>IF(N131="zákl. přenesená",J131,0)</f>
        <v>0</v>
      </c>
      <c r="BH131" s="193">
        <f>IF(N131="sníž. přenesená",J131,0)</f>
        <v>0</v>
      </c>
      <c r="BI131" s="193">
        <f>IF(N131="nulová",J131,0)</f>
        <v>0</v>
      </c>
      <c r="BJ131" s="19" t="s">
        <v>81</v>
      </c>
      <c r="BK131" s="193">
        <f>ROUND(I131*H131,2)</f>
        <v>0</v>
      </c>
      <c r="BL131" s="19" t="s">
        <v>165</v>
      </c>
      <c r="BM131" s="192" t="s">
        <v>208</v>
      </c>
    </row>
    <row r="132" s="2" customFormat="1">
      <c r="A132" s="38"/>
      <c r="B132" s="39"/>
      <c r="C132" s="38"/>
      <c r="D132" s="194" t="s">
        <v>167</v>
      </c>
      <c r="E132" s="38"/>
      <c r="F132" s="195" t="s">
        <v>2907</v>
      </c>
      <c r="G132" s="38"/>
      <c r="H132" s="38"/>
      <c r="I132" s="196"/>
      <c r="J132" s="38"/>
      <c r="K132" s="38"/>
      <c r="L132" s="39"/>
      <c r="M132" s="197"/>
      <c r="N132" s="198"/>
      <c r="O132" s="77"/>
      <c r="P132" s="77"/>
      <c r="Q132" s="77"/>
      <c r="R132" s="77"/>
      <c r="S132" s="77"/>
      <c r="T132" s="78"/>
      <c r="U132" s="38"/>
      <c r="V132" s="38"/>
      <c r="W132" s="38"/>
      <c r="X132" s="38"/>
      <c r="Y132" s="38"/>
      <c r="Z132" s="38"/>
      <c r="AA132" s="38"/>
      <c r="AB132" s="38"/>
      <c r="AC132" s="38"/>
      <c r="AD132" s="38"/>
      <c r="AE132" s="38"/>
      <c r="AT132" s="19" t="s">
        <v>167</v>
      </c>
      <c r="AU132" s="19" t="s">
        <v>83</v>
      </c>
    </row>
    <row r="133" s="2" customFormat="1" ht="24.15" customHeight="1">
      <c r="A133" s="38"/>
      <c r="B133" s="180"/>
      <c r="C133" s="181" t="s">
        <v>165</v>
      </c>
      <c r="D133" s="181" t="s">
        <v>160</v>
      </c>
      <c r="E133" s="182" t="s">
        <v>2908</v>
      </c>
      <c r="F133" s="183" t="s">
        <v>2909</v>
      </c>
      <c r="G133" s="184" t="s">
        <v>364</v>
      </c>
      <c r="H133" s="185">
        <v>1</v>
      </c>
      <c r="I133" s="186"/>
      <c r="J133" s="187">
        <f>ROUND(I133*H133,2)</f>
        <v>0</v>
      </c>
      <c r="K133" s="183" t="s">
        <v>1</v>
      </c>
      <c r="L133" s="39"/>
      <c r="M133" s="188" t="s">
        <v>1</v>
      </c>
      <c r="N133" s="189" t="s">
        <v>40</v>
      </c>
      <c r="O133" s="77"/>
      <c r="P133" s="190">
        <f>O133*H133</f>
        <v>0</v>
      </c>
      <c r="Q133" s="190">
        <v>0</v>
      </c>
      <c r="R133" s="190">
        <f>Q133*H133</f>
        <v>0</v>
      </c>
      <c r="S133" s="190">
        <v>0</v>
      </c>
      <c r="T133" s="191">
        <f>S133*H133</f>
        <v>0</v>
      </c>
      <c r="U133" s="38"/>
      <c r="V133" s="38"/>
      <c r="W133" s="38"/>
      <c r="X133" s="38"/>
      <c r="Y133" s="38"/>
      <c r="Z133" s="38"/>
      <c r="AA133" s="38"/>
      <c r="AB133" s="38"/>
      <c r="AC133" s="38"/>
      <c r="AD133" s="38"/>
      <c r="AE133" s="38"/>
      <c r="AR133" s="192" t="s">
        <v>165</v>
      </c>
      <c r="AT133" s="192" t="s">
        <v>160</v>
      </c>
      <c r="AU133" s="192" t="s">
        <v>83</v>
      </c>
      <c r="AY133" s="19" t="s">
        <v>158</v>
      </c>
      <c r="BE133" s="193">
        <f>IF(N133="základní",J133,0)</f>
        <v>0</v>
      </c>
      <c r="BF133" s="193">
        <f>IF(N133="snížená",J133,0)</f>
        <v>0</v>
      </c>
      <c r="BG133" s="193">
        <f>IF(N133="zákl. přenesená",J133,0)</f>
        <v>0</v>
      </c>
      <c r="BH133" s="193">
        <f>IF(N133="sníž. přenesená",J133,0)</f>
        <v>0</v>
      </c>
      <c r="BI133" s="193">
        <f>IF(N133="nulová",J133,0)</f>
        <v>0</v>
      </c>
      <c r="BJ133" s="19" t="s">
        <v>81</v>
      </c>
      <c r="BK133" s="193">
        <f>ROUND(I133*H133,2)</f>
        <v>0</v>
      </c>
      <c r="BL133" s="19" t="s">
        <v>165</v>
      </c>
      <c r="BM133" s="192" t="s">
        <v>226</v>
      </c>
    </row>
    <row r="134" s="2" customFormat="1">
      <c r="A134" s="38"/>
      <c r="B134" s="39"/>
      <c r="C134" s="38"/>
      <c r="D134" s="194" t="s">
        <v>167</v>
      </c>
      <c r="E134" s="38"/>
      <c r="F134" s="195" t="s">
        <v>2910</v>
      </c>
      <c r="G134" s="38"/>
      <c r="H134" s="38"/>
      <c r="I134" s="196"/>
      <c r="J134" s="38"/>
      <c r="K134" s="38"/>
      <c r="L134" s="39"/>
      <c r="M134" s="197"/>
      <c r="N134" s="198"/>
      <c r="O134" s="77"/>
      <c r="P134" s="77"/>
      <c r="Q134" s="77"/>
      <c r="R134" s="77"/>
      <c r="S134" s="77"/>
      <c r="T134" s="78"/>
      <c r="U134" s="38"/>
      <c r="V134" s="38"/>
      <c r="W134" s="38"/>
      <c r="X134" s="38"/>
      <c r="Y134" s="38"/>
      <c r="Z134" s="38"/>
      <c r="AA134" s="38"/>
      <c r="AB134" s="38"/>
      <c r="AC134" s="38"/>
      <c r="AD134" s="38"/>
      <c r="AE134" s="38"/>
      <c r="AT134" s="19" t="s">
        <v>167</v>
      </c>
      <c r="AU134" s="19" t="s">
        <v>83</v>
      </c>
    </row>
    <row r="135" s="2" customFormat="1" ht="16.5" customHeight="1">
      <c r="A135" s="38"/>
      <c r="B135" s="180"/>
      <c r="C135" s="181" t="s">
        <v>197</v>
      </c>
      <c r="D135" s="181" t="s">
        <v>160</v>
      </c>
      <c r="E135" s="182" t="s">
        <v>2911</v>
      </c>
      <c r="F135" s="183" t="s">
        <v>2912</v>
      </c>
      <c r="G135" s="184" t="s">
        <v>364</v>
      </c>
      <c r="H135" s="185">
        <v>5</v>
      </c>
      <c r="I135" s="186"/>
      <c r="J135" s="187">
        <f>ROUND(I135*H135,2)</f>
        <v>0</v>
      </c>
      <c r="K135" s="183" t="s">
        <v>1</v>
      </c>
      <c r="L135" s="39"/>
      <c r="M135" s="188" t="s">
        <v>1</v>
      </c>
      <c r="N135" s="189" t="s">
        <v>40</v>
      </c>
      <c r="O135" s="77"/>
      <c r="P135" s="190">
        <f>O135*H135</f>
        <v>0</v>
      </c>
      <c r="Q135" s="190">
        <v>0</v>
      </c>
      <c r="R135" s="190">
        <f>Q135*H135</f>
        <v>0</v>
      </c>
      <c r="S135" s="190">
        <v>0</v>
      </c>
      <c r="T135" s="191">
        <f>S135*H135</f>
        <v>0</v>
      </c>
      <c r="U135" s="38"/>
      <c r="V135" s="38"/>
      <c r="W135" s="38"/>
      <c r="X135" s="38"/>
      <c r="Y135" s="38"/>
      <c r="Z135" s="38"/>
      <c r="AA135" s="38"/>
      <c r="AB135" s="38"/>
      <c r="AC135" s="38"/>
      <c r="AD135" s="38"/>
      <c r="AE135" s="38"/>
      <c r="AR135" s="192" t="s">
        <v>165</v>
      </c>
      <c r="AT135" s="192" t="s">
        <v>160</v>
      </c>
      <c r="AU135" s="192" t="s">
        <v>83</v>
      </c>
      <c r="AY135" s="19" t="s">
        <v>158</v>
      </c>
      <c r="BE135" s="193">
        <f>IF(N135="základní",J135,0)</f>
        <v>0</v>
      </c>
      <c r="BF135" s="193">
        <f>IF(N135="snížená",J135,0)</f>
        <v>0</v>
      </c>
      <c r="BG135" s="193">
        <f>IF(N135="zákl. přenesená",J135,0)</f>
        <v>0</v>
      </c>
      <c r="BH135" s="193">
        <f>IF(N135="sníž. přenesená",J135,0)</f>
        <v>0</v>
      </c>
      <c r="BI135" s="193">
        <f>IF(N135="nulová",J135,0)</f>
        <v>0</v>
      </c>
      <c r="BJ135" s="19" t="s">
        <v>81</v>
      </c>
      <c r="BK135" s="193">
        <f>ROUND(I135*H135,2)</f>
        <v>0</v>
      </c>
      <c r="BL135" s="19" t="s">
        <v>165</v>
      </c>
      <c r="BM135" s="192" t="s">
        <v>238</v>
      </c>
    </row>
    <row r="136" s="2" customFormat="1">
      <c r="A136" s="38"/>
      <c r="B136" s="39"/>
      <c r="C136" s="38"/>
      <c r="D136" s="194" t="s">
        <v>167</v>
      </c>
      <c r="E136" s="38"/>
      <c r="F136" s="195" t="s">
        <v>2913</v>
      </c>
      <c r="G136" s="38"/>
      <c r="H136" s="38"/>
      <c r="I136" s="196"/>
      <c r="J136" s="38"/>
      <c r="K136" s="38"/>
      <c r="L136" s="39"/>
      <c r="M136" s="197"/>
      <c r="N136" s="198"/>
      <c r="O136" s="77"/>
      <c r="P136" s="77"/>
      <c r="Q136" s="77"/>
      <c r="R136" s="77"/>
      <c r="S136" s="77"/>
      <c r="T136" s="78"/>
      <c r="U136" s="38"/>
      <c r="V136" s="38"/>
      <c r="W136" s="38"/>
      <c r="X136" s="38"/>
      <c r="Y136" s="38"/>
      <c r="Z136" s="38"/>
      <c r="AA136" s="38"/>
      <c r="AB136" s="38"/>
      <c r="AC136" s="38"/>
      <c r="AD136" s="38"/>
      <c r="AE136" s="38"/>
      <c r="AT136" s="19" t="s">
        <v>167</v>
      </c>
      <c r="AU136" s="19" t="s">
        <v>83</v>
      </c>
    </row>
    <row r="137" s="2" customFormat="1" ht="24.15" customHeight="1">
      <c r="A137" s="38"/>
      <c r="B137" s="180"/>
      <c r="C137" s="181" t="s">
        <v>208</v>
      </c>
      <c r="D137" s="181" t="s">
        <v>160</v>
      </c>
      <c r="E137" s="182" t="s">
        <v>2914</v>
      </c>
      <c r="F137" s="183" t="s">
        <v>2915</v>
      </c>
      <c r="G137" s="184" t="s">
        <v>364</v>
      </c>
      <c r="H137" s="185">
        <v>2</v>
      </c>
      <c r="I137" s="186"/>
      <c r="J137" s="187">
        <f>ROUND(I137*H137,2)</f>
        <v>0</v>
      </c>
      <c r="K137" s="183" t="s">
        <v>1</v>
      </c>
      <c r="L137" s="39"/>
      <c r="M137" s="188" t="s">
        <v>1</v>
      </c>
      <c r="N137" s="189" t="s">
        <v>40</v>
      </c>
      <c r="O137" s="77"/>
      <c r="P137" s="190">
        <f>O137*H137</f>
        <v>0</v>
      </c>
      <c r="Q137" s="190">
        <v>0</v>
      </c>
      <c r="R137" s="190">
        <f>Q137*H137</f>
        <v>0</v>
      </c>
      <c r="S137" s="190">
        <v>0</v>
      </c>
      <c r="T137" s="191">
        <f>S137*H137</f>
        <v>0</v>
      </c>
      <c r="U137" s="38"/>
      <c r="V137" s="38"/>
      <c r="W137" s="38"/>
      <c r="X137" s="38"/>
      <c r="Y137" s="38"/>
      <c r="Z137" s="38"/>
      <c r="AA137" s="38"/>
      <c r="AB137" s="38"/>
      <c r="AC137" s="38"/>
      <c r="AD137" s="38"/>
      <c r="AE137" s="38"/>
      <c r="AR137" s="192" t="s">
        <v>165</v>
      </c>
      <c r="AT137" s="192" t="s">
        <v>160</v>
      </c>
      <c r="AU137" s="192" t="s">
        <v>83</v>
      </c>
      <c r="AY137" s="19" t="s">
        <v>158</v>
      </c>
      <c r="BE137" s="193">
        <f>IF(N137="základní",J137,0)</f>
        <v>0</v>
      </c>
      <c r="BF137" s="193">
        <f>IF(N137="snížená",J137,0)</f>
        <v>0</v>
      </c>
      <c r="BG137" s="193">
        <f>IF(N137="zákl. přenesená",J137,0)</f>
        <v>0</v>
      </c>
      <c r="BH137" s="193">
        <f>IF(N137="sníž. přenesená",J137,0)</f>
        <v>0</v>
      </c>
      <c r="BI137" s="193">
        <f>IF(N137="nulová",J137,0)</f>
        <v>0</v>
      </c>
      <c r="BJ137" s="19" t="s">
        <v>81</v>
      </c>
      <c r="BK137" s="193">
        <f>ROUND(I137*H137,2)</f>
        <v>0</v>
      </c>
      <c r="BL137" s="19" t="s">
        <v>165</v>
      </c>
      <c r="BM137" s="192" t="s">
        <v>8</v>
      </c>
    </row>
    <row r="138" s="2" customFormat="1">
      <c r="A138" s="38"/>
      <c r="B138" s="39"/>
      <c r="C138" s="38"/>
      <c r="D138" s="194" t="s">
        <v>167</v>
      </c>
      <c r="E138" s="38"/>
      <c r="F138" s="195" t="s">
        <v>2916</v>
      </c>
      <c r="G138" s="38"/>
      <c r="H138" s="38"/>
      <c r="I138" s="196"/>
      <c r="J138" s="38"/>
      <c r="K138" s="38"/>
      <c r="L138" s="39"/>
      <c r="M138" s="197"/>
      <c r="N138" s="198"/>
      <c r="O138" s="77"/>
      <c r="P138" s="77"/>
      <c r="Q138" s="77"/>
      <c r="R138" s="77"/>
      <c r="S138" s="77"/>
      <c r="T138" s="78"/>
      <c r="U138" s="38"/>
      <c r="V138" s="38"/>
      <c r="W138" s="38"/>
      <c r="X138" s="38"/>
      <c r="Y138" s="38"/>
      <c r="Z138" s="38"/>
      <c r="AA138" s="38"/>
      <c r="AB138" s="38"/>
      <c r="AC138" s="38"/>
      <c r="AD138" s="38"/>
      <c r="AE138" s="38"/>
      <c r="AT138" s="19" t="s">
        <v>167</v>
      </c>
      <c r="AU138" s="19" t="s">
        <v>83</v>
      </c>
    </row>
    <row r="139" s="2" customFormat="1" ht="24.15" customHeight="1">
      <c r="A139" s="38"/>
      <c r="B139" s="180"/>
      <c r="C139" s="181" t="s">
        <v>215</v>
      </c>
      <c r="D139" s="181" t="s">
        <v>160</v>
      </c>
      <c r="E139" s="182" t="s">
        <v>2917</v>
      </c>
      <c r="F139" s="183" t="s">
        <v>2918</v>
      </c>
      <c r="G139" s="184" t="s">
        <v>364</v>
      </c>
      <c r="H139" s="185">
        <v>2</v>
      </c>
      <c r="I139" s="186"/>
      <c r="J139" s="187">
        <f>ROUND(I139*H139,2)</f>
        <v>0</v>
      </c>
      <c r="K139" s="183" t="s">
        <v>1</v>
      </c>
      <c r="L139" s="39"/>
      <c r="M139" s="188" t="s">
        <v>1</v>
      </c>
      <c r="N139" s="189" t="s">
        <v>40</v>
      </c>
      <c r="O139" s="77"/>
      <c r="P139" s="190">
        <f>O139*H139</f>
        <v>0</v>
      </c>
      <c r="Q139" s="190">
        <v>0</v>
      </c>
      <c r="R139" s="190">
        <f>Q139*H139</f>
        <v>0</v>
      </c>
      <c r="S139" s="190">
        <v>0</v>
      </c>
      <c r="T139" s="191">
        <f>S139*H139</f>
        <v>0</v>
      </c>
      <c r="U139" s="38"/>
      <c r="V139" s="38"/>
      <c r="W139" s="38"/>
      <c r="X139" s="38"/>
      <c r="Y139" s="38"/>
      <c r="Z139" s="38"/>
      <c r="AA139" s="38"/>
      <c r="AB139" s="38"/>
      <c r="AC139" s="38"/>
      <c r="AD139" s="38"/>
      <c r="AE139" s="38"/>
      <c r="AR139" s="192" t="s">
        <v>165</v>
      </c>
      <c r="AT139" s="192" t="s">
        <v>160</v>
      </c>
      <c r="AU139" s="192" t="s">
        <v>83</v>
      </c>
      <c r="AY139" s="19" t="s">
        <v>158</v>
      </c>
      <c r="BE139" s="193">
        <f>IF(N139="základní",J139,0)</f>
        <v>0</v>
      </c>
      <c r="BF139" s="193">
        <f>IF(N139="snížená",J139,0)</f>
        <v>0</v>
      </c>
      <c r="BG139" s="193">
        <f>IF(N139="zákl. přenesená",J139,0)</f>
        <v>0</v>
      </c>
      <c r="BH139" s="193">
        <f>IF(N139="sníž. přenesená",J139,0)</f>
        <v>0</v>
      </c>
      <c r="BI139" s="193">
        <f>IF(N139="nulová",J139,0)</f>
        <v>0</v>
      </c>
      <c r="BJ139" s="19" t="s">
        <v>81</v>
      </c>
      <c r="BK139" s="193">
        <f>ROUND(I139*H139,2)</f>
        <v>0</v>
      </c>
      <c r="BL139" s="19" t="s">
        <v>165</v>
      </c>
      <c r="BM139" s="192" t="s">
        <v>259</v>
      </c>
    </row>
    <row r="140" s="2" customFormat="1">
      <c r="A140" s="38"/>
      <c r="B140" s="39"/>
      <c r="C140" s="38"/>
      <c r="D140" s="194" t="s">
        <v>167</v>
      </c>
      <c r="E140" s="38"/>
      <c r="F140" s="195" t="s">
        <v>2919</v>
      </c>
      <c r="G140" s="38"/>
      <c r="H140" s="38"/>
      <c r="I140" s="196"/>
      <c r="J140" s="38"/>
      <c r="K140" s="38"/>
      <c r="L140" s="39"/>
      <c r="M140" s="197"/>
      <c r="N140" s="198"/>
      <c r="O140" s="77"/>
      <c r="P140" s="77"/>
      <c r="Q140" s="77"/>
      <c r="R140" s="77"/>
      <c r="S140" s="77"/>
      <c r="T140" s="78"/>
      <c r="U140" s="38"/>
      <c r="V140" s="38"/>
      <c r="W140" s="38"/>
      <c r="X140" s="38"/>
      <c r="Y140" s="38"/>
      <c r="Z140" s="38"/>
      <c r="AA140" s="38"/>
      <c r="AB140" s="38"/>
      <c r="AC140" s="38"/>
      <c r="AD140" s="38"/>
      <c r="AE140" s="38"/>
      <c r="AT140" s="19" t="s">
        <v>167</v>
      </c>
      <c r="AU140" s="19" t="s">
        <v>83</v>
      </c>
    </row>
    <row r="141" s="2" customFormat="1" ht="24.15" customHeight="1">
      <c r="A141" s="38"/>
      <c r="B141" s="180"/>
      <c r="C141" s="181" t="s">
        <v>226</v>
      </c>
      <c r="D141" s="181" t="s">
        <v>160</v>
      </c>
      <c r="E141" s="182" t="s">
        <v>2920</v>
      </c>
      <c r="F141" s="183" t="s">
        <v>2921</v>
      </c>
      <c r="G141" s="184" t="s">
        <v>364</v>
      </c>
      <c r="H141" s="185">
        <v>1</v>
      </c>
      <c r="I141" s="186"/>
      <c r="J141" s="187">
        <f>ROUND(I141*H141,2)</f>
        <v>0</v>
      </c>
      <c r="K141" s="183" t="s">
        <v>1</v>
      </c>
      <c r="L141" s="39"/>
      <c r="M141" s="188" t="s">
        <v>1</v>
      </c>
      <c r="N141" s="189" t="s">
        <v>40</v>
      </c>
      <c r="O141" s="77"/>
      <c r="P141" s="190">
        <f>O141*H141</f>
        <v>0</v>
      </c>
      <c r="Q141" s="190">
        <v>0</v>
      </c>
      <c r="R141" s="190">
        <f>Q141*H141</f>
        <v>0</v>
      </c>
      <c r="S141" s="190">
        <v>0</v>
      </c>
      <c r="T141" s="191">
        <f>S141*H141</f>
        <v>0</v>
      </c>
      <c r="U141" s="38"/>
      <c r="V141" s="38"/>
      <c r="W141" s="38"/>
      <c r="X141" s="38"/>
      <c r="Y141" s="38"/>
      <c r="Z141" s="38"/>
      <c r="AA141" s="38"/>
      <c r="AB141" s="38"/>
      <c r="AC141" s="38"/>
      <c r="AD141" s="38"/>
      <c r="AE141" s="38"/>
      <c r="AR141" s="192" t="s">
        <v>165</v>
      </c>
      <c r="AT141" s="192" t="s">
        <v>160</v>
      </c>
      <c r="AU141" s="192" t="s">
        <v>83</v>
      </c>
      <c r="AY141" s="19" t="s">
        <v>158</v>
      </c>
      <c r="BE141" s="193">
        <f>IF(N141="základní",J141,0)</f>
        <v>0</v>
      </c>
      <c r="BF141" s="193">
        <f>IF(N141="snížená",J141,0)</f>
        <v>0</v>
      </c>
      <c r="BG141" s="193">
        <f>IF(N141="zákl. přenesená",J141,0)</f>
        <v>0</v>
      </c>
      <c r="BH141" s="193">
        <f>IF(N141="sníž. přenesená",J141,0)</f>
        <v>0</v>
      </c>
      <c r="BI141" s="193">
        <f>IF(N141="nulová",J141,0)</f>
        <v>0</v>
      </c>
      <c r="BJ141" s="19" t="s">
        <v>81</v>
      </c>
      <c r="BK141" s="193">
        <f>ROUND(I141*H141,2)</f>
        <v>0</v>
      </c>
      <c r="BL141" s="19" t="s">
        <v>165</v>
      </c>
      <c r="BM141" s="192" t="s">
        <v>272</v>
      </c>
    </row>
    <row r="142" s="2" customFormat="1">
      <c r="A142" s="38"/>
      <c r="B142" s="39"/>
      <c r="C142" s="38"/>
      <c r="D142" s="194" t="s">
        <v>167</v>
      </c>
      <c r="E142" s="38"/>
      <c r="F142" s="195" t="s">
        <v>2922</v>
      </c>
      <c r="G142" s="38"/>
      <c r="H142" s="38"/>
      <c r="I142" s="196"/>
      <c r="J142" s="38"/>
      <c r="K142" s="38"/>
      <c r="L142" s="39"/>
      <c r="M142" s="197"/>
      <c r="N142" s="198"/>
      <c r="O142" s="77"/>
      <c r="P142" s="77"/>
      <c r="Q142" s="77"/>
      <c r="R142" s="77"/>
      <c r="S142" s="77"/>
      <c r="T142" s="78"/>
      <c r="U142" s="38"/>
      <c r="V142" s="38"/>
      <c r="W142" s="38"/>
      <c r="X142" s="38"/>
      <c r="Y142" s="38"/>
      <c r="Z142" s="38"/>
      <c r="AA142" s="38"/>
      <c r="AB142" s="38"/>
      <c r="AC142" s="38"/>
      <c r="AD142" s="38"/>
      <c r="AE142" s="38"/>
      <c r="AT142" s="19" t="s">
        <v>167</v>
      </c>
      <c r="AU142" s="19" t="s">
        <v>83</v>
      </c>
    </row>
    <row r="143" s="2" customFormat="1" ht="24.15" customHeight="1">
      <c r="A143" s="38"/>
      <c r="B143" s="180"/>
      <c r="C143" s="181" t="s">
        <v>231</v>
      </c>
      <c r="D143" s="181" t="s">
        <v>160</v>
      </c>
      <c r="E143" s="182" t="s">
        <v>2923</v>
      </c>
      <c r="F143" s="183" t="s">
        <v>2924</v>
      </c>
      <c r="G143" s="184" t="s">
        <v>364</v>
      </c>
      <c r="H143" s="185">
        <v>2</v>
      </c>
      <c r="I143" s="186"/>
      <c r="J143" s="187">
        <f>ROUND(I143*H143,2)</f>
        <v>0</v>
      </c>
      <c r="K143" s="183" t="s">
        <v>1</v>
      </c>
      <c r="L143" s="39"/>
      <c r="M143" s="188" t="s">
        <v>1</v>
      </c>
      <c r="N143" s="189" t="s">
        <v>40</v>
      </c>
      <c r="O143" s="77"/>
      <c r="P143" s="190">
        <f>O143*H143</f>
        <v>0</v>
      </c>
      <c r="Q143" s="190">
        <v>0</v>
      </c>
      <c r="R143" s="190">
        <f>Q143*H143</f>
        <v>0</v>
      </c>
      <c r="S143" s="190">
        <v>0</v>
      </c>
      <c r="T143" s="191">
        <f>S143*H143</f>
        <v>0</v>
      </c>
      <c r="U143" s="38"/>
      <c r="V143" s="38"/>
      <c r="W143" s="38"/>
      <c r="X143" s="38"/>
      <c r="Y143" s="38"/>
      <c r="Z143" s="38"/>
      <c r="AA143" s="38"/>
      <c r="AB143" s="38"/>
      <c r="AC143" s="38"/>
      <c r="AD143" s="38"/>
      <c r="AE143" s="38"/>
      <c r="AR143" s="192" t="s">
        <v>165</v>
      </c>
      <c r="AT143" s="192" t="s">
        <v>160</v>
      </c>
      <c r="AU143" s="192" t="s">
        <v>83</v>
      </c>
      <c r="AY143" s="19" t="s">
        <v>158</v>
      </c>
      <c r="BE143" s="193">
        <f>IF(N143="základní",J143,0)</f>
        <v>0</v>
      </c>
      <c r="BF143" s="193">
        <f>IF(N143="snížená",J143,0)</f>
        <v>0</v>
      </c>
      <c r="BG143" s="193">
        <f>IF(N143="zákl. přenesená",J143,0)</f>
        <v>0</v>
      </c>
      <c r="BH143" s="193">
        <f>IF(N143="sníž. přenesená",J143,0)</f>
        <v>0</v>
      </c>
      <c r="BI143" s="193">
        <f>IF(N143="nulová",J143,0)</f>
        <v>0</v>
      </c>
      <c r="BJ143" s="19" t="s">
        <v>81</v>
      </c>
      <c r="BK143" s="193">
        <f>ROUND(I143*H143,2)</f>
        <v>0</v>
      </c>
      <c r="BL143" s="19" t="s">
        <v>165</v>
      </c>
      <c r="BM143" s="192" t="s">
        <v>294</v>
      </c>
    </row>
    <row r="144" s="2" customFormat="1">
      <c r="A144" s="38"/>
      <c r="B144" s="39"/>
      <c r="C144" s="38"/>
      <c r="D144" s="194" t="s">
        <v>167</v>
      </c>
      <c r="E144" s="38"/>
      <c r="F144" s="195" t="s">
        <v>2925</v>
      </c>
      <c r="G144" s="38"/>
      <c r="H144" s="38"/>
      <c r="I144" s="196"/>
      <c r="J144" s="38"/>
      <c r="K144" s="38"/>
      <c r="L144" s="39"/>
      <c r="M144" s="197"/>
      <c r="N144" s="198"/>
      <c r="O144" s="77"/>
      <c r="P144" s="77"/>
      <c r="Q144" s="77"/>
      <c r="R144" s="77"/>
      <c r="S144" s="77"/>
      <c r="T144" s="78"/>
      <c r="U144" s="38"/>
      <c r="V144" s="38"/>
      <c r="W144" s="38"/>
      <c r="X144" s="38"/>
      <c r="Y144" s="38"/>
      <c r="Z144" s="38"/>
      <c r="AA144" s="38"/>
      <c r="AB144" s="38"/>
      <c r="AC144" s="38"/>
      <c r="AD144" s="38"/>
      <c r="AE144" s="38"/>
      <c r="AT144" s="19" t="s">
        <v>167</v>
      </c>
      <c r="AU144" s="19" t="s">
        <v>83</v>
      </c>
    </row>
    <row r="145" s="2" customFormat="1" ht="24.15" customHeight="1">
      <c r="A145" s="38"/>
      <c r="B145" s="180"/>
      <c r="C145" s="181" t="s">
        <v>238</v>
      </c>
      <c r="D145" s="181" t="s">
        <v>160</v>
      </c>
      <c r="E145" s="182" t="s">
        <v>2926</v>
      </c>
      <c r="F145" s="183" t="s">
        <v>2927</v>
      </c>
      <c r="G145" s="184" t="s">
        <v>364</v>
      </c>
      <c r="H145" s="185">
        <v>8</v>
      </c>
      <c r="I145" s="186"/>
      <c r="J145" s="187">
        <f>ROUND(I145*H145,2)</f>
        <v>0</v>
      </c>
      <c r="K145" s="183" t="s">
        <v>1</v>
      </c>
      <c r="L145" s="39"/>
      <c r="M145" s="188" t="s">
        <v>1</v>
      </c>
      <c r="N145" s="189" t="s">
        <v>40</v>
      </c>
      <c r="O145" s="77"/>
      <c r="P145" s="190">
        <f>O145*H145</f>
        <v>0</v>
      </c>
      <c r="Q145" s="190">
        <v>0</v>
      </c>
      <c r="R145" s="190">
        <f>Q145*H145</f>
        <v>0</v>
      </c>
      <c r="S145" s="190">
        <v>0</v>
      </c>
      <c r="T145" s="191">
        <f>S145*H145</f>
        <v>0</v>
      </c>
      <c r="U145" s="38"/>
      <c r="V145" s="38"/>
      <c r="W145" s="38"/>
      <c r="X145" s="38"/>
      <c r="Y145" s="38"/>
      <c r="Z145" s="38"/>
      <c r="AA145" s="38"/>
      <c r="AB145" s="38"/>
      <c r="AC145" s="38"/>
      <c r="AD145" s="38"/>
      <c r="AE145" s="38"/>
      <c r="AR145" s="192" t="s">
        <v>165</v>
      </c>
      <c r="AT145" s="192" t="s">
        <v>160</v>
      </c>
      <c r="AU145" s="192" t="s">
        <v>83</v>
      </c>
      <c r="AY145" s="19" t="s">
        <v>158</v>
      </c>
      <c r="BE145" s="193">
        <f>IF(N145="základní",J145,0)</f>
        <v>0</v>
      </c>
      <c r="BF145" s="193">
        <f>IF(N145="snížená",J145,0)</f>
        <v>0</v>
      </c>
      <c r="BG145" s="193">
        <f>IF(N145="zákl. přenesená",J145,0)</f>
        <v>0</v>
      </c>
      <c r="BH145" s="193">
        <f>IF(N145="sníž. přenesená",J145,0)</f>
        <v>0</v>
      </c>
      <c r="BI145" s="193">
        <f>IF(N145="nulová",J145,0)</f>
        <v>0</v>
      </c>
      <c r="BJ145" s="19" t="s">
        <v>81</v>
      </c>
      <c r="BK145" s="193">
        <f>ROUND(I145*H145,2)</f>
        <v>0</v>
      </c>
      <c r="BL145" s="19" t="s">
        <v>165</v>
      </c>
      <c r="BM145" s="192" t="s">
        <v>311</v>
      </c>
    </row>
    <row r="146" s="2" customFormat="1">
      <c r="A146" s="38"/>
      <c r="B146" s="39"/>
      <c r="C146" s="38"/>
      <c r="D146" s="194" t="s">
        <v>167</v>
      </c>
      <c r="E146" s="38"/>
      <c r="F146" s="195" t="s">
        <v>2928</v>
      </c>
      <c r="G146" s="38"/>
      <c r="H146" s="38"/>
      <c r="I146" s="196"/>
      <c r="J146" s="38"/>
      <c r="K146" s="38"/>
      <c r="L146" s="39"/>
      <c r="M146" s="197"/>
      <c r="N146" s="198"/>
      <c r="O146" s="77"/>
      <c r="P146" s="77"/>
      <c r="Q146" s="77"/>
      <c r="R146" s="77"/>
      <c r="S146" s="77"/>
      <c r="T146" s="78"/>
      <c r="U146" s="38"/>
      <c r="V146" s="38"/>
      <c r="W146" s="38"/>
      <c r="X146" s="38"/>
      <c r="Y146" s="38"/>
      <c r="Z146" s="38"/>
      <c r="AA146" s="38"/>
      <c r="AB146" s="38"/>
      <c r="AC146" s="38"/>
      <c r="AD146" s="38"/>
      <c r="AE146" s="38"/>
      <c r="AT146" s="19" t="s">
        <v>167</v>
      </c>
      <c r="AU146" s="19" t="s">
        <v>83</v>
      </c>
    </row>
    <row r="147" s="2" customFormat="1" ht="24.15" customHeight="1">
      <c r="A147" s="38"/>
      <c r="B147" s="180"/>
      <c r="C147" s="181" t="s">
        <v>245</v>
      </c>
      <c r="D147" s="181" t="s">
        <v>160</v>
      </c>
      <c r="E147" s="182" t="s">
        <v>2929</v>
      </c>
      <c r="F147" s="183" t="s">
        <v>2930</v>
      </c>
      <c r="G147" s="184" t="s">
        <v>364</v>
      </c>
      <c r="H147" s="185">
        <v>6</v>
      </c>
      <c r="I147" s="186"/>
      <c r="J147" s="187">
        <f>ROUND(I147*H147,2)</f>
        <v>0</v>
      </c>
      <c r="K147" s="183" t="s">
        <v>1</v>
      </c>
      <c r="L147" s="39"/>
      <c r="M147" s="188" t="s">
        <v>1</v>
      </c>
      <c r="N147" s="189" t="s">
        <v>40</v>
      </c>
      <c r="O147" s="77"/>
      <c r="P147" s="190">
        <f>O147*H147</f>
        <v>0</v>
      </c>
      <c r="Q147" s="190">
        <v>0</v>
      </c>
      <c r="R147" s="190">
        <f>Q147*H147</f>
        <v>0</v>
      </c>
      <c r="S147" s="190">
        <v>0</v>
      </c>
      <c r="T147" s="191">
        <f>S147*H147</f>
        <v>0</v>
      </c>
      <c r="U147" s="38"/>
      <c r="V147" s="38"/>
      <c r="W147" s="38"/>
      <c r="X147" s="38"/>
      <c r="Y147" s="38"/>
      <c r="Z147" s="38"/>
      <c r="AA147" s="38"/>
      <c r="AB147" s="38"/>
      <c r="AC147" s="38"/>
      <c r="AD147" s="38"/>
      <c r="AE147" s="38"/>
      <c r="AR147" s="192" t="s">
        <v>165</v>
      </c>
      <c r="AT147" s="192" t="s">
        <v>160</v>
      </c>
      <c r="AU147" s="192" t="s">
        <v>83</v>
      </c>
      <c r="AY147" s="19" t="s">
        <v>158</v>
      </c>
      <c r="BE147" s="193">
        <f>IF(N147="základní",J147,0)</f>
        <v>0</v>
      </c>
      <c r="BF147" s="193">
        <f>IF(N147="snížená",J147,0)</f>
        <v>0</v>
      </c>
      <c r="BG147" s="193">
        <f>IF(N147="zákl. přenesená",J147,0)</f>
        <v>0</v>
      </c>
      <c r="BH147" s="193">
        <f>IF(N147="sníž. přenesená",J147,0)</f>
        <v>0</v>
      </c>
      <c r="BI147" s="193">
        <f>IF(N147="nulová",J147,0)</f>
        <v>0</v>
      </c>
      <c r="BJ147" s="19" t="s">
        <v>81</v>
      </c>
      <c r="BK147" s="193">
        <f>ROUND(I147*H147,2)</f>
        <v>0</v>
      </c>
      <c r="BL147" s="19" t="s">
        <v>165</v>
      </c>
      <c r="BM147" s="192" t="s">
        <v>322</v>
      </c>
    </row>
    <row r="148" s="2" customFormat="1">
      <c r="A148" s="38"/>
      <c r="B148" s="39"/>
      <c r="C148" s="38"/>
      <c r="D148" s="194" t="s">
        <v>167</v>
      </c>
      <c r="E148" s="38"/>
      <c r="F148" s="195" t="s">
        <v>2931</v>
      </c>
      <c r="G148" s="38"/>
      <c r="H148" s="38"/>
      <c r="I148" s="196"/>
      <c r="J148" s="38"/>
      <c r="K148" s="38"/>
      <c r="L148" s="39"/>
      <c r="M148" s="197"/>
      <c r="N148" s="198"/>
      <c r="O148" s="77"/>
      <c r="P148" s="77"/>
      <c r="Q148" s="77"/>
      <c r="R148" s="77"/>
      <c r="S148" s="77"/>
      <c r="T148" s="78"/>
      <c r="U148" s="38"/>
      <c r="V148" s="38"/>
      <c r="W148" s="38"/>
      <c r="X148" s="38"/>
      <c r="Y148" s="38"/>
      <c r="Z148" s="38"/>
      <c r="AA148" s="38"/>
      <c r="AB148" s="38"/>
      <c r="AC148" s="38"/>
      <c r="AD148" s="38"/>
      <c r="AE148" s="38"/>
      <c r="AT148" s="19" t="s">
        <v>167</v>
      </c>
      <c r="AU148" s="19" t="s">
        <v>83</v>
      </c>
    </row>
    <row r="149" s="2" customFormat="1" ht="24.15" customHeight="1">
      <c r="A149" s="38"/>
      <c r="B149" s="180"/>
      <c r="C149" s="181" t="s">
        <v>8</v>
      </c>
      <c r="D149" s="181" t="s">
        <v>160</v>
      </c>
      <c r="E149" s="182" t="s">
        <v>2932</v>
      </c>
      <c r="F149" s="183" t="s">
        <v>2933</v>
      </c>
      <c r="G149" s="184" t="s">
        <v>364</v>
      </c>
      <c r="H149" s="185">
        <v>2</v>
      </c>
      <c r="I149" s="186"/>
      <c r="J149" s="187">
        <f>ROUND(I149*H149,2)</f>
        <v>0</v>
      </c>
      <c r="K149" s="183" t="s">
        <v>1</v>
      </c>
      <c r="L149" s="39"/>
      <c r="M149" s="188" t="s">
        <v>1</v>
      </c>
      <c r="N149" s="189" t="s">
        <v>40</v>
      </c>
      <c r="O149" s="77"/>
      <c r="P149" s="190">
        <f>O149*H149</f>
        <v>0</v>
      </c>
      <c r="Q149" s="190">
        <v>0</v>
      </c>
      <c r="R149" s="190">
        <f>Q149*H149</f>
        <v>0</v>
      </c>
      <c r="S149" s="190">
        <v>0</v>
      </c>
      <c r="T149" s="191">
        <f>S149*H149</f>
        <v>0</v>
      </c>
      <c r="U149" s="38"/>
      <c r="V149" s="38"/>
      <c r="W149" s="38"/>
      <c r="X149" s="38"/>
      <c r="Y149" s="38"/>
      <c r="Z149" s="38"/>
      <c r="AA149" s="38"/>
      <c r="AB149" s="38"/>
      <c r="AC149" s="38"/>
      <c r="AD149" s="38"/>
      <c r="AE149" s="38"/>
      <c r="AR149" s="192" t="s">
        <v>165</v>
      </c>
      <c r="AT149" s="192" t="s">
        <v>160</v>
      </c>
      <c r="AU149" s="192" t="s">
        <v>83</v>
      </c>
      <c r="AY149" s="19" t="s">
        <v>158</v>
      </c>
      <c r="BE149" s="193">
        <f>IF(N149="základní",J149,0)</f>
        <v>0</v>
      </c>
      <c r="BF149" s="193">
        <f>IF(N149="snížená",J149,0)</f>
        <v>0</v>
      </c>
      <c r="BG149" s="193">
        <f>IF(N149="zákl. přenesená",J149,0)</f>
        <v>0</v>
      </c>
      <c r="BH149" s="193">
        <f>IF(N149="sníž. přenesená",J149,0)</f>
        <v>0</v>
      </c>
      <c r="BI149" s="193">
        <f>IF(N149="nulová",J149,0)</f>
        <v>0</v>
      </c>
      <c r="BJ149" s="19" t="s">
        <v>81</v>
      </c>
      <c r="BK149" s="193">
        <f>ROUND(I149*H149,2)</f>
        <v>0</v>
      </c>
      <c r="BL149" s="19" t="s">
        <v>165</v>
      </c>
      <c r="BM149" s="192" t="s">
        <v>333</v>
      </c>
    </row>
    <row r="150" s="2" customFormat="1">
      <c r="A150" s="38"/>
      <c r="B150" s="39"/>
      <c r="C150" s="38"/>
      <c r="D150" s="194" t="s">
        <v>167</v>
      </c>
      <c r="E150" s="38"/>
      <c r="F150" s="195" t="s">
        <v>2934</v>
      </c>
      <c r="G150" s="38"/>
      <c r="H150" s="38"/>
      <c r="I150" s="196"/>
      <c r="J150" s="38"/>
      <c r="K150" s="38"/>
      <c r="L150" s="39"/>
      <c r="M150" s="197"/>
      <c r="N150" s="198"/>
      <c r="O150" s="77"/>
      <c r="P150" s="77"/>
      <c r="Q150" s="77"/>
      <c r="R150" s="77"/>
      <c r="S150" s="77"/>
      <c r="T150" s="78"/>
      <c r="U150" s="38"/>
      <c r="V150" s="38"/>
      <c r="W150" s="38"/>
      <c r="X150" s="38"/>
      <c r="Y150" s="38"/>
      <c r="Z150" s="38"/>
      <c r="AA150" s="38"/>
      <c r="AB150" s="38"/>
      <c r="AC150" s="38"/>
      <c r="AD150" s="38"/>
      <c r="AE150" s="38"/>
      <c r="AT150" s="19" t="s">
        <v>167</v>
      </c>
      <c r="AU150" s="19" t="s">
        <v>83</v>
      </c>
    </row>
    <row r="151" s="2" customFormat="1" ht="24.15" customHeight="1">
      <c r="A151" s="38"/>
      <c r="B151" s="180"/>
      <c r="C151" s="181" t="s">
        <v>252</v>
      </c>
      <c r="D151" s="181" t="s">
        <v>160</v>
      </c>
      <c r="E151" s="182" t="s">
        <v>2935</v>
      </c>
      <c r="F151" s="183" t="s">
        <v>2936</v>
      </c>
      <c r="G151" s="184" t="s">
        <v>364</v>
      </c>
      <c r="H151" s="185">
        <v>2</v>
      </c>
      <c r="I151" s="186"/>
      <c r="J151" s="187">
        <f>ROUND(I151*H151,2)</f>
        <v>0</v>
      </c>
      <c r="K151" s="183" t="s">
        <v>1</v>
      </c>
      <c r="L151" s="39"/>
      <c r="M151" s="188" t="s">
        <v>1</v>
      </c>
      <c r="N151" s="189" t="s">
        <v>40</v>
      </c>
      <c r="O151" s="77"/>
      <c r="P151" s="190">
        <f>O151*H151</f>
        <v>0</v>
      </c>
      <c r="Q151" s="190">
        <v>0</v>
      </c>
      <c r="R151" s="190">
        <f>Q151*H151</f>
        <v>0</v>
      </c>
      <c r="S151" s="190">
        <v>0</v>
      </c>
      <c r="T151" s="191">
        <f>S151*H151</f>
        <v>0</v>
      </c>
      <c r="U151" s="38"/>
      <c r="V151" s="38"/>
      <c r="W151" s="38"/>
      <c r="X151" s="38"/>
      <c r="Y151" s="38"/>
      <c r="Z151" s="38"/>
      <c r="AA151" s="38"/>
      <c r="AB151" s="38"/>
      <c r="AC151" s="38"/>
      <c r="AD151" s="38"/>
      <c r="AE151" s="38"/>
      <c r="AR151" s="192" t="s">
        <v>165</v>
      </c>
      <c r="AT151" s="192" t="s">
        <v>160</v>
      </c>
      <c r="AU151" s="192" t="s">
        <v>83</v>
      </c>
      <c r="AY151" s="19" t="s">
        <v>158</v>
      </c>
      <c r="BE151" s="193">
        <f>IF(N151="základní",J151,0)</f>
        <v>0</v>
      </c>
      <c r="BF151" s="193">
        <f>IF(N151="snížená",J151,0)</f>
        <v>0</v>
      </c>
      <c r="BG151" s="193">
        <f>IF(N151="zákl. přenesená",J151,0)</f>
        <v>0</v>
      </c>
      <c r="BH151" s="193">
        <f>IF(N151="sníž. přenesená",J151,0)</f>
        <v>0</v>
      </c>
      <c r="BI151" s="193">
        <f>IF(N151="nulová",J151,0)</f>
        <v>0</v>
      </c>
      <c r="BJ151" s="19" t="s">
        <v>81</v>
      </c>
      <c r="BK151" s="193">
        <f>ROUND(I151*H151,2)</f>
        <v>0</v>
      </c>
      <c r="BL151" s="19" t="s">
        <v>165</v>
      </c>
      <c r="BM151" s="192" t="s">
        <v>347</v>
      </c>
    </row>
    <row r="152" s="2" customFormat="1">
      <c r="A152" s="38"/>
      <c r="B152" s="39"/>
      <c r="C152" s="38"/>
      <c r="D152" s="194" t="s">
        <v>167</v>
      </c>
      <c r="E152" s="38"/>
      <c r="F152" s="195" t="s">
        <v>2937</v>
      </c>
      <c r="G152" s="38"/>
      <c r="H152" s="38"/>
      <c r="I152" s="196"/>
      <c r="J152" s="38"/>
      <c r="K152" s="38"/>
      <c r="L152" s="39"/>
      <c r="M152" s="197"/>
      <c r="N152" s="198"/>
      <c r="O152" s="77"/>
      <c r="P152" s="77"/>
      <c r="Q152" s="77"/>
      <c r="R152" s="77"/>
      <c r="S152" s="77"/>
      <c r="T152" s="78"/>
      <c r="U152" s="38"/>
      <c r="V152" s="38"/>
      <c r="W152" s="38"/>
      <c r="X152" s="38"/>
      <c r="Y152" s="38"/>
      <c r="Z152" s="38"/>
      <c r="AA152" s="38"/>
      <c r="AB152" s="38"/>
      <c r="AC152" s="38"/>
      <c r="AD152" s="38"/>
      <c r="AE152" s="38"/>
      <c r="AT152" s="19" t="s">
        <v>167</v>
      </c>
      <c r="AU152" s="19" t="s">
        <v>83</v>
      </c>
    </row>
    <row r="153" s="2" customFormat="1" ht="24.15" customHeight="1">
      <c r="A153" s="38"/>
      <c r="B153" s="180"/>
      <c r="C153" s="181" t="s">
        <v>259</v>
      </c>
      <c r="D153" s="181" t="s">
        <v>160</v>
      </c>
      <c r="E153" s="182" t="s">
        <v>2938</v>
      </c>
      <c r="F153" s="183" t="s">
        <v>2939</v>
      </c>
      <c r="G153" s="184" t="s">
        <v>364</v>
      </c>
      <c r="H153" s="185">
        <v>1</v>
      </c>
      <c r="I153" s="186"/>
      <c r="J153" s="187">
        <f>ROUND(I153*H153,2)</f>
        <v>0</v>
      </c>
      <c r="K153" s="183" t="s">
        <v>1</v>
      </c>
      <c r="L153" s="39"/>
      <c r="M153" s="188" t="s">
        <v>1</v>
      </c>
      <c r="N153" s="189" t="s">
        <v>40</v>
      </c>
      <c r="O153" s="77"/>
      <c r="P153" s="190">
        <f>O153*H153</f>
        <v>0</v>
      </c>
      <c r="Q153" s="190">
        <v>0</v>
      </c>
      <c r="R153" s="190">
        <f>Q153*H153</f>
        <v>0</v>
      </c>
      <c r="S153" s="190">
        <v>0</v>
      </c>
      <c r="T153" s="191">
        <f>S153*H153</f>
        <v>0</v>
      </c>
      <c r="U153" s="38"/>
      <c r="V153" s="38"/>
      <c r="W153" s="38"/>
      <c r="X153" s="38"/>
      <c r="Y153" s="38"/>
      <c r="Z153" s="38"/>
      <c r="AA153" s="38"/>
      <c r="AB153" s="38"/>
      <c r="AC153" s="38"/>
      <c r="AD153" s="38"/>
      <c r="AE153" s="38"/>
      <c r="AR153" s="192" t="s">
        <v>165</v>
      </c>
      <c r="AT153" s="192" t="s">
        <v>160</v>
      </c>
      <c r="AU153" s="192" t="s">
        <v>83</v>
      </c>
      <c r="AY153" s="19" t="s">
        <v>158</v>
      </c>
      <c r="BE153" s="193">
        <f>IF(N153="základní",J153,0)</f>
        <v>0</v>
      </c>
      <c r="BF153" s="193">
        <f>IF(N153="snížená",J153,0)</f>
        <v>0</v>
      </c>
      <c r="BG153" s="193">
        <f>IF(N153="zákl. přenesená",J153,0)</f>
        <v>0</v>
      </c>
      <c r="BH153" s="193">
        <f>IF(N153="sníž. přenesená",J153,0)</f>
        <v>0</v>
      </c>
      <c r="BI153" s="193">
        <f>IF(N153="nulová",J153,0)</f>
        <v>0</v>
      </c>
      <c r="BJ153" s="19" t="s">
        <v>81</v>
      </c>
      <c r="BK153" s="193">
        <f>ROUND(I153*H153,2)</f>
        <v>0</v>
      </c>
      <c r="BL153" s="19" t="s">
        <v>165</v>
      </c>
      <c r="BM153" s="192" t="s">
        <v>357</v>
      </c>
    </row>
    <row r="154" s="2" customFormat="1">
      <c r="A154" s="38"/>
      <c r="B154" s="39"/>
      <c r="C154" s="38"/>
      <c r="D154" s="194" t="s">
        <v>167</v>
      </c>
      <c r="E154" s="38"/>
      <c r="F154" s="195" t="s">
        <v>2940</v>
      </c>
      <c r="G154" s="38"/>
      <c r="H154" s="38"/>
      <c r="I154" s="196"/>
      <c r="J154" s="38"/>
      <c r="K154" s="38"/>
      <c r="L154" s="39"/>
      <c r="M154" s="197"/>
      <c r="N154" s="198"/>
      <c r="O154" s="77"/>
      <c r="P154" s="77"/>
      <c r="Q154" s="77"/>
      <c r="R154" s="77"/>
      <c r="S154" s="77"/>
      <c r="T154" s="78"/>
      <c r="U154" s="38"/>
      <c r="V154" s="38"/>
      <c r="W154" s="38"/>
      <c r="X154" s="38"/>
      <c r="Y154" s="38"/>
      <c r="Z154" s="38"/>
      <c r="AA154" s="38"/>
      <c r="AB154" s="38"/>
      <c r="AC154" s="38"/>
      <c r="AD154" s="38"/>
      <c r="AE154" s="38"/>
      <c r="AT154" s="19" t="s">
        <v>167</v>
      </c>
      <c r="AU154" s="19" t="s">
        <v>83</v>
      </c>
    </row>
    <row r="155" s="12" customFormat="1" ht="22.8" customHeight="1">
      <c r="A155" s="12"/>
      <c r="B155" s="167"/>
      <c r="C155" s="12"/>
      <c r="D155" s="168" t="s">
        <v>74</v>
      </c>
      <c r="E155" s="178" t="s">
        <v>1576</v>
      </c>
      <c r="F155" s="178" t="s">
        <v>2941</v>
      </c>
      <c r="G155" s="12"/>
      <c r="H155" s="12"/>
      <c r="I155" s="170"/>
      <c r="J155" s="179">
        <f>BK155</f>
        <v>0</v>
      </c>
      <c r="K155" s="12"/>
      <c r="L155" s="167"/>
      <c r="M155" s="172"/>
      <c r="N155" s="173"/>
      <c r="O155" s="173"/>
      <c r="P155" s="174">
        <f>SUM(P156:P211)</f>
        <v>0</v>
      </c>
      <c r="Q155" s="173"/>
      <c r="R155" s="174">
        <f>SUM(R156:R211)</f>
        <v>0</v>
      </c>
      <c r="S155" s="173"/>
      <c r="T155" s="175">
        <f>SUM(T156:T211)</f>
        <v>0</v>
      </c>
      <c r="U155" s="12"/>
      <c r="V155" s="12"/>
      <c r="W155" s="12"/>
      <c r="X155" s="12"/>
      <c r="Y155" s="12"/>
      <c r="Z155" s="12"/>
      <c r="AA155" s="12"/>
      <c r="AB155" s="12"/>
      <c r="AC155" s="12"/>
      <c r="AD155" s="12"/>
      <c r="AE155" s="12"/>
      <c r="AR155" s="168" t="s">
        <v>81</v>
      </c>
      <c r="AT155" s="176" t="s">
        <v>74</v>
      </c>
      <c r="AU155" s="176" t="s">
        <v>81</v>
      </c>
      <c r="AY155" s="168" t="s">
        <v>158</v>
      </c>
      <c r="BK155" s="177">
        <f>SUM(BK156:BK211)</f>
        <v>0</v>
      </c>
    </row>
    <row r="156" s="2" customFormat="1" ht="16.5" customHeight="1">
      <c r="A156" s="38"/>
      <c r="B156" s="180"/>
      <c r="C156" s="181" t="s">
        <v>265</v>
      </c>
      <c r="D156" s="181" t="s">
        <v>160</v>
      </c>
      <c r="E156" s="182" t="s">
        <v>2942</v>
      </c>
      <c r="F156" s="183" t="s">
        <v>2943</v>
      </c>
      <c r="G156" s="184" t="s">
        <v>364</v>
      </c>
      <c r="H156" s="185">
        <v>8</v>
      </c>
      <c r="I156" s="186"/>
      <c r="J156" s="187">
        <f>ROUND(I156*H156,2)</f>
        <v>0</v>
      </c>
      <c r="K156" s="183" t="s">
        <v>1</v>
      </c>
      <c r="L156" s="39"/>
      <c r="M156" s="188" t="s">
        <v>1</v>
      </c>
      <c r="N156" s="189" t="s">
        <v>40</v>
      </c>
      <c r="O156" s="77"/>
      <c r="P156" s="190">
        <f>O156*H156</f>
        <v>0</v>
      </c>
      <c r="Q156" s="190">
        <v>0</v>
      </c>
      <c r="R156" s="190">
        <f>Q156*H156</f>
        <v>0</v>
      </c>
      <c r="S156" s="190">
        <v>0</v>
      </c>
      <c r="T156" s="191">
        <f>S156*H156</f>
        <v>0</v>
      </c>
      <c r="U156" s="38"/>
      <c r="V156" s="38"/>
      <c r="W156" s="38"/>
      <c r="X156" s="38"/>
      <c r="Y156" s="38"/>
      <c r="Z156" s="38"/>
      <c r="AA156" s="38"/>
      <c r="AB156" s="38"/>
      <c r="AC156" s="38"/>
      <c r="AD156" s="38"/>
      <c r="AE156" s="38"/>
      <c r="AR156" s="192" t="s">
        <v>165</v>
      </c>
      <c r="AT156" s="192" t="s">
        <v>160</v>
      </c>
      <c r="AU156" s="192" t="s">
        <v>83</v>
      </c>
      <c r="AY156" s="19" t="s">
        <v>158</v>
      </c>
      <c r="BE156" s="193">
        <f>IF(N156="základní",J156,0)</f>
        <v>0</v>
      </c>
      <c r="BF156" s="193">
        <f>IF(N156="snížená",J156,0)</f>
        <v>0</v>
      </c>
      <c r="BG156" s="193">
        <f>IF(N156="zákl. přenesená",J156,0)</f>
        <v>0</v>
      </c>
      <c r="BH156" s="193">
        <f>IF(N156="sníž. přenesená",J156,0)</f>
        <v>0</v>
      </c>
      <c r="BI156" s="193">
        <f>IF(N156="nulová",J156,0)</f>
        <v>0</v>
      </c>
      <c r="BJ156" s="19" t="s">
        <v>81</v>
      </c>
      <c r="BK156" s="193">
        <f>ROUND(I156*H156,2)</f>
        <v>0</v>
      </c>
      <c r="BL156" s="19" t="s">
        <v>165</v>
      </c>
      <c r="BM156" s="192" t="s">
        <v>368</v>
      </c>
    </row>
    <row r="157" s="2" customFormat="1">
      <c r="A157" s="38"/>
      <c r="B157" s="39"/>
      <c r="C157" s="38"/>
      <c r="D157" s="194" t="s">
        <v>167</v>
      </c>
      <c r="E157" s="38"/>
      <c r="F157" s="195" t="s">
        <v>2944</v>
      </c>
      <c r="G157" s="38"/>
      <c r="H157" s="38"/>
      <c r="I157" s="196"/>
      <c r="J157" s="38"/>
      <c r="K157" s="38"/>
      <c r="L157" s="39"/>
      <c r="M157" s="197"/>
      <c r="N157" s="198"/>
      <c r="O157" s="77"/>
      <c r="P157" s="77"/>
      <c r="Q157" s="77"/>
      <c r="R157" s="77"/>
      <c r="S157" s="77"/>
      <c r="T157" s="78"/>
      <c r="U157" s="38"/>
      <c r="V157" s="38"/>
      <c r="W157" s="38"/>
      <c r="X157" s="38"/>
      <c r="Y157" s="38"/>
      <c r="Z157" s="38"/>
      <c r="AA157" s="38"/>
      <c r="AB157" s="38"/>
      <c r="AC157" s="38"/>
      <c r="AD157" s="38"/>
      <c r="AE157" s="38"/>
      <c r="AT157" s="19" t="s">
        <v>167</v>
      </c>
      <c r="AU157" s="19" t="s">
        <v>83</v>
      </c>
    </row>
    <row r="158" s="2" customFormat="1" ht="16.5" customHeight="1">
      <c r="A158" s="38"/>
      <c r="B158" s="180"/>
      <c r="C158" s="181" t="s">
        <v>272</v>
      </c>
      <c r="D158" s="181" t="s">
        <v>160</v>
      </c>
      <c r="E158" s="182" t="s">
        <v>2945</v>
      </c>
      <c r="F158" s="183" t="s">
        <v>2946</v>
      </c>
      <c r="G158" s="184" t="s">
        <v>364</v>
      </c>
      <c r="H158" s="185">
        <v>1</v>
      </c>
      <c r="I158" s="186"/>
      <c r="J158" s="187">
        <f>ROUND(I158*H158,2)</f>
        <v>0</v>
      </c>
      <c r="K158" s="183" t="s">
        <v>1</v>
      </c>
      <c r="L158" s="39"/>
      <c r="M158" s="188" t="s">
        <v>1</v>
      </c>
      <c r="N158" s="189" t="s">
        <v>40</v>
      </c>
      <c r="O158" s="77"/>
      <c r="P158" s="190">
        <f>O158*H158</f>
        <v>0</v>
      </c>
      <c r="Q158" s="190">
        <v>0</v>
      </c>
      <c r="R158" s="190">
        <f>Q158*H158</f>
        <v>0</v>
      </c>
      <c r="S158" s="190">
        <v>0</v>
      </c>
      <c r="T158" s="191">
        <f>S158*H158</f>
        <v>0</v>
      </c>
      <c r="U158" s="38"/>
      <c r="V158" s="38"/>
      <c r="W158" s="38"/>
      <c r="X158" s="38"/>
      <c r="Y158" s="38"/>
      <c r="Z158" s="38"/>
      <c r="AA158" s="38"/>
      <c r="AB158" s="38"/>
      <c r="AC158" s="38"/>
      <c r="AD158" s="38"/>
      <c r="AE158" s="38"/>
      <c r="AR158" s="192" t="s">
        <v>165</v>
      </c>
      <c r="AT158" s="192" t="s">
        <v>160</v>
      </c>
      <c r="AU158" s="192" t="s">
        <v>83</v>
      </c>
      <c r="AY158" s="19" t="s">
        <v>158</v>
      </c>
      <c r="BE158" s="193">
        <f>IF(N158="základní",J158,0)</f>
        <v>0</v>
      </c>
      <c r="BF158" s="193">
        <f>IF(N158="snížená",J158,0)</f>
        <v>0</v>
      </c>
      <c r="BG158" s="193">
        <f>IF(N158="zákl. přenesená",J158,0)</f>
        <v>0</v>
      </c>
      <c r="BH158" s="193">
        <f>IF(N158="sníž. přenesená",J158,0)</f>
        <v>0</v>
      </c>
      <c r="BI158" s="193">
        <f>IF(N158="nulová",J158,0)</f>
        <v>0</v>
      </c>
      <c r="BJ158" s="19" t="s">
        <v>81</v>
      </c>
      <c r="BK158" s="193">
        <f>ROUND(I158*H158,2)</f>
        <v>0</v>
      </c>
      <c r="BL158" s="19" t="s">
        <v>165</v>
      </c>
      <c r="BM158" s="192" t="s">
        <v>379</v>
      </c>
    </row>
    <row r="159" s="2" customFormat="1">
      <c r="A159" s="38"/>
      <c r="B159" s="39"/>
      <c r="C159" s="38"/>
      <c r="D159" s="194" t="s">
        <v>167</v>
      </c>
      <c r="E159" s="38"/>
      <c r="F159" s="195" t="s">
        <v>2947</v>
      </c>
      <c r="G159" s="38"/>
      <c r="H159" s="38"/>
      <c r="I159" s="196"/>
      <c r="J159" s="38"/>
      <c r="K159" s="38"/>
      <c r="L159" s="39"/>
      <c r="M159" s="197"/>
      <c r="N159" s="198"/>
      <c r="O159" s="77"/>
      <c r="P159" s="77"/>
      <c r="Q159" s="77"/>
      <c r="R159" s="77"/>
      <c r="S159" s="77"/>
      <c r="T159" s="78"/>
      <c r="U159" s="38"/>
      <c r="V159" s="38"/>
      <c r="W159" s="38"/>
      <c r="X159" s="38"/>
      <c r="Y159" s="38"/>
      <c r="Z159" s="38"/>
      <c r="AA159" s="38"/>
      <c r="AB159" s="38"/>
      <c r="AC159" s="38"/>
      <c r="AD159" s="38"/>
      <c r="AE159" s="38"/>
      <c r="AT159" s="19" t="s">
        <v>167</v>
      </c>
      <c r="AU159" s="19" t="s">
        <v>83</v>
      </c>
    </row>
    <row r="160" s="2" customFormat="1" ht="16.5" customHeight="1">
      <c r="A160" s="38"/>
      <c r="B160" s="180"/>
      <c r="C160" s="181" t="s">
        <v>282</v>
      </c>
      <c r="D160" s="181" t="s">
        <v>160</v>
      </c>
      <c r="E160" s="182" t="s">
        <v>2948</v>
      </c>
      <c r="F160" s="183" t="s">
        <v>2949</v>
      </c>
      <c r="G160" s="184" t="s">
        <v>364</v>
      </c>
      <c r="H160" s="185">
        <v>5</v>
      </c>
      <c r="I160" s="186"/>
      <c r="J160" s="187">
        <f>ROUND(I160*H160,2)</f>
        <v>0</v>
      </c>
      <c r="K160" s="183" t="s">
        <v>1</v>
      </c>
      <c r="L160" s="39"/>
      <c r="M160" s="188" t="s">
        <v>1</v>
      </c>
      <c r="N160" s="189" t="s">
        <v>40</v>
      </c>
      <c r="O160" s="77"/>
      <c r="P160" s="190">
        <f>O160*H160</f>
        <v>0</v>
      </c>
      <c r="Q160" s="190">
        <v>0</v>
      </c>
      <c r="R160" s="190">
        <f>Q160*H160</f>
        <v>0</v>
      </c>
      <c r="S160" s="190">
        <v>0</v>
      </c>
      <c r="T160" s="191">
        <f>S160*H160</f>
        <v>0</v>
      </c>
      <c r="U160" s="38"/>
      <c r="V160" s="38"/>
      <c r="W160" s="38"/>
      <c r="X160" s="38"/>
      <c r="Y160" s="38"/>
      <c r="Z160" s="38"/>
      <c r="AA160" s="38"/>
      <c r="AB160" s="38"/>
      <c r="AC160" s="38"/>
      <c r="AD160" s="38"/>
      <c r="AE160" s="38"/>
      <c r="AR160" s="192" t="s">
        <v>165</v>
      </c>
      <c r="AT160" s="192" t="s">
        <v>160</v>
      </c>
      <c r="AU160" s="192" t="s">
        <v>83</v>
      </c>
      <c r="AY160" s="19" t="s">
        <v>158</v>
      </c>
      <c r="BE160" s="193">
        <f>IF(N160="základní",J160,0)</f>
        <v>0</v>
      </c>
      <c r="BF160" s="193">
        <f>IF(N160="snížená",J160,0)</f>
        <v>0</v>
      </c>
      <c r="BG160" s="193">
        <f>IF(N160="zákl. přenesená",J160,0)</f>
        <v>0</v>
      </c>
      <c r="BH160" s="193">
        <f>IF(N160="sníž. přenesená",J160,0)</f>
        <v>0</v>
      </c>
      <c r="BI160" s="193">
        <f>IF(N160="nulová",J160,0)</f>
        <v>0</v>
      </c>
      <c r="BJ160" s="19" t="s">
        <v>81</v>
      </c>
      <c r="BK160" s="193">
        <f>ROUND(I160*H160,2)</f>
        <v>0</v>
      </c>
      <c r="BL160" s="19" t="s">
        <v>165</v>
      </c>
      <c r="BM160" s="192" t="s">
        <v>391</v>
      </c>
    </row>
    <row r="161" s="2" customFormat="1">
      <c r="A161" s="38"/>
      <c r="B161" s="39"/>
      <c r="C161" s="38"/>
      <c r="D161" s="194" t="s">
        <v>167</v>
      </c>
      <c r="E161" s="38"/>
      <c r="F161" s="195" t="s">
        <v>2950</v>
      </c>
      <c r="G161" s="38"/>
      <c r="H161" s="38"/>
      <c r="I161" s="196"/>
      <c r="J161" s="38"/>
      <c r="K161" s="38"/>
      <c r="L161" s="39"/>
      <c r="M161" s="197"/>
      <c r="N161" s="198"/>
      <c r="O161" s="77"/>
      <c r="P161" s="77"/>
      <c r="Q161" s="77"/>
      <c r="R161" s="77"/>
      <c r="S161" s="77"/>
      <c r="T161" s="78"/>
      <c r="U161" s="38"/>
      <c r="V161" s="38"/>
      <c r="W161" s="38"/>
      <c r="X161" s="38"/>
      <c r="Y161" s="38"/>
      <c r="Z161" s="38"/>
      <c r="AA161" s="38"/>
      <c r="AB161" s="38"/>
      <c r="AC161" s="38"/>
      <c r="AD161" s="38"/>
      <c r="AE161" s="38"/>
      <c r="AT161" s="19" t="s">
        <v>167</v>
      </c>
      <c r="AU161" s="19" t="s">
        <v>83</v>
      </c>
    </row>
    <row r="162" s="2" customFormat="1" ht="16.5" customHeight="1">
      <c r="A162" s="38"/>
      <c r="B162" s="180"/>
      <c r="C162" s="181" t="s">
        <v>294</v>
      </c>
      <c r="D162" s="181" t="s">
        <v>160</v>
      </c>
      <c r="E162" s="182" t="s">
        <v>2951</v>
      </c>
      <c r="F162" s="183" t="s">
        <v>2952</v>
      </c>
      <c r="G162" s="184" t="s">
        <v>364</v>
      </c>
      <c r="H162" s="185">
        <v>1</v>
      </c>
      <c r="I162" s="186"/>
      <c r="J162" s="187">
        <f>ROUND(I162*H162,2)</f>
        <v>0</v>
      </c>
      <c r="K162" s="183" t="s">
        <v>1</v>
      </c>
      <c r="L162" s="39"/>
      <c r="M162" s="188" t="s">
        <v>1</v>
      </c>
      <c r="N162" s="189" t="s">
        <v>40</v>
      </c>
      <c r="O162" s="77"/>
      <c r="P162" s="190">
        <f>O162*H162</f>
        <v>0</v>
      </c>
      <c r="Q162" s="190">
        <v>0</v>
      </c>
      <c r="R162" s="190">
        <f>Q162*H162</f>
        <v>0</v>
      </c>
      <c r="S162" s="190">
        <v>0</v>
      </c>
      <c r="T162" s="191">
        <f>S162*H162</f>
        <v>0</v>
      </c>
      <c r="U162" s="38"/>
      <c r="V162" s="38"/>
      <c r="W162" s="38"/>
      <c r="X162" s="38"/>
      <c r="Y162" s="38"/>
      <c r="Z162" s="38"/>
      <c r="AA162" s="38"/>
      <c r="AB162" s="38"/>
      <c r="AC162" s="38"/>
      <c r="AD162" s="38"/>
      <c r="AE162" s="38"/>
      <c r="AR162" s="192" t="s">
        <v>165</v>
      </c>
      <c r="AT162" s="192" t="s">
        <v>160</v>
      </c>
      <c r="AU162" s="192" t="s">
        <v>83</v>
      </c>
      <c r="AY162" s="19" t="s">
        <v>158</v>
      </c>
      <c r="BE162" s="193">
        <f>IF(N162="základní",J162,0)</f>
        <v>0</v>
      </c>
      <c r="BF162" s="193">
        <f>IF(N162="snížená",J162,0)</f>
        <v>0</v>
      </c>
      <c r="BG162" s="193">
        <f>IF(N162="zákl. přenesená",J162,0)</f>
        <v>0</v>
      </c>
      <c r="BH162" s="193">
        <f>IF(N162="sníž. přenesená",J162,0)</f>
        <v>0</v>
      </c>
      <c r="BI162" s="193">
        <f>IF(N162="nulová",J162,0)</f>
        <v>0</v>
      </c>
      <c r="BJ162" s="19" t="s">
        <v>81</v>
      </c>
      <c r="BK162" s="193">
        <f>ROUND(I162*H162,2)</f>
        <v>0</v>
      </c>
      <c r="BL162" s="19" t="s">
        <v>165</v>
      </c>
      <c r="BM162" s="192" t="s">
        <v>400</v>
      </c>
    </row>
    <row r="163" s="2" customFormat="1">
      <c r="A163" s="38"/>
      <c r="B163" s="39"/>
      <c r="C163" s="38"/>
      <c r="D163" s="194" t="s">
        <v>167</v>
      </c>
      <c r="E163" s="38"/>
      <c r="F163" s="195" t="s">
        <v>2953</v>
      </c>
      <c r="G163" s="38"/>
      <c r="H163" s="38"/>
      <c r="I163" s="196"/>
      <c r="J163" s="38"/>
      <c r="K163" s="38"/>
      <c r="L163" s="39"/>
      <c r="M163" s="197"/>
      <c r="N163" s="198"/>
      <c r="O163" s="77"/>
      <c r="P163" s="77"/>
      <c r="Q163" s="77"/>
      <c r="R163" s="77"/>
      <c r="S163" s="77"/>
      <c r="T163" s="78"/>
      <c r="U163" s="38"/>
      <c r="V163" s="38"/>
      <c r="W163" s="38"/>
      <c r="X163" s="38"/>
      <c r="Y163" s="38"/>
      <c r="Z163" s="38"/>
      <c r="AA163" s="38"/>
      <c r="AB163" s="38"/>
      <c r="AC163" s="38"/>
      <c r="AD163" s="38"/>
      <c r="AE163" s="38"/>
      <c r="AT163" s="19" t="s">
        <v>167</v>
      </c>
      <c r="AU163" s="19" t="s">
        <v>83</v>
      </c>
    </row>
    <row r="164" s="2" customFormat="1" ht="16.5" customHeight="1">
      <c r="A164" s="38"/>
      <c r="B164" s="180"/>
      <c r="C164" s="181" t="s">
        <v>303</v>
      </c>
      <c r="D164" s="181" t="s">
        <v>160</v>
      </c>
      <c r="E164" s="182" t="s">
        <v>2954</v>
      </c>
      <c r="F164" s="183" t="s">
        <v>2955</v>
      </c>
      <c r="G164" s="184" t="s">
        <v>364</v>
      </c>
      <c r="H164" s="185">
        <v>4</v>
      </c>
      <c r="I164" s="186"/>
      <c r="J164" s="187">
        <f>ROUND(I164*H164,2)</f>
        <v>0</v>
      </c>
      <c r="K164" s="183" t="s">
        <v>1</v>
      </c>
      <c r="L164" s="39"/>
      <c r="M164" s="188" t="s">
        <v>1</v>
      </c>
      <c r="N164" s="189" t="s">
        <v>40</v>
      </c>
      <c r="O164" s="77"/>
      <c r="P164" s="190">
        <f>O164*H164</f>
        <v>0</v>
      </c>
      <c r="Q164" s="190">
        <v>0</v>
      </c>
      <c r="R164" s="190">
        <f>Q164*H164</f>
        <v>0</v>
      </c>
      <c r="S164" s="190">
        <v>0</v>
      </c>
      <c r="T164" s="191">
        <f>S164*H164</f>
        <v>0</v>
      </c>
      <c r="U164" s="38"/>
      <c r="V164" s="38"/>
      <c r="W164" s="38"/>
      <c r="X164" s="38"/>
      <c r="Y164" s="38"/>
      <c r="Z164" s="38"/>
      <c r="AA164" s="38"/>
      <c r="AB164" s="38"/>
      <c r="AC164" s="38"/>
      <c r="AD164" s="38"/>
      <c r="AE164" s="38"/>
      <c r="AR164" s="192" t="s">
        <v>165</v>
      </c>
      <c r="AT164" s="192" t="s">
        <v>160</v>
      </c>
      <c r="AU164" s="192" t="s">
        <v>83</v>
      </c>
      <c r="AY164" s="19" t="s">
        <v>158</v>
      </c>
      <c r="BE164" s="193">
        <f>IF(N164="základní",J164,0)</f>
        <v>0</v>
      </c>
      <c r="BF164" s="193">
        <f>IF(N164="snížená",J164,0)</f>
        <v>0</v>
      </c>
      <c r="BG164" s="193">
        <f>IF(N164="zákl. přenesená",J164,0)</f>
        <v>0</v>
      </c>
      <c r="BH164" s="193">
        <f>IF(N164="sníž. přenesená",J164,0)</f>
        <v>0</v>
      </c>
      <c r="BI164" s="193">
        <f>IF(N164="nulová",J164,0)</f>
        <v>0</v>
      </c>
      <c r="BJ164" s="19" t="s">
        <v>81</v>
      </c>
      <c r="BK164" s="193">
        <f>ROUND(I164*H164,2)</f>
        <v>0</v>
      </c>
      <c r="BL164" s="19" t="s">
        <v>165</v>
      </c>
      <c r="BM164" s="192" t="s">
        <v>411</v>
      </c>
    </row>
    <row r="165" s="2" customFormat="1">
      <c r="A165" s="38"/>
      <c r="B165" s="39"/>
      <c r="C165" s="38"/>
      <c r="D165" s="194" t="s">
        <v>167</v>
      </c>
      <c r="E165" s="38"/>
      <c r="F165" s="195" t="s">
        <v>2956</v>
      </c>
      <c r="G165" s="38"/>
      <c r="H165" s="38"/>
      <c r="I165" s="196"/>
      <c r="J165" s="38"/>
      <c r="K165" s="38"/>
      <c r="L165" s="39"/>
      <c r="M165" s="197"/>
      <c r="N165" s="198"/>
      <c r="O165" s="77"/>
      <c r="P165" s="77"/>
      <c r="Q165" s="77"/>
      <c r="R165" s="77"/>
      <c r="S165" s="77"/>
      <c r="T165" s="78"/>
      <c r="U165" s="38"/>
      <c r="V165" s="38"/>
      <c r="W165" s="38"/>
      <c r="X165" s="38"/>
      <c r="Y165" s="38"/>
      <c r="Z165" s="38"/>
      <c r="AA165" s="38"/>
      <c r="AB165" s="38"/>
      <c r="AC165" s="38"/>
      <c r="AD165" s="38"/>
      <c r="AE165" s="38"/>
      <c r="AT165" s="19" t="s">
        <v>167</v>
      </c>
      <c r="AU165" s="19" t="s">
        <v>83</v>
      </c>
    </row>
    <row r="166" s="2" customFormat="1" ht="16.5" customHeight="1">
      <c r="A166" s="38"/>
      <c r="B166" s="180"/>
      <c r="C166" s="181" t="s">
        <v>311</v>
      </c>
      <c r="D166" s="181" t="s">
        <v>160</v>
      </c>
      <c r="E166" s="182" t="s">
        <v>2957</v>
      </c>
      <c r="F166" s="183" t="s">
        <v>2958</v>
      </c>
      <c r="G166" s="184" t="s">
        <v>364</v>
      </c>
      <c r="H166" s="185">
        <v>4</v>
      </c>
      <c r="I166" s="186"/>
      <c r="J166" s="187">
        <f>ROUND(I166*H166,2)</f>
        <v>0</v>
      </c>
      <c r="K166" s="183" t="s">
        <v>1</v>
      </c>
      <c r="L166" s="39"/>
      <c r="M166" s="188" t="s">
        <v>1</v>
      </c>
      <c r="N166" s="189" t="s">
        <v>40</v>
      </c>
      <c r="O166" s="77"/>
      <c r="P166" s="190">
        <f>O166*H166</f>
        <v>0</v>
      </c>
      <c r="Q166" s="190">
        <v>0</v>
      </c>
      <c r="R166" s="190">
        <f>Q166*H166</f>
        <v>0</v>
      </c>
      <c r="S166" s="190">
        <v>0</v>
      </c>
      <c r="T166" s="191">
        <f>S166*H166</f>
        <v>0</v>
      </c>
      <c r="U166" s="38"/>
      <c r="V166" s="38"/>
      <c r="W166" s="38"/>
      <c r="X166" s="38"/>
      <c r="Y166" s="38"/>
      <c r="Z166" s="38"/>
      <c r="AA166" s="38"/>
      <c r="AB166" s="38"/>
      <c r="AC166" s="38"/>
      <c r="AD166" s="38"/>
      <c r="AE166" s="38"/>
      <c r="AR166" s="192" t="s">
        <v>165</v>
      </c>
      <c r="AT166" s="192" t="s">
        <v>160</v>
      </c>
      <c r="AU166" s="192" t="s">
        <v>83</v>
      </c>
      <c r="AY166" s="19" t="s">
        <v>158</v>
      </c>
      <c r="BE166" s="193">
        <f>IF(N166="základní",J166,0)</f>
        <v>0</v>
      </c>
      <c r="BF166" s="193">
        <f>IF(N166="snížená",J166,0)</f>
        <v>0</v>
      </c>
      <c r="BG166" s="193">
        <f>IF(N166="zákl. přenesená",J166,0)</f>
        <v>0</v>
      </c>
      <c r="BH166" s="193">
        <f>IF(N166="sníž. přenesená",J166,0)</f>
        <v>0</v>
      </c>
      <c r="BI166" s="193">
        <f>IF(N166="nulová",J166,0)</f>
        <v>0</v>
      </c>
      <c r="BJ166" s="19" t="s">
        <v>81</v>
      </c>
      <c r="BK166" s="193">
        <f>ROUND(I166*H166,2)</f>
        <v>0</v>
      </c>
      <c r="BL166" s="19" t="s">
        <v>165</v>
      </c>
      <c r="BM166" s="192" t="s">
        <v>424</v>
      </c>
    </row>
    <row r="167" s="2" customFormat="1">
      <c r="A167" s="38"/>
      <c r="B167" s="39"/>
      <c r="C167" s="38"/>
      <c r="D167" s="194" t="s">
        <v>167</v>
      </c>
      <c r="E167" s="38"/>
      <c r="F167" s="195" t="s">
        <v>2959</v>
      </c>
      <c r="G167" s="38"/>
      <c r="H167" s="38"/>
      <c r="I167" s="196"/>
      <c r="J167" s="38"/>
      <c r="K167" s="38"/>
      <c r="L167" s="39"/>
      <c r="M167" s="197"/>
      <c r="N167" s="198"/>
      <c r="O167" s="77"/>
      <c r="P167" s="77"/>
      <c r="Q167" s="77"/>
      <c r="R167" s="77"/>
      <c r="S167" s="77"/>
      <c r="T167" s="78"/>
      <c r="U167" s="38"/>
      <c r="V167" s="38"/>
      <c r="W167" s="38"/>
      <c r="X167" s="38"/>
      <c r="Y167" s="38"/>
      <c r="Z167" s="38"/>
      <c r="AA167" s="38"/>
      <c r="AB167" s="38"/>
      <c r="AC167" s="38"/>
      <c r="AD167" s="38"/>
      <c r="AE167" s="38"/>
      <c r="AT167" s="19" t="s">
        <v>167</v>
      </c>
      <c r="AU167" s="19" t="s">
        <v>83</v>
      </c>
    </row>
    <row r="168" s="2" customFormat="1" ht="21.75" customHeight="1">
      <c r="A168" s="38"/>
      <c r="B168" s="180"/>
      <c r="C168" s="181" t="s">
        <v>7</v>
      </c>
      <c r="D168" s="181" t="s">
        <v>160</v>
      </c>
      <c r="E168" s="182" t="s">
        <v>2960</v>
      </c>
      <c r="F168" s="183" t="s">
        <v>2961</v>
      </c>
      <c r="G168" s="184" t="s">
        <v>364</v>
      </c>
      <c r="H168" s="185">
        <v>2</v>
      </c>
      <c r="I168" s="186"/>
      <c r="J168" s="187">
        <f>ROUND(I168*H168,2)</f>
        <v>0</v>
      </c>
      <c r="K168" s="183" t="s">
        <v>1</v>
      </c>
      <c r="L168" s="39"/>
      <c r="M168" s="188" t="s">
        <v>1</v>
      </c>
      <c r="N168" s="189" t="s">
        <v>40</v>
      </c>
      <c r="O168" s="77"/>
      <c r="P168" s="190">
        <f>O168*H168</f>
        <v>0</v>
      </c>
      <c r="Q168" s="190">
        <v>0</v>
      </c>
      <c r="R168" s="190">
        <f>Q168*H168</f>
        <v>0</v>
      </c>
      <c r="S168" s="190">
        <v>0</v>
      </c>
      <c r="T168" s="191">
        <f>S168*H168</f>
        <v>0</v>
      </c>
      <c r="U168" s="38"/>
      <c r="V168" s="38"/>
      <c r="W168" s="38"/>
      <c r="X168" s="38"/>
      <c r="Y168" s="38"/>
      <c r="Z168" s="38"/>
      <c r="AA168" s="38"/>
      <c r="AB168" s="38"/>
      <c r="AC168" s="38"/>
      <c r="AD168" s="38"/>
      <c r="AE168" s="38"/>
      <c r="AR168" s="192" t="s">
        <v>165</v>
      </c>
      <c r="AT168" s="192" t="s">
        <v>160</v>
      </c>
      <c r="AU168" s="192" t="s">
        <v>83</v>
      </c>
      <c r="AY168" s="19" t="s">
        <v>158</v>
      </c>
      <c r="BE168" s="193">
        <f>IF(N168="základní",J168,0)</f>
        <v>0</v>
      </c>
      <c r="BF168" s="193">
        <f>IF(N168="snížená",J168,0)</f>
        <v>0</v>
      </c>
      <c r="BG168" s="193">
        <f>IF(N168="zákl. přenesená",J168,0)</f>
        <v>0</v>
      </c>
      <c r="BH168" s="193">
        <f>IF(N168="sníž. přenesená",J168,0)</f>
        <v>0</v>
      </c>
      <c r="BI168" s="193">
        <f>IF(N168="nulová",J168,0)</f>
        <v>0</v>
      </c>
      <c r="BJ168" s="19" t="s">
        <v>81</v>
      </c>
      <c r="BK168" s="193">
        <f>ROUND(I168*H168,2)</f>
        <v>0</v>
      </c>
      <c r="BL168" s="19" t="s">
        <v>165</v>
      </c>
      <c r="BM168" s="192" t="s">
        <v>448</v>
      </c>
    </row>
    <row r="169" s="2" customFormat="1">
      <c r="A169" s="38"/>
      <c r="B169" s="39"/>
      <c r="C169" s="38"/>
      <c r="D169" s="194" t="s">
        <v>167</v>
      </c>
      <c r="E169" s="38"/>
      <c r="F169" s="195" t="s">
        <v>2962</v>
      </c>
      <c r="G169" s="38"/>
      <c r="H169" s="38"/>
      <c r="I169" s="196"/>
      <c r="J169" s="38"/>
      <c r="K169" s="38"/>
      <c r="L169" s="39"/>
      <c r="M169" s="197"/>
      <c r="N169" s="198"/>
      <c r="O169" s="77"/>
      <c r="P169" s="77"/>
      <c r="Q169" s="77"/>
      <c r="R169" s="77"/>
      <c r="S169" s="77"/>
      <c r="T169" s="78"/>
      <c r="U169" s="38"/>
      <c r="V169" s="38"/>
      <c r="W169" s="38"/>
      <c r="X169" s="38"/>
      <c r="Y169" s="38"/>
      <c r="Z169" s="38"/>
      <c r="AA169" s="38"/>
      <c r="AB169" s="38"/>
      <c r="AC169" s="38"/>
      <c r="AD169" s="38"/>
      <c r="AE169" s="38"/>
      <c r="AT169" s="19" t="s">
        <v>167</v>
      </c>
      <c r="AU169" s="19" t="s">
        <v>83</v>
      </c>
    </row>
    <row r="170" s="2" customFormat="1" ht="21.75" customHeight="1">
      <c r="A170" s="38"/>
      <c r="B170" s="180"/>
      <c r="C170" s="181" t="s">
        <v>322</v>
      </c>
      <c r="D170" s="181" t="s">
        <v>160</v>
      </c>
      <c r="E170" s="182" t="s">
        <v>2963</v>
      </c>
      <c r="F170" s="183" t="s">
        <v>2964</v>
      </c>
      <c r="G170" s="184" t="s">
        <v>364</v>
      </c>
      <c r="H170" s="185">
        <v>1</v>
      </c>
      <c r="I170" s="186"/>
      <c r="J170" s="187">
        <f>ROUND(I170*H170,2)</f>
        <v>0</v>
      </c>
      <c r="K170" s="183" t="s">
        <v>1</v>
      </c>
      <c r="L170" s="39"/>
      <c r="M170" s="188" t="s">
        <v>1</v>
      </c>
      <c r="N170" s="189" t="s">
        <v>40</v>
      </c>
      <c r="O170" s="77"/>
      <c r="P170" s="190">
        <f>O170*H170</f>
        <v>0</v>
      </c>
      <c r="Q170" s="190">
        <v>0</v>
      </c>
      <c r="R170" s="190">
        <f>Q170*H170</f>
        <v>0</v>
      </c>
      <c r="S170" s="190">
        <v>0</v>
      </c>
      <c r="T170" s="191">
        <f>S170*H170</f>
        <v>0</v>
      </c>
      <c r="U170" s="38"/>
      <c r="V170" s="38"/>
      <c r="W170" s="38"/>
      <c r="X170" s="38"/>
      <c r="Y170" s="38"/>
      <c r="Z170" s="38"/>
      <c r="AA170" s="38"/>
      <c r="AB170" s="38"/>
      <c r="AC170" s="38"/>
      <c r="AD170" s="38"/>
      <c r="AE170" s="38"/>
      <c r="AR170" s="192" t="s">
        <v>165</v>
      </c>
      <c r="AT170" s="192" t="s">
        <v>160</v>
      </c>
      <c r="AU170" s="192" t="s">
        <v>83</v>
      </c>
      <c r="AY170" s="19" t="s">
        <v>158</v>
      </c>
      <c r="BE170" s="193">
        <f>IF(N170="základní",J170,0)</f>
        <v>0</v>
      </c>
      <c r="BF170" s="193">
        <f>IF(N170="snížená",J170,0)</f>
        <v>0</v>
      </c>
      <c r="BG170" s="193">
        <f>IF(N170="zákl. přenesená",J170,0)</f>
        <v>0</v>
      </c>
      <c r="BH170" s="193">
        <f>IF(N170="sníž. přenesená",J170,0)</f>
        <v>0</v>
      </c>
      <c r="BI170" s="193">
        <f>IF(N170="nulová",J170,0)</f>
        <v>0</v>
      </c>
      <c r="BJ170" s="19" t="s">
        <v>81</v>
      </c>
      <c r="BK170" s="193">
        <f>ROUND(I170*H170,2)</f>
        <v>0</v>
      </c>
      <c r="BL170" s="19" t="s">
        <v>165</v>
      </c>
      <c r="BM170" s="192" t="s">
        <v>460</v>
      </c>
    </row>
    <row r="171" s="2" customFormat="1">
      <c r="A171" s="38"/>
      <c r="B171" s="39"/>
      <c r="C171" s="38"/>
      <c r="D171" s="194" t="s">
        <v>167</v>
      </c>
      <c r="E171" s="38"/>
      <c r="F171" s="195" t="s">
        <v>2965</v>
      </c>
      <c r="G171" s="38"/>
      <c r="H171" s="38"/>
      <c r="I171" s="196"/>
      <c r="J171" s="38"/>
      <c r="K171" s="38"/>
      <c r="L171" s="39"/>
      <c r="M171" s="197"/>
      <c r="N171" s="198"/>
      <c r="O171" s="77"/>
      <c r="P171" s="77"/>
      <c r="Q171" s="77"/>
      <c r="R171" s="77"/>
      <c r="S171" s="77"/>
      <c r="T171" s="78"/>
      <c r="U171" s="38"/>
      <c r="V171" s="38"/>
      <c r="W171" s="38"/>
      <c r="X171" s="38"/>
      <c r="Y171" s="38"/>
      <c r="Z171" s="38"/>
      <c r="AA171" s="38"/>
      <c r="AB171" s="38"/>
      <c r="AC171" s="38"/>
      <c r="AD171" s="38"/>
      <c r="AE171" s="38"/>
      <c r="AT171" s="19" t="s">
        <v>167</v>
      </c>
      <c r="AU171" s="19" t="s">
        <v>83</v>
      </c>
    </row>
    <row r="172" s="2" customFormat="1" ht="21.75" customHeight="1">
      <c r="A172" s="38"/>
      <c r="B172" s="180"/>
      <c r="C172" s="181" t="s">
        <v>328</v>
      </c>
      <c r="D172" s="181" t="s">
        <v>160</v>
      </c>
      <c r="E172" s="182" t="s">
        <v>2966</v>
      </c>
      <c r="F172" s="183" t="s">
        <v>2967</v>
      </c>
      <c r="G172" s="184" t="s">
        <v>364</v>
      </c>
      <c r="H172" s="185">
        <v>1</v>
      </c>
      <c r="I172" s="186"/>
      <c r="J172" s="187">
        <f>ROUND(I172*H172,2)</f>
        <v>0</v>
      </c>
      <c r="K172" s="183" t="s">
        <v>1</v>
      </c>
      <c r="L172" s="39"/>
      <c r="M172" s="188" t="s">
        <v>1</v>
      </c>
      <c r="N172" s="189" t="s">
        <v>40</v>
      </c>
      <c r="O172" s="77"/>
      <c r="P172" s="190">
        <f>O172*H172</f>
        <v>0</v>
      </c>
      <c r="Q172" s="190">
        <v>0</v>
      </c>
      <c r="R172" s="190">
        <f>Q172*H172</f>
        <v>0</v>
      </c>
      <c r="S172" s="190">
        <v>0</v>
      </c>
      <c r="T172" s="191">
        <f>S172*H172</f>
        <v>0</v>
      </c>
      <c r="U172" s="38"/>
      <c r="V172" s="38"/>
      <c r="W172" s="38"/>
      <c r="X172" s="38"/>
      <c r="Y172" s="38"/>
      <c r="Z172" s="38"/>
      <c r="AA172" s="38"/>
      <c r="AB172" s="38"/>
      <c r="AC172" s="38"/>
      <c r="AD172" s="38"/>
      <c r="AE172" s="38"/>
      <c r="AR172" s="192" t="s">
        <v>165</v>
      </c>
      <c r="AT172" s="192" t="s">
        <v>160</v>
      </c>
      <c r="AU172" s="192" t="s">
        <v>83</v>
      </c>
      <c r="AY172" s="19" t="s">
        <v>158</v>
      </c>
      <c r="BE172" s="193">
        <f>IF(N172="základní",J172,0)</f>
        <v>0</v>
      </c>
      <c r="BF172" s="193">
        <f>IF(N172="snížená",J172,0)</f>
        <v>0</v>
      </c>
      <c r="BG172" s="193">
        <f>IF(N172="zákl. přenesená",J172,0)</f>
        <v>0</v>
      </c>
      <c r="BH172" s="193">
        <f>IF(N172="sníž. přenesená",J172,0)</f>
        <v>0</v>
      </c>
      <c r="BI172" s="193">
        <f>IF(N172="nulová",J172,0)</f>
        <v>0</v>
      </c>
      <c r="BJ172" s="19" t="s">
        <v>81</v>
      </c>
      <c r="BK172" s="193">
        <f>ROUND(I172*H172,2)</f>
        <v>0</v>
      </c>
      <c r="BL172" s="19" t="s">
        <v>165</v>
      </c>
      <c r="BM172" s="192" t="s">
        <v>472</v>
      </c>
    </row>
    <row r="173" s="2" customFormat="1">
      <c r="A173" s="38"/>
      <c r="B173" s="39"/>
      <c r="C173" s="38"/>
      <c r="D173" s="194" t="s">
        <v>167</v>
      </c>
      <c r="E173" s="38"/>
      <c r="F173" s="195" t="s">
        <v>2968</v>
      </c>
      <c r="G173" s="38"/>
      <c r="H173" s="38"/>
      <c r="I173" s="196"/>
      <c r="J173" s="38"/>
      <c r="K173" s="38"/>
      <c r="L173" s="39"/>
      <c r="M173" s="197"/>
      <c r="N173" s="198"/>
      <c r="O173" s="77"/>
      <c r="P173" s="77"/>
      <c r="Q173" s="77"/>
      <c r="R173" s="77"/>
      <c r="S173" s="77"/>
      <c r="T173" s="78"/>
      <c r="U173" s="38"/>
      <c r="V173" s="38"/>
      <c r="W173" s="38"/>
      <c r="X173" s="38"/>
      <c r="Y173" s="38"/>
      <c r="Z173" s="38"/>
      <c r="AA173" s="38"/>
      <c r="AB173" s="38"/>
      <c r="AC173" s="38"/>
      <c r="AD173" s="38"/>
      <c r="AE173" s="38"/>
      <c r="AT173" s="19" t="s">
        <v>167</v>
      </c>
      <c r="AU173" s="19" t="s">
        <v>83</v>
      </c>
    </row>
    <row r="174" s="2" customFormat="1" ht="21.75" customHeight="1">
      <c r="A174" s="38"/>
      <c r="B174" s="180"/>
      <c r="C174" s="181" t="s">
        <v>333</v>
      </c>
      <c r="D174" s="181" t="s">
        <v>160</v>
      </c>
      <c r="E174" s="182" t="s">
        <v>2969</v>
      </c>
      <c r="F174" s="183" t="s">
        <v>2970</v>
      </c>
      <c r="G174" s="184" t="s">
        <v>364</v>
      </c>
      <c r="H174" s="185">
        <v>2</v>
      </c>
      <c r="I174" s="186"/>
      <c r="J174" s="187">
        <f>ROUND(I174*H174,2)</f>
        <v>0</v>
      </c>
      <c r="K174" s="183" t="s">
        <v>1</v>
      </c>
      <c r="L174" s="39"/>
      <c r="M174" s="188" t="s">
        <v>1</v>
      </c>
      <c r="N174" s="189" t="s">
        <v>40</v>
      </c>
      <c r="O174" s="77"/>
      <c r="P174" s="190">
        <f>O174*H174</f>
        <v>0</v>
      </c>
      <c r="Q174" s="190">
        <v>0</v>
      </c>
      <c r="R174" s="190">
        <f>Q174*H174</f>
        <v>0</v>
      </c>
      <c r="S174" s="190">
        <v>0</v>
      </c>
      <c r="T174" s="191">
        <f>S174*H174</f>
        <v>0</v>
      </c>
      <c r="U174" s="38"/>
      <c r="V174" s="38"/>
      <c r="W174" s="38"/>
      <c r="X174" s="38"/>
      <c r="Y174" s="38"/>
      <c r="Z174" s="38"/>
      <c r="AA174" s="38"/>
      <c r="AB174" s="38"/>
      <c r="AC174" s="38"/>
      <c r="AD174" s="38"/>
      <c r="AE174" s="38"/>
      <c r="AR174" s="192" t="s">
        <v>165</v>
      </c>
      <c r="AT174" s="192" t="s">
        <v>160</v>
      </c>
      <c r="AU174" s="192" t="s">
        <v>83</v>
      </c>
      <c r="AY174" s="19" t="s">
        <v>158</v>
      </c>
      <c r="BE174" s="193">
        <f>IF(N174="základní",J174,0)</f>
        <v>0</v>
      </c>
      <c r="BF174" s="193">
        <f>IF(N174="snížená",J174,0)</f>
        <v>0</v>
      </c>
      <c r="BG174" s="193">
        <f>IF(N174="zákl. přenesená",J174,0)</f>
        <v>0</v>
      </c>
      <c r="BH174" s="193">
        <f>IF(N174="sníž. přenesená",J174,0)</f>
        <v>0</v>
      </c>
      <c r="BI174" s="193">
        <f>IF(N174="nulová",J174,0)</f>
        <v>0</v>
      </c>
      <c r="BJ174" s="19" t="s">
        <v>81</v>
      </c>
      <c r="BK174" s="193">
        <f>ROUND(I174*H174,2)</f>
        <v>0</v>
      </c>
      <c r="BL174" s="19" t="s">
        <v>165</v>
      </c>
      <c r="BM174" s="192" t="s">
        <v>482</v>
      </c>
    </row>
    <row r="175" s="2" customFormat="1">
      <c r="A175" s="38"/>
      <c r="B175" s="39"/>
      <c r="C175" s="38"/>
      <c r="D175" s="194" t="s">
        <v>167</v>
      </c>
      <c r="E175" s="38"/>
      <c r="F175" s="195" t="s">
        <v>2971</v>
      </c>
      <c r="G175" s="38"/>
      <c r="H175" s="38"/>
      <c r="I175" s="196"/>
      <c r="J175" s="38"/>
      <c r="K175" s="38"/>
      <c r="L175" s="39"/>
      <c r="M175" s="197"/>
      <c r="N175" s="198"/>
      <c r="O175" s="77"/>
      <c r="P175" s="77"/>
      <c r="Q175" s="77"/>
      <c r="R175" s="77"/>
      <c r="S175" s="77"/>
      <c r="T175" s="78"/>
      <c r="U175" s="38"/>
      <c r="V175" s="38"/>
      <c r="W175" s="38"/>
      <c r="X175" s="38"/>
      <c r="Y175" s="38"/>
      <c r="Z175" s="38"/>
      <c r="AA175" s="38"/>
      <c r="AB175" s="38"/>
      <c r="AC175" s="38"/>
      <c r="AD175" s="38"/>
      <c r="AE175" s="38"/>
      <c r="AT175" s="19" t="s">
        <v>167</v>
      </c>
      <c r="AU175" s="19" t="s">
        <v>83</v>
      </c>
    </row>
    <row r="176" s="2" customFormat="1" ht="16.5" customHeight="1">
      <c r="A176" s="38"/>
      <c r="B176" s="180"/>
      <c r="C176" s="181" t="s">
        <v>339</v>
      </c>
      <c r="D176" s="181" t="s">
        <v>160</v>
      </c>
      <c r="E176" s="182" t="s">
        <v>2972</v>
      </c>
      <c r="F176" s="183" t="s">
        <v>2973</v>
      </c>
      <c r="G176" s="184" t="s">
        <v>1599</v>
      </c>
      <c r="H176" s="185">
        <v>13</v>
      </c>
      <c r="I176" s="186"/>
      <c r="J176" s="187">
        <f>ROUND(I176*H176,2)</f>
        <v>0</v>
      </c>
      <c r="K176" s="183" t="s">
        <v>1</v>
      </c>
      <c r="L176" s="39"/>
      <c r="M176" s="188" t="s">
        <v>1</v>
      </c>
      <c r="N176" s="189" t="s">
        <v>40</v>
      </c>
      <c r="O176" s="77"/>
      <c r="P176" s="190">
        <f>O176*H176</f>
        <v>0</v>
      </c>
      <c r="Q176" s="190">
        <v>0</v>
      </c>
      <c r="R176" s="190">
        <f>Q176*H176</f>
        <v>0</v>
      </c>
      <c r="S176" s="190">
        <v>0</v>
      </c>
      <c r="T176" s="191">
        <f>S176*H176</f>
        <v>0</v>
      </c>
      <c r="U176" s="38"/>
      <c r="V176" s="38"/>
      <c r="W176" s="38"/>
      <c r="X176" s="38"/>
      <c r="Y176" s="38"/>
      <c r="Z176" s="38"/>
      <c r="AA176" s="38"/>
      <c r="AB176" s="38"/>
      <c r="AC176" s="38"/>
      <c r="AD176" s="38"/>
      <c r="AE176" s="38"/>
      <c r="AR176" s="192" t="s">
        <v>165</v>
      </c>
      <c r="AT176" s="192" t="s">
        <v>160</v>
      </c>
      <c r="AU176" s="192" t="s">
        <v>83</v>
      </c>
      <c r="AY176" s="19" t="s">
        <v>158</v>
      </c>
      <c r="BE176" s="193">
        <f>IF(N176="základní",J176,0)</f>
        <v>0</v>
      </c>
      <c r="BF176" s="193">
        <f>IF(N176="snížená",J176,0)</f>
        <v>0</v>
      </c>
      <c r="BG176" s="193">
        <f>IF(N176="zákl. přenesená",J176,0)</f>
        <v>0</v>
      </c>
      <c r="BH176" s="193">
        <f>IF(N176="sníž. přenesená",J176,0)</f>
        <v>0</v>
      </c>
      <c r="BI176" s="193">
        <f>IF(N176="nulová",J176,0)</f>
        <v>0</v>
      </c>
      <c r="BJ176" s="19" t="s">
        <v>81</v>
      </c>
      <c r="BK176" s="193">
        <f>ROUND(I176*H176,2)</f>
        <v>0</v>
      </c>
      <c r="BL176" s="19" t="s">
        <v>165</v>
      </c>
      <c r="BM176" s="192" t="s">
        <v>494</v>
      </c>
    </row>
    <row r="177" s="2" customFormat="1">
      <c r="A177" s="38"/>
      <c r="B177" s="39"/>
      <c r="C177" s="38"/>
      <c r="D177" s="194" t="s">
        <v>167</v>
      </c>
      <c r="E177" s="38"/>
      <c r="F177" s="195" t="s">
        <v>2974</v>
      </c>
      <c r="G177" s="38"/>
      <c r="H177" s="38"/>
      <c r="I177" s="196"/>
      <c r="J177" s="38"/>
      <c r="K177" s="38"/>
      <c r="L177" s="39"/>
      <c r="M177" s="197"/>
      <c r="N177" s="198"/>
      <c r="O177" s="77"/>
      <c r="P177" s="77"/>
      <c r="Q177" s="77"/>
      <c r="R177" s="77"/>
      <c r="S177" s="77"/>
      <c r="T177" s="78"/>
      <c r="U177" s="38"/>
      <c r="V177" s="38"/>
      <c r="W177" s="38"/>
      <c r="X177" s="38"/>
      <c r="Y177" s="38"/>
      <c r="Z177" s="38"/>
      <c r="AA177" s="38"/>
      <c r="AB177" s="38"/>
      <c r="AC177" s="38"/>
      <c r="AD177" s="38"/>
      <c r="AE177" s="38"/>
      <c r="AT177" s="19" t="s">
        <v>167</v>
      </c>
      <c r="AU177" s="19" t="s">
        <v>83</v>
      </c>
    </row>
    <row r="178" s="2" customFormat="1" ht="16.5" customHeight="1">
      <c r="A178" s="38"/>
      <c r="B178" s="180"/>
      <c r="C178" s="181" t="s">
        <v>347</v>
      </c>
      <c r="D178" s="181" t="s">
        <v>160</v>
      </c>
      <c r="E178" s="182" t="s">
        <v>2975</v>
      </c>
      <c r="F178" s="183" t="s">
        <v>2976</v>
      </c>
      <c r="G178" s="184" t="s">
        <v>1599</v>
      </c>
      <c r="H178" s="185">
        <v>7</v>
      </c>
      <c r="I178" s="186"/>
      <c r="J178" s="187">
        <f>ROUND(I178*H178,2)</f>
        <v>0</v>
      </c>
      <c r="K178" s="183" t="s">
        <v>1</v>
      </c>
      <c r="L178" s="39"/>
      <c r="M178" s="188" t="s">
        <v>1</v>
      </c>
      <c r="N178" s="189" t="s">
        <v>40</v>
      </c>
      <c r="O178" s="77"/>
      <c r="P178" s="190">
        <f>O178*H178</f>
        <v>0</v>
      </c>
      <c r="Q178" s="190">
        <v>0</v>
      </c>
      <c r="R178" s="190">
        <f>Q178*H178</f>
        <v>0</v>
      </c>
      <c r="S178" s="190">
        <v>0</v>
      </c>
      <c r="T178" s="191">
        <f>S178*H178</f>
        <v>0</v>
      </c>
      <c r="U178" s="38"/>
      <c r="V178" s="38"/>
      <c r="W178" s="38"/>
      <c r="X178" s="38"/>
      <c r="Y178" s="38"/>
      <c r="Z178" s="38"/>
      <c r="AA178" s="38"/>
      <c r="AB178" s="38"/>
      <c r="AC178" s="38"/>
      <c r="AD178" s="38"/>
      <c r="AE178" s="38"/>
      <c r="AR178" s="192" t="s">
        <v>165</v>
      </c>
      <c r="AT178" s="192" t="s">
        <v>160</v>
      </c>
      <c r="AU178" s="192" t="s">
        <v>83</v>
      </c>
      <c r="AY178" s="19" t="s">
        <v>158</v>
      </c>
      <c r="BE178" s="193">
        <f>IF(N178="základní",J178,0)</f>
        <v>0</v>
      </c>
      <c r="BF178" s="193">
        <f>IF(N178="snížená",J178,0)</f>
        <v>0</v>
      </c>
      <c r="BG178" s="193">
        <f>IF(N178="zákl. přenesená",J178,0)</f>
        <v>0</v>
      </c>
      <c r="BH178" s="193">
        <f>IF(N178="sníž. přenesená",J178,0)</f>
        <v>0</v>
      </c>
      <c r="BI178" s="193">
        <f>IF(N178="nulová",J178,0)</f>
        <v>0</v>
      </c>
      <c r="BJ178" s="19" t="s">
        <v>81</v>
      </c>
      <c r="BK178" s="193">
        <f>ROUND(I178*H178,2)</f>
        <v>0</v>
      </c>
      <c r="BL178" s="19" t="s">
        <v>165</v>
      </c>
      <c r="BM178" s="192" t="s">
        <v>509</v>
      </c>
    </row>
    <row r="179" s="2" customFormat="1">
      <c r="A179" s="38"/>
      <c r="B179" s="39"/>
      <c r="C179" s="38"/>
      <c r="D179" s="194" t="s">
        <v>167</v>
      </c>
      <c r="E179" s="38"/>
      <c r="F179" s="195" t="s">
        <v>2977</v>
      </c>
      <c r="G179" s="38"/>
      <c r="H179" s="38"/>
      <c r="I179" s="196"/>
      <c r="J179" s="38"/>
      <c r="K179" s="38"/>
      <c r="L179" s="39"/>
      <c r="M179" s="197"/>
      <c r="N179" s="198"/>
      <c r="O179" s="77"/>
      <c r="P179" s="77"/>
      <c r="Q179" s="77"/>
      <c r="R179" s="77"/>
      <c r="S179" s="77"/>
      <c r="T179" s="78"/>
      <c r="U179" s="38"/>
      <c r="V179" s="38"/>
      <c r="W179" s="38"/>
      <c r="X179" s="38"/>
      <c r="Y179" s="38"/>
      <c r="Z179" s="38"/>
      <c r="AA179" s="38"/>
      <c r="AB179" s="38"/>
      <c r="AC179" s="38"/>
      <c r="AD179" s="38"/>
      <c r="AE179" s="38"/>
      <c r="AT179" s="19" t="s">
        <v>167</v>
      </c>
      <c r="AU179" s="19" t="s">
        <v>83</v>
      </c>
    </row>
    <row r="180" s="2" customFormat="1" ht="16.5" customHeight="1">
      <c r="A180" s="38"/>
      <c r="B180" s="180"/>
      <c r="C180" s="181" t="s">
        <v>351</v>
      </c>
      <c r="D180" s="181" t="s">
        <v>160</v>
      </c>
      <c r="E180" s="182" t="s">
        <v>2978</v>
      </c>
      <c r="F180" s="183" t="s">
        <v>2979</v>
      </c>
      <c r="G180" s="184" t="s">
        <v>1599</v>
      </c>
      <c r="H180" s="185">
        <v>1</v>
      </c>
      <c r="I180" s="186"/>
      <c r="J180" s="187">
        <f>ROUND(I180*H180,2)</f>
        <v>0</v>
      </c>
      <c r="K180" s="183" t="s">
        <v>1</v>
      </c>
      <c r="L180" s="39"/>
      <c r="M180" s="188" t="s">
        <v>1</v>
      </c>
      <c r="N180" s="189" t="s">
        <v>40</v>
      </c>
      <c r="O180" s="77"/>
      <c r="P180" s="190">
        <f>O180*H180</f>
        <v>0</v>
      </c>
      <c r="Q180" s="190">
        <v>0</v>
      </c>
      <c r="R180" s="190">
        <f>Q180*H180</f>
        <v>0</v>
      </c>
      <c r="S180" s="190">
        <v>0</v>
      </c>
      <c r="T180" s="191">
        <f>S180*H180</f>
        <v>0</v>
      </c>
      <c r="U180" s="38"/>
      <c r="V180" s="38"/>
      <c r="W180" s="38"/>
      <c r="X180" s="38"/>
      <c r="Y180" s="38"/>
      <c r="Z180" s="38"/>
      <c r="AA180" s="38"/>
      <c r="AB180" s="38"/>
      <c r="AC180" s="38"/>
      <c r="AD180" s="38"/>
      <c r="AE180" s="38"/>
      <c r="AR180" s="192" t="s">
        <v>165</v>
      </c>
      <c r="AT180" s="192" t="s">
        <v>160</v>
      </c>
      <c r="AU180" s="192" t="s">
        <v>83</v>
      </c>
      <c r="AY180" s="19" t="s">
        <v>158</v>
      </c>
      <c r="BE180" s="193">
        <f>IF(N180="základní",J180,0)</f>
        <v>0</v>
      </c>
      <c r="BF180" s="193">
        <f>IF(N180="snížená",J180,0)</f>
        <v>0</v>
      </c>
      <c r="BG180" s="193">
        <f>IF(N180="zákl. přenesená",J180,0)</f>
        <v>0</v>
      </c>
      <c r="BH180" s="193">
        <f>IF(N180="sníž. přenesená",J180,0)</f>
        <v>0</v>
      </c>
      <c r="BI180" s="193">
        <f>IF(N180="nulová",J180,0)</f>
        <v>0</v>
      </c>
      <c r="BJ180" s="19" t="s">
        <v>81</v>
      </c>
      <c r="BK180" s="193">
        <f>ROUND(I180*H180,2)</f>
        <v>0</v>
      </c>
      <c r="BL180" s="19" t="s">
        <v>165</v>
      </c>
      <c r="BM180" s="192" t="s">
        <v>521</v>
      </c>
    </row>
    <row r="181" s="2" customFormat="1">
      <c r="A181" s="38"/>
      <c r="B181" s="39"/>
      <c r="C181" s="38"/>
      <c r="D181" s="194" t="s">
        <v>167</v>
      </c>
      <c r="E181" s="38"/>
      <c r="F181" s="195" t="s">
        <v>2980</v>
      </c>
      <c r="G181" s="38"/>
      <c r="H181" s="38"/>
      <c r="I181" s="196"/>
      <c r="J181" s="38"/>
      <c r="K181" s="38"/>
      <c r="L181" s="39"/>
      <c r="M181" s="197"/>
      <c r="N181" s="198"/>
      <c r="O181" s="77"/>
      <c r="P181" s="77"/>
      <c r="Q181" s="77"/>
      <c r="R181" s="77"/>
      <c r="S181" s="77"/>
      <c r="T181" s="78"/>
      <c r="U181" s="38"/>
      <c r="V181" s="38"/>
      <c r="W181" s="38"/>
      <c r="X181" s="38"/>
      <c r="Y181" s="38"/>
      <c r="Z181" s="38"/>
      <c r="AA181" s="38"/>
      <c r="AB181" s="38"/>
      <c r="AC181" s="38"/>
      <c r="AD181" s="38"/>
      <c r="AE181" s="38"/>
      <c r="AT181" s="19" t="s">
        <v>167</v>
      </c>
      <c r="AU181" s="19" t="s">
        <v>83</v>
      </c>
    </row>
    <row r="182" s="2" customFormat="1" ht="16.5" customHeight="1">
      <c r="A182" s="38"/>
      <c r="B182" s="180"/>
      <c r="C182" s="181" t="s">
        <v>357</v>
      </c>
      <c r="D182" s="181" t="s">
        <v>160</v>
      </c>
      <c r="E182" s="182" t="s">
        <v>2981</v>
      </c>
      <c r="F182" s="183" t="s">
        <v>2982</v>
      </c>
      <c r="G182" s="184" t="s">
        <v>1599</v>
      </c>
      <c r="H182" s="185">
        <v>3</v>
      </c>
      <c r="I182" s="186"/>
      <c r="J182" s="187">
        <f>ROUND(I182*H182,2)</f>
        <v>0</v>
      </c>
      <c r="K182" s="183" t="s">
        <v>1</v>
      </c>
      <c r="L182" s="39"/>
      <c r="M182" s="188" t="s">
        <v>1</v>
      </c>
      <c r="N182" s="189" t="s">
        <v>40</v>
      </c>
      <c r="O182" s="77"/>
      <c r="P182" s="190">
        <f>O182*H182</f>
        <v>0</v>
      </c>
      <c r="Q182" s="190">
        <v>0</v>
      </c>
      <c r="R182" s="190">
        <f>Q182*H182</f>
        <v>0</v>
      </c>
      <c r="S182" s="190">
        <v>0</v>
      </c>
      <c r="T182" s="191">
        <f>S182*H182</f>
        <v>0</v>
      </c>
      <c r="U182" s="38"/>
      <c r="V182" s="38"/>
      <c r="W182" s="38"/>
      <c r="X182" s="38"/>
      <c r="Y182" s="38"/>
      <c r="Z182" s="38"/>
      <c r="AA182" s="38"/>
      <c r="AB182" s="38"/>
      <c r="AC182" s="38"/>
      <c r="AD182" s="38"/>
      <c r="AE182" s="38"/>
      <c r="AR182" s="192" t="s">
        <v>165</v>
      </c>
      <c r="AT182" s="192" t="s">
        <v>160</v>
      </c>
      <c r="AU182" s="192" t="s">
        <v>83</v>
      </c>
      <c r="AY182" s="19" t="s">
        <v>158</v>
      </c>
      <c r="BE182" s="193">
        <f>IF(N182="základní",J182,0)</f>
        <v>0</v>
      </c>
      <c r="BF182" s="193">
        <f>IF(N182="snížená",J182,0)</f>
        <v>0</v>
      </c>
      <c r="BG182" s="193">
        <f>IF(N182="zákl. přenesená",J182,0)</f>
        <v>0</v>
      </c>
      <c r="BH182" s="193">
        <f>IF(N182="sníž. přenesená",J182,0)</f>
        <v>0</v>
      </c>
      <c r="BI182" s="193">
        <f>IF(N182="nulová",J182,0)</f>
        <v>0</v>
      </c>
      <c r="BJ182" s="19" t="s">
        <v>81</v>
      </c>
      <c r="BK182" s="193">
        <f>ROUND(I182*H182,2)</f>
        <v>0</v>
      </c>
      <c r="BL182" s="19" t="s">
        <v>165</v>
      </c>
      <c r="BM182" s="192" t="s">
        <v>533</v>
      </c>
    </row>
    <row r="183" s="2" customFormat="1">
      <c r="A183" s="38"/>
      <c r="B183" s="39"/>
      <c r="C183" s="38"/>
      <c r="D183" s="194" t="s">
        <v>167</v>
      </c>
      <c r="E183" s="38"/>
      <c r="F183" s="195" t="s">
        <v>2983</v>
      </c>
      <c r="G183" s="38"/>
      <c r="H183" s="38"/>
      <c r="I183" s="196"/>
      <c r="J183" s="38"/>
      <c r="K183" s="38"/>
      <c r="L183" s="39"/>
      <c r="M183" s="197"/>
      <c r="N183" s="198"/>
      <c r="O183" s="77"/>
      <c r="P183" s="77"/>
      <c r="Q183" s="77"/>
      <c r="R183" s="77"/>
      <c r="S183" s="77"/>
      <c r="T183" s="78"/>
      <c r="U183" s="38"/>
      <c r="V183" s="38"/>
      <c r="W183" s="38"/>
      <c r="X183" s="38"/>
      <c r="Y183" s="38"/>
      <c r="Z183" s="38"/>
      <c r="AA183" s="38"/>
      <c r="AB183" s="38"/>
      <c r="AC183" s="38"/>
      <c r="AD183" s="38"/>
      <c r="AE183" s="38"/>
      <c r="AT183" s="19" t="s">
        <v>167</v>
      </c>
      <c r="AU183" s="19" t="s">
        <v>83</v>
      </c>
    </row>
    <row r="184" s="2" customFormat="1" ht="16.5" customHeight="1">
      <c r="A184" s="38"/>
      <c r="B184" s="180"/>
      <c r="C184" s="181" t="s">
        <v>361</v>
      </c>
      <c r="D184" s="181" t="s">
        <v>160</v>
      </c>
      <c r="E184" s="182" t="s">
        <v>2984</v>
      </c>
      <c r="F184" s="183" t="s">
        <v>2985</v>
      </c>
      <c r="G184" s="184" t="s">
        <v>1599</v>
      </c>
      <c r="H184" s="185">
        <v>7</v>
      </c>
      <c r="I184" s="186"/>
      <c r="J184" s="187">
        <f>ROUND(I184*H184,2)</f>
        <v>0</v>
      </c>
      <c r="K184" s="183" t="s">
        <v>1</v>
      </c>
      <c r="L184" s="39"/>
      <c r="M184" s="188" t="s">
        <v>1</v>
      </c>
      <c r="N184" s="189" t="s">
        <v>40</v>
      </c>
      <c r="O184" s="77"/>
      <c r="P184" s="190">
        <f>O184*H184</f>
        <v>0</v>
      </c>
      <c r="Q184" s="190">
        <v>0</v>
      </c>
      <c r="R184" s="190">
        <f>Q184*H184</f>
        <v>0</v>
      </c>
      <c r="S184" s="190">
        <v>0</v>
      </c>
      <c r="T184" s="191">
        <f>S184*H184</f>
        <v>0</v>
      </c>
      <c r="U184" s="38"/>
      <c r="V184" s="38"/>
      <c r="W184" s="38"/>
      <c r="X184" s="38"/>
      <c r="Y184" s="38"/>
      <c r="Z184" s="38"/>
      <c r="AA184" s="38"/>
      <c r="AB184" s="38"/>
      <c r="AC184" s="38"/>
      <c r="AD184" s="38"/>
      <c r="AE184" s="38"/>
      <c r="AR184" s="192" t="s">
        <v>165</v>
      </c>
      <c r="AT184" s="192" t="s">
        <v>160</v>
      </c>
      <c r="AU184" s="192" t="s">
        <v>83</v>
      </c>
      <c r="AY184" s="19" t="s">
        <v>158</v>
      </c>
      <c r="BE184" s="193">
        <f>IF(N184="základní",J184,0)</f>
        <v>0</v>
      </c>
      <c r="BF184" s="193">
        <f>IF(N184="snížená",J184,0)</f>
        <v>0</v>
      </c>
      <c r="BG184" s="193">
        <f>IF(N184="zákl. přenesená",J184,0)</f>
        <v>0</v>
      </c>
      <c r="BH184" s="193">
        <f>IF(N184="sníž. přenesená",J184,0)</f>
        <v>0</v>
      </c>
      <c r="BI184" s="193">
        <f>IF(N184="nulová",J184,0)</f>
        <v>0</v>
      </c>
      <c r="BJ184" s="19" t="s">
        <v>81</v>
      </c>
      <c r="BK184" s="193">
        <f>ROUND(I184*H184,2)</f>
        <v>0</v>
      </c>
      <c r="BL184" s="19" t="s">
        <v>165</v>
      </c>
      <c r="BM184" s="192" t="s">
        <v>548</v>
      </c>
    </row>
    <row r="185" s="2" customFormat="1">
      <c r="A185" s="38"/>
      <c r="B185" s="39"/>
      <c r="C185" s="38"/>
      <c r="D185" s="194" t="s">
        <v>167</v>
      </c>
      <c r="E185" s="38"/>
      <c r="F185" s="195" t="s">
        <v>2986</v>
      </c>
      <c r="G185" s="38"/>
      <c r="H185" s="38"/>
      <c r="I185" s="196"/>
      <c r="J185" s="38"/>
      <c r="K185" s="38"/>
      <c r="L185" s="39"/>
      <c r="M185" s="197"/>
      <c r="N185" s="198"/>
      <c r="O185" s="77"/>
      <c r="P185" s="77"/>
      <c r="Q185" s="77"/>
      <c r="R185" s="77"/>
      <c r="S185" s="77"/>
      <c r="T185" s="78"/>
      <c r="U185" s="38"/>
      <c r="V185" s="38"/>
      <c r="W185" s="38"/>
      <c r="X185" s="38"/>
      <c r="Y185" s="38"/>
      <c r="Z185" s="38"/>
      <c r="AA185" s="38"/>
      <c r="AB185" s="38"/>
      <c r="AC185" s="38"/>
      <c r="AD185" s="38"/>
      <c r="AE185" s="38"/>
      <c r="AT185" s="19" t="s">
        <v>167</v>
      </c>
      <c r="AU185" s="19" t="s">
        <v>83</v>
      </c>
    </row>
    <row r="186" s="2" customFormat="1" ht="16.5" customHeight="1">
      <c r="A186" s="38"/>
      <c r="B186" s="180"/>
      <c r="C186" s="181" t="s">
        <v>368</v>
      </c>
      <c r="D186" s="181" t="s">
        <v>160</v>
      </c>
      <c r="E186" s="182" t="s">
        <v>2987</v>
      </c>
      <c r="F186" s="183" t="s">
        <v>2988</v>
      </c>
      <c r="G186" s="184" t="s">
        <v>1599</v>
      </c>
      <c r="H186" s="185">
        <v>2</v>
      </c>
      <c r="I186" s="186"/>
      <c r="J186" s="187">
        <f>ROUND(I186*H186,2)</f>
        <v>0</v>
      </c>
      <c r="K186" s="183" t="s">
        <v>1</v>
      </c>
      <c r="L186" s="39"/>
      <c r="M186" s="188" t="s">
        <v>1</v>
      </c>
      <c r="N186" s="189" t="s">
        <v>40</v>
      </c>
      <c r="O186" s="77"/>
      <c r="P186" s="190">
        <f>O186*H186</f>
        <v>0</v>
      </c>
      <c r="Q186" s="190">
        <v>0</v>
      </c>
      <c r="R186" s="190">
        <f>Q186*H186</f>
        <v>0</v>
      </c>
      <c r="S186" s="190">
        <v>0</v>
      </c>
      <c r="T186" s="191">
        <f>S186*H186</f>
        <v>0</v>
      </c>
      <c r="U186" s="38"/>
      <c r="V186" s="38"/>
      <c r="W186" s="38"/>
      <c r="X186" s="38"/>
      <c r="Y186" s="38"/>
      <c r="Z186" s="38"/>
      <c r="AA186" s="38"/>
      <c r="AB186" s="38"/>
      <c r="AC186" s="38"/>
      <c r="AD186" s="38"/>
      <c r="AE186" s="38"/>
      <c r="AR186" s="192" t="s">
        <v>165</v>
      </c>
      <c r="AT186" s="192" t="s">
        <v>160</v>
      </c>
      <c r="AU186" s="192" t="s">
        <v>83</v>
      </c>
      <c r="AY186" s="19" t="s">
        <v>158</v>
      </c>
      <c r="BE186" s="193">
        <f>IF(N186="základní",J186,0)</f>
        <v>0</v>
      </c>
      <c r="BF186" s="193">
        <f>IF(N186="snížená",J186,0)</f>
        <v>0</v>
      </c>
      <c r="BG186" s="193">
        <f>IF(N186="zákl. přenesená",J186,0)</f>
        <v>0</v>
      </c>
      <c r="BH186" s="193">
        <f>IF(N186="sníž. přenesená",J186,0)</f>
        <v>0</v>
      </c>
      <c r="BI186" s="193">
        <f>IF(N186="nulová",J186,0)</f>
        <v>0</v>
      </c>
      <c r="BJ186" s="19" t="s">
        <v>81</v>
      </c>
      <c r="BK186" s="193">
        <f>ROUND(I186*H186,2)</f>
        <v>0</v>
      </c>
      <c r="BL186" s="19" t="s">
        <v>165</v>
      </c>
      <c r="BM186" s="192" t="s">
        <v>560</v>
      </c>
    </row>
    <row r="187" s="2" customFormat="1">
      <c r="A187" s="38"/>
      <c r="B187" s="39"/>
      <c r="C187" s="38"/>
      <c r="D187" s="194" t="s">
        <v>167</v>
      </c>
      <c r="E187" s="38"/>
      <c r="F187" s="195" t="s">
        <v>2989</v>
      </c>
      <c r="G187" s="38"/>
      <c r="H187" s="38"/>
      <c r="I187" s="196"/>
      <c r="J187" s="38"/>
      <c r="K187" s="38"/>
      <c r="L187" s="39"/>
      <c r="M187" s="197"/>
      <c r="N187" s="198"/>
      <c r="O187" s="77"/>
      <c r="P187" s="77"/>
      <c r="Q187" s="77"/>
      <c r="R187" s="77"/>
      <c r="S187" s="77"/>
      <c r="T187" s="78"/>
      <c r="U187" s="38"/>
      <c r="V187" s="38"/>
      <c r="W187" s="38"/>
      <c r="X187" s="38"/>
      <c r="Y187" s="38"/>
      <c r="Z187" s="38"/>
      <c r="AA187" s="38"/>
      <c r="AB187" s="38"/>
      <c r="AC187" s="38"/>
      <c r="AD187" s="38"/>
      <c r="AE187" s="38"/>
      <c r="AT187" s="19" t="s">
        <v>167</v>
      </c>
      <c r="AU187" s="19" t="s">
        <v>83</v>
      </c>
    </row>
    <row r="188" s="2" customFormat="1" ht="21.75" customHeight="1">
      <c r="A188" s="38"/>
      <c r="B188" s="180"/>
      <c r="C188" s="181" t="s">
        <v>373</v>
      </c>
      <c r="D188" s="181" t="s">
        <v>160</v>
      </c>
      <c r="E188" s="182" t="s">
        <v>2990</v>
      </c>
      <c r="F188" s="183" t="s">
        <v>2991</v>
      </c>
      <c r="G188" s="184" t="s">
        <v>364</v>
      </c>
      <c r="H188" s="185">
        <v>1</v>
      </c>
      <c r="I188" s="186"/>
      <c r="J188" s="187">
        <f>ROUND(I188*H188,2)</f>
        <v>0</v>
      </c>
      <c r="K188" s="183" t="s">
        <v>1</v>
      </c>
      <c r="L188" s="39"/>
      <c r="M188" s="188" t="s">
        <v>1</v>
      </c>
      <c r="N188" s="189" t="s">
        <v>40</v>
      </c>
      <c r="O188" s="77"/>
      <c r="P188" s="190">
        <f>O188*H188</f>
        <v>0</v>
      </c>
      <c r="Q188" s="190">
        <v>0</v>
      </c>
      <c r="R188" s="190">
        <f>Q188*H188</f>
        <v>0</v>
      </c>
      <c r="S188" s="190">
        <v>0</v>
      </c>
      <c r="T188" s="191">
        <f>S188*H188</f>
        <v>0</v>
      </c>
      <c r="U188" s="38"/>
      <c r="V188" s="38"/>
      <c r="W188" s="38"/>
      <c r="X188" s="38"/>
      <c r="Y188" s="38"/>
      <c r="Z188" s="38"/>
      <c r="AA188" s="38"/>
      <c r="AB188" s="38"/>
      <c r="AC188" s="38"/>
      <c r="AD188" s="38"/>
      <c r="AE188" s="38"/>
      <c r="AR188" s="192" t="s">
        <v>165</v>
      </c>
      <c r="AT188" s="192" t="s">
        <v>160</v>
      </c>
      <c r="AU188" s="192" t="s">
        <v>83</v>
      </c>
      <c r="AY188" s="19" t="s">
        <v>158</v>
      </c>
      <c r="BE188" s="193">
        <f>IF(N188="základní",J188,0)</f>
        <v>0</v>
      </c>
      <c r="BF188" s="193">
        <f>IF(N188="snížená",J188,0)</f>
        <v>0</v>
      </c>
      <c r="BG188" s="193">
        <f>IF(N188="zákl. přenesená",J188,0)</f>
        <v>0</v>
      </c>
      <c r="BH188" s="193">
        <f>IF(N188="sníž. přenesená",J188,0)</f>
        <v>0</v>
      </c>
      <c r="BI188" s="193">
        <f>IF(N188="nulová",J188,0)</f>
        <v>0</v>
      </c>
      <c r="BJ188" s="19" t="s">
        <v>81</v>
      </c>
      <c r="BK188" s="193">
        <f>ROUND(I188*H188,2)</f>
        <v>0</v>
      </c>
      <c r="BL188" s="19" t="s">
        <v>165</v>
      </c>
      <c r="BM188" s="192" t="s">
        <v>570</v>
      </c>
    </row>
    <row r="189" s="2" customFormat="1">
      <c r="A189" s="38"/>
      <c r="B189" s="39"/>
      <c r="C189" s="38"/>
      <c r="D189" s="194" t="s">
        <v>167</v>
      </c>
      <c r="E189" s="38"/>
      <c r="F189" s="195" t="s">
        <v>2992</v>
      </c>
      <c r="G189" s="38"/>
      <c r="H189" s="38"/>
      <c r="I189" s="196"/>
      <c r="J189" s="38"/>
      <c r="K189" s="38"/>
      <c r="L189" s="39"/>
      <c r="M189" s="197"/>
      <c r="N189" s="198"/>
      <c r="O189" s="77"/>
      <c r="P189" s="77"/>
      <c r="Q189" s="77"/>
      <c r="R189" s="77"/>
      <c r="S189" s="77"/>
      <c r="T189" s="78"/>
      <c r="U189" s="38"/>
      <c r="V189" s="38"/>
      <c r="W189" s="38"/>
      <c r="X189" s="38"/>
      <c r="Y189" s="38"/>
      <c r="Z189" s="38"/>
      <c r="AA189" s="38"/>
      <c r="AB189" s="38"/>
      <c r="AC189" s="38"/>
      <c r="AD189" s="38"/>
      <c r="AE189" s="38"/>
      <c r="AT189" s="19" t="s">
        <v>167</v>
      </c>
      <c r="AU189" s="19" t="s">
        <v>83</v>
      </c>
    </row>
    <row r="190" s="2" customFormat="1" ht="24.15" customHeight="1">
      <c r="A190" s="38"/>
      <c r="B190" s="180"/>
      <c r="C190" s="181" t="s">
        <v>379</v>
      </c>
      <c r="D190" s="181" t="s">
        <v>160</v>
      </c>
      <c r="E190" s="182" t="s">
        <v>2993</v>
      </c>
      <c r="F190" s="183" t="s">
        <v>2994</v>
      </c>
      <c r="G190" s="184" t="s">
        <v>364</v>
      </c>
      <c r="H190" s="185">
        <v>22</v>
      </c>
      <c r="I190" s="186"/>
      <c r="J190" s="187">
        <f>ROUND(I190*H190,2)</f>
        <v>0</v>
      </c>
      <c r="K190" s="183" t="s">
        <v>1</v>
      </c>
      <c r="L190" s="39"/>
      <c r="M190" s="188" t="s">
        <v>1</v>
      </c>
      <c r="N190" s="189" t="s">
        <v>40</v>
      </c>
      <c r="O190" s="77"/>
      <c r="P190" s="190">
        <f>O190*H190</f>
        <v>0</v>
      </c>
      <c r="Q190" s="190">
        <v>0</v>
      </c>
      <c r="R190" s="190">
        <f>Q190*H190</f>
        <v>0</v>
      </c>
      <c r="S190" s="190">
        <v>0</v>
      </c>
      <c r="T190" s="191">
        <f>S190*H190</f>
        <v>0</v>
      </c>
      <c r="U190" s="38"/>
      <c r="V190" s="38"/>
      <c r="W190" s="38"/>
      <c r="X190" s="38"/>
      <c r="Y190" s="38"/>
      <c r="Z190" s="38"/>
      <c r="AA190" s="38"/>
      <c r="AB190" s="38"/>
      <c r="AC190" s="38"/>
      <c r="AD190" s="38"/>
      <c r="AE190" s="38"/>
      <c r="AR190" s="192" t="s">
        <v>165</v>
      </c>
      <c r="AT190" s="192" t="s">
        <v>160</v>
      </c>
      <c r="AU190" s="192" t="s">
        <v>83</v>
      </c>
      <c r="AY190" s="19" t="s">
        <v>158</v>
      </c>
      <c r="BE190" s="193">
        <f>IF(N190="základní",J190,0)</f>
        <v>0</v>
      </c>
      <c r="BF190" s="193">
        <f>IF(N190="snížená",J190,0)</f>
        <v>0</v>
      </c>
      <c r="BG190" s="193">
        <f>IF(N190="zákl. přenesená",J190,0)</f>
        <v>0</v>
      </c>
      <c r="BH190" s="193">
        <f>IF(N190="sníž. přenesená",J190,0)</f>
        <v>0</v>
      </c>
      <c r="BI190" s="193">
        <f>IF(N190="nulová",J190,0)</f>
        <v>0</v>
      </c>
      <c r="BJ190" s="19" t="s">
        <v>81</v>
      </c>
      <c r="BK190" s="193">
        <f>ROUND(I190*H190,2)</f>
        <v>0</v>
      </c>
      <c r="BL190" s="19" t="s">
        <v>165</v>
      </c>
      <c r="BM190" s="192" t="s">
        <v>583</v>
      </c>
    </row>
    <row r="191" s="2" customFormat="1">
      <c r="A191" s="38"/>
      <c r="B191" s="39"/>
      <c r="C191" s="38"/>
      <c r="D191" s="194" t="s">
        <v>167</v>
      </c>
      <c r="E191" s="38"/>
      <c r="F191" s="195" t="s">
        <v>2995</v>
      </c>
      <c r="G191" s="38"/>
      <c r="H191" s="38"/>
      <c r="I191" s="196"/>
      <c r="J191" s="38"/>
      <c r="K191" s="38"/>
      <c r="L191" s="39"/>
      <c r="M191" s="197"/>
      <c r="N191" s="198"/>
      <c r="O191" s="77"/>
      <c r="P191" s="77"/>
      <c r="Q191" s="77"/>
      <c r="R191" s="77"/>
      <c r="S191" s="77"/>
      <c r="T191" s="78"/>
      <c r="U191" s="38"/>
      <c r="V191" s="38"/>
      <c r="W191" s="38"/>
      <c r="X191" s="38"/>
      <c r="Y191" s="38"/>
      <c r="Z191" s="38"/>
      <c r="AA191" s="38"/>
      <c r="AB191" s="38"/>
      <c r="AC191" s="38"/>
      <c r="AD191" s="38"/>
      <c r="AE191" s="38"/>
      <c r="AT191" s="19" t="s">
        <v>167</v>
      </c>
      <c r="AU191" s="19" t="s">
        <v>83</v>
      </c>
    </row>
    <row r="192" s="2" customFormat="1" ht="24.15" customHeight="1">
      <c r="A192" s="38"/>
      <c r="B192" s="180"/>
      <c r="C192" s="181" t="s">
        <v>384</v>
      </c>
      <c r="D192" s="181" t="s">
        <v>160</v>
      </c>
      <c r="E192" s="182" t="s">
        <v>2996</v>
      </c>
      <c r="F192" s="183" t="s">
        <v>2997</v>
      </c>
      <c r="G192" s="184" t="s">
        <v>364</v>
      </c>
      <c r="H192" s="185">
        <v>7</v>
      </c>
      <c r="I192" s="186"/>
      <c r="J192" s="187">
        <f>ROUND(I192*H192,2)</f>
        <v>0</v>
      </c>
      <c r="K192" s="183" t="s">
        <v>1</v>
      </c>
      <c r="L192" s="39"/>
      <c r="M192" s="188" t="s">
        <v>1</v>
      </c>
      <c r="N192" s="189" t="s">
        <v>40</v>
      </c>
      <c r="O192" s="77"/>
      <c r="P192" s="190">
        <f>O192*H192</f>
        <v>0</v>
      </c>
      <c r="Q192" s="190">
        <v>0</v>
      </c>
      <c r="R192" s="190">
        <f>Q192*H192</f>
        <v>0</v>
      </c>
      <c r="S192" s="190">
        <v>0</v>
      </c>
      <c r="T192" s="191">
        <f>S192*H192</f>
        <v>0</v>
      </c>
      <c r="U192" s="38"/>
      <c r="V192" s="38"/>
      <c r="W192" s="38"/>
      <c r="X192" s="38"/>
      <c r="Y192" s="38"/>
      <c r="Z192" s="38"/>
      <c r="AA192" s="38"/>
      <c r="AB192" s="38"/>
      <c r="AC192" s="38"/>
      <c r="AD192" s="38"/>
      <c r="AE192" s="38"/>
      <c r="AR192" s="192" t="s">
        <v>165</v>
      </c>
      <c r="AT192" s="192" t="s">
        <v>160</v>
      </c>
      <c r="AU192" s="192" t="s">
        <v>83</v>
      </c>
      <c r="AY192" s="19" t="s">
        <v>158</v>
      </c>
      <c r="BE192" s="193">
        <f>IF(N192="základní",J192,0)</f>
        <v>0</v>
      </c>
      <c r="BF192" s="193">
        <f>IF(N192="snížená",J192,0)</f>
        <v>0</v>
      </c>
      <c r="BG192" s="193">
        <f>IF(N192="zákl. přenesená",J192,0)</f>
        <v>0</v>
      </c>
      <c r="BH192" s="193">
        <f>IF(N192="sníž. přenesená",J192,0)</f>
        <v>0</v>
      </c>
      <c r="BI192" s="193">
        <f>IF(N192="nulová",J192,0)</f>
        <v>0</v>
      </c>
      <c r="BJ192" s="19" t="s">
        <v>81</v>
      </c>
      <c r="BK192" s="193">
        <f>ROUND(I192*H192,2)</f>
        <v>0</v>
      </c>
      <c r="BL192" s="19" t="s">
        <v>165</v>
      </c>
      <c r="BM192" s="192" t="s">
        <v>599</v>
      </c>
    </row>
    <row r="193" s="2" customFormat="1">
      <c r="A193" s="38"/>
      <c r="B193" s="39"/>
      <c r="C193" s="38"/>
      <c r="D193" s="194" t="s">
        <v>167</v>
      </c>
      <c r="E193" s="38"/>
      <c r="F193" s="195" t="s">
        <v>2998</v>
      </c>
      <c r="G193" s="38"/>
      <c r="H193" s="38"/>
      <c r="I193" s="196"/>
      <c r="J193" s="38"/>
      <c r="K193" s="38"/>
      <c r="L193" s="39"/>
      <c r="M193" s="197"/>
      <c r="N193" s="198"/>
      <c r="O193" s="77"/>
      <c r="P193" s="77"/>
      <c r="Q193" s="77"/>
      <c r="R193" s="77"/>
      <c r="S193" s="77"/>
      <c r="T193" s="78"/>
      <c r="U193" s="38"/>
      <c r="V193" s="38"/>
      <c r="W193" s="38"/>
      <c r="X193" s="38"/>
      <c r="Y193" s="38"/>
      <c r="Z193" s="38"/>
      <c r="AA193" s="38"/>
      <c r="AB193" s="38"/>
      <c r="AC193" s="38"/>
      <c r="AD193" s="38"/>
      <c r="AE193" s="38"/>
      <c r="AT193" s="19" t="s">
        <v>167</v>
      </c>
      <c r="AU193" s="19" t="s">
        <v>83</v>
      </c>
    </row>
    <row r="194" s="2" customFormat="1" ht="24.15" customHeight="1">
      <c r="A194" s="38"/>
      <c r="B194" s="180"/>
      <c r="C194" s="181" t="s">
        <v>391</v>
      </c>
      <c r="D194" s="181" t="s">
        <v>160</v>
      </c>
      <c r="E194" s="182" t="s">
        <v>2999</v>
      </c>
      <c r="F194" s="183" t="s">
        <v>3000</v>
      </c>
      <c r="G194" s="184" t="s">
        <v>364</v>
      </c>
      <c r="H194" s="185">
        <v>4</v>
      </c>
      <c r="I194" s="186"/>
      <c r="J194" s="187">
        <f>ROUND(I194*H194,2)</f>
        <v>0</v>
      </c>
      <c r="K194" s="183" t="s">
        <v>1</v>
      </c>
      <c r="L194" s="39"/>
      <c r="M194" s="188" t="s">
        <v>1</v>
      </c>
      <c r="N194" s="189" t="s">
        <v>40</v>
      </c>
      <c r="O194" s="77"/>
      <c r="P194" s="190">
        <f>O194*H194</f>
        <v>0</v>
      </c>
      <c r="Q194" s="190">
        <v>0</v>
      </c>
      <c r="R194" s="190">
        <f>Q194*H194</f>
        <v>0</v>
      </c>
      <c r="S194" s="190">
        <v>0</v>
      </c>
      <c r="T194" s="191">
        <f>S194*H194</f>
        <v>0</v>
      </c>
      <c r="U194" s="38"/>
      <c r="V194" s="38"/>
      <c r="W194" s="38"/>
      <c r="X194" s="38"/>
      <c r="Y194" s="38"/>
      <c r="Z194" s="38"/>
      <c r="AA194" s="38"/>
      <c r="AB194" s="38"/>
      <c r="AC194" s="38"/>
      <c r="AD194" s="38"/>
      <c r="AE194" s="38"/>
      <c r="AR194" s="192" t="s">
        <v>165</v>
      </c>
      <c r="AT194" s="192" t="s">
        <v>160</v>
      </c>
      <c r="AU194" s="192" t="s">
        <v>83</v>
      </c>
      <c r="AY194" s="19" t="s">
        <v>158</v>
      </c>
      <c r="BE194" s="193">
        <f>IF(N194="základní",J194,0)</f>
        <v>0</v>
      </c>
      <c r="BF194" s="193">
        <f>IF(N194="snížená",J194,0)</f>
        <v>0</v>
      </c>
      <c r="BG194" s="193">
        <f>IF(N194="zákl. přenesená",J194,0)</f>
        <v>0</v>
      </c>
      <c r="BH194" s="193">
        <f>IF(N194="sníž. přenesená",J194,0)</f>
        <v>0</v>
      </c>
      <c r="BI194" s="193">
        <f>IF(N194="nulová",J194,0)</f>
        <v>0</v>
      </c>
      <c r="BJ194" s="19" t="s">
        <v>81</v>
      </c>
      <c r="BK194" s="193">
        <f>ROUND(I194*H194,2)</f>
        <v>0</v>
      </c>
      <c r="BL194" s="19" t="s">
        <v>165</v>
      </c>
      <c r="BM194" s="192" t="s">
        <v>611</v>
      </c>
    </row>
    <row r="195" s="2" customFormat="1">
      <c r="A195" s="38"/>
      <c r="B195" s="39"/>
      <c r="C195" s="38"/>
      <c r="D195" s="194" t="s">
        <v>167</v>
      </c>
      <c r="E195" s="38"/>
      <c r="F195" s="195" t="s">
        <v>3001</v>
      </c>
      <c r="G195" s="38"/>
      <c r="H195" s="38"/>
      <c r="I195" s="196"/>
      <c r="J195" s="38"/>
      <c r="K195" s="38"/>
      <c r="L195" s="39"/>
      <c r="M195" s="197"/>
      <c r="N195" s="198"/>
      <c r="O195" s="77"/>
      <c r="P195" s="77"/>
      <c r="Q195" s="77"/>
      <c r="R195" s="77"/>
      <c r="S195" s="77"/>
      <c r="T195" s="78"/>
      <c r="U195" s="38"/>
      <c r="V195" s="38"/>
      <c r="W195" s="38"/>
      <c r="X195" s="38"/>
      <c r="Y195" s="38"/>
      <c r="Z195" s="38"/>
      <c r="AA195" s="38"/>
      <c r="AB195" s="38"/>
      <c r="AC195" s="38"/>
      <c r="AD195" s="38"/>
      <c r="AE195" s="38"/>
      <c r="AT195" s="19" t="s">
        <v>167</v>
      </c>
      <c r="AU195" s="19" t="s">
        <v>83</v>
      </c>
    </row>
    <row r="196" s="2" customFormat="1" ht="21.75" customHeight="1">
      <c r="A196" s="38"/>
      <c r="B196" s="180"/>
      <c r="C196" s="181" t="s">
        <v>327</v>
      </c>
      <c r="D196" s="181" t="s">
        <v>160</v>
      </c>
      <c r="E196" s="182" t="s">
        <v>3002</v>
      </c>
      <c r="F196" s="183" t="s">
        <v>3003</v>
      </c>
      <c r="G196" s="184" t="s">
        <v>364</v>
      </c>
      <c r="H196" s="185">
        <v>16</v>
      </c>
      <c r="I196" s="186"/>
      <c r="J196" s="187">
        <f>ROUND(I196*H196,2)</f>
        <v>0</v>
      </c>
      <c r="K196" s="183" t="s">
        <v>1</v>
      </c>
      <c r="L196" s="39"/>
      <c r="M196" s="188" t="s">
        <v>1</v>
      </c>
      <c r="N196" s="189" t="s">
        <v>40</v>
      </c>
      <c r="O196" s="77"/>
      <c r="P196" s="190">
        <f>O196*H196</f>
        <v>0</v>
      </c>
      <c r="Q196" s="190">
        <v>0</v>
      </c>
      <c r="R196" s="190">
        <f>Q196*H196</f>
        <v>0</v>
      </c>
      <c r="S196" s="190">
        <v>0</v>
      </c>
      <c r="T196" s="191">
        <f>S196*H196</f>
        <v>0</v>
      </c>
      <c r="U196" s="38"/>
      <c r="V196" s="38"/>
      <c r="W196" s="38"/>
      <c r="X196" s="38"/>
      <c r="Y196" s="38"/>
      <c r="Z196" s="38"/>
      <c r="AA196" s="38"/>
      <c r="AB196" s="38"/>
      <c r="AC196" s="38"/>
      <c r="AD196" s="38"/>
      <c r="AE196" s="38"/>
      <c r="AR196" s="192" t="s">
        <v>165</v>
      </c>
      <c r="AT196" s="192" t="s">
        <v>160</v>
      </c>
      <c r="AU196" s="192" t="s">
        <v>83</v>
      </c>
      <c r="AY196" s="19" t="s">
        <v>158</v>
      </c>
      <c r="BE196" s="193">
        <f>IF(N196="základní",J196,0)</f>
        <v>0</v>
      </c>
      <c r="BF196" s="193">
        <f>IF(N196="snížená",J196,0)</f>
        <v>0</v>
      </c>
      <c r="BG196" s="193">
        <f>IF(N196="zákl. přenesená",J196,0)</f>
        <v>0</v>
      </c>
      <c r="BH196" s="193">
        <f>IF(N196="sníž. přenesená",J196,0)</f>
        <v>0</v>
      </c>
      <c r="BI196" s="193">
        <f>IF(N196="nulová",J196,0)</f>
        <v>0</v>
      </c>
      <c r="BJ196" s="19" t="s">
        <v>81</v>
      </c>
      <c r="BK196" s="193">
        <f>ROUND(I196*H196,2)</f>
        <v>0</v>
      </c>
      <c r="BL196" s="19" t="s">
        <v>165</v>
      </c>
      <c r="BM196" s="192" t="s">
        <v>173</v>
      </c>
    </row>
    <row r="197" s="2" customFormat="1">
      <c r="A197" s="38"/>
      <c r="B197" s="39"/>
      <c r="C197" s="38"/>
      <c r="D197" s="194" t="s">
        <v>167</v>
      </c>
      <c r="E197" s="38"/>
      <c r="F197" s="195" t="s">
        <v>3004</v>
      </c>
      <c r="G197" s="38"/>
      <c r="H197" s="38"/>
      <c r="I197" s="196"/>
      <c r="J197" s="38"/>
      <c r="K197" s="38"/>
      <c r="L197" s="39"/>
      <c r="M197" s="197"/>
      <c r="N197" s="198"/>
      <c r="O197" s="77"/>
      <c r="P197" s="77"/>
      <c r="Q197" s="77"/>
      <c r="R197" s="77"/>
      <c r="S197" s="77"/>
      <c r="T197" s="78"/>
      <c r="U197" s="38"/>
      <c r="V197" s="38"/>
      <c r="W197" s="38"/>
      <c r="X197" s="38"/>
      <c r="Y197" s="38"/>
      <c r="Z197" s="38"/>
      <c r="AA197" s="38"/>
      <c r="AB197" s="38"/>
      <c r="AC197" s="38"/>
      <c r="AD197" s="38"/>
      <c r="AE197" s="38"/>
      <c r="AT197" s="19" t="s">
        <v>167</v>
      </c>
      <c r="AU197" s="19" t="s">
        <v>83</v>
      </c>
    </row>
    <row r="198" s="2" customFormat="1" ht="21.75" customHeight="1">
      <c r="A198" s="38"/>
      <c r="B198" s="180"/>
      <c r="C198" s="181" t="s">
        <v>400</v>
      </c>
      <c r="D198" s="181" t="s">
        <v>160</v>
      </c>
      <c r="E198" s="182" t="s">
        <v>3005</v>
      </c>
      <c r="F198" s="183" t="s">
        <v>3006</v>
      </c>
      <c r="G198" s="184" t="s">
        <v>364</v>
      </c>
      <c r="H198" s="185">
        <v>3</v>
      </c>
      <c r="I198" s="186"/>
      <c r="J198" s="187">
        <f>ROUND(I198*H198,2)</f>
        <v>0</v>
      </c>
      <c r="K198" s="183" t="s">
        <v>1</v>
      </c>
      <c r="L198" s="39"/>
      <c r="M198" s="188" t="s">
        <v>1</v>
      </c>
      <c r="N198" s="189" t="s">
        <v>40</v>
      </c>
      <c r="O198" s="77"/>
      <c r="P198" s="190">
        <f>O198*H198</f>
        <v>0</v>
      </c>
      <c r="Q198" s="190">
        <v>0</v>
      </c>
      <c r="R198" s="190">
        <f>Q198*H198</f>
        <v>0</v>
      </c>
      <c r="S198" s="190">
        <v>0</v>
      </c>
      <c r="T198" s="191">
        <f>S198*H198</f>
        <v>0</v>
      </c>
      <c r="U198" s="38"/>
      <c r="V198" s="38"/>
      <c r="W198" s="38"/>
      <c r="X198" s="38"/>
      <c r="Y198" s="38"/>
      <c r="Z198" s="38"/>
      <c r="AA198" s="38"/>
      <c r="AB198" s="38"/>
      <c r="AC198" s="38"/>
      <c r="AD198" s="38"/>
      <c r="AE198" s="38"/>
      <c r="AR198" s="192" t="s">
        <v>165</v>
      </c>
      <c r="AT198" s="192" t="s">
        <v>160</v>
      </c>
      <c r="AU198" s="192" t="s">
        <v>83</v>
      </c>
      <c r="AY198" s="19" t="s">
        <v>158</v>
      </c>
      <c r="BE198" s="193">
        <f>IF(N198="základní",J198,0)</f>
        <v>0</v>
      </c>
      <c r="BF198" s="193">
        <f>IF(N198="snížená",J198,0)</f>
        <v>0</v>
      </c>
      <c r="BG198" s="193">
        <f>IF(N198="zákl. přenesená",J198,0)</f>
        <v>0</v>
      </c>
      <c r="BH198" s="193">
        <f>IF(N198="sníž. přenesená",J198,0)</f>
        <v>0</v>
      </c>
      <c r="BI198" s="193">
        <f>IF(N198="nulová",J198,0)</f>
        <v>0</v>
      </c>
      <c r="BJ198" s="19" t="s">
        <v>81</v>
      </c>
      <c r="BK198" s="193">
        <f>ROUND(I198*H198,2)</f>
        <v>0</v>
      </c>
      <c r="BL198" s="19" t="s">
        <v>165</v>
      </c>
      <c r="BM198" s="192" t="s">
        <v>630</v>
      </c>
    </row>
    <row r="199" s="2" customFormat="1">
      <c r="A199" s="38"/>
      <c r="B199" s="39"/>
      <c r="C199" s="38"/>
      <c r="D199" s="194" t="s">
        <v>167</v>
      </c>
      <c r="E199" s="38"/>
      <c r="F199" s="195" t="s">
        <v>3007</v>
      </c>
      <c r="G199" s="38"/>
      <c r="H199" s="38"/>
      <c r="I199" s="196"/>
      <c r="J199" s="38"/>
      <c r="K199" s="38"/>
      <c r="L199" s="39"/>
      <c r="M199" s="197"/>
      <c r="N199" s="198"/>
      <c r="O199" s="77"/>
      <c r="P199" s="77"/>
      <c r="Q199" s="77"/>
      <c r="R199" s="77"/>
      <c r="S199" s="77"/>
      <c r="T199" s="78"/>
      <c r="U199" s="38"/>
      <c r="V199" s="38"/>
      <c r="W199" s="38"/>
      <c r="X199" s="38"/>
      <c r="Y199" s="38"/>
      <c r="Z199" s="38"/>
      <c r="AA199" s="38"/>
      <c r="AB199" s="38"/>
      <c r="AC199" s="38"/>
      <c r="AD199" s="38"/>
      <c r="AE199" s="38"/>
      <c r="AT199" s="19" t="s">
        <v>167</v>
      </c>
      <c r="AU199" s="19" t="s">
        <v>83</v>
      </c>
    </row>
    <row r="200" s="2" customFormat="1" ht="21.75" customHeight="1">
      <c r="A200" s="38"/>
      <c r="B200" s="180"/>
      <c r="C200" s="181" t="s">
        <v>405</v>
      </c>
      <c r="D200" s="181" t="s">
        <v>160</v>
      </c>
      <c r="E200" s="182" t="s">
        <v>3008</v>
      </c>
      <c r="F200" s="183" t="s">
        <v>3006</v>
      </c>
      <c r="G200" s="184" t="s">
        <v>364</v>
      </c>
      <c r="H200" s="185">
        <v>2</v>
      </c>
      <c r="I200" s="186"/>
      <c r="J200" s="187">
        <f>ROUND(I200*H200,2)</f>
        <v>0</v>
      </c>
      <c r="K200" s="183" t="s">
        <v>1</v>
      </c>
      <c r="L200" s="39"/>
      <c r="M200" s="188" t="s">
        <v>1</v>
      </c>
      <c r="N200" s="189" t="s">
        <v>40</v>
      </c>
      <c r="O200" s="77"/>
      <c r="P200" s="190">
        <f>O200*H200</f>
        <v>0</v>
      </c>
      <c r="Q200" s="190">
        <v>0</v>
      </c>
      <c r="R200" s="190">
        <f>Q200*H200</f>
        <v>0</v>
      </c>
      <c r="S200" s="190">
        <v>0</v>
      </c>
      <c r="T200" s="191">
        <f>S200*H200</f>
        <v>0</v>
      </c>
      <c r="U200" s="38"/>
      <c r="V200" s="38"/>
      <c r="W200" s="38"/>
      <c r="X200" s="38"/>
      <c r="Y200" s="38"/>
      <c r="Z200" s="38"/>
      <c r="AA200" s="38"/>
      <c r="AB200" s="38"/>
      <c r="AC200" s="38"/>
      <c r="AD200" s="38"/>
      <c r="AE200" s="38"/>
      <c r="AR200" s="192" t="s">
        <v>165</v>
      </c>
      <c r="AT200" s="192" t="s">
        <v>160</v>
      </c>
      <c r="AU200" s="192" t="s">
        <v>83</v>
      </c>
      <c r="AY200" s="19" t="s">
        <v>158</v>
      </c>
      <c r="BE200" s="193">
        <f>IF(N200="základní",J200,0)</f>
        <v>0</v>
      </c>
      <c r="BF200" s="193">
        <f>IF(N200="snížená",J200,0)</f>
        <v>0</v>
      </c>
      <c r="BG200" s="193">
        <f>IF(N200="zákl. přenesená",J200,0)</f>
        <v>0</v>
      </c>
      <c r="BH200" s="193">
        <f>IF(N200="sníž. přenesená",J200,0)</f>
        <v>0</v>
      </c>
      <c r="BI200" s="193">
        <f>IF(N200="nulová",J200,0)</f>
        <v>0</v>
      </c>
      <c r="BJ200" s="19" t="s">
        <v>81</v>
      </c>
      <c r="BK200" s="193">
        <f>ROUND(I200*H200,2)</f>
        <v>0</v>
      </c>
      <c r="BL200" s="19" t="s">
        <v>165</v>
      </c>
      <c r="BM200" s="192" t="s">
        <v>642</v>
      </c>
    </row>
    <row r="201" s="2" customFormat="1">
      <c r="A201" s="38"/>
      <c r="B201" s="39"/>
      <c r="C201" s="38"/>
      <c r="D201" s="194" t="s">
        <v>167</v>
      </c>
      <c r="E201" s="38"/>
      <c r="F201" s="195" t="s">
        <v>3009</v>
      </c>
      <c r="G201" s="38"/>
      <c r="H201" s="38"/>
      <c r="I201" s="196"/>
      <c r="J201" s="38"/>
      <c r="K201" s="38"/>
      <c r="L201" s="39"/>
      <c r="M201" s="197"/>
      <c r="N201" s="198"/>
      <c r="O201" s="77"/>
      <c r="P201" s="77"/>
      <c r="Q201" s="77"/>
      <c r="R201" s="77"/>
      <c r="S201" s="77"/>
      <c r="T201" s="78"/>
      <c r="U201" s="38"/>
      <c r="V201" s="38"/>
      <c r="W201" s="38"/>
      <c r="X201" s="38"/>
      <c r="Y201" s="38"/>
      <c r="Z201" s="38"/>
      <c r="AA201" s="38"/>
      <c r="AB201" s="38"/>
      <c r="AC201" s="38"/>
      <c r="AD201" s="38"/>
      <c r="AE201" s="38"/>
      <c r="AT201" s="19" t="s">
        <v>167</v>
      </c>
      <c r="AU201" s="19" t="s">
        <v>83</v>
      </c>
    </row>
    <row r="202" s="2" customFormat="1" ht="21.75" customHeight="1">
      <c r="A202" s="38"/>
      <c r="B202" s="180"/>
      <c r="C202" s="181" t="s">
        <v>411</v>
      </c>
      <c r="D202" s="181" t="s">
        <v>160</v>
      </c>
      <c r="E202" s="182" t="s">
        <v>3010</v>
      </c>
      <c r="F202" s="183" t="s">
        <v>3011</v>
      </c>
      <c r="G202" s="184" t="s">
        <v>364</v>
      </c>
      <c r="H202" s="185">
        <v>2</v>
      </c>
      <c r="I202" s="186"/>
      <c r="J202" s="187">
        <f>ROUND(I202*H202,2)</f>
        <v>0</v>
      </c>
      <c r="K202" s="183" t="s">
        <v>1</v>
      </c>
      <c r="L202" s="39"/>
      <c r="M202" s="188" t="s">
        <v>1</v>
      </c>
      <c r="N202" s="189" t="s">
        <v>40</v>
      </c>
      <c r="O202" s="77"/>
      <c r="P202" s="190">
        <f>O202*H202</f>
        <v>0</v>
      </c>
      <c r="Q202" s="190">
        <v>0</v>
      </c>
      <c r="R202" s="190">
        <f>Q202*H202</f>
        <v>0</v>
      </c>
      <c r="S202" s="190">
        <v>0</v>
      </c>
      <c r="T202" s="191">
        <f>S202*H202</f>
        <v>0</v>
      </c>
      <c r="U202" s="38"/>
      <c r="V202" s="38"/>
      <c r="W202" s="38"/>
      <c r="X202" s="38"/>
      <c r="Y202" s="38"/>
      <c r="Z202" s="38"/>
      <c r="AA202" s="38"/>
      <c r="AB202" s="38"/>
      <c r="AC202" s="38"/>
      <c r="AD202" s="38"/>
      <c r="AE202" s="38"/>
      <c r="AR202" s="192" t="s">
        <v>165</v>
      </c>
      <c r="AT202" s="192" t="s">
        <v>160</v>
      </c>
      <c r="AU202" s="192" t="s">
        <v>83</v>
      </c>
      <c r="AY202" s="19" t="s">
        <v>158</v>
      </c>
      <c r="BE202" s="193">
        <f>IF(N202="základní",J202,0)</f>
        <v>0</v>
      </c>
      <c r="BF202" s="193">
        <f>IF(N202="snížená",J202,0)</f>
        <v>0</v>
      </c>
      <c r="BG202" s="193">
        <f>IF(N202="zákl. přenesená",J202,0)</f>
        <v>0</v>
      </c>
      <c r="BH202" s="193">
        <f>IF(N202="sníž. přenesená",J202,0)</f>
        <v>0</v>
      </c>
      <c r="BI202" s="193">
        <f>IF(N202="nulová",J202,0)</f>
        <v>0</v>
      </c>
      <c r="BJ202" s="19" t="s">
        <v>81</v>
      </c>
      <c r="BK202" s="193">
        <f>ROUND(I202*H202,2)</f>
        <v>0</v>
      </c>
      <c r="BL202" s="19" t="s">
        <v>165</v>
      </c>
      <c r="BM202" s="192" t="s">
        <v>653</v>
      </c>
    </row>
    <row r="203" s="2" customFormat="1">
      <c r="A203" s="38"/>
      <c r="B203" s="39"/>
      <c r="C203" s="38"/>
      <c r="D203" s="194" t="s">
        <v>167</v>
      </c>
      <c r="E203" s="38"/>
      <c r="F203" s="195" t="s">
        <v>3012</v>
      </c>
      <c r="G203" s="38"/>
      <c r="H203" s="38"/>
      <c r="I203" s="196"/>
      <c r="J203" s="38"/>
      <c r="K203" s="38"/>
      <c r="L203" s="39"/>
      <c r="M203" s="197"/>
      <c r="N203" s="198"/>
      <c r="O203" s="77"/>
      <c r="P203" s="77"/>
      <c r="Q203" s="77"/>
      <c r="R203" s="77"/>
      <c r="S203" s="77"/>
      <c r="T203" s="78"/>
      <c r="U203" s="38"/>
      <c r="V203" s="38"/>
      <c r="W203" s="38"/>
      <c r="X203" s="38"/>
      <c r="Y203" s="38"/>
      <c r="Z203" s="38"/>
      <c r="AA203" s="38"/>
      <c r="AB203" s="38"/>
      <c r="AC203" s="38"/>
      <c r="AD203" s="38"/>
      <c r="AE203" s="38"/>
      <c r="AT203" s="19" t="s">
        <v>167</v>
      </c>
      <c r="AU203" s="19" t="s">
        <v>83</v>
      </c>
    </row>
    <row r="204" s="2" customFormat="1" ht="21.75" customHeight="1">
      <c r="A204" s="38"/>
      <c r="B204" s="180"/>
      <c r="C204" s="181" t="s">
        <v>416</v>
      </c>
      <c r="D204" s="181" t="s">
        <v>160</v>
      </c>
      <c r="E204" s="182" t="s">
        <v>3013</v>
      </c>
      <c r="F204" s="183" t="s">
        <v>3014</v>
      </c>
      <c r="G204" s="184" t="s">
        <v>364</v>
      </c>
      <c r="H204" s="185">
        <v>5</v>
      </c>
      <c r="I204" s="186"/>
      <c r="J204" s="187">
        <f>ROUND(I204*H204,2)</f>
        <v>0</v>
      </c>
      <c r="K204" s="183" t="s">
        <v>1</v>
      </c>
      <c r="L204" s="39"/>
      <c r="M204" s="188" t="s">
        <v>1</v>
      </c>
      <c r="N204" s="189" t="s">
        <v>40</v>
      </c>
      <c r="O204" s="77"/>
      <c r="P204" s="190">
        <f>O204*H204</f>
        <v>0</v>
      </c>
      <c r="Q204" s="190">
        <v>0</v>
      </c>
      <c r="R204" s="190">
        <f>Q204*H204</f>
        <v>0</v>
      </c>
      <c r="S204" s="190">
        <v>0</v>
      </c>
      <c r="T204" s="191">
        <f>S204*H204</f>
        <v>0</v>
      </c>
      <c r="U204" s="38"/>
      <c r="V204" s="38"/>
      <c r="W204" s="38"/>
      <c r="X204" s="38"/>
      <c r="Y204" s="38"/>
      <c r="Z204" s="38"/>
      <c r="AA204" s="38"/>
      <c r="AB204" s="38"/>
      <c r="AC204" s="38"/>
      <c r="AD204" s="38"/>
      <c r="AE204" s="38"/>
      <c r="AR204" s="192" t="s">
        <v>165</v>
      </c>
      <c r="AT204" s="192" t="s">
        <v>160</v>
      </c>
      <c r="AU204" s="192" t="s">
        <v>83</v>
      </c>
      <c r="AY204" s="19" t="s">
        <v>158</v>
      </c>
      <c r="BE204" s="193">
        <f>IF(N204="základní",J204,0)</f>
        <v>0</v>
      </c>
      <c r="BF204" s="193">
        <f>IF(N204="snížená",J204,0)</f>
        <v>0</v>
      </c>
      <c r="BG204" s="193">
        <f>IF(N204="zákl. přenesená",J204,0)</f>
        <v>0</v>
      </c>
      <c r="BH204" s="193">
        <f>IF(N204="sníž. přenesená",J204,0)</f>
        <v>0</v>
      </c>
      <c r="BI204" s="193">
        <f>IF(N204="nulová",J204,0)</f>
        <v>0</v>
      </c>
      <c r="BJ204" s="19" t="s">
        <v>81</v>
      </c>
      <c r="BK204" s="193">
        <f>ROUND(I204*H204,2)</f>
        <v>0</v>
      </c>
      <c r="BL204" s="19" t="s">
        <v>165</v>
      </c>
      <c r="BM204" s="192" t="s">
        <v>664</v>
      </c>
    </row>
    <row r="205" s="2" customFormat="1">
      <c r="A205" s="38"/>
      <c r="B205" s="39"/>
      <c r="C205" s="38"/>
      <c r="D205" s="194" t="s">
        <v>167</v>
      </c>
      <c r="E205" s="38"/>
      <c r="F205" s="195" t="s">
        <v>3015</v>
      </c>
      <c r="G205" s="38"/>
      <c r="H205" s="38"/>
      <c r="I205" s="196"/>
      <c r="J205" s="38"/>
      <c r="K205" s="38"/>
      <c r="L205" s="39"/>
      <c r="M205" s="197"/>
      <c r="N205" s="198"/>
      <c r="O205" s="77"/>
      <c r="P205" s="77"/>
      <c r="Q205" s="77"/>
      <c r="R205" s="77"/>
      <c r="S205" s="77"/>
      <c r="T205" s="78"/>
      <c r="U205" s="38"/>
      <c r="V205" s="38"/>
      <c r="W205" s="38"/>
      <c r="X205" s="38"/>
      <c r="Y205" s="38"/>
      <c r="Z205" s="38"/>
      <c r="AA205" s="38"/>
      <c r="AB205" s="38"/>
      <c r="AC205" s="38"/>
      <c r="AD205" s="38"/>
      <c r="AE205" s="38"/>
      <c r="AT205" s="19" t="s">
        <v>167</v>
      </c>
      <c r="AU205" s="19" t="s">
        <v>83</v>
      </c>
    </row>
    <row r="206" s="2" customFormat="1" ht="21.75" customHeight="1">
      <c r="A206" s="38"/>
      <c r="B206" s="180"/>
      <c r="C206" s="181" t="s">
        <v>424</v>
      </c>
      <c r="D206" s="181" t="s">
        <v>160</v>
      </c>
      <c r="E206" s="182" t="s">
        <v>3016</v>
      </c>
      <c r="F206" s="183" t="s">
        <v>3017</v>
      </c>
      <c r="G206" s="184" t="s">
        <v>364</v>
      </c>
      <c r="H206" s="185">
        <v>3</v>
      </c>
      <c r="I206" s="186"/>
      <c r="J206" s="187">
        <f>ROUND(I206*H206,2)</f>
        <v>0</v>
      </c>
      <c r="K206" s="183" t="s">
        <v>1</v>
      </c>
      <c r="L206" s="39"/>
      <c r="M206" s="188" t="s">
        <v>1</v>
      </c>
      <c r="N206" s="189" t="s">
        <v>40</v>
      </c>
      <c r="O206" s="77"/>
      <c r="P206" s="190">
        <f>O206*H206</f>
        <v>0</v>
      </c>
      <c r="Q206" s="190">
        <v>0</v>
      </c>
      <c r="R206" s="190">
        <f>Q206*H206</f>
        <v>0</v>
      </c>
      <c r="S206" s="190">
        <v>0</v>
      </c>
      <c r="T206" s="191">
        <f>S206*H206</f>
        <v>0</v>
      </c>
      <c r="U206" s="38"/>
      <c r="V206" s="38"/>
      <c r="W206" s="38"/>
      <c r="X206" s="38"/>
      <c r="Y206" s="38"/>
      <c r="Z206" s="38"/>
      <c r="AA206" s="38"/>
      <c r="AB206" s="38"/>
      <c r="AC206" s="38"/>
      <c r="AD206" s="38"/>
      <c r="AE206" s="38"/>
      <c r="AR206" s="192" t="s">
        <v>165</v>
      </c>
      <c r="AT206" s="192" t="s">
        <v>160</v>
      </c>
      <c r="AU206" s="192" t="s">
        <v>83</v>
      </c>
      <c r="AY206" s="19" t="s">
        <v>158</v>
      </c>
      <c r="BE206" s="193">
        <f>IF(N206="základní",J206,0)</f>
        <v>0</v>
      </c>
      <c r="BF206" s="193">
        <f>IF(N206="snížená",J206,0)</f>
        <v>0</v>
      </c>
      <c r="BG206" s="193">
        <f>IF(N206="zákl. přenesená",J206,0)</f>
        <v>0</v>
      </c>
      <c r="BH206" s="193">
        <f>IF(N206="sníž. přenesená",J206,0)</f>
        <v>0</v>
      </c>
      <c r="BI206" s="193">
        <f>IF(N206="nulová",J206,0)</f>
        <v>0</v>
      </c>
      <c r="BJ206" s="19" t="s">
        <v>81</v>
      </c>
      <c r="BK206" s="193">
        <f>ROUND(I206*H206,2)</f>
        <v>0</v>
      </c>
      <c r="BL206" s="19" t="s">
        <v>165</v>
      </c>
      <c r="BM206" s="192" t="s">
        <v>673</v>
      </c>
    </row>
    <row r="207" s="2" customFormat="1">
      <c r="A207" s="38"/>
      <c r="B207" s="39"/>
      <c r="C207" s="38"/>
      <c r="D207" s="194" t="s">
        <v>167</v>
      </c>
      <c r="E207" s="38"/>
      <c r="F207" s="195" t="s">
        <v>3018</v>
      </c>
      <c r="G207" s="38"/>
      <c r="H207" s="38"/>
      <c r="I207" s="196"/>
      <c r="J207" s="38"/>
      <c r="K207" s="38"/>
      <c r="L207" s="39"/>
      <c r="M207" s="197"/>
      <c r="N207" s="198"/>
      <c r="O207" s="77"/>
      <c r="P207" s="77"/>
      <c r="Q207" s="77"/>
      <c r="R207" s="77"/>
      <c r="S207" s="77"/>
      <c r="T207" s="78"/>
      <c r="U207" s="38"/>
      <c r="V207" s="38"/>
      <c r="W207" s="38"/>
      <c r="X207" s="38"/>
      <c r="Y207" s="38"/>
      <c r="Z207" s="38"/>
      <c r="AA207" s="38"/>
      <c r="AB207" s="38"/>
      <c r="AC207" s="38"/>
      <c r="AD207" s="38"/>
      <c r="AE207" s="38"/>
      <c r="AT207" s="19" t="s">
        <v>167</v>
      </c>
      <c r="AU207" s="19" t="s">
        <v>83</v>
      </c>
    </row>
    <row r="208" s="2" customFormat="1" ht="21.75" customHeight="1">
      <c r="A208" s="38"/>
      <c r="B208" s="180"/>
      <c r="C208" s="181" t="s">
        <v>435</v>
      </c>
      <c r="D208" s="181" t="s">
        <v>160</v>
      </c>
      <c r="E208" s="182" t="s">
        <v>3019</v>
      </c>
      <c r="F208" s="183" t="s">
        <v>3020</v>
      </c>
      <c r="G208" s="184" t="s">
        <v>364</v>
      </c>
      <c r="H208" s="185">
        <v>3</v>
      </c>
      <c r="I208" s="186"/>
      <c r="J208" s="187">
        <f>ROUND(I208*H208,2)</f>
        <v>0</v>
      </c>
      <c r="K208" s="183" t="s">
        <v>1</v>
      </c>
      <c r="L208" s="39"/>
      <c r="M208" s="188" t="s">
        <v>1</v>
      </c>
      <c r="N208" s="189" t="s">
        <v>40</v>
      </c>
      <c r="O208" s="77"/>
      <c r="P208" s="190">
        <f>O208*H208</f>
        <v>0</v>
      </c>
      <c r="Q208" s="190">
        <v>0</v>
      </c>
      <c r="R208" s="190">
        <f>Q208*H208</f>
        <v>0</v>
      </c>
      <c r="S208" s="190">
        <v>0</v>
      </c>
      <c r="T208" s="191">
        <f>S208*H208</f>
        <v>0</v>
      </c>
      <c r="U208" s="38"/>
      <c r="V208" s="38"/>
      <c r="W208" s="38"/>
      <c r="X208" s="38"/>
      <c r="Y208" s="38"/>
      <c r="Z208" s="38"/>
      <c r="AA208" s="38"/>
      <c r="AB208" s="38"/>
      <c r="AC208" s="38"/>
      <c r="AD208" s="38"/>
      <c r="AE208" s="38"/>
      <c r="AR208" s="192" t="s">
        <v>165</v>
      </c>
      <c r="AT208" s="192" t="s">
        <v>160</v>
      </c>
      <c r="AU208" s="192" t="s">
        <v>83</v>
      </c>
      <c r="AY208" s="19" t="s">
        <v>158</v>
      </c>
      <c r="BE208" s="193">
        <f>IF(N208="základní",J208,0)</f>
        <v>0</v>
      </c>
      <c r="BF208" s="193">
        <f>IF(N208="snížená",J208,0)</f>
        <v>0</v>
      </c>
      <c r="BG208" s="193">
        <f>IF(N208="zákl. přenesená",J208,0)</f>
        <v>0</v>
      </c>
      <c r="BH208" s="193">
        <f>IF(N208="sníž. přenesená",J208,0)</f>
        <v>0</v>
      </c>
      <c r="BI208" s="193">
        <f>IF(N208="nulová",J208,0)</f>
        <v>0</v>
      </c>
      <c r="BJ208" s="19" t="s">
        <v>81</v>
      </c>
      <c r="BK208" s="193">
        <f>ROUND(I208*H208,2)</f>
        <v>0</v>
      </c>
      <c r="BL208" s="19" t="s">
        <v>165</v>
      </c>
      <c r="BM208" s="192" t="s">
        <v>681</v>
      </c>
    </row>
    <row r="209" s="2" customFormat="1">
      <c r="A209" s="38"/>
      <c r="B209" s="39"/>
      <c r="C209" s="38"/>
      <c r="D209" s="194" t="s">
        <v>167</v>
      </c>
      <c r="E209" s="38"/>
      <c r="F209" s="195" t="s">
        <v>3021</v>
      </c>
      <c r="G209" s="38"/>
      <c r="H209" s="38"/>
      <c r="I209" s="196"/>
      <c r="J209" s="38"/>
      <c r="K209" s="38"/>
      <c r="L209" s="39"/>
      <c r="M209" s="197"/>
      <c r="N209" s="198"/>
      <c r="O209" s="77"/>
      <c r="P209" s="77"/>
      <c r="Q209" s="77"/>
      <c r="R209" s="77"/>
      <c r="S209" s="77"/>
      <c r="T209" s="78"/>
      <c r="U209" s="38"/>
      <c r="V209" s="38"/>
      <c r="W209" s="38"/>
      <c r="X209" s="38"/>
      <c r="Y209" s="38"/>
      <c r="Z209" s="38"/>
      <c r="AA209" s="38"/>
      <c r="AB209" s="38"/>
      <c r="AC209" s="38"/>
      <c r="AD209" s="38"/>
      <c r="AE209" s="38"/>
      <c r="AT209" s="19" t="s">
        <v>167</v>
      </c>
      <c r="AU209" s="19" t="s">
        <v>83</v>
      </c>
    </row>
    <row r="210" s="2" customFormat="1" ht="21.75" customHeight="1">
      <c r="A210" s="38"/>
      <c r="B210" s="180"/>
      <c r="C210" s="181" t="s">
        <v>448</v>
      </c>
      <c r="D210" s="181" t="s">
        <v>160</v>
      </c>
      <c r="E210" s="182" t="s">
        <v>3022</v>
      </c>
      <c r="F210" s="183" t="s">
        <v>3023</v>
      </c>
      <c r="G210" s="184" t="s">
        <v>364</v>
      </c>
      <c r="H210" s="185">
        <v>6</v>
      </c>
      <c r="I210" s="186"/>
      <c r="J210" s="187">
        <f>ROUND(I210*H210,2)</f>
        <v>0</v>
      </c>
      <c r="K210" s="183" t="s">
        <v>1</v>
      </c>
      <c r="L210" s="39"/>
      <c r="M210" s="188" t="s">
        <v>1</v>
      </c>
      <c r="N210" s="189" t="s">
        <v>40</v>
      </c>
      <c r="O210" s="77"/>
      <c r="P210" s="190">
        <f>O210*H210</f>
        <v>0</v>
      </c>
      <c r="Q210" s="190">
        <v>0</v>
      </c>
      <c r="R210" s="190">
        <f>Q210*H210</f>
        <v>0</v>
      </c>
      <c r="S210" s="190">
        <v>0</v>
      </c>
      <c r="T210" s="191">
        <f>S210*H210</f>
        <v>0</v>
      </c>
      <c r="U210" s="38"/>
      <c r="V210" s="38"/>
      <c r="W210" s="38"/>
      <c r="X210" s="38"/>
      <c r="Y210" s="38"/>
      <c r="Z210" s="38"/>
      <c r="AA210" s="38"/>
      <c r="AB210" s="38"/>
      <c r="AC210" s="38"/>
      <c r="AD210" s="38"/>
      <c r="AE210" s="38"/>
      <c r="AR210" s="192" t="s">
        <v>165</v>
      </c>
      <c r="AT210" s="192" t="s">
        <v>160</v>
      </c>
      <c r="AU210" s="192" t="s">
        <v>83</v>
      </c>
      <c r="AY210" s="19" t="s">
        <v>158</v>
      </c>
      <c r="BE210" s="193">
        <f>IF(N210="základní",J210,0)</f>
        <v>0</v>
      </c>
      <c r="BF210" s="193">
        <f>IF(N210="snížená",J210,0)</f>
        <v>0</v>
      </c>
      <c r="BG210" s="193">
        <f>IF(N210="zákl. přenesená",J210,0)</f>
        <v>0</v>
      </c>
      <c r="BH210" s="193">
        <f>IF(N210="sníž. přenesená",J210,0)</f>
        <v>0</v>
      </c>
      <c r="BI210" s="193">
        <f>IF(N210="nulová",J210,0)</f>
        <v>0</v>
      </c>
      <c r="BJ210" s="19" t="s">
        <v>81</v>
      </c>
      <c r="BK210" s="193">
        <f>ROUND(I210*H210,2)</f>
        <v>0</v>
      </c>
      <c r="BL210" s="19" t="s">
        <v>165</v>
      </c>
      <c r="BM210" s="192" t="s">
        <v>692</v>
      </c>
    </row>
    <row r="211" s="2" customFormat="1">
      <c r="A211" s="38"/>
      <c r="B211" s="39"/>
      <c r="C211" s="38"/>
      <c r="D211" s="194" t="s">
        <v>167</v>
      </c>
      <c r="E211" s="38"/>
      <c r="F211" s="195" t="s">
        <v>3024</v>
      </c>
      <c r="G211" s="38"/>
      <c r="H211" s="38"/>
      <c r="I211" s="196"/>
      <c r="J211" s="38"/>
      <c r="K211" s="38"/>
      <c r="L211" s="39"/>
      <c r="M211" s="197"/>
      <c r="N211" s="198"/>
      <c r="O211" s="77"/>
      <c r="P211" s="77"/>
      <c r="Q211" s="77"/>
      <c r="R211" s="77"/>
      <c r="S211" s="77"/>
      <c r="T211" s="78"/>
      <c r="U211" s="38"/>
      <c r="V211" s="38"/>
      <c r="W211" s="38"/>
      <c r="X211" s="38"/>
      <c r="Y211" s="38"/>
      <c r="Z211" s="38"/>
      <c r="AA211" s="38"/>
      <c r="AB211" s="38"/>
      <c r="AC211" s="38"/>
      <c r="AD211" s="38"/>
      <c r="AE211" s="38"/>
      <c r="AT211" s="19" t="s">
        <v>167</v>
      </c>
      <c r="AU211" s="19" t="s">
        <v>83</v>
      </c>
    </row>
    <row r="212" s="12" customFormat="1" ht="22.8" customHeight="1">
      <c r="A212" s="12"/>
      <c r="B212" s="167"/>
      <c r="C212" s="12"/>
      <c r="D212" s="168" t="s">
        <v>74</v>
      </c>
      <c r="E212" s="178" t="s">
        <v>1591</v>
      </c>
      <c r="F212" s="178" t="s">
        <v>3025</v>
      </c>
      <c r="G212" s="12"/>
      <c r="H212" s="12"/>
      <c r="I212" s="170"/>
      <c r="J212" s="179">
        <f>BK212</f>
        <v>0</v>
      </c>
      <c r="K212" s="12"/>
      <c r="L212" s="167"/>
      <c r="M212" s="172"/>
      <c r="N212" s="173"/>
      <c r="O212" s="173"/>
      <c r="P212" s="174">
        <f>SUM(P213:P222)</f>
        <v>0</v>
      </c>
      <c r="Q212" s="173"/>
      <c r="R212" s="174">
        <f>SUM(R213:R222)</f>
        <v>0</v>
      </c>
      <c r="S212" s="173"/>
      <c r="T212" s="175">
        <f>SUM(T213:T222)</f>
        <v>0</v>
      </c>
      <c r="U212" s="12"/>
      <c r="V212" s="12"/>
      <c r="W212" s="12"/>
      <c r="X212" s="12"/>
      <c r="Y212" s="12"/>
      <c r="Z212" s="12"/>
      <c r="AA212" s="12"/>
      <c r="AB212" s="12"/>
      <c r="AC212" s="12"/>
      <c r="AD212" s="12"/>
      <c r="AE212" s="12"/>
      <c r="AR212" s="168" t="s">
        <v>81</v>
      </c>
      <c r="AT212" s="176" t="s">
        <v>74</v>
      </c>
      <c r="AU212" s="176" t="s">
        <v>81</v>
      </c>
      <c r="AY212" s="168" t="s">
        <v>158</v>
      </c>
      <c r="BK212" s="177">
        <f>SUM(BK213:BK222)</f>
        <v>0</v>
      </c>
    </row>
    <row r="213" s="2" customFormat="1" ht="24.15" customHeight="1">
      <c r="A213" s="38"/>
      <c r="B213" s="180"/>
      <c r="C213" s="181" t="s">
        <v>453</v>
      </c>
      <c r="D213" s="181" t="s">
        <v>160</v>
      </c>
      <c r="E213" s="182" t="s">
        <v>3026</v>
      </c>
      <c r="F213" s="183" t="s">
        <v>3027</v>
      </c>
      <c r="G213" s="184" t="s">
        <v>1594</v>
      </c>
      <c r="H213" s="185">
        <v>950</v>
      </c>
      <c r="I213" s="186"/>
      <c r="J213" s="187">
        <f>ROUND(I213*H213,2)</f>
        <v>0</v>
      </c>
      <c r="K213" s="183" t="s">
        <v>1</v>
      </c>
      <c r="L213" s="39"/>
      <c r="M213" s="188" t="s">
        <v>1</v>
      </c>
      <c r="N213" s="189" t="s">
        <v>40</v>
      </c>
      <c r="O213" s="77"/>
      <c r="P213" s="190">
        <f>O213*H213</f>
        <v>0</v>
      </c>
      <c r="Q213" s="190">
        <v>0</v>
      </c>
      <c r="R213" s="190">
        <f>Q213*H213</f>
        <v>0</v>
      </c>
      <c r="S213" s="190">
        <v>0</v>
      </c>
      <c r="T213" s="191">
        <f>S213*H213</f>
        <v>0</v>
      </c>
      <c r="U213" s="38"/>
      <c r="V213" s="38"/>
      <c r="W213" s="38"/>
      <c r="X213" s="38"/>
      <c r="Y213" s="38"/>
      <c r="Z213" s="38"/>
      <c r="AA213" s="38"/>
      <c r="AB213" s="38"/>
      <c r="AC213" s="38"/>
      <c r="AD213" s="38"/>
      <c r="AE213" s="38"/>
      <c r="AR213" s="192" t="s">
        <v>165</v>
      </c>
      <c r="AT213" s="192" t="s">
        <v>160</v>
      </c>
      <c r="AU213" s="192" t="s">
        <v>83</v>
      </c>
      <c r="AY213" s="19" t="s">
        <v>158</v>
      </c>
      <c r="BE213" s="193">
        <f>IF(N213="základní",J213,0)</f>
        <v>0</v>
      </c>
      <c r="BF213" s="193">
        <f>IF(N213="snížená",J213,0)</f>
        <v>0</v>
      </c>
      <c r="BG213" s="193">
        <f>IF(N213="zákl. přenesená",J213,0)</f>
        <v>0</v>
      </c>
      <c r="BH213" s="193">
        <f>IF(N213="sníž. přenesená",J213,0)</f>
        <v>0</v>
      </c>
      <c r="BI213" s="193">
        <f>IF(N213="nulová",J213,0)</f>
        <v>0</v>
      </c>
      <c r="BJ213" s="19" t="s">
        <v>81</v>
      </c>
      <c r="BK213" s="193">
        <f>ROUND(I213*H213,2)</f>
        <v>0</v>
      </c>
      <c r="BL213" s="19" t="s">
        <v>165</v>
      </c>
      <c r="BM213" s="192" t="s">
        <v>701</v>
      </c>
    </row>
    <row r="214" s="2" customFormat="1">
      <c r="A214" s="38"/>
      <c r="B214" s="39"/>
      <c r="C214" s="38"/>
      <c r="D214" s="194" t="s">
        <v>167</v>
      </c>
      <c r="E214" s="38"/>
      <c r="F214" s="195" t="s">
        <v>3028</v>
      </c>
      <c r="G214" s="38"/>
      <c r="H214" s="38"/>
      <c r="I214" s="196"/>
      <c r="J214" s="38"/>
      <c r="K214" s="38"/>
      <c r="L214" s="39"/>
      <c r="M214" s="197"/>
      <c r="N214" s="198"/>
      <c r="O214" s="77"/>
      <c r="P214" s="77"/>
      <c r="Q214" s="77"/>
      <c r="R214" s="77"/>
      <c r="S214" s="77"/>
      <c r="T214" s="78"/>
      <c r="U214" s="38"/>
      <c r="V214" s="38"/>
      <c r="W214" s="38"/>
      <c r="X214" s="38"/>
      <c r="Y214" s="38"/>
      <c r="Z214" s="38"/>
      <c r="AA214" s="38"/>
      <c r="AB214" s="38"/>
      <c r="AC214" s="38"/>
      <c r="AD214" s="38"/>
      <c r="AE214" s="38"/>
      <c r="AT214" s="19" t="s">
        <v>167</v>
      </c>
      <c r="AU214" s="19" t="s">
        <v>83</v>
      </c>
    </row>
    <row r="215" s="2" customFormat="1" ht="16.5" customHeight="1">
      <c r="A215" s="38"/>
      <c r="B215" s="180"/>
      <c r="C215" s="181" t="s">
        <v>460</v>
      </c>
      <c r="D215" s="181" t="s">
        <v>160</v>
      </c>
      <c r="E215" s="182" t="s">
        <v>3029</v>
      </c>
      <c r="F215" s="183" t="s">
        <v>3030</v>
      </c>
      <c r="G215" s="184" t="s">
        <v>469</v>
      </c>
      <c r="H215" s="185">
        <v>1</v>
      </c>
      <c r="I215" s="186"/>
      <c r="J215" s="187">
        <f>ROUND(I215*H215,2)</f>
        <v>0</v>
      </c>
      <c r="K215" s="183" t="s">
        <v>1</v>
      </c>
      <c r="L215" s="39"/>
      <c r="M215" s="188" t="s">
        <v>1</v>
      </c>
      <c r="N215" s="189" t="s">
        <v>40</v>
      </c>
      <c r="O215" s="77"/>
      <c r="P215" s="190">
        <f>O215*H215</f>
        <v>0</v>
      </c>
      <c r="Q215" s="190">
        <v>0</v>
      </c>
      <c r="R215" s="190">
        <f>Q215*H215</f>
        <v>0</v>
      </c>
      <c r="S215" s="190">
        <v>0</v>
      </c>
      <c r="T215" s="191">
        <f>S215*H215</f>
        <v>0</v>
      </c>
      <c r="U215" s="38"/>
      <c r="V215" s="38"/>
      <c r="W215" s="38"/>
      <c r="X215" s="38"/>
      <c r="Y215" s="38"/>
      <c r="Z215" s="38"/>
      <c r="AA215" s="38"/>
      <c r="AB215" s="38"/>
      <c r="AC215" s="38"/>
      <c r="AD215" s="38"/>
      <c r="AE215" s="38"/>
      <c r="AR215" s="192" t="s">
        <v>165</v>
      </c>
      <c r="AT215" s="192" t="s">
        <v>160</v>
      </c>
      <c r="AU215" s="192" t="s">
        <v>83</v>
      </c>
      <c r="AY215" s="19" t="s">
        <v>158</v>
      </c>
      <c r="BE215" s="193">
        <f>IF(N215="základní",J215,0)</f>
        <v>0</v>
      </c>
      <c r="BF215" s="193">
        <f>IF(N215="snížená",J215,0)</f>
        <v>0</v>
      </c>
      <c r="BG215" s="193">
        <f>IF(N215="zákl. přenesená",J215,0)</f>
        <v>0</v>
      </c>
      <c r="BH215" s="193">
        <f>IF(N215="sníž. přenesená",J215,0)</f>
        <v>0</v>
      </c>
      <c r="BI215" s="193">
        <f>IF(N215="nulová",J215,0)</f>
        <v>0</v>
      </c>
      <c r="BJ215" s="19" t="s">
        <v>81</v>
      </c>
      <c r="BK215" s="193">
        <f>ROUND(I215*H215,2)</f>
        <v>0</v>
      </c>
      <c r="BL215" s="19" t="s">
        <v>165</v>
      </c>
      <c r="BM215" s="192" t="s">
        <v>711</v>
      </c>
    </row>
    <row r="216" s="2" customFormat="1">
      <c r="A216" s="38"/>
      <c r="B216" s="39"/>
      <c r="C216" s="38"/>
      <c r="D216" s="194" t="s">
        <v>167</v>
      </c>
      <c r="E216" s="38"/>
      <c r="F216" s="195" t="s">
        <v>3031</v>
      </c>
      <c r="G216" s="38"/>
      <c r="H216" s="38"/>
      <c r="I216" s="196"/>
      <c r="J216" s="38"/>
      <c r="K216" s="38"/>
      <c r="L216" s="39"/>
      <c r="M216" s="197"/>
      <c r="N216" s="198"/>
      <c r="O216" s="77"/>
      <c r="P216" s="77"/>
      <c r="Q216" s="77"/>
      <c r="R216" s="77"/>
      <c r="S216" s="77"/>
      <c r="T216" s="78"/>
      <c r="U216" s="38"/>
      <c r="V216" s="38"/>
      <c r="W216" s="38"/>
      <c r="X216" s="38"/>
      <c r="Y216" s="38"/>
      <c r="Z216" s="38"/>
      <c r="AA216" s="38"/>
      <c r="AB216" s="38"/>
      <c r="AC216" s="38"/>
      <c r="AD216" s="38"/>
      <c r="AE216" s="38"/>
      <c r="AT216" s="19" t="s">
        <v>167</v>
      </c>
      <c r="AU216" s="19" t="s">
        <v>83</v>
      </c>
    </row>
    <row r="217" s="2" customFormat="1" ht="16.5" customHeight="1">
      <c r="A217" s="38"/>
      <c r="B217" s="180"/>
      <c r="C217" s="181" t="s">
        <v>466</v>
      </c>
      <c r="D217" s="181" t="s">
        <v>160</v>
      </c>
      <c r="E217" s="182" t="s">
        <v>3032</v>
      </c>
      <c r="F217" s="183" t="s">
        <v>3033</v>
      </c>
      <c r="G217" s="184" t="s">
        <v>469</v>
      </c>
      <c r="H217" s="185">
        <v>1</v>
      </c>
      <c r="I217" s="186"/>
      <c r="J217" s="187">
        <f>ROUND(I217*H217,2)</f>
        <v>0</v>
      </c>
      <c r="K217" s="183" t="s">
        <v>1</v>
      </c>
      <c r="L217" s="39"/>
      <c r="M217" s="188" t="s">
        <v>1</v>
      </c>
      <c r="N217" s="189" t="s">
        <v>40</v>
      </c>
      <c r="O217" s="77"/>
      <c r="P217" s="190">
        <f>O217*H217</f>
        <v>0</v>
      </c>
      <c r="Q217" s="190">
        <v>0</v>
      </c>
      <c r="R217" s="190">
        <f>Q217*H217</f>
        <v>0</v>
      </c>
      <c r="S217" s="190">
        <v>0</v>
      </c>
      <c r="T217" s="191">
        <f>S217*H217</f>
        <v>0</v>
      </c>
      <c r="U217" s="38"/>
      <c r="V217" s="38"/>
      <c r="W217" s="38"/>
      <c r="X217" s="38"/>
      <c r="Y217" s="38"/>
      <c r="Z217" s="38"/>
      <c r="AA217" s="38"/>
      <c r="AB217" s="38"/>
      <c r="AC217" s="38"/>
      <c r="AD217" s="38"/>
      <c r="AE217" s="38"/>
      <c r="AR217" s="192" t="s">
        <v>165</v>
      </c>
      <c r="AT217" s="192" t="s">
        <v>160</v>
      </c>
      <c r="AU217" s="192" t="s">
        <v>83</v>
      </c>
      <c r="AY217" s="19" t="s">
        <v>158</v>
      </c>
      <c r="BE217" s="193">
        <f>IF(N217="základní",J217,0)</f>
        <v>0</v>
      </c>
      <c r="BF217" s="193">
        <f>IF(N217="snížená",J217,0)</f>
        <v>0</v>
      </c>
      <c r="BG217" s="193">
        <f>IF(N217="zákl. přenesená",J217,0)</f>
        <v>0</v>
      </c>
      <c r="BH217" s="193">
        <f>IF(N217="sníž. přenesená",J217,0)</f>
        <v>0</v>
      </c>
      <c r="BI217" s="193">
        <f>IF(N217="nulová",J217,0)</f>
        <v>0</v>
      </c>
      <c r="BJ217" s="19" t="s">
        <v>81</v>
      </c>
      <c r="BK217" s="193">
        <f>ROUND(I217*H217,2)</f>
        <v>0</v>
      </c>
      <c r="BL217" s="19" t="s">
        <v>165</v>
      </c>
      <c r="BM217" s="192" t="s">
        <v>722</v>
      </c>
    </row>
    <row r="218" s="2" customFormat="1">
      <c r="A218" s="38"/>
      <c r="B218" s="39"/>
      <c r="C218" s="38"/>
      <c r="D218" s="194" t="s">
        <v>167</v>
      </c>
      <c r="E218" s="38"/>
      <c r="F218" s="195" t="s">
        <v>3034</v>
      </c>
      <c r="G218" s="38"/>
      <c r="H218" s="38"/>
      <c r="I218" s="196"/>
      <c r="J218" s="38"/>
      <c r="K218" s="38"/>
      <c r="L218" s="39"/>
      <c r="M218" s="197"/>
      <c r="N218" s="198"/>
      <c r="O218" s="77"/>
      <c r="P218" s="77"/>
      <c r="Q218" s="77"/>
      <c r="R218" s="77"/>
      <c r="S218" s="77"/>
      <c r="T218" s="78"/>
      <c r="U218" s="38"/>
      <c r="V218" s="38"/>
      <c r="W218" s="38"/>
      <c r="X218" s="38"/>
      <c r="Y218" s="38"/>
      <c r="Z218" s="38"/>
      <c r="AA218" s="38"/>
      <c r="AB218" s="38"/>
      <c r="AC218" s="38"/>
      <c r="AD218" s="38"/>
      <c r="AE218" s="38"/>
      <c r="AT218" s="19" t="s">
        <v>167</v>
      </c>
      <c r="AU218" s="19" t="s">
        <v>83</v>
      </c>
    </row>
    <row r="219" s="2" customFormat="1" ht="16.5" customHeight="1">
      <c r="A219" s="38"/>
      <c r="B219" s="180"/>
      <c r="C219" s="181" t="s">
        <v>472</v>
      </c>
      <c r="D219" s="181" t="s">
        <v>160</v>
      </c>
      <c r="E219" s="182" t="s">
        <v>3035</v>
      </c>
      <c r="F219" s="183" t="s">
        <v>2794</v>
      </c>
      <c r="G219" s="184" t="s">
        <v>364</v>
      </c>
      <c r="H219" s="185">
        <v>1</v>
      </c>
      <c r="I219" s="186"/>
      <c r="J219" s="187">
        <f>ROUND(I219*H219,2)</f>
        <v>0</v>
      </c>
      <c r="K219" s="183" t="s">
        <v>1</v>
      </c>
      <c r="L219" s="39"/>
      <c r="M219" s="188" t="s">
        <v>1</v>
      </c>
      <c r="N219" s="189" t="s">
        <v>40</v>
      </c>
      <c r="O219" s="77"/>
      <c r="P219" s="190">
        <f>O219*H219</f>
        <v>0</v>
      </c>
      <c r="Q219" s="190">
        <v>0</v>
      </c>
      <c r="R219" s="190">
        <f>Q219*H219</f>
        <v>0</v>
      </c>
      <c r="S219" s="190">
        <v>0</v>
      </c>
      <c r="T219" s="191">
        <f>S219*H219</f>
        <v>0</v>
      </c>
      <c r="U219" s="38"/>
      <c r="V219" s="38"/>
      <c r="W219" s="38"/>
      <c r="X219" s="38"/>
      <c r="Y219" s="38"/>
      <c r="Z219" s="38"/>
      <c r="AA219" s="38"/>
      <c r="AB219" s="38"/>
      <c r="AC219" s="38"/>
      <c r="AD219" s="38"/>
      <c r="AE219" s="38"/>
      <c r="AR219" s="192" t="s">
        <v>165</v>
      </c>
      <c r="AT219" s="192" t="s">
        <v>160</v>
      </c>
      <c r="AU219" s="192" t="s">
        <v>83</v>
      </c>
      <c r="AY219" s="19" t="s">
        <v>158</v>
      </c>
      <c r="BE219" s="193">
        <f>IF(N219="základní",J219,0)</f>
        <v>0</v>
      </c>
      <c r="BF219" s="193">
        <f>IF(N219="snížená",J219,0)</f>
        <v>0</v>
      </c>
      <c r="BG219" s="193">
        <f>IF(N219="zákl. přenesená",J219,0)</f>
        <v>0</v>
      </c>
      <c r="BH219" s="193">
        <f>IF(N219="sníž. přenesená",J219,0)</f>
        <v>0</v>
      </c>
      <c r="BI219" s="193">
        <f>IF(N219="nulová",J219,0)</f>
        <v>0</v>
      </c>
      <c r="BJ219" s="19" t="s">
        <v>81</v>
      </c>
      <c r="BK219" s="193">
        <f>ROUND(I219*H219,2)</f>
        <v>0</v>
      </c>
      <c r="BL219" s="19" t="s">
        <v>165</v>
      </c>
      <c r="BM219" s="192" t="s">
        <v>733</v>
      </c>
    </row>
    <row r="220" s="2" customFormat="1">
      <c r="A220" s="38"/>
      <c r="B220" s="39"/>
      <c r="C220" s="38"/>
      <c r="D220" s="194" t="s">
        <v>167</v>
      </c>
      <c r="E220" s="38"/>
      <c r="F220" s="195" t="s">
        <v>3036</v>
      </c>
      <c r="G220" s="38"/>
      <c r="H220" s="38"/>
      <c r="I220" s="196"/>
      <c r="J220" s="38"/>
      <c r="K220" s="38"/>
      <c r="L220" s="39"/>
      <c r="M220" s="197"/>
      <c r="N220" s="198"/>
      <c r="O220" s="77"/>
      <c r="P220" s="77"/>
      <c r="Q220" s="77"/>
      <c r="R220" s="77"/>
      <c r="S220" s="77"/>
      <c r="T220" s="78"/>
      <c r="U220" s="38"/>
      <c r="V220" s="38"/>
      <c r="W220" s="38"/>
      <c r="X220" s="38"/>
      <c r="Y220" s="38"/>
      <c r="Z220" s="38"/>
      <c r="AA220" s="38"/>
      <c r="AB220" s="38"/>
      <c r="AC220" s="38"/>
      <c r="AD220" s="38"/>
      <c r="AE220" s="38"/>
      <c r="AT220" s="19" t="s">
        <v>167</v>
      </c>
      <c r="AU220" s="19" t="s">
        <v>83</v>
      </c>
    </row>
    <row r="221" s="2" customFormat="1" ht="16.5" customHeight="1">
      <c r="A221" s="38"/>
      <c r="B221" s="180"/>
      <c r="C221" s="181" t="s">
        <v>477</v>
      </c>
      <c r="D221" s="181" t="s">
        <v>160</v>
      </c>
      <c r="E221" s="182" t="s">
        <v>3037</v>
      </c>
      <c r="F221" s="183" t="s">
        <v>3038</v>
      </c>
      <c r="G221" s="184" t="s">
        <v>364</v>
      </c>
      <c r="H221" s="185">
        <v>1</v>
      </c>
      <c r="I221" s="186"/>
      <c r="J221" s="187">
        <f>ROUND(I221*H221,2)</f>
        <v>0</v>
      </c>
      <c r="K221" s="183" t="s">
        <v>1</v>
      </c>
      <c r="L221" s="39"/>
      <c r="M221" s="188" t="s">
        <v>1</v>
      </c>
      <c r="N221" s="189" t="s">
        <v>40</v>
      </c>
      <c r="O221" s="77"/>
      <c r="P221" s="190">
        <f>O221*H221</f>
        <v>0</v>
      </c>
      <c r="Q221" s="190">
        <v>0</v>
      </c>
      <c r="R221" s="190">
        <f>Q221*H221</f>
        <v>0</v>
      </c>
      <c r="S221" s="190">
        <v>0</v>
      </c>
      <c r="T221" s="191">
        <f>S221*H221</f>
        <v>0</v>
      </c>
      <c r="U221" s="38"/>
      <c r="V221" s="38"/>
      <c r="W221" s="38"/>
      <c r="X221" s="38"/>
      <c r="Y221" s="38"/>
      <c r="Z221" s="38"/>
      <c r="AA221" s="38"/>
      <c r="AB221" s="38"/>
      <c r="AC221" s="38"/>
      <c r="AD221" s="38"/>
      <c r="AE221" s="38"/>
      <c r="AR221" s="192" t="s">
        <v>165</v>
      </c>
      <c r="AT221" s="192" t="s">
        <v>160</v>
      </c>
      <c r="AU221" s="192" t="s">
        <v>83</v>
      </c>
      <c r="AY221" s="19" t="s">
        <v>158</v>
      </c>
      <c r="BE221" s="193">
        <f>IF(N221="základní",J221,0)</f>
        <v>0</v>
      </c>
      <c r="BF221" s="193">
        <f>IF(N221="snížená",J221,0)</f>
        <v>0</v>
      </c>
      <c r="BG221" s="193">
        <f>IF(N221="zákl. přenesená",J221,0)</f>
        <v>0</v>
      </c>
      <c r="BH221" s="193">
        <f>IF(N221="sníž. přenesená",J221,0)</f>
        <v>0</v>
      </c>
      <c r="BI221" s="193">
        <f>IF(N221="nulová",J221,0)</f>
        <v>0</v>
      </c>
      <c r="BJ221" s="19" t="s">
        <v>81</v>
      </c>
      <c r="BK221" s="193">
        <f>ROUND(I221*H221,2)</f>
        <v>0</v>
      </c>
      <c r="BL221" s="19" t="s">
        <v>165</v>
      </c>
      <c r="BM221" s="192" t="s">
        <v>743</v>
      </c>
    </row>
    <row r="222" s="2" customFormat="1">
      <c r="A222" s="38"/>
      <c r="B222" s="39"/>
      <c r="C222" s="38"/>
      <c r="D222" s="194" t="s">
        <v>167</v>
      </c>
      <c r="E222" s="38"/>
      <c r="F222" s="195" t="s">
        <v>3039</v>
      </c>
      <c r="G222" s="38"/>
      <c r="H222" s="38"/>
      <c r="I222" s="196"/>
      <c r="J222" s="38"/>
      <c r="K222" s="38"/>
      <c r="L222" s="39"/>
      <c r="M222" s="241"/>
      <c r="N222" s="242"/>
      <c r="O222" s="243"/>
      <c r="P222" s="243"/>
      <c r="Q222" s="243"/>
      <c r="R222" s="243"/>
      <c r="S222" s="243"/>
      <c r="T222" s="244"/>
      <c r="U222" s="38"/>
      <c r="V222" s="38"/>
      <c r="W222" s="38"/>
      <c r="X222" s="38"/>
      <c r="Y222" s="38"/>
      <c r="Z222" s="38"/>
      <c r="AA222" s="38"/>
      <c r="AB222" s="38"/>
      <c r="AC222" s="38"/>
      <c r="AD222" s="38"/>
      <c r="AE222" s="38"/>
      <c r="AT222" s="19" t="s">
        <v>167</v>
      </c>
      <c r="AU222" s="19" t="s">
        <v>83</v>
      </c>
    </row>
    <row r="223" s="2" customFormat="1" ht="6.96" customHeight="1">
      <c r="A223" s="38"/>
      <c r="B223" s="60"/>
      <c r="C223" s="61"/>
      <c r="D223" s="61"/>
      <c r="E223" s="61"/>
      <c r="F223" s="61"/>
      <c r="G223" s="61"/>
      <c r="H223" s="61"/>
      <c r="I223" s="61"/>
      <c r="J223" s="61"/>
      <c r="K223" s="61"/>
      <c r="L223" s="39"/>
      <c r="M223" s="38"/>
      <c r="O223" s="38"/>
      <c r="P223" s="38"/>
      <c r="Q223" s="38"/>
      <c r="R223" s="38"/>
      <c r="S223" s="38"/>
      <c r="T223" s="38"/>
      <c r="U223" s="38"/>
      <c r="V223" s="38"/>
      <c r="W223" s="38"/>
      <c r="X223" s="38"/>
      <c r="Y223" s="38"/>
      <c r="Z223" s="38"/>
      <c r="AA223" s="38"/>
      <c r="AB223" s="38"/>
      <c r="AC223" s="38"/>
      <c r="AD223" s="38"/>
      <c r="AE223" s="38"/>
    </row>
  </sheetData>
  <autoFilter ref="C123:K222"/>
  <mergeCells count="12">
    <mergeCell ref="E7:H7"/>
    <mergeCell ref="E9:H9"/>
    <mergeCell ref="E11:H11"/>
    <mergeCell ref="E20:H20"/>
    <mergeCell ref="E29:H29"/>
    <mergeCell ref="E85:H85"/>
    <mergeCell ref="E87:H87"/>
    <mergeCell ref="E89:H89"/>
    <mergeCell ref="E112:H112"/>
    <mergeCell ref="E114:H114"/>
    <mergeCell ref="E116:H11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110</v>
      </c>
    </row>
    <row r="3" s="1" customFormat="1" ht="6.96" customHeight="1">
      <c r="B3" s="20"/>
      <c r="C3" s="21"/>
      <c r="D3" s="21"/>
      <c r="E3" s="21"/>
      <c r="F3" s="21"/>
      <c r="G3" s="21"/>
      <c r="H3" s="21"/>
      <c r="I3" s="21"/>
      <c r="J3" s="21"/>
      <c r="K3" s="21"/>
      <c r="L3" s="22"/>
      <c r="AT3" s="19" t="s">
        <v>83</v>
      </c>
    </row>
    <row r="4" s="1" customFormat="1" ht="24.96" customHeight="1">
      <c r="B4" s="22"/>
      <c r="D4" s="23" t="s">
        <v>111</v>
      </c>
      <c r="L4" s="22"/>
      <c r="M4" s="129" t="s">
        <v>10</v>
      </c>
      <c r="AT4" s="19" t="s">
        <v>3</v>
      </c>
    </row>
    <row r="5" s="1" customFormat="1" ht="6.96" customHeight="1">
      <c r="B5" s="22"/>
      <c r="L5" s="22"/>
    </row>
    <row r="6" s="1" customFormat="1" ht="12" customHeight="1">
      <c r="B6" s="22"/>
      <c r="D6" s="32" t="s">
        <v>16</v>
      </c>
      <c r="L6" s="22"/>
    </row>
    <row r="7" s="1" customFormat="1" ht="16.5" customHeight="1">
      <c r="B7" s="22"/>
      <c r="E7" s="130" t="str">
        <f>'Rekapitulace stavby'!K6</f>
        <v>Brno, VDJ Jelenice, rekonstrukce stavební části a technologie</v>
      </c>
      <c r="F7" s="32"/>
      <c r="G7" s="32"/>
      <c r="H7" s="32"/>
      <c r="L7" s="22"/>
    </row>
    <row r="8" s="1" customFormat="1" ht="12" customHeight="1">
      <c r="B8" s="22"/>
      <c r="D8" s="32" t="s">
        <v>112</v>
      </c>
      <c r="L8" s="22"/>
    </row>
    <row r="9" s="2" customFormat="1" ht="16.5" customHeight="1">
      <c r="A9" s="38"/>
      <c r="B9" s="39"/>
      <c r="C9" s="38"/>
      <c r="D9" s="38"/>
      <c r="E9" s="130" t="s">
        <v>113</v>
      </c>
      <c r="F9" s="38"/>
      <c r="G9" s="38"/>
      <c r="H9" s="38"/>
      <c r="I9" s="38"/>
      <c r="J9" s="38"/>
      <c r="K9" s="38"/>
      <c r="L9" s="55"/>
      <c r="S9" s="38"/>
      <c r="T9" s="38"/>
      <c r="U9" s="38"/>
      <c r="V9" s="38"/>
      <c r="W9" s="38"/>
      <c r="X9" s="38"/>
      <c r="Y9" s="38"/>
      <c r="Z9" s="38"/>
      <c r="AA9" s="38"/>
      <c r="AB9" s="38"/>
      <c r="AC9" s="38"/>
      <c r="AD9" s="38"/>
      <c r="AE9" s="38"/>
    </row>
    <row r="10" s="2" customFormat="1" ht="12" customHeight="1">
      <c r="A10" s="38"/>
      <c r="B10" s="39"/>
      <c r="C10" s="38"/>
      <c r="D10" s="32" t="s">
        <v>114</v>
      </c>
      <c r="E10" s="38"/>
      <c r="F10" s="38"/>
      <c r="G10" s="38"/>
      <c r="H10" s="38"/>
      <c r="I10" s="38"/>
      <c r="J10" s="38"/>
      <c r="K10" s="38"/>
      <c r="L10" s="55"/>
      <c r="S10" s="38"/>
      <c r="T10" s="38"/>
      <c r="U10" s="38"/>
      <c r="V10" s="38"/>
      <c r="W10" s="38"/>
      <c r="X10" s="38"/>
      <c r="Y10" s="38"/>
      <c r="Z10" s="38"/>
      <c r="AA10" s="38"/>
      <c r="AB10" s="38"/>
      <c r="AC10" s="38"/>
      <c r="AD10" s="38"/>
      <c r="AE10" s="38"/>
    </row>
    <row r="11" s="2" customFormat="1" ht="16.5" customHeight="1">
      <c r="A11" s="38"/>
      <c r="B11" s="39"/>
      <c r="C11" s="38"/>
      <c r="D11" s="38"/>
      <c r="E11" s="67" t="s">
        <v>3040</v>
      </c>
      <c r="F11" s="38"/>
      <c r="G11" s="38"/>
      <c r="H11" s="38"/>
      <c r="I11" s="38"/>
      <c r="J11" s="38"/>
      <c r="K11" s="38"/>
      <c r="L11" s="55"/>
      <c r="S11" s="38"/>
      <c r="T11" s="38"/>
      <c r="U11" s="38"/>
      <c r="V11" s="38"/>
      <c r="W11" s="38"/>
      <c r="X11" s="38"/>
      <c r="Y11" s="38"/>
      <c r="Z11" s="38"/>
      <c r="AA11" s="38"/>
      <c r="AB11" s="38"/>
      <c r="AC11" s="38"/>
      <c r="AD11" s="38"/>
      <c r="AE11" s="38"/>
    </row>
    <row r="12" s="2" customFormat="1">
      <c r="A12" s="38"/>
      <c r="B12" s="39"/>
      <c r="C12" s="38"/>
      <c r="D12" s="38"/>
      <c r="E12" s="38"/>
      <c r="F12" s="38"/>
      <c r="G12" s="38"/>
      <c r="H12" s="38"/>
      <c r="I12" s="38"/>
      <c r="J12" s="38"/>
      <c r="K12" s="38"/>
      <c r="L12" s="55"/>
      <c r="S12" s="38"/>
      <c r="T12" s="38"/>
      <c r="U12" s="38"/>
      <c r="V12" s="38"/>
      <c r="W12" s="38"/>
      <c r="X12" s="38"/>
      <c r="Y12" s="38"/>
      <c r="Z12" s="38"/>
      <c r="AA12" s="38"/>
      <c r="AB12" s="38"/>
      <c r="AC12" s="38"/>
      <c r="AD12" s="38"/>
      <c r="AE12" s="38"/>
    </row>
    <row r="13" s="2" customFormat="1" ht="12" customHeight="1">
      <c r="A13" s="38"/>
      <c r="B13" s="39"/>
      <c r="C13" s="38"/>
      <c r="D13" s="32" t="s">
        <v>18</v>
      </c>
      <c r="E13" s="38"/>
      <c r="F13" s="27" t="s">
        <v>1</v>
      </c>
      <c r="G13" s="38"/>
      <c r="H13" s="38"/>
      <c r="I13" s="32" t="s">
        <v>19</v>
      </c>
      <c r="J13" s="27" t="s">
        <v>1</v>
      </c>
      <c r="K13" s="38"/>
      <c r="L13" s="55"/>
      <c r="S13" s="38"/>
      <c r="T13" s="38"/>
      <c r="U13" s="38"/>
      <c r="V13" s="38"/>
      <c r="W13" s="38"/>
      <c r="X13" s="38"/>
      <c r="Y13" s="38"/>
      <c r="Z13" s="38"/>
      <c r="AA13" s="38"/>
      <c r="AB13" s="38"/>
      <c r="AC13" s="38"/>
      <c r="AD13" s="38"/>
      <c r="AE13" s="38"/>
    </row>
    <row r="14" s="2" customFormat="1" ht="12" customHeight="1">
      <c r="A14" s="38"/>
      <c r="B14" s="39"/>
      <c r="C14" s="38"/>
      <c r="D14" s="32" t="s">
        <v>20</v>
      </c>
      <c r="E14" s="38"/>
      <c r="F14" s="27" t="s">
        <v>21</v>
      </c>
      <c r="G14" s="38"/>
      <c r="H14" s="38"/>
      <c r="I14" s="32" t="s">
        <v>22</v>
      </c>
      <c r="J14" s="69" t="str">
        <f>'Rekapitulace stavby'!AN8</f>
        <v>23. 6. 2025</v>
      </c>
      <c r="K14" s="38"/>
      <c r="L14" s="55"/>
      <c r="S14" s="38"/>
      <c r="T14" s="38"/>
      <c r="U14" s="38"/>
      <c r="V14" s="38"/>
      <c r="W14" s="38"/>
      <c r="X14" s="38"/>
      <c r="Y14" s="38"/>
      <c r="Z14" s="38"/>
      <c r="AA14" s="38"/>
      <c r="AB14" s="38"/>
      <c r="AC14" s="38"/>
      <c r="AD14" s="38"/>
      <c r="AE14" s="38"/>
    </row>
    <row r="15" s="2" customFormat="1" ht="10.8" customHeight="1">
      <c r="A15" s="38"/>
      <c r="B15" s="39"/>
      <c r="C15" s="38"/>
      <c r="D15" s="38"/>
      <c r="E15" s="38"/>
      <c r="F15" s="38"/>
      <c r="G15" s="38"/>
      <c r="H15" s="38"/>
      <c r="I15" s="38"/>
      <c r="J15" s="38"/>
      <c r="K15" s="38"/>
      <c r="L15" s="55"/>
      <c r="S15" s="38"/>
      <c r="T15" s="38"/>
      <c r="U15" s="38"/>
      <c r="V15" s="38"/>
      <c r="W15" s="38"/>
      <c r="X15" s="38"/>
      <c r="Y15" s="38"/>
      <c r="Z15" s="38"/>
      <c r="AA15" s="38"/>
      <c r="AB15" s="38"/>
      <c r="AC15" s="38"/>
      <c r="AD15" s="38"/>
      <c r="AE15" s="38"/>
    </row>
    <row r="16" s="2" customFormat="1" ht="12" customHeight="1">
      <c r="A16" s="38"/>
      <c r="B16" s="39"/>
      <c r="C16" s="38"/>
      <c r="D16" s="32" t="s">
        <v>24</v>
      </c>
      <c r="E16" s="38"/>
      <c r="F16" s="38"/>
      <c r="G16" s="38"/>
      <c r="H16" s="38"/>
      <c r="I16" s="32" t="s">
        <v>25</v>
      </c>
      <c r="J16" s="27" t="str">
        <f>IF('Rekapitulace stavby'!AN10="","",'Rekapitulace stavby'!AN10)</f>
        <v/>
      </c>
      <c r="K16" s="38"/>
      <c r="L16" s="55"/>
      <c r="S16" s="38"/>
      <c r="T16" s="38"/>
      <c r="U16" s="38"/>
      <c r="V16" s="38"/>
      <c r="W16" s="38"/>
      <c r="X16" s="38"/>
      <c r="Y16" s="38"/>
      <c r="Z16" s="38"/>
      <c r="AA16" s="38"/>
      <c r="AB16" s="38"/>
      <c r="AC16" s="38"/>
      <c r="AD16" s="38"/>
      <c r="AE16" s="38"/>
    </row>
    <row r="17" s="2" customFormat="1" ht="18" customHeight="1">
      <c r="A17" s="38"/>
      <c r="B17" s="39"/>
      <c r="C17" s="38"/>
      <c r="D17" s="38"/>
      <c r="E17" s="27" t="str">
        <f>IF('Rekapitulace stavby'!E11="","",'Rekapitulace stavby'!E11)</f>
        <v>Statutární město Brno</v>
      </c>
      <c r="F17" s="38"/>
      <c r="G17" s="38"/>
      <c r="H17" s="38"/>
      <c r="I17" s="32" t="s">
        <v>27</v>
      </c>
      <c r="J17" s="27" t="str">
        <f>IF('Rekapitulace stavby'!AN11="","",'Rekapitulace stavby'!AN11)</f>
        <v/>
      </c>
      <c r="K17" s="38"/>
      <c r="L17" s="55"/>
      <c r="S17" s="38"/>
      <c r="T17" s="38"/>
      <c r="U17" s="38"/>
      <c r="V17" s="38"/>
      <c r="W17" s="38"/>
      <c r="X17" s="38"/>
      <c r="Y17" s="38"/>
      <c r="Z17" s="38"/>
      <c r="AA17" s="38"/>
      <c r="AB17" s="38"/>
      <c r="AC17" s="38"/>
      <c r="AD17" s="38"/>
      <c r="AE17" s="38"/>
    </row>
    <row r="18" s="2" customFormat="1" ht="6.96" customHeight="1">
      <c r="A18" s="38"/>
      <c r="B18" s="39"/>
      <c r="C18" s="38"/>
      <c r="D18" s="38"/>
      <c r="E18" s="38"/>
      <c r="F18" s="38"/>
      <c r="G18" s="38"/>
      <c r="H18" s="38"/>
      <c r="I18" s="38"/>
      <c r="J18" s="38"/>
      <c r="K18" s="38"/>
      <c r="L18" s="55"/>
      <c r="S18" s="38"/>
      <c r="T18" s="38"/>
      <c r="U18" s="38"/>
      <c r="V18" s="38"/>
      <c r="W18" s="38"/>
      <c r="X18" s="38"/>
      <c r="Y18" s="38"/>
      <c r="Z18" s="38"/>
      <c r="AA18" s="38"/>
      <c r="AB18" s="38"/>
      <c r="AC18" s="38"/>
      <c r="AD18" s="38"/>
      <c r="AE18" s="38"/>
    </row>
    <row r="19" s="2" customFormat="1" ht="12" customHeight="1">
      <c r="A19" s="38"/>
      <c r="B19" s="39"/>
      <c r="C19" s="38"/>
      <c r="D19" s="32" t="s">
        <v>28</v>
      </c>
      <c r="E19" s="38"/>
      <c r="F19" s="38"/>
      <c r="G19" s="38"/>
      <c r="H19" s="38"/>
      <c r="I19" s="32" t="s">
        <v>25</v>
      </c>
      <c r="J19" s="33" t="str">
        <f>'Rekapitulace stavby'!AN13</f>
        <v>Vyplň údaj</v>
      </c>
      <c r="K19" s="38"/>
      <c r="L19" s="55"/>
      <c r="S19" s="38"/>
      <c r="T19" s="38"/>
      <c r="U19" s="38"/>
      <c r="V19" s="38"/>
      <c r="W19" s="38"/>
      <c r="X19" s="38"/>
      <c r="Y19" s="38"/>
      <c r="Z19" s="38"/>
      <c r="AA19" s="38"/>
      <c r="AB19" s="38"/>
      <c r="AC19" s="38"/>
      <c r="AD19" s="38"/>
      <c r="AE19" s="38"/>
    </row>
    <row r="20" s="2" customFormat="1" ht="18" customHeight="1">
      <c r="A20" s="38"/>
      <c r="B20" s="39"/>
      <c r="C20" s="38"/>
      <c r="D20" s="38"/>
      <c r="E20" s="33" t="str">
        <f>'Rekapitulace stavby'!E14</f>
        <v>Vyplň údaj</v>
      </c>
      <c r="F20" s="27"/>
      <c r="G20" s="27"/>
      <c r="H20" s="27"/>
      <c r="I20" s="32" t="s">
        <v>27</v>
      </c>
      <c r="J20" s="33" t="str">
        <f>'Rekapitulace stavby'!AN14</f>
        <v>Vyplň údaj</v>
      </c>
      <c r="K20" s="38"/>
      <c r="L20" s="55"/>
      <c r="S20" s="38"/>
      <c r="T20" s="38"/>
      <c r="U20" s="38"/>
      <c r="V20" s="38"/>
      <c r="W20" s="38"/>
      <c r="X20" s="38"/>
      <c r="Y20" s="38"/>
      <c r="Z20" s="38"/>
      <c r="AA20" s="38"/>
      <c r="AB20" s="38"/>
      <c r="AC20" s="38"/>
      <c r="AD20" s="38"/>
      <c r="AE20" s="38"/>
    </row>
    <row r="21" s="2" customFormat="1" ht="6.96" customHeight="1">
      <c r="A21" s="38"/>
      <c r="B21" s="39"/>
      <c r="C21" s="38"/>
      <c r="D21" s="38"/>
      <c r="E21" s="38"/>
      <c r="F21" s="38"/>
      <c r="G21" s="38"/>
      <c r="H21" s="38"/>
      <c r="I21" s="38"/>
      <c r="J21" s="38"/>
      <c r="K21" s="38"/>
      <c r="L21" s="55"/>
      <c r="S21" s="38"/>
      <c r="T21" s="38"/>
      <c r="U21" s="38"/>
      <c r="V21" s="38"/>
      <c r="W21" s="38"/>
      <c r="X21" s="38"/>
      <c r="Y21" s="38"/>
      <c r="Z21" s="38"/>
      <c r="AA21" s="38"/>
      <c r="AB21" s="38"/>
      <c r="AC21" s="38"/>
      <c r="AD21" s="38"/>
      <c r="AE21" s="38"/>
    </row>
    <row r="22" s="2" customFormat="1" ht="12" customHeight="1">
      <c r="A22" s="38"/>
      <c r="B22" s="39"/>
      <c r="C22" s="38"/>
      <c r="D22" s="32" t="s">
        <v>30</v>
      </c>
      <c r="E22" s="38"/>
      <c r="F22" s="38"/>
      <c r="G22" s="38"/>
      <c r="H22" s="38"/>
      <c r="I22" s="32" t="s">
        <v>25</v>
      </c>
      <c r="J22" s="27" t="str">
        <f>IF('Rekapitulace stavby'!AN16="","",'Rekapitulace stavby'!AN16)</f>
        <v/>
      </c>
      <c r="K22" s="38"/>
      <c r="L22" s="55"/>
      <c r="S22" s="38"/>
      <c r="T22" s="38"/>
      <c r="U22" s="38"/>
      <c r="V22" s="38"/>
      <c r="W22" s="38"/>
      <c r="X22" s="38"/>
      <c r="Y22" s="38"/>
      <c r="Z22" s="38"/>
      <c r="AA22" s="38"/>
      <c r="AB22" s="38"/>
      <c r="AC22" s="38"/>
      <c r="AD22" s="38"/>
      <c r="AE22" s="38"/>
    </row>
    <row r="23" s="2" customFormat="1" ht="18" customHeight="1">
      <c r="A23" s="38"/>
      <c r="B23" s="39"/>
      <c r="C23" s="38"/>
      <c r="D23" s="38"/>
      <c r="E23" s="27" t="str">
        <f>IF('Rekapitulace stavby'!E17="","",'Rekapitulace stavby'!E17)</f>
        <v>Sweco a.s., divize Morava</v>
      </c>
      <c r="F23" s="38"/>
      <c r="G23" s="38"/>
      <c r="H23" s="38"/>
      <c r="I23" s="32" t="s">
        <v>27</v>
      </c>
      <c r="J23" s="27" t="str">
        <f>IF('Rekapitulace stavby'!AN17="","",'Rekapitulace stavby'!AN17)</f>
        <v/>
      </c>
      <c r="K23" s="38"/>
      <c r="L23" s="55"/>
      <c r="S23" s="38"/>
      <c r="T23" s="38"/>
      <c r="U23" s="38"/>
      <c r="V23" s="38"/>
      <c r="W23" s="38"/>
      <c r="X23" s="38"/>
      <c r="Y23" s="38"/>
      <c r="Z23" s="38"/>
      <c r="AA23" s="38"/>
      <c r="AB23" s="38"/>
      <c r="AC23" s="38"/>
      <c r="AD23" s="38"/>
      <c r="AE23" s="38"/>
    </row>
    <row r="24" s="2" customFormat="1" ht="6.96" customHeight="1">
      <c r="A24" s="38"/>
      <c r="B24" s="39"/>
      <c r="C24" s="38"/>
      <c r="D24" s="38"/>
      <c r="E24" s="38"/>
      <c r="F24" s="38"/>
      <c r="G24" s="38"/>
      <c r="H24" s="38"/>
      <c r="I24" s="38"/>
      <c r="J24" s="38"/>
      <c r="K24" s="38"/>
      <c r="L24" s="55"/>
      <c r="S24" s="38"/>
      <c r="T24" s="38"/>
      <c r="U24" s="38"/>
      <c r="V24" s="38"/>
      <c r="W24" s="38"/>
      <c r="X24" s="38"/>
      <c r="Y24" s="38"/>
      <c r="Z24" s="38"/>
      <c r="AA24" s="38"/>
      <c r="AB24" s="38"/>
      <c r="AC24" s="38"/>
      <c r="AD24" s="38"/>
      <c r="AE24" s="38"/>
    </row>
    <row r="25" s="2" customFormat="1" ht="12" customHeight="1">
      <c r="A25" s="38"/>
      <c r="B25" s="39"/>
      <c r="C25" s="38"/>
      <c r="D25" s="32" t="s">
        <v>33</v>
      </c>
      <c r="E25" s="38"/>
      <c r="F25" s="38"/>
      <c r="G25" s="38"/>
      <c r="H25" s="38"/>
      <c r="I25" s="32" t="s">
        <v>25</v>
      </c>
      <c r="J25" s="27" t="str">
        <f>IF('Rekapitulace stavby'!AN19="","",'Rekapitulace stavby'!AN19)</f>
        <v/>
      </c>
      <c r="K25" s="38"/>
      <c r="L25" s="55"/>
      <c r="S25" s="38"/>
      <c r="T25" s="38"/>
      <c r="U25" s="38"/>
      <c r="V25" s="38"/>
      <c r="W25" s="38"/>
      <c r="X25" s="38"/>
      <c r="Y25" s="38"/>
      <c r="Z25" s="38"/>
      <c r="AA25" s="38"/>
      <c r="AB25" s="38"/>
      <c r="AC25" s="38"/>
      <c r="AD25" s="38"/>
      <c r="AE25" s="38"/>
    </row>
    <row r="26" s="2" customFormat="1" ht="18" customHeight="1">
      <c r="A26" s="38"/>
      <c r="B26" s="39"/>
      <c r="C26" s="38"/>
      <c r="D26" s="38"/>
      <c r="E26" s="27" t="str">
        <f>IF('Rekapitulace stavby'!E20="","",'Rekapitulace stavby'!E20)</f>
        <v xml:space="preserve"> </v>
      </c>
      <c r="F26" s="38"/>
      <c r="G26" s="38"/>
      <c r="H26" s="38"/>
      <c r="I26" s="32" t="s">
        <v>27</v>
      </c>
      <c r="J26" s="27" t="str">
        <f>IF('Rekapitulace stavby'!AN20="","",'Rekapitulace stavby'!AN20)</f>
        <v/>
      </c>
      <c r="K26" s="38"/>
      <c r="L26" s="55"/>
      <c r="S26" s="38"/>
      <c r="T26" s="38"/>
      <c r="U26" s="38"/>
      <c r="V26" s="38"/>
      <c r="W26" s="38"/>
      <c r="X26" s="38"/>
      <c r="Y26" s="38"/>
      <c r="Z26" s="38"/>
      <c r="AA26" s="38"/>
      <c r="AB26" s="38"/>
      <c r="AC26" s="38"/>
      <c r="AD26" s="38"/>
      <c r="AE26" s="38"/>
    </row>
    <row r="27" s="2" customFormat="1" ht="6.96" customHeight="1">
      <c r="A27" s="38"/>
      <c r="B27" s="39"/>
      <c r="C27" s="38"/>
      <c r="D27" s="38"/>
      <c r="E27" s="38"/>
      <c r="F27" s="38"/>
      <c r="G27" s="38"/>
      <c r="H27" s="38"/>
      <c r="I27" s="38"/>
      <c r="J27" s="38"/>
      <c r="K27" s="38"/>
      <c r="L27" s="55"/>
      <c r="S27" s="38"/>
      <c r="T27" s="38"/>
      <c r="U27" s="38"/>
      <c r="V27" s="38"/>
      <c r="W27" s="38"/>
      <c r="X27" s="38"/>
      <c r="Y27" s="38"/>
      <c r="Z27" s="38"/>
      <c r="AA27" s="38"/>
      <c r="AB27" s="38"/>
      <c r="AC27" s="38"/>
      <c r="AD27" s="38"/>
      <c r="AE27" s="38"/>
    </row>
    <row r="28" s="2" customFormat="1" ht="12" customHeight="1">
      <c r="A28" s="38"/>
      <c r="B28" s="39"/>
      <c r="C28" s="38"/>
      <c r="D28" s="32" t="s">
        <v>34</v>
      </c>
      <c r="E28" s="38"/>
      <c r="F28" s="38"/>
      <c r="G28" s="38"/>
      <c r="H28" s="38"/>
      <c r="I28" s="38"/>
      <c r="J28" s="38"/>
      <c r="K28" s="38"/>
      <c r="L28" s="55"/>
      <c r="S28" s="38"/>
      <c r="T28" s="38"/>
      <c r="U28" s="38"/>
      <c r="V28" s="38"/>
      <c r="W28" s="38"/>
      <c r="X28" s="38"/>
      <c r="Y28" s="38"/>
      <c r="Z28" s="38"/>
      <c r="AA28" s="38"/>
      <c r="AB28" s="38"/>
      <c r="AC28" s="38"/>
      <c r="AD28" s="38"/>
      <c r="AE28" s="38"/>
    </row>
    <row r="29" s="8" customFormat="1" ht="16.5" customHeight="1">
      <c r="A29" s="132"/>
      <c r="B29" s="133"/>
      <c r="C29" s="132"/>
      <c r="D29" s="132"/>
      <c r="E29" s="36" t="s">
        <v>1</v>
      </c>
      <c r="F29" s="36"/>
      <c r="G29" s="36"/>
      <c r="H29" s="36"/>
      <c r="I29" s="132"/>
      <c r="J29" s="132"/>
      <c r="K29" s="132"/>
      <c r="L29" s="134"/>
      <c r="S29" s="132"/>
      <c r="T29" s="132"/>
      <c r="U29" s="132"/>
      <c r="V29" s="132"/>
      <c r="W29" s="132"/>
      <c r="X29" s="132"/>
      <c r="Y29" s="132"/>
      <c r="Z29" s="132"/>
      <c r="AA29" s="132"/>
      <c r="AB29" s="132"/>
      <c r="AC29" s="132"/>
      <c r="AD29" s="132"/>
      <c r="AE29" s="132"/>
    </row>
    <row r="30" s="2" customFormat="1" ht="6.96" customHeight="1">
      <c r="A30" s="38"/>
      <c r="B30" s="39"/>
      <c r="C30" s="38"/>
      <c r="D30" s="38"/>
      <c r="E30" s="38"/>
      <c r="F30" s="38"/>
      <c r="G30" s="38"/>
      <c r="H30" s="38"/>
      <c r="I30" s="38"/>
      <c r="J30" s="38"/>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25.44" customHeight="1">
      <c r="A32" s="38"/>
      <c r="B32" s="39"/>
      <c r="C32" s="38"/>
      <c r="D32" s="135" t="s">
        <v>35</v>
      </c>
      <c r="E32" s="38"/>
      <c r="F32" s="38"/>
      <c r="G32" s="38"/>
      <c r="H32" s="38"/>
      <c r="I32" s="38"/>
      <c r="J32" s="96">
        <f>ROUND(J139, 2)</f>
        <v>0</v>
      </c>
      <c r="K32" s="38"/>
      <c r="L32" s="55"/>
      <c r="S32" s="38"/>
      <c r="T32" s="38"/>
      <c r="U32" s="38"/>
      <c r="V32" s="38"/>
      <c r="W32" s="38"/>
      <c r="X32" s="38"/>
      <c r="Y32" s="38"/>
      <c r="Z32" s="38"/>
      <c r="AA32" s="38"/>
      <c r="AB32" s="38"/>
      <c r="AC32" s="38"/>
      <c r="AD32" s="38"/>
      <c r="AE32" s="38"/>
    </row>
    <row r="33" s="2" customFormat="1" ht="6.96" customHeight="1">
      <c r="A33" s="38"/>
      <c r="B33" s="39"/>
      <c r="C33" s="38"/>
      <c r="D33" s="90"/>
      <c r="E33" s="90"/>
      <c r="F33" s="90"/>
      <c r="G33" s="90"/>
      <c r="H33" s="90"/>
      <c r="I33" s="90"/>
      <c r="J33" s="90"/>
      <c r="K33" s="90"/>
      <c r="L33" s="55"/>
      <c r="S33" s="38"/>
      <c r="T33" s="38"/>
      <c r="U33" s="38"/>
      <c r="V33" s="38"/>
      <c r="W33" s="38"/>
      <c r="X33" s="38"/>
      <c r="Y33" s="38"/>
      <c r="Z33" s="38"/>
      <c r="AA33" s="38"/>
      <c r="AB33" s="38"/>
      <c r="AC33" s="38"/>
      <c r="AD33" s="38"/>
      <c r="AE33" s="38"/>
    </row>
    <row r="34" s="2" customFormat="1" ht="14.4" customHeight="1">
      <c r="A34" s="38"/>
      <c r="B34" s="39"/>
      <c r="C34" s="38"/>
      <c r="D34" s="38"/>
      <c r="E34" s="38"/>
      <c r="F34" s="43" t="s">
        <v>37</v>
      </c>
      <c r="G34" s="38"/>
      <c r="H34" s="38"/>
      <c r="I34" s="43" t="s">
        <v>36</v>
      </c>
      <c r="J34" s="43" t="s">
        <v>38</v>
      </c>
      <c r="K34" s="38"/>
      <c r="L34" s="55"/>
      <c r="S34" s="38"/>
      <c r="T34" s="38"/>
      <c r="U34" s="38"/>
      <c r="V34" s="38"/>
      <c r="W34" s="38"/>
      <c r="X34" s="38"/>
      <c r="Y34" s="38"/>
      <c r="Z34" s="38"/>
      <c r="AA34" s="38"/>
      <c r="AB34" s="38"/>
      <c r="AC34" s="38"/>
      <c r="AD34" s="38"/>
      <c r="AE34" s="38"/>
    </row>
    <row r="35" s="2" customFormat="1" ht="14.4" customHeight="1">
      <c r="A35" s="38"/>
      <c r="B35" s="39"/>
      <c r="C35" s="38"/>
      <c r="D35" s="131" t="s">
        <v>39</v>
      </c>
      <c r="E35" s="32" t="s">
        <v>40</v>
      </c>
      <c r="F35" s="136">
        <f>ROUND((SUM(BE139:BE196)),  2)</f>
        <v>0</v>
      </c>
      <c r="G35" s="38"/>
      <c r="H35" s="38"/>
      <c r="I35" s="137">
        <v>0.20999999999999999</v>
      </c>
      <c r="J35" s="136">
        <f>ROUND(((SUM(BE139:BE196))*I35),  2)</f>
        <v>0</v>
      </c>
      <c r="K35" s="38"/>
      <c r="L35" s="55"/>
      <c r="S35" s="38"/>
      <c r="T35" s="38"/>
      <c r="U35" s="38"/>
      <c r="V35" s="38"/>
      <c r="W35" s="38"/>
      <c r="X35" s="38"/>
      <c r="Y35" s="38"/>
      <c r="Z35" s="38"/>
      <c r="AA35" s="38"/>
      <c r="AB35" s="38"/>
      <c r="AC35" s="38"/>
      <c r="AD35" s="38"/>
      <c r="AE35" s="38"/>
    </row>
    <row r="36" s="2" customFormat="1" ht="14.4" customHeight="1">
      <c r="A36" s="38"/>
      <c r="B36" s="39"/>
      <c r="C36" s="38"/>
      <c r="D36" s="38"/>
      <c r="E36" s="32" t="s">
        <v>41</v>
      </c>
      <c r="F36" s="136">
        <f>ROUND((SUM(BF139:BF196)),  2)</f>
        <v>0</v>
      </c>
      <c r="G36" s="38"/>
      <c r="H36" s="38"/>
      <c r="I36" s="137">
        <v>0.12</v>
      </c>
      <c r="J36" s="136">
        <f>ROUND(((SUM(BF139:BF196))*I36),  2)</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42</v>
      </c>
      <c r="F37" s="136">
        <f>ROUND((SUM(BG139:BG196)),  2)</f>
        <v>0</v>
      </c>
      <c r="G37" s="38"/>
      <c r="H37" s="38"/>
      <c r="I37" s="137">
        <v>0.20999999999999999</v>
      </c>
      <c r="J37" s="136">
        <f>0</f>
        <v>0</v>
      </c>
      <c r="K37" s="38"/>
      <c r="L37" s="55"/>
      <c r="S37" s="38"/>
      <c r="T37" s="38"/>
      <c r="U37" s="38"/>
      <c r="V37" s="38"/>
      <c r="W37" s="38"/>
      <c r="X37" s="38"/>
      <c r="Y37" s="38"/>
      <c r="Z37" s="38"/>
      <c r="AA37" s="38"/>
      <c r="AB37" s="38"/>
      <c r="AC37" s="38"/>
      <c r="AD37" s="38"/>
      <c r="AE37" s="38"/>
    </row>
    <row r="38" hidden="1" s="2" customFormat="1" ht="14.4" customHeight="1">
      <c r="A38" s="38"/>
      <c r="B38" s="39"/>
      <c r="C38" s="38"/>
      <c r="D38" s="38"/>
      <c r="E38" s="32" t="s">
        <v>43</v>
      </c>
      <c r="F38" s="136">
        <f>ROUND((SUM(BH139:BH196)),  2)</f>
        <v>0</v>
      </c>
      <c r="G38" s="38"/>
      <c r="H38" s="38"/>
      <c r="I38" s="137">
        <v>0.12</v>
      </c>
      <c r="J38" s="136">
        <f>0</f>
        <v>0</v>
      </c>
      <c r="K38" s="38"/>
      <c r="L38" s="55"/>
      <c r="S38" s="38"/>
      <c r="T38" s="38"/>
      <c r="U38" s="38"/>
      <c r="V38" s="38"/>
      <c r="W38" s="38"/>
      <c r="X38" s="38"/>
      <c r="Y38" s="38"/>
      <c r="Z38" s="38"/>
      <c r="AA38" s="38"/>
      <c r="AB38" s="38"/>
      <c r="AC38" s="38"/>
      <c r="AD38" s="38"/>
      <c r="AE38" s="38"/>
    </row>
    <row r="39" hidden="1" s="2" customFormat="1" ht="14.4" customHeight="1">
      <c r="A39" s="38"/>
      <c r="B39" s="39"/>
      <c r="C39" s="38"/>
      <c r="D39" s="38"/>
      <c r="E39" s="32" t="s">
        <v>44</v>
      </c>
      <c r="F39" s="136">
        <f>ROUND((SUM(BI139:BI196)),  2)</f>
        <v>0</v>
      </c>
      <c r="G39" s="38"/>
      <c r="H39" s="38"/>
      <c r="I39" s="137">
        <v>0</v>
      </c>
      <c r="J39" s="136">
        <f>0</f>
        <v>0</v>
      </c>
      <c r="K39" s="38"/>
      <c r="L39" s="55"/>
      <c r="S39" s="38"/>
      <c r="T39" s="38"/>
      <c r="U39" s="38"/>
      <c r="V39" s="38"/>
      <c r="W39" s="38"/>
      <c r="X39" s="38"/>
      <c r="Y39" s="38"/>
      <c r="Z39" s="38"/>
      <c r="AA39" s="38"/>
      <c r="AB39" s="38"/>
      <c r="AC39" s="38"/>
      <c r="AD39" s="38"/>
      <c r="AE39" s="38"/>
    </row>
    <row r="40" s="2" customFormat="1" ht="6.96"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2" customFormat="1" ht="25.44" customHeight="1">
      <c r="A41" s="38"/>
      <c r="B41" s="39"/>
      <c r="C41" s="138"/>
      <c r="D41" s="139" t="s">
        <v>45</v>
      </c>
      <c r="E41" s="81"/>
      <c r="F41" s="81"/>
      <c r="G41" s="140" t="s">
        <v>46</v>
      </c>
      <c r="H41" s="141" t="s">
        <v>47</v>
      </c>
      <c r="I41" s="81"/>
      <c r="J41" s="142">
        <f>SUM(J32:J39)</f>
        <v>0</v>
      </c>
      <c r="K41" s="143"/>
      <c r="L41" s="55"/>
      <c r="S41" s="38"/>
      <c r="T41" s="38"/>
      <c r="U41" s="38"/>
      <c r="V41" s="38"/>
      <c r="W41" s="38"/>
      <c r="X41" s="38"/>
      <c r="Y41" s="38"/>
      <c r="Z41" s="38"/>
      <c r="AA41" s="38"/>
      <c r="AB41" s="38"/>
      <c r="AC41" s="38"/>
      <c r="AD41" s="38"/>
      <c r="AE41" s="38"/>
    </row>
    <row r="42" s="2" customFormat="1" ht="14.4" customHeight="1">
      <c r="A42" s="38"/>
      <c r="B42" s="39"/>
      <c r="C42" s="38"/>
      <c r="D42" s="38"/>
      <c r="E42" s="38"/>
      <c r="F42" s="38"/>
      <c r="G42" s="38"/>
      <c r="H42" s="38"/>
      <c r="I42" s="38"/>
      <c r="J42" s="38"/>
      <c r="K42" s="38"/>
      <c r="L42" s="55"/>
      <c r="S42" s="38"/>
      <c r="T42" s="38"/>
      <c r="U42" s="38"/>
      <c r="V42" s="38"/>
      <c r="W42" s="38"/>
      <c r="X42" s="38"/>
      <c r="Y42" s="38"/>
      <c r="Z42" s="38"/>
      <c r="AA42" s="38"/>
      <c r="AB42" s="38"/>
      <c r="AC42" s="38"/>
      <c r="AD42" s="38"/>
      <c r="AE42" s="38"/>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48</v>
      </c>
      <c r="E50" s="57"/>
      <c r="F50" s="57"/>
      <c r="G50" s="56" t="s">
        <v>49</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50</v>
      </c>
      <c r="E61" s="41"/>
      <c r="F61" s="144" t="s">
        <v>51</v>
      </c>
      <c r="G61" s="58" t="s">
        <v>50</v>
      </c>
      <c r="H61" s="41"/>
      <c r="I61" s="41"/>
      <c r="J61" s="145" t="s">
        <v>51</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52</v>
      </c>
      <c r="E65" s="59"/>
      <c r="F65" s="59"/>
      <c r="G65" s="56" t="s">
        <v>53</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50</v>
      </c>
      <c r="E76" s="41"/>
      <c r="F76" s="144" t="s">
        <v>51</v>
      </c>
      <c r="G76" s="58" t="s">
        <v>50</v>
      </c>
      <c r="H76" s="41"/>
      <c r="I76" s="41"/>
      <c r="J76" s="145" t="s">
        <v>51</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118</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30" t="str">
        <f>E7</f>
        <v>Brno, VDJ Jelenice, rekonstrukce stavební části a technologie</v>
      </c>
      <c r="F85" s="32"/>
      <c r="G85" s="32"/>
      <c r="H85" s="32"/>
      <c r="I85" s="38"/>
      <c r="J85" s="38"/>
      <c r="K85" s="38"/>
      <c r="L85" s="55"/>
      <c r="S85" s="38"/>
      <c r="T85" s="38"/>
      <c r="U85" s="38"/>
      <c r="V85" s="38"/>
      <c r="W85" s="38"/>
      <c r="X85" s="38"/>
      <c r="Y85" s="38"/>
      <c r="Z85" s="38"/>
      <c r="AA85" s="38"/>
      <c r="AB85" s="38"/>
      <c r="AC85" s="38"/>
      <c r="AD85" s="38"/>
      <c r="AE85" s="38"/>
    </row>
    <row r="86" s="1" customFormat="1" ht="12" customHeight="1">
      <c r="B86" s="22"/>
      <c r="C86" s="32" t="s">
        <v>112</v>
      </c>
      <c r="L86" s="22"/>
    </row>
    <row r="87" s="2" customFormat="1" ht="16.5" customHeight="1">
      <c r="A87" s="38"/>
      <c r="B87" s="39"/>
      <c r="C87" s="38"/>
      <c r="D87" s="38"/>
      <c r="E87" s="130" t="s">
        <v>113</v>
      </c>
      <c r="F87" s="38"/>
      <c r="G87" s="38"/>
      <c r="H87" s="38"/>
      <c r="I87" s="38"/>
      <c r="J87" s="38"/>
      <c r="K87" s="38"/>
      <c r="L87" s="55"/>
      <c r="S87" s="38"/>
      <c r="T87" s="38"/>
      <c r="U87" s="38"/>
      <c r="V87" s="38"/>
      <c r="W87" s="38"/>
      <c r="X87" s="38"/>
      <c r="Y87" s="38"/>
      <c r="Z87" s="38"/>
      <c r="AA87" s="38"/>
      <c r="AB87" s="38"/>
      <c r="AC87" s="38"/>
      <c r="AD87" s="38"/>
      <c r="AE87" s="38"/>
    </row>
    <row r="88" s="2" customFormat="1" ht="12" customHeight="1">
      <c r="A88" s="38"/>
      <c r="B88" s="39"/>
      <c r="C88" s="32" t="s">
        <v>114</v>
      </c>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6.5" customHeight="1">
      <c r="A89" s="38"/>
      <c r="B89" s="39"/>
      <c r="C89" s="38"/>
      <c r="D89" s="38"/>
      <c r="E89" s="67" t="str">
        <f>E11</f>
        <v>003 - Ostatní a vedlejší náklady</v>
      </c>
      <c r="F89" s="38"/>
      <c r="G89" s="38"/>
      <c r="H89" s="38"/>
      <c r="I89" s="38"/>
      <c r="J89" s="38"/>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12" customHeight="1">
      <c r="A91" s="38"/>
      <c r="B91" s="39"/>
      <c r="C91" s="32" t="s">
        <v>20</v>
      </c>
      <c r="D91" s="38"/>
      <c r="E91" s="38"/>
      <c r="F91" s="27" t="str">
        <f>F14</f>
        <v xml:space="preserve"> </v>
      </c>
      <c r="G91" s="38"/>
      <c r="H91" s="38"/>
      <c r="I91" s="32" t="s">
        <v>22</v>
      </c>
      <c r="J91" s="69" t="str">
        <f>IF(J14="","",J14)</f>
        <v>23. 6. 2025</v>
      </c>
      <c r="K91" s="38"/>
      <c r="L91" s="55"/>
      <c r="S91" s="38"/>
      <c r="T91" s="38"/>
      <c r="U91" s="38"/>
      <c r="V91" s="38"/>
      <c r="W91" s="38"/>
      <c r="X91" s="38"/>
      <c r="Y91" s="38"/>
      <c r="Z91" s="38"/>
      <c r="AA91" s="38"/>
      <c r="AB91" s="38"/>
      <c r="AC91" s="38"/>
      <c r="AD91" s="38"/>
      <c r="AE91" s="38"/>
    </row>
    <row r="92" s="2" customFormat="1" ht="6.96" customHeight="1">
      <c r="A92" s="38"/>
      <c r="B92" s="39"/>
      <c r="C92" s="38"/>
      <c r="D92" s="38"/>
      <c r="E92" s="38"/>
      <c r="F92" s="38"/>
      <c r="G92" s="38"/>
      <c r="H92" s="38"/>
      <c r="I92" s="38"/>
      <c r="J92" s="38"/>
      <c r="K92" s="38"/>
      <c r="L92" s="55"/>
      <c r="S92" s="38"/>
      <c r="T92" s="38"/>
      <c r="U92" s="38"/>
      <c r="V92" s="38"/>
      <c r="W92" s="38"/>
      <c r="X92" s="38"/>
      <c r="Y92" s="38"/>
      <c r="Z92" s="38"/>
      <c r="AA92" s="38"/>
      <c r="AB92" s="38"/>
      <c r="AC92" s="38"/>
      <c r="AD92" s="38"/>
      <c r="AE92" s="38"/>
    </row>
    <row r="93" s="2" customFormat="1" ht="25.65" customHeight="1">
      <c r="A93" s="38"/>
      <c r="B93" s="39"/>
      <c r="C93" s="32" t="s">
        <v>24</v>
      </c>
      <c r="D93" s="38"/>
      <c r="E93" s="38"/>
      <c r="F93" s="27" t="str">
        <f>E17</f>
        <v>Statutární město Brno</v>
      </c>
      <c r="G93" s="38"/>
      <c r="H93" s="38"/>
      <c r="I93" s="32" t="s">
        <v>30</v>
      </c>
      <c r="J93" s="36" t="str">
        <f>E23</f>
        <v>Sweco a.s., divize Morava</v>
      </c>
      <c r="K93" s="38"/>
      <c r="L93" s="55"/>
      <c r="S93" s="38"/>
      <c r="T93" s="38"/>
      <c r="U93" s="38"/>
      <c r="V93" s="38"/>
      <c r="W93" s="38"/>
      <c r="X93" s="38"/>
      <c r="Y93" s="38"/>
      <c r="Z93" s="38"/>
      <c r="AA93" s="38"/>
      <c r="AB93" s="38"/>
      <c r="AC93" s="38"/>
      <c r="AD93" s="38"/>
      <c r="AE93" s="38"/>
    </row>
    <row r="94" s="2" customFormat="1" ht="15.15" customHeight="1">
      <c r="A94" s="38"/>
      <c r="B94" s="39"/>
      <c r="C94" s="32" t="s">
        <v>28</v>
      </c>
      <c r="D94" s="38"/>
      <c r="E94" s="38"/>
      <c r="F94" s="27" t="str">
        <f>IF(E20="","",E20)</f>
        <v>Vyplň údaj</v>
      </c>
      <c r="G94" s="38"/>
      <c r="H94" s="38"/>
      <c r="I94" s="32" t="s">
        <v>33</v>
      </c>
      <c r="J94" s="36" t="str">
        <f>E26</f>
        <v xml:space="preserve"> </v>
      </c>
      <c r="K94" s="38"/>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9.28" customHeight="1">
      <c r="A96" s="38"/>
      <c r="B96" s="39"/>
      <c r="C96" s="146" t="s">
        <v>119</v>
      </c>
      <c r="D96" s="138"/>
      <c r="E96" s="138"/>
      <c r="F96" s="138"/>
      <c r="G96" s="138"/>
      <c r="H96" s="138"/>
      <c r="I96" s="138"/>
      <c r="J96" s="147" t="s">
        <v>120</v>
      </c>
      <c r="K96" s="138"/>
      <c r="L96" s="55"/>
      <c r="S96" s="38"/>
      <c r="T96" s="38"/>
      <c r="U96" s="38"/>
      <c r="V96" s="38"/>
      <c r="W96" s="38"/>
      <c r="X96" s="38"/>
      <c r="Y96" s="38"/>
      <c r="Z96" s="38"/>
      <c r="AA96" s="38"/>
      <c r="AB96" s="38"/>
      <c r="AC96" s="38"/>
      <c r="AD96" s="38"/>
      <c r="AE96" s="38"/>
    </row>
    <row r="97" s="2" customFormat="1" ht="10.32" customHeight="1">
      <c r="A97" s="38"/>
      <c r="B97" s="39"/>
      <c r="C97" s="38"/>
      <c r="D97" s="38"/>
      <c r="E97" s="38"/>
      <c r="F97" s="38"/>
      <c r="G97" s="38"/>
      <c r="H97" s="38"/>
      <c r="I97" s="38"/>
      <c r="J97" s="38"/>
      <c r="K97" s="38"/>
      <c r="L97" s="55"/>
      <c r="S97" s="38"/>
      <c r="T97" s="38"/>
      <c r="U97" s="38"/>
      <c r="V97" s="38"/>
      <c r="W97" s="38"/>
      <c r="X97" s="38"/>
      <c r="Y97" s="38"/>
      <c r="Z97" s="38"/>
      <c r="AA97" s="38"/>
      <c r="AB97" s="38"/>
      <c r="AC97" s="38"/>
      <c r="AD97" s="38"/>
      <c r="AE97" s="38"/>
    </row>
    <row r="98" s="2" customFormat="1" ht="22.8" customHeight="1">
      <c r="A98" s="38"/>
      <c r="B98" s="39"/>
      <c r="C98" s="148" t="s">
        <v>121</v>
      </c>
      <c r="D98" s="38"/>
      <c r="E98" s="38"/>
      <c r="F98" s="38"/>
      <c r="G98" s="38"/>
      <c r="H98" s="38"/>
      <c r="I98" s="38"/>
      <c r="J98" s="96">
        <f>J139</f>
        <v>0</v>
      </c>
      <c r="K98" s="38"/>
      <c r="L98" s="55"/>
      <c r="S98" s="38"/>
      <c r="T98" s="38"/>
      <c r="U98" s="38"/>
      <c r="V98" s="38"/>
      <c r="W98" s="38"/>
      <c r="X98" s="38"/>
      <c r="Y98" s="38"/>
      <c r="Z98" s="38"/>
      <c r="AA98" s="38"/>
      <c r="AB98" s="38"/>
      <c r="AC98" s="38"/>
      <c r="AD98" s="38"/>
      <c r="AE98" s="38"/>
      <c r="AU98" s="19" t="s">
        <v>122</v>
      </c>
    </row>
    <row r="99" s="9" customFormat="1" ht="24.96" customHeight="1">
      <c r="A99" s="9"/>
      <c r="B99" s="149"/>
      <c r="C99" s="9"/>
      <c r="D99" s="150" t="s">
        <v>123</v>
      </c>
      <c r="E99" s="151"/>
      <c r="F99" s="151"/>
      <c r="G99" s="151"/>
      <c r="H99" s="151"/>
      <c r="I99" s="151"/>
      <c r="J99" s="152">
        <f>J140</f>
        <v>0</v>
      </c>
      <c r="K99" s="9"/>
      <c r="L99" s="149"/>
      <c r="S99" s="9"/>
      <c r="T99" s="9"/>
      <c r="U99" s="9"/>
      <c r="V99" s="9"/>
      <c r="W99" s="9"/>
      <c r="X99" s="9"/>
      <c r="Y99" s="9"/>
      <c r="Z99" s="9"/>
      <c r="AA99" s="9"/>
      <c r="AB99" s="9"/>
      <c r="AC99" s="9"/>
      <c r="AD99" s="9"/>
      <c r="AE99" s="9"/>
    </row>
    <row r="100" s="10" customFormat="1" ht="19.92" customHeight="1">
      <c r="A100" s="10"/>
      <c r="B100" s="153"/>
      <c r="C100" s="10"/>
      <c r="D100" s="154" t="s">
        <v>3041</v>
      </c>
      <c r="E100" s="155"/>
      <c r="F100" s="155"/>
      <c r="G100" s="155"/>
      <c r="H100" s="155"/>
      <c r="I100" s="155"/>
      <c r="J100" s="156">
        <f>J141</f>
        <v>0</v>
      </c>
      <c r="K100" s="10"/>
      <c r="L100" s="153"/>
      <c r="S100" s="10"/>
      <c r="T100" s="10"/>
      <c r="U100" s="10"/>
      <c r="V100" s="10"/>
      <c r="W100" s="10"/>
      <c r="X100" s="10"/>
      <c r="Y100" s="10"/>
      <c r="Z100" s="10"/>
      <c r="AA100" s="10"/>
      <c r="AB100" s="10"/>
      <c r="AC100" s="10"/>
      <c r="AD100" s="10"/>
      <c r="AE100" s="10"/>
    </row>
    <row r="101" s="10" customFormat="1" ht="14.88" customHeight="1">
      <c r="A101" s="10"/>
      <c r="B101" s="153"/>
      <c r="C101" s="10"/>
      <c r="D101" s="154" t="s">
        <v>3042</v>
      </c>
      <c r="E101" s="155"/>
      <c r="F101" s="155"/>
      <c r="G101" s="155"/>
      <c r="H101" s="155"/>
      <c r="I101" s="155"/>
      <c r="J101" s="156">
        <f>J142</f>
        <v>0</v>
      </c>
      <c r="K101" s="10"/>
      <c r="L101" s="153"/>
      <c r="S101" s="10"/>
      <c r="T101" s="10"/>
      <c r="U101" s="10"/>
      <c r="V101" s="10"/>
      <c r="W101" s="10"/>
      <c r="X101" s="10"/>
      <c r="Y101" s="10"/>
      <c r="Z101" s="10"/>
      <c r="AA101" s="10"/>
      <c r="AB101" s="10"/>
      <c r="AC101" s="10"/>
      <c r="AD101" s="10"/>
      <c r="AE101" s="10"/>
    </row>
    <row r="102" s="10" customFormat="1" ht="14.88" customHeight="1">
      <c r="A102" s="10"/>
      <c r="B102" s="153"/>
      <c r="C102" s="10"/>
      <c r="D102" s="154" t="s">
        <v>3043</v>
      </c>
      <c r="E102" s="155"/>
      <c r="F102" s="155"/>
      <c r="G102" s="155"/>
      <c r="H102" s="155"/>
      <c r="I102" s="155"/>
      <c r="J102" s="156">
        <f>J145</f>
        <v>0</v>
      </c>
      <c r="K102" s="10"/>
      <c r="L102" s="153"/>
      <c r="S102" s="10"/>
      <c r="T102" s="10"/>
      <c r="U102" s="10"/>
      <c r="V102" s="10"/>
      <c r="W102" s="10"/>
      <c r="X102" s="10"/>
      <c r="Y102" s="10"/>
      <c r="Z102" s="10"/>
      <c r="AA102" s="10"/>
      <c r="AB102" s="10"/>
      <c r="AC102" s="10"/>
      <c r="AD102" s="10"/>
      <c r="AE102" s="10"/>
    </row>
    <row r="103" s="10" customFormat="1" ht="14.88" customHeight="1">
      <c r="A103" s="10"/>
      <c r="B103" s="153"/>
      <c r="C103" s="10"/>
      <c r="D103" s="154" t="s">
        <v>3044</v>
      </c>
      <c r="E103" s="155"/>
      <c r="F103" s="155"/>
      <c r="G103" s="155"/>
      <c r="H103" s="155"/>
      <c r="I103" s="155"/>
      <c r="J103" s="156">
        <f>J152</f>
        <v>0</v>
      </c>
      <c r="K103" s="10"/>
      <c r="L103" s="153"/>
      <c r="S103" s="10"/>
      <c r="T103" s="10"/>
      <c r="U103" s="10"/>
      <c r="V103" s="10"/>
      <c r="W103" s="10"/>
      <c r="X103" s="10"/>
      <c r="Y103" s="10"/>
      <c r="Z103" s="10"/>
      <c r="AA103" s="10"/>
      <c r="AB103" s="10"/>
      <c r="AC103" s="10"/>
      <c r="AD103" s="10"/>
      <c r="AE103" s="10"/>
    </row>
    <row r="104" s="10" customFormat="1" ht="14.88" customHeight="1">
      <c r="A104" s="10"/>
      <c r="B104" s="153"/>
      <c r="C104" s="10"/>
      <c r="D104" s="154" t="s">
        <v>3045</v>
      </c>
      <c r="E104" s="155"/>
      <c r="F104" s="155"/>
      <c r="G104" s="155"/>
      <c r="H104" s="155"/>
      <c r="I104" s="155"/>
      <c r="J104" s="156">
        <f>J155</f>
        <v>0</v>
      </c>
      <c r="K104" s="10"/>
      <c r="L104" s="153"/>
      <c r="S104" s="10"/>
      <c r="T104" s="10"/>
      <c r="U104" s="10"/>
      <c r="V104" s="10"/>
      <c r="W104" s="10"/>
      <c r="X104" s="10"/>
      <c r="Y104" s="10"/>
      <c r="Z104" s="10"/>
      <c r="AA104" s="10"/>
      <c r="AB104" s="10"/>
      <c r="AC104" s="10"/>
      <c r="AD104" s="10"/>
      <c r="AE104" s="10"/>
    </row>
    <row r="105" s="10" customFormat="1" ht="19.92" customHeight="1">
      <c r="A105" s="10"/>
      <c r="B105" s="153"/>
      <c r="C105" s="10"/>
      <c r="D105" s="154" t="s">
        <v>3046</v>
      </c>
      <c r="E105" s="155"/>
      <c r="F105" s="155"/>
      <c r="G105" s="155"/>
      <c r="H105" s="155"/>
      <c r="I105" s="155"/>
      <c r="J105" s="156">
        <f>J158</f>
        <v>0</v>
      </c>
      <c r="K105" s="10"/>
      <c r="L105" s="153"/>
      <c r="S105" s="10"/>
      <c r="T105" s="10"/>
      <c r="U105" s="10"/>
      <c r="V105" s="10"/>
      <c r="W105" s="10"/>
      <c r="X105" s="10"/>
      <c r="Y105" s="10"/>
      <c r="Z105" s="10"/>
      <c r="AA105" s="10"/>
      <c r="AB105" s="10"/>
      <c r="AC105" s="10"/>
      <c r="AD105" s="10"/>
      <c r="AE105" s="10"/>
    </row>
    <row r="106" s="10" customFormat="1" ht="14.88" customHeight="1">
      <c r="A106" s="10"/>
      <c r="B106" s="153"/>
      <c r="C106" s="10"/>
      <c r="D106" s="154" t="s">
        <v>3047</v>
      </c>
      <c r="E106" s="155"/>
      <c r="F106" s="155"/>
      <c r="G106" s="155"/>
      <c r="H106" s="155"/>
      <c r="I106" s="155"/>
      <c r="J106" s="156">
        <f>J159</f>
        <v>0</v>
      </c>
      <c r="K106" s="10"/>
      <c r="L106" s="153"/>
      <c r="S106" s="10"/>
      <c r="T106" s="10"/>
      <c r="U106" s="10"/>
      <c r="V106" s="10"/>
      <c r="W106" s="10"/>
      <c r="X106" s="10"/>
      <c r="Y106" s="10"/>
      <c r="Z106" s="10"/>
      <c r="AA106" s="10"/>
      <c r="AB106" s="10"/>
      <c r="AC106" s="10"/>
      <c r="AD106" s="10"/>
      <c r="AE106" s="10"/>
    </row>
    <row r="107" s="10" customFormat="1" ht="19.92" customHeight="1">
      <c r="A107" s="10"/>
      <c r="B107" s="153"/>
      <c r="C107" s="10"/>
      <c r="D107" s="154" t="s">
        <v>3048</v>
      </c>
      <c r="E107" s="155"/>
      <c r="F107" s="155"/>
      <c r="G107" s="155"/>
      <c r="H107" s="155"/>
      <c r="I107" s="155"/>
      <c r="J107" s="156">
        <f>J162</f>
        <v>0</v>
      </c>
      <c r="K107" s="10"/>
      <c r="L107" s="153"/>
      <c r="S107" s="10"/>
      <c r="T107" s="10"/>
      <c r="U107" s="10"/>
      <c r="V107" s="10"/>
      <c r="W107" s="10"/>
      <c r="X107" s="10"/>
      <c r="Y107" s="10"/>
      <c r="Z107" s="10"/>
      <c r="AA107" s="10"/>
      <c r="AB107" s="10"/>
      <c r="AC107" s="10"/>
      <c r="AD107" s="10"/>
      <c r="AE107" s="10"/>
    </row>
    <row r="108" s="10" customFormat="1" ht="14.88" customHeight="1">
      <c r="A108" s="10"/>
      <c r="B108" s="153"/>
      <c r="C108" s="10"/>
      <c r="D108" s="154" t="s">
        <v>3049</v>
      </c>
      <c r="E108" s="155"/>
      <c r="F108" s="155"/>
      <c r="G108" s="155"/>
      <c r="H108" s="155"/>
      <c r="I108" s="155"/>
      <c r="J108" s="156">
        <f>J163</f>
        <v>0</v>
      </c>
      <c r="K108" s="10"/>
      <c r="L108" s="153"/>
      <c r="S108" s="10"/>
      <c r="T108" s="10"/>
      <c r="U108" s="10"/>
      <c r="V108" s="10"/>
      <c r="W108" s="10"/>
      <c r="X108" s="10"/>
      <c r="Y108" s="10"/>
      <c r="Z108" s="10"/>
      <c r="AA108" s="10"/>
      <c r="AB108" s="10"/>
      <c r="AC108" s="10"/>
      <c r="AD108" s="10"/>
      <c r="AE108" s="10"/>
    </row>
    <row r="109" s="10" customFormat="1" ht="14.88" customHeight="1">
      <c r="A109" s="10"/>
      <c r="B109" s="153"/>
      <c r="C109" s="10"/>
      <c r="D109" s="154" t="s">
        <v>3050</v>
      </c>
      <c r="E109" s="155"/>
      <c r="F109" s="155"/>
      <c r="G109" s="155"/>
      <c r="H109" s="155"/>
      <c r="I109" s="155"/>
      <c r="J109" s="156">
        <f>J166</f>
        <v>0</v>
      </c>
      <c r="K109" s="10"/>
      <c r="L109" s="153"/>
      <c r="S109" s="10"/>
      <c r="T109" s="10"/>
      <c r="U109" s="10"/>
      <c r="V109" s="10"/>
      <c r="W109" s="10"/>
      <c r="X109" s="10"/>
      <c r="Y109" s="10"/>
      <c r="Z109" s="10"/>
      <c r="AA109" s="10"/>
      <c r="AB109" s="10"/>
      <c r="AC109" s="10"/>
      <c r="AD109" s="10"/>
      <c r="AE109" s="10"/>
    </row>
    <row r="110" s="10" customFormat="1" ht="14.88" customHeight="1">
      <c r="A110" s="10"/>
      <c r="B110" s="153"/>
      <c r="C110" s="10"/>
      <c r="D110" s="154" t="s">
        <v>3051</v>
      </c>
      <c r="E110" s="155"/>
      <c r="F110" s="155"/>
      <c r="G110" s="155"/>
      <c r="H110" s="155"/>
      <c r="I110" s="155"/>
      <c r="J110" s="156">
        <f>J169</f>
        <v>0</v>
      </c>
      <c r="K110" s="10"/>
      <c r="L110" s="153"/>
      <c r="S110" s="10"/>
      <c r="T110" s="10"/>
      <c r="U110" s="10"/>
      <c r="V110" s="10"/>
      <c r="W110" s="10"/>
      <c r="X110" s="10"/>
      <c r="Y110" s="10"/>
      <c r="Z110" s="10"/>
      <c r="AA110" s="10"/>
      <c r="AB110" s="10"/>
      <c r="AC110" s="10"/>
      <c r="AD110" s="10"/>
      <c r="AE110" s="10"/>
    </row>
    <row r="111" s="10" customFormat="1" ht="14.88" customHeight="1">
      <c r="A111" s="10"/>
      <c r="B111" s="153"/>
      <c r="C111" s="10"/>
      <c r="D111" s="154" t="s">
        <v>3052</v>
      </c>
      <c r="E111" s="155"/>
      <c r="F111" s="155"/>
      <c r="G111" s="155"/>
      <c r="H111" s="155"/>
      <c r="I111" s="155"/>
      <c r="J111" s="156">
        <f>J172</f>
        <v>0</v>
      </c>
      <c r="K111" s="10"/>
      <c r="L111" s="153"/>
      <c r="S111" s="10"/>
      <c r="T111" s="10"/>
      <c r="U111" s="10"/>
      <c r="V111" s="10"/>
      <c r="W111" s="10"/>
      <c r="X111" s="10"/>
      <c r="Y111" s="10"/>
      <c r="Z111" s="10"/>
      <c r="AA111" s="10"/>
      <c r="AB111" s="10"/>
      <c r="AC111" s="10"/>
      <c r="AD111" s="10"/>
      <c r="AE111" s="10"/>
    </row>
    <row r="112" s="10" customFormat="1" ht="14.88" customHeight="1">
      <c r="A112" s="10"/>
      <c r="B112" s="153"/>
      <c r="C112" s="10"/>
      <c r="D112" s="154" t="s">
        <v>3053</v>
      </c>
      <c r="E112" s="155"/>
      <c r="F112" s="155"/>
      <c r="G112" s="155"/>
      <c r="H112" s="155"/>
      <c r="I112" s="155"/>
      <c r="J112" s="156">
        <f>J175</f>
        <v>0</v>
      </c>
      <c r="K112" s="10"/>
      <c r="L112" s="153"/>
      <c r="S112" s="10"/>
      <c r="T112" s="10"/>
      <c r="U112" s="10"/>
      <c r="V112" s="10"/>
      <c r="W112" s="10"/>
      <c r="X112" s="10"/>
      <c r="Y112" s="10"/>
      <c r="Z112" s="10"/>
      <c r="AA112" s="10"/>
      <c r="AB112" s="10"/>
      <c r="AC112" s="10"/>
      <c r="AD112" s="10"/>
      <c r="AE112" s="10"/>
    </row>
    <row r="113" s="10" customFormat="1" ht="14.88" customHeight="1">
      <c r="A113" s="10"/>
      <c r="B113" s="153"/>
      <c r="C113" s="10"/>
      <c r="D113" s="154" t="s">
        <v>3054</v>
      </c>
      <c r="E113" s="155"/>
      <c r="F113" s="155"/>
      <c r="G113" s="155"/>
      <c r="H113" s="155"/>
      <c r="I113" s="155"/>
      <c r="J113" s="156">
        <f>J178</f>
        <v>0</v>
      </c>
      <c r="K113" s="10"/>
      <c r="L113" s="153"/>
      <c r="S113" s="10"/>
      <c r="T113" s="10"/>
      <c r="U113" s="10"/>
      <c r="V113" s="10"/>
      <c r="W113" s="10"/>
      <c r="X113" s="10"/>
      <c r="Y113" s="10"/>
      <c r="Z113" s="10"/>
      <c r="AA113" s="10"/>
      <c r="AB113" s="10"/>
      <c r="AC113" s="10"/>
      <c r="AD113" s="10"/>
      <c r="AE113" s="10"/>
    </row>
    <row r="114" s="10" customFormat="1" ht="14.88" customHeight="1">
      <c r="A114" s="10"/>
      <c r="B114" s="153"/>
      <c r="C114" s="10"/>
      <c r="D114" s="154" t="s">
        <v>3055</v>
      </c>
      <c r="E114" s="155"/>
      <c r="F114" s="155"/>
      <c r="G114" s="155"/>
      <c r="H114" s="155"/>
      <c r="I114" s="155"/>
      <c r="J114" s="156">
        <f>J185</f>
        <v>0</v>
      </c>
      <c r="K114" s="10"/>
      <c r="L114" s="153"/>
      <c r="S114" s="10"/>
      <c r="T114" s="10"/>
      <c r="U114" s="10"/>
      <c r="V114" s="10"/>
      <c r="W114" s="10"/>
      <c r="X114" s="10"/>
      <c r="Y114" s="10"/>
      <c r="Z114" s="10"/>
      <c r="AA114" s="10"/>
      <c r="AB114" s="10"/>
      <c r="AC114" s="10"/>
      <c r="AD114" s="10"/>
      <c r="AE114" s="10"/>
    </row>
    <row r="115" s="10" customFormat="1" ht="14.88" customHeight="1">
      <c r="A115" s="10"/>
      <c r="B115" s="153"/>
      <c r="C115" s="10"/>
      <c r="D115" s="154" t="s">
        <v>3056</v>
      </c>
      <c r="E115" s="155"/>
      <c r="F115" s="155"/>
      <c r="G115" s="155"/>
      <c r="H115" s="155"/>
      <c r="I115" s="155"/>
      <c r="J115" s="156">
        <f>J188</f>
        <v>0</v>
      </c>
      <c r="K115" s="10"/>
      <c r="L115" s="153"/>
      <c r="S115" s="10"/>
      <c r="T115" s="10"/>
      <c r="U115" s="10"/>
      <c r="V115" s="10"/>
      <c r="W115" s="10"/>
      <c r="X115" s="10"/>
      <c r="Y115" s="10"/>
      <c r="Z115" s="10"/>
      <c r="AA115" s="10"/>
      <c r="AB115" s="10"/>
      <c r="AC115" s="10"/>
      <c r="AD115" s="10"/>
      <c r="AE115" s="10"/>
    </row>
    <row r="116" s="10" customFormat="1" ht="14.88" customHeight="1">
      <c r="A116" s="10"/>
      <c r="B116" s="153"/>
      <c r="C116" s="10"/>
      <c r="D116" s="154" t="s">
        <v>3057</v>
      </c>
      <c r="E116" s="155"/>
      <c r="F116" s="155"/>
      <c r="G116" s="155"/>
      <c r="H116" s="155"/>
      <c r="I116" s="155"/>
      <c r="J116" s="156">
        <f>J191</f>
        <v>0</v>
      </c>
      <c r="K116" s="10"/>
      <c r="L116" s="153"/>
      <c r="S116" s="10"/>
      <c r="T116" s="10"/>
      <c r="U116" s="10"/>
      <c r="V116" s="10"/>
      <c r="W116" s="10"/>
      <c r="X116" s="10"/>
      <c r="Y116" s="10"/>
      <c r="Z116" s="10"/>
      <c r="AA116" s="10"/>
      <c r="AB116" s="10"/>
      <c r="AC116" s="10"/>
      <c r="AD116" s="10"/>
      <c r="AE116" s="10"/>
    </row>
    <row r="117" s="10" customFormat="1" ht="14.88" customHeight="1">
      <c r="A117" s="10"/>
      <c r="B117" s="153"/>
      <c r="C117" s="10"/>
      <c r="D117" s="154" t="s">
        <v>3058</v>
      </c>
      <c r="E117" s="155"/>
      <c r="F117" s="155"/>
      <c r="G117" s="155"/>
      <c r="H117" s="155"/>
      <c r="I117" s="155"/>
      <c r="J117" s="156">
        <f>J194</f>
        <v>0</v>
      </c>
      <c r="K117" s="10"/>
      <c r="L117" s="153"/>
      <c r="S117" s="10"/>
      <c r="T117" s="10"/>
      <c r="U117" s="10"/>
      <c r="V117" s="10"/>
      <c r="W117" s="10"/>
      <c r="X117" s="10"/>
      <c r="Y117" s="10"/>
      <c r="Z117" s="10"/>
      <c r="AA117" s="10"/>
      <c r="AB117" s="10"/>
      <c r="AC117" s="10"/>
      <c r="AD117" s="10"/>
      <c r="AE117" s="10"/>
    </row>
    <row r="118" s="2" customFormat="1" ht="21.84" customHeight="1">
      <c r="A118" s="38"/>
      <c r="B118" s="39"/>
      <c r="C118" s="38"/>
      <c r="D118" s="38"/>
      <c r="E118" s="38"/>
      <c r="F118" s="38"/>
      <c r="G118" s="38"/>
      <c r="H118" s="38"/>
      <c r="I118" s="38"/>
      <c r="J118" s="38"/>
      <c r="K118" s="38"/>
      <c r="L118" s="55"/>
      <c r="S118" s="38"/>
      <c r="T118" s="38"/>
      <c r="U118" s="38"/>
      <c r="V118" s="38"/>
      <c r="W118" s="38"/>
      <c r="X118" s="38"/>
      <c r="Y118" s="38"/>
      <c r="Z118" s="38"/>
      <c r="AA118" s="38"/>
      <c r="AB118" s="38"/>
      <c r="AC118" s="38"/>
      <c r="AD118" s="38"/>
      <c r="AE118" s="38"/>
    </row>
    <row r="119" s="2" customFormat="1" ht="6.96" customHeight="1">
      <c r="A119" s="38"/>
      <c r="B119" s="60"/>
      <c r="C119" s="61"/>
      <c r="D119" s="61"/>
      <c r="E119" s="61"/>
      <c r="F119" s="61"/>
      <c r="G119" s="61"/>
      <c r="H119" s="61"/>
      <c r="I119" s="61"/>
      <c r="J119" s="61"/>
      <c r="K119" s="61"/>
      <c r="L119" s="55"/>
      <c r="S119" s="38"/>
      <c r="T119" s="38"/>
      <c r="U119" s="38"/>
      <c r="V119" s="38"/>
      <c r="W119" s="38"/>
      <c r="X119" s="38"/>
      <c r="Y119" s="38"/>
      <c r="Z119" s="38"/>
      <c r="AA119" s="38"/>
      <c r="AB119" s="38"/>
      <c r="AC119" s="38"/>
      <c r="AD119" s="38"/>
      <c r="AE119" s="38"/>
    </row>
    <row r="123" s="2" customFormat="1" ht="6.96" customHeight="1">
      <c r="A123" s="38"/>
      <c r="B123" s="62"/>
      <c r="C123" s="63"/>
      <c r="D123" s="63"/>
      <c r="E123" s="63"/>
      <c r="F123" s="63"/>
      <c r="G123" s="63"/>
      <c r="H123" s="63"/>
      <c r="I123" s="63"/>
      <c r="J123" s="63"/>
      <c r="K123" s="63"/>
      <c r="L123" s="55"/>
      <c r="S123" s="38"/>
      <c r="T123" s="38"/>
      <c r="U123" s="38"/>
      <c r="V123" s="38"/>
      <c r="W123" s="38"/>
      <c r="X123" s="38"/>
      <c r="Y123" s="38"/>
      <c r="Z123" s="38"/>
      <c r="AA123" s="38"/>
      <c r="AB123" s="38"/>
      <c r="AC123" s="38"/>
      <c r="AD123" s="38"/>
      <c r="AE123" s="38"/>
    </row>
    <row r="124" s="2" customFormat="1" ht="24.96" customHeight="1">
      <c r="A124" s="38"/>
      <c r="B124" s="39"/>
      <c r="C124" s="23" t="s">
        <v>143</v>
      </c>
      <c r="D124" s="38"/>
      <c r="E124" s="38"/>
      <c r="F124" s="38"/>
      <c r="G124" s="38"/>
      <c r="H124" s="38"/>
      <c r="I124" s="38"/>
      <c r="J124" s="38"/>
      <c r="K124" s="38"/>
      <c r="L124" s="55"/>
      <c r="S124" s="38"/>
      <c r="T124" s="38"/>
      <c r="U124" s="38"/>
      <c r="V124" s="38"/>
      <c r="W124" s="38"/>
      <c r="X124" s="38"/>
      <c r="Y124" s="38"/>
      <c r="Z124" s="38"/>
      <c r="AA124" s="38"/>
      <c r="AB124" s="38"/>
      <c r="AC124" s="38"/>
      <c r="AD124" s="38"/>
      <c r="AE124" s="38"/>
    </row>
    <row r="125" s="2" customFormat="1" ht="6.96" customHeight="1">
      <c r="A125" s="38"/>
      <c r="B125" s="39"/>
      <c r="C125" s="38"/>
      <c r="D125" s="38"/>
      <c r="E125" s="38"/>
      <c r="F125" s="38"/>
      <c r="G125" s="38"/>
      <c r="H125" s="38"/>
      <c r="I125" s="38"/>
      <c r="J125" s="38"/>
      <c r="K125" s="38"/>
      <c r="L125" s="55"/>
      <c r="S125" s="38"/>
      <c r="T125" s="38"/>
      <c r="U125" s="38"/>
      <c r="V125" s="38"/>
      <c r="W125" s="38"/>
      <c r="X125" s="38"/>
      <c r="Y125" s="38"/>
      <c r="Z125" s="38"/>
      <c r="AA125" s="38"/>
      <c r="AB125" s="38"/>
      <c r="AC125" s="38"/>
      <c r="AD125" s="38"/>
      <c r="AE125" s="38"/>
    </row>
    <row r="126" s="2" customFormat="1" ht="12" customHeight="1">
      <c r="A126" s="38"/>
      <c r="B126" s="39"/>
      <c r="C126" s="32" t="s">
        <v>16</v>
      </c>
      <c r="D126" s="38"/>
      <c r="E126" s="38"/>
      <c r="F126" s="38"/>
      <c r="G126" s="38"/>
      <c r="H126" s="38"/>
      <c r="I126" s="38"/>
      <c r="J126" s="38"/>
      <c r="K126" s="38"/>
      <c r="L126" s="55"/>
      <c r="S126" s="38"/>
      <c r="T126" s="38"/>
      <c r="U126" s="38"/>
      <c r="V126" s="38"/>
      <c r="W126" s="38"/>
      <c r="X126" s="38"/>
      <c r="Y126" s="38"/>
      <c r="Z126" s="38"/>
      <c r="AA126" s="38"/>
      <c r="AB126" s="38"/>
      <c r="AC126" s="38"/>
      <c r="AD126" s="38"/>
      <c r="AE126" s="38"/>
    </row>
    <row r="127" s="2" customFormat="1" ht="16.5" customHeight="1">
      <c r="A127" s="38"/>
      <c r="B127" s="39"/>
      <c r="C127" s="38"/>
      <c r="D127" s="38"/>
      <c r="E127" s="130" t="str">
        <f>E7</f>
        <v>Brno, VDJ Jelenice, rekonstrukce stavební části a technologie</v>
      </c>
      <c r="F127" s="32"/>
      <c r="G127" s="32"/>
      <c r="H127" s="32"/>
      <c r="I127" s="38"/>
      <c r="J127" s="38"/>
      <c r="K127" s="38"/>
      <c r="L127" s="55"/>
      <c r="S127" s="38"/>
      <c r="T127" s="38"/>
      <c r="U127" s="38"/>
      <c r="V127" s="38"/>
      <c r="W127" s="38"/>
      <c r="X127" s="38"/>
      <c r="Y127" s="38"/>
      <c r="Z127" s="38"/>
      <c r="AA127" s="38"/>
      <c r="AB127" s="38"/>
      <c r="AC127" s="38"/>
      <c r="AD127" s="38"/>
      <c r="AE127" s="38"/>
    </row>
    <row r="128" s="1" customFormat="1" ht="12" customHeight="1">
      <c r="B128" s="22"/>
      <c r="C128" s="32" t="s">
        <v>112</v>
      </c>
      <c r="L128" s="22"/>
    </row>
    <row r="129" s="2" customFormat="1" ht="16.5" customHeight="1">
      <c r="A129" s="38"/>
      <c r="B129" s="39"/>
      <c r="C129" s="38"/>
      <c r="D129" s="38"/>
      <c r="E129" s="130" t="s">
        <v>113</v>
      </c>
      <c r="F129" s="38"/>
      <c r="G129" s="38"/>
      <c r="H129" s="38"/>
      <c r="I129" s="38"/>
      <c r="J129" s="38"/>
      <c r="K129" s="38"/>
      <c r="L129" s="55"/>
      <c r="S129" s="38"/>
      <c r="T129" s="38"/>
      <c r="U129" s="38"/>
      <c r="V129" s="38"/>
      <c r="W129" s="38"/>
      <c r="X129" s="38"/>
      <c r="Y129" s="38"/>
      <c r="Z129" s="38"/>
      <c r="AA129" s="38"/>
      <c r="AB129" s="38"/>
      <c r="AC129" s="38"/>
      <c r="AD129" s="38"/>
      <c r="AE129" s="38"/>
    </row>
    <row r="130" s="2" customFormat="1" ht="12" customHeight="1">
      <c r="A130" s="38"/>
      <c r="B130" s="39"/>
      <c r="C130" s="32" t="s">
        <v>114</v>
      </c>
      <c r="D130" s="38"/>
      <c r="E130" s="38"/>
      <c r="F130" s="38"/>
      <c r="G130" s="38"/>
      <c r="H130" s="38"/>
      <c r="I130" s="38"/>
      <c r="J130" s="38"/>
      <c r="K130" s="38"/>
      <c r="L130" s="55"/>
      <c r="S130" s="38"/>
      <c r="T130" s="38"/>
      <c r="U130" s="38"/>
      <c r="V130" s="38"/>
      <c r="W130" s="38"/>
      <c r="X130" s="38"/>
      <c r="Y130" s="38"/>
      <c r="Z130" s="38"/>
      <c r="AA130" s="38"/>
      <c r="AB130" s="38"/>
      <c r="AC130" s="38"/>
      <c r="AD130" s="38"/>
      <c r="AE130" s="38"/>
    </row>
    <row r="131" s="2" customFormat="1" ht="16.5" customHeight="1">
      <c r="A131" s="38"/>
      <c r="B131" s="39"/>
      <c r="C131" s="38"/>
      <c r="D131" s="38"/>
      <c r="E131" s="67" t="str">
        <f>E11</f>
        <v>003 - Ostatní a vedlejší náklady</v>
      </c>
      <c r="F131" s="38"/>
      <c r="G131" s="38"/>
      <c r="H131" s="38"/>
      <c r="I131" s="38"/>
      <c r="J131" s="38"/>
      <c r="K131" s="38"/>
      <c r="L131" s="55"/>
      <c r="S131" s="38"/>
      <c r="T131" s="38"/>
      <c r="U131" s="38"/>
      <c r="V131" s="38"/>
      <c r="W131" s="38"/>
      <c r="X131" s="38"/>
      <c r="Y131" s="38"/>
      <c r="Z131" s="38"/>
      <c r="AA131" s="38"/>
      <c r="AB131" s="38"/>
      <c r="AC131" s="38"/>
      <c r="AD131" s="38"/>
      <c r="AE131" s="38"/>
    </row>
    <row r="132" s="2" customFormat="1" ht="6.96" customHeight="1">
      <c r="A132" s="38"/>
      <c r="B132" s="39"/>
      <c r="C132" s="38"/>
      <c r="D132" s="38"/>
      <c r="E132" s="38"/>
      <c r="F132" s="38"/>
      <c r="G132" s="38"/>
      <c r="H132" s="38"/>
      <c r="I132" s="38"/>
      <c r="J132" s="38"/>
      <c r="K132" s="38"/>
      <c r="L132" s="55"/>
      <c r="S132" s="38"/>
      <c r="T132" s="38"/>
      <c r="U132" s="38"/>
      <c r="V132" s="38"/>
      <c r="W132" s="38"/>
      <c r="X132" s="38"/>
      <c r="Y132" s="38"/>
      <c r="Z132" s="38"/>
      <c r="AA132" s="38"/>
      <c r="AB132" s="38"/>
      <c r="AC132" s="38"/>
      <c r="AD132" s="38"/>
      <c r="AE132" s="38"/>
    </row>
    <row r="133" s="2" customFormat="1" ht="12" customHeight="1">
      <c r="A133" s="38"/>
      <c r="B133" s="39"/>
      <c r="C133" s="32" t="s">
        <v>20</v>
      </c>
      <c r="D133" s="38"/>
      <c r="E133" s="38"/>
      <c r="F133" s="27" t="str">
        <f>F14</f>
        <v xml:space="preserve"> </v>
      </c>
      <c r="G133" s="38"/>
      <c r="H133" s="38"/>
      <c r="I133" s="32" t="s">
        <v>22</v>
      </c>
      <c r="J133" s="69" t="str">
        <f>IF(J14="","",J14)</f>
        <v>23. 6. 2025</v>
      </c>
      <c r="K133" s="38"/>
      <c r="L133" s="55"/>
      <c r="S133" s="38"/>
      <c r="T133" s="38"/>
      <c r="U133" s="38"/>
      <c r="V133" s="38"/>
      <c r="W133" s="38"/>
      <c r="X133" s="38"/>
      <c r="Y133" s="38"/>
      <c r="Z133" s="38"/>
      <c r="AA133" s="38"/>
      <c r="AB133" s="38"/>
      <c r="AC133" s="38"/>
      <c r="AD133" s="38"/>
      <c r="AE133" s="38"/>
    </row>
    <row r="134" s="2" customFormat="1" ht="6.96" customHeight="1">
      <c r="A134" s="38"/>
      <c r="B134" s="39"/>
      <c r="C134" s="38"/>
      <c r="D134" s="38"/>
      <c r="E134" s="38"/>
      <c r="F134" s="38"/>
      <c r="G134" s="38"/>
      <c r="H134" s="38"/>
      <c r="I134" s="38"/>
      <c r="J134" s="38"/>
      <c r="K134" s="38"/>
      <c r="L134" s="55"/>
      <c r="S134" s="38"/>
      <c r="T134" s="38"/>
      <c r="U134" s="38"/>
      <c r="V134" s="38"/>
      <c r="W134" s="38"/>
      <c r="X134" s="38"/>
      <c r="Y134" s="38"/>
      <c r="Z134" s="38"/>
      <c r="AA134" s="38"/>
      <c r="AB134" s="38"/>
      <c r="AC134" s="38"/>
      <c r="AD134" s="38"/>
      <c r="AE134" s="38"/>
    </row>
    <row r="135" s="2" customFormat="1" ht="25.65" customHeight="1">
      <c r="A135" s="38"/>
      <c r="B135" s="39"/>
      <c r="C135" s="32" t="s">
        <v>24</v>
      </c>
      <c r="D135" s="38"/>
      <c r="E135" s="38"/>
      <c r="F135" s="27" t="str">
        <f>E17</f>
        <v>Statutární město Brno</v>
      </c>
      <c r="G135" s="38"/>
      <c r="H135" s="38"/>
      <c r="I135" s="32" t="s">
        <v>30</v>
      </c>
      <c r="J135" s="36" t="str">
        <f>E23</f>
        <v>Sweco a.s., divize Morava</v>
      </c>
      <c r="K135" s="38"/>
      <c r="L135" s="55"/>
      <c r="S135" s="38"/>
      <c r="T135" s="38"/>
      <c r="U135" s="38"/>
      <c r="V135" s="38"/>
      <c r="W135" s="38"/>
      <c r="X135" s="38"/>
      <c r="Y135" s="38"/>
      <c r="Z135" s="38"/>
      <c r="AA135" s="38"/>
      <c r="AB135" s="38"/>
      <c r="AC135" s="38"/>
      <c r="AD135" s="38"/>
      <c r="AE135" s="38"/>
    </row>
    <row r="136" s="2" customFormat="1" ht="15.15" customHeight="1">
      <c r="A136" s="38"/>
      <c r="B136" s="39"/>
      <c r="C136" s="32" t="s">
        <v>28</v>
      </c>
      <c r="D136" s="38"/>
      <c r="E136" s="38"/>
      <c r="F136" s="27" t="str">
        <f>IF(E20="","",E20)</f>
        <v>Vyplň údaj</v>
      </c>
      <c r="G136" s="38"/>
      <c r="H136" s="38"/>
      <c r="I136" s="32" t="s">
        <v>33</v>
      </c>
      <c r="J136" s="36" t="str">
        <f>E26</f>
        <v xml:space="preserve"> </v>
      </c>
      <c r="K136" s="38"/>
      <c r="L136" s="55"/>
      <c r="S136" s="38"/>
      <c r="T136" s="38"/>
      <c r="U136" s="38"/>
      <c r="V136" s="38"/>
      <c r="W136" s="38"/>
      <c r="X136" s="38"/>
      <c r="Y136" s="38"/>
      <c r="Z136" s="38"/>
      <c r="AA136" s="38"/>
      <c r="AB136" s="38"/>
      <c r="AC136" s="38"/>
      <c r="AD136" s="38"/>
      <c r="AE136" s="38"/>
    </row>
    <row r="137" s="2" customFormat="1" ht="10.32" customHeight="1">
      <c r="A137" s="38"/>
      <c r="B137" s="39"/>
      <c r="C137" s="38"/>
      <c r="D137" s="38"/>
      <c r="E137" s="38"/>
      <c r="F137" s="38"/>
      <c r="G137" s="38"/>
      <c r="H137" s="38"/>
      <c r="I137" s="38"/>
      <c r="J137" s="38"/>
      <c r="K137" s="38"/>
      <c r="L137" s="55"/>
      <c r="S137" s="38"/>
      <c r="T137" s="38"/>
      <c r="U137" s="38"/>
      <c r="V137" s="38"/>
      <c r="W137" s="38"/>
      <c r="X137" s="38"/>
      <c r="Y137" s="38"/>
      <c r="Z137" s="38"/>
      <c r="AA137" s="38"/>
      <c r="AB137" s="38"/>
      <c r="AC137" s="38"/>
      <c r="AD137" s="38"/>
      <c r="AE137" s="38"/>
    </row>
    <row r="138" s="11" customFormat="1" ht="29.28" customHeight="1">
      <c r="A138" s="157"/>
      <c r="B138" s="158"/>
      <c r="C138" s="159" t="s">
        <v>144</v>
      </c>
      <c r="D138" s="160" t="s">
        <v>60</v>
      </c>
      <c r="E138" s="160" t="s">
        <v>56</v>
      </c>
      <c r="F138" s="160" t="s">
        <v>57</v>
      </c>
      <c r="G138" s="160" t="s">
        <v>145</v>
      </c>
      <c r="H138" s="160" t="s">
        <v>146</v>
      </c>
      <c r="I138" s="160" t="s">
        <v>147</v>
      </c>
      <c r="J138" s="160" t="s">
        <v>120</v>
      </c>
      <c r="K138" s="161" t="s">
        <v>148</v>
      </c>
      <c r="L138" s="162"/>
      <c r="M138" s="86" t="s">
        <v>1</v>
      </c>
      <c r="N138" s="87" t="s">
        <v>39</v>
      </c>
      <c r="O138" s="87" t="s">
        <v>149</v>
      </c>
      <c r="P138" s="87" t="s">
        <v>150</v>
      </c>
      <c r="Q138" s="87" t="s">
        <v>151</v>
      </c>
      <c r="R138" s="87" t="s">
        <v>152</v>
      </c>
      <c r="S138" s="87" t="s">
        <v>153</v>
      </c>
      <c r="T138" s="88" t="s">
        <v>154</v>
      </c>
      <c r="U138" s="157"/>
      <c r="V138" s="157"/>
      <c r="W138" s="157"/>
      <c r="X138" s="157"/>
      <c r="Y138" s="157"/>
      <c r="Z138" s="157"/>
      <c r="AA138" s="157"/>
      <c r="AB138" s="157"/>
      <c r="AC138" s="157"/>
      <c r="AD138" s="157"/>
      <c r="AE138" s="157"/>
    </row>
    <row r="139" s="2" customFormat="1" ht="22.8" customHeight="1">
      <c r="A139" s="38"/>
      <c r="B139" s="39"/>
      <c r="C139" s="93" t="s">
        <v>155</v>
      </c>
      <c r="D139" s="38"/>
      <c r="E139" s="38"/>
      <c r="F139" s="38"/>
      <c r="G139" s="38"/>
      <c r="H139" s="38"/>
      <c r="I139" s="38"/>
      <c r="J139" s="163">
        <f>BK139</f>
        <v>0</v>
      </c>
      <c r="K139" s="38"/>
      <c r="L139" s="39"/>
      <c r="M139" s="89"/>
      <c r="N139" s="73"/>
      <c r="O139" s="90"/>
      <c r="P139" s="164">
        <f>P140</f>
        <v>0</v>
      </c>
      <c r="Q139" s="90"/>
      <c r="R139" s="164">
        <f>R140</f>
        <v>0</v>
      </c>
      <c r="S139" s="90"/>
      <c r="T139" s="165">
        <f>T140</f>
        <v>0</v>
      </c>
      <c r="U139" s="38"/>
      <c r="V139" s="38"/>
      <c r="W139" s="38"/>
      <c r="X139" s="38"/>
      <c r="Y139" s="38"/>
      <c r="Z139" s="38"/>
      <c r="AA139" s="38"/>
      <c r="AB139" s="38"/>
      <c r="AC139" s="38"/>
      <c r="AD139" s="38"/>
      <c r="AE139" s="38"/>
      <c r="AT139" s="19" t="s">
        <v>74</v>
      </c>
      <c r="AU139" s="19" t="s">
        <v>122</v>
      </c>
      <c r="BK139" s="166">
        <f>BK140</f>
        <v>0</v>
      </c>
    </row>
    <row r="140" s="12" customFormat="1" ht="25.92" customHeight="1">
      <c r="A140" s="12"/>
      <c r="B140" s="167"/>
      <c r="C140" s="12"/>
      <c r="D140" s="168" t="s">
        <v>74</v>
      </c>
      <c r="E140" s="169" t="s">
        <v>156</v>
      </c>
      <c r="F140" s="169" t="s">
        <v>157</v>
      </c>
      <c r="G140" s="12"/>
      <c r="H140" s="12"/>
      <c r="I140" s="170"/>
      <c r="J140" s="171">
        <f>BK140</f>
        <v>0</v>
      </c>
      <c r="K140" s="12"/>
      <c r="L140" s="167"/>
      <c r="M140" s="172"/>
      <c r="N140" s="173"/>
      <c r="O140" s="173"/>
      <c r="P140" s="174">
        <f>P141+P158+P162</f>
        <v>0</v>
      </c>
      <c r="Q140" s="173"/>
      <c r="R140" s="174">
        <f>R141+R158+R162</f>
        <v>0</v>
      </c>
      <c r="S140" s="173"/>
      <c r="T140" s="175">
        <f>T141+T158+T162</f>
        <v>0</v>
      </c>
      <c r="U140" s="12"/>
      <c r="V140" s="12"/>
      <c r="W140" s="12"/>
      <c r="X140" s="12"/>
      <c r="Y140" s="12"/>
      <c r="Z140" s="12"/>
      <c r="AA140" s="12"/>
      <c r="AB140" s="12"/>
      <c r="AC140" s="12"/>
      <c r="AD140" s="12"/>
      <c r="AE140" s="12"/>
      <c r="AR140" s="168" t="s">
        <v>81</v>
      </c>
      <c r="AT140" s="176" t="s">
        <v>74</v>
      </c>
      <c r="AU140" s="176" t="s">
        <v>75</v>
      </c>
      <c r="AY140" s="168" t="s">
        <v>158</v>
      </c>
      <c r="BK140" s="177">
        <f>BK141+BK158+BK162</f>
        <v>0</v>
      </c>
    </row>
    <row r="141" s="12" customFormat="1" ht="22.8" customHeight="1">
      <c r="A141" s="12"/>
      <c r="B141" s="167"/>
      <c r="C141" s="12"/>
      <c r="D141" s="168" t="s">
        <v>74</v>
      </c>
      <c r="E141" s="178" t="s">
        <v>1571</v>
      </c>
      <c r="F141" s="178" t="s">
        <v>3059</v>
      </c>
      <c r="G141" s="12"/>
      <c r="H141" s="12"/>
      <c r="I141" s="170"/>
      <c r="J141" s="179">
        <f>BK141</f>
        <v>0</v>
      </c>
      <c r="K141" s="12"/>
      <c r="L141" s="167"/>
      <c r="M141" s="172"/>
      <c r="N141" s="173"/>
      <c r="O141" s="173"/>
      <c r="P141" s="174">
        <f>P142+P145+P152+P155</f>
        <v>0</v>
      </c>
      <c r="Q141" s="173"/>
      <c r="R141" s="174">
        <f>R142+R145+R152+R155</f>
        <v>0</v>
      </c>
      <c r="S141" s="173"/>
      <c r="T141" s="175">
        <f>T142+T145+T152+T155</f>
        <v>0</v>
      </c>
      <c r="U141" s="12"/>
      <c r="V141" s="12"/>
      <c r="W141" s="12"/>
      <c r="X141" s="12"/>
      <c r="Y141" s="12"/>
      <c r="Z141" s="12"/>
      <c r="AA141" s="12"/>
      <c r="AB141" s="12"/>
      <c r="AC141" s="12"/>
      <c r="AD141" s="12"/>
      <c r="AE141" s="12"/>
      <c r="AR141" s="168" t="s">
        <v>81</v>
      </c>
      <c r="AT141" s="176" t="s">
        <v>74</v>
      </c>
      <c r="AU141" s="176" t="s">
        <v>81</v>
      </c>
      <c r="AY141" s="168" t="s">
        <v>158</v>
      </c>
      <c r="BK141" s="177">
        <f>BK142+BK145+BK152+BK155</f>
        <v>0</v>
      </c>
    </row>
    <row r="142" s="12" customFormat="1" ht="20.88" customHeight="1">
      <c r="A142" s="12"/>
      <c r="B142" s="167"/>
      <c r="C142" s="12"/>
      <c r="D142" s="168" t="s">
        <v>74</v>
      </c>
      <c r="E142" s="178" t="s">
        <v>3060</v>
      </c>
      <c r="F142" s="178" t="s">
        <v>3061</v>
      </c>
      <c r="G142" s="12"/>
      <c r="H142" s="12"/>
      <c r="I142" s="170"/>
      <c r="J142" s="179">
        <f>BK142</f>
        <v>0</v>
      </c>
      <c r="K142" s="12"/>
      <c r="L142" s="167"/>
      <c r="M142" s="172"/>
      <c r="N142" s="173"/>
      <c r="O142" s="173"/>
      <c r="P142" s="174">
        <f>SUM(P143:P144)</f>
        <v>0</v>
      </c>
      <c r="Q142" s="173"/>
      <c r="R142" s="174">
        <f>SUM(R143:R144)</f>
        <v>0</v>
      </c>
      <c r="S142" s="173"/>
      <c r="T142" s="175">
        <f>SUM(T143:T144)</f>
        <v>0</v>
      </c>
      <c r="U142" s="12"/>
      <c r="V142" s="12"/>
      <c r="W142" s="12"/>
      <c r="X142" s="12"/>
      <c r="Y142" s="12"/>
      <c r="Z142" s="12"/>
      <c r="AA142" s="12"/>
      <c r="AB142" s="12"/>
      <c r="AC142" s="12"/>
      <c r="AD142" s="12"/>
      <c r="AE142" s="12"/>
      <c r="AR142" s="168" t="s">
        <v>81</v>
      </c>
      <c r="AT142" s="176" t="s">
        <v>74</v>
      </c>
      <c r="AU142" s="176" t="s">
        <v>83</v>
      </c>
      <c r="AY142" s="168" t="s">
        <v>158</v>
      </c>
      <c r="BK142" s="177">
        <f>SUM(BK143:BK144)</f>
        <v>0</v>
      </c>
    </row>
    <row r="143" s="2" customFormat="1" ht="16.5" customHeight="1">
      <c r="A143" s="38"/>
      <c r="B143" s="180"/>
      <c r="C143" s="181" t="s">
        <v>81</v>
      </c>
      <c r="D143" s="181" t="s">
        <v>160</v>
      </c>
      <c r="E143" s="182" t="s">
        <v>3062</v>
      </c>
      <c r="F143" s="183" t="s">
        <v>3063</v>
      </c>
      <c r="G143" s="184" t="s">
        <v>469</v>
      </c>
      <c r="H143" s="185">
        <v>1</v>
      </c>
      <c r="I143" s="186"/>
      <c r="J143" s="187">
        <f>ROUND(I143*H143,2)</f>
        <v>0</v>
      </c>
      <c r="K143" s="183" t="s">
        <v>1</v>
      </c>
      <c r="L143" s="39"/>
      <c r="M143" s="188" t="s">
        <v>1</v>
      </c>
      <c r="N143" s="189" t="s">
        <v>40</v>
      </c>
      <c r="O143" s="77"/>
      <c r="P143" s="190">
        <f>O143*H143</f>
        <v>0</v>
      </c>
      <c r="Q143" s="190">
        <v>0</v>
      </c>
      <c r="R143" s="190">
        <f>Q143*H143</f>
        <v>0</v>
      </c>
      <c r="S143" s="190">
        <v>0</v>
      </c>
      <c r="T143" s="191">
        <f>S143*H143</f>
        <v>0</v>
      </c>
      <c r="U143" s="38"/>
      <c r="V143" s="38"/>
      <c r="W143" s="38"/>
      <c r="X143" s="38"/>
      <c r="Y143" s="38"/>
      <c r="Z143" s="38"/>
      <c r="AA143" s="38"/>
      <c r="AB143" s="38"/>
      <c r="AC143" s="38"/>
      <c r="AD143" s="38"/>
      <c r="AE143" s="38"/>
      <c r="AR143" s="192" t="s">
        <v>165</v>
      </c>
      <c r="AT143" s="192" t="s">
        <v>160</v>
      </c>
      <c r="AU143" s="192" t="s">
        <v>91</v>
      </c>
      <c r="AY143" s="19" t="s">
        <v>158</v>
      </c>
      <c r="BE143" s="193">
        <f>IF(N143="základní",J143,0)</f>
        <v>0</v>
      </c>
      <c r="BF143" s="193">
        <f>IF(N143="snížená",J143,0)</f>
        <v>0</v>
      </c>
      <c r="BG143" s="193">
        <f>IF(N143="zákl. přenesená",J143,0)</f>
        <v>0</v>
      </c>
      <c r="BH143" s="193">
        <f>IF(N143="sníž. přenesená",J143,0)</f>
        <v>0</v>
      </c>
      <c r="BI143" s="193">
        <f>IF(N143="nulová",J143,0)</f>
        <v>0</v>
      </c>
      <c r="BJ143" s="19" t="s">
        <v>81</v>
      </c>
      <c r="BK143" s="193">
        <f>ROUND(I143*H143,2)</f>
        <v>0</v>
      </c>
      <c r="BL143" s="19" t="s">
        <v>165</v>
      </c>
      <c r="BM143" s="192" t="s">
        <v>3064</v>
      </c>
    </row>
    <row r="144" s="2" customFormat="1">
      <c r="A144" s="38"/>
      <c r="B144" s="39"/>
      <c r="C144" s="38"/>
      <c r="D144" s="194" t="s">
        <v>167</v>
      </c>
      <c r="E144" s="38"/>
      <c r="F144" s="195" t="s">
        <v>3065</v>
      </c>
      <c r="G144" s="38"/>
      <c r="H144" s="38"/>
      <c r="I144" s="196"/>
      <c r="J144" s="38"/>
      <c r="K144" s="38"/>
      <c r="L144" s="39"/>
      <c r="M144" s="197"/>
      <c r="N144" s="198"/>
      <c r="O144" s="77"/>
      <c r="P144" s="77"/>
      <c r="Q144" s="77"/>
      <c r="R144" s="77"/>
      <c r="S144" s="77"/>
      <c r="T144" s="78"/>
      <c r="U144" s="38"/>
      <c r="V144" s="38"/>
      <c r="W144" s="38"/>
      <c r="X144" s="38"/>
      <c r="Y144" s="38"/>
      <c r="Z144" s="38"/>
      <c r="AA144" s="38"/>
      <c r="AB144" s="38"/>
      <c r="AC144" s="38"/>
      <c r="AD144" s="38"/>
      <c r="AE144" s="38"/>
      <c r="AT144" s="19" t="s">
        <v>167</v>
      </c>
      <c r="AU144" s="19" t="s">
        <v>91</v>
      </c>
    </row>
    <row r="145" s="12" customFormat="1" ht="20.88" customHeight="1">
      <c r="A145" s="12"/>
      <c r="B145" s="167"/>
      <c r="C145" s="12"/>
      <c r="D145" s="168" t="s">
        <v>74</v>
      </c>
      <c r="E145" s="178" t="s">
        <v>3066</v>
      </c>
      <c r="F145" s="178" t="s">
        <v>3067</v>
      </c>
      <c r="G145" s="12"/>
      <c r="H145" s="12"/>
      <c r="I145" s="170"/>
      <c r="J145" s="179">
        <f>BK145</f>
        <v>0</v>
      </c>
      <c r="K145" s="12"/>
      <c r="L145" s="167"/>
      <c r="M145" s="172"/>
      <c r="N145" s="173"/>
      <c r="O145" s="173"/>
      <c r="P145" s="174">
        <f>SUM(P146:P151)</f>
        <v>0</v>
      </c>
      <c r="Q145" s="173"/>
      <c r="R145" s="174">
        <f>SUM(R146:R151)</f>
        <v>0</v>
      </c>
      <c r="S145" s="173"/>
      <c r="T145" s="175">
        <f>SUM(T146:T151)</f>
        <v>0</v>
      </c>
      <c r="U145" s="12"/>
      <c r="V145" s="12"/>
      <c r="W145" s="12"/>
      <c r="X145" s="12"/>
      <c r="Y145" s="12"/>
      <c r="Z145" s="12"/>
      <c r="AA145" s="12"/>
      <c r="AB145" s="12"/>
      <c r="AC145" s="12"/>
      <c r="AD145" s="12"/>
      <c r="AE145" s="12"/>
      <c r="AR145" s="168" t="s">
        <v>81</v>
      </c>
      <c r="AT145" s="176" t="s">
        <v>74</v>
      </c>
      <c r="AU145" s="176" t="s">
        <v>83</v>
      </c>
      <c r="AY145" s="168" t="s">
        <v>158</v>
      </c>
      <c r="BK145" s="177">
        <f>SUM(BK146:BK151)</f>
        <v>0</v>
      </c>
    </row>
    <row r="146" s="2" customFormat="1" ht="37.8" customHeight="1">
      <c r="A146" s="38"/>
      <c r="B146" s="180"/>
      <c r="C146" s="181" t="s">
        <v>83</v>
      </c>
      <c r="D146" s="181" t="s">
        <v>160</v>
      </c>
      <c r="E146" s="182" t="s">
        <v>3068</v>
      </c>
      <c r="F146" s="183" t="s">
        <v>3069</v>
      </c>
      <c r="G146" s="184" t="s">
        <v>469</v>
      </c>
      <c r="H146" s="185">
        <v>1</v>
      </c>
      <c r="I146" s="186"/>
      <c r="J146" s="187">
        <f>ROUND(I146*H146,2)</f>
        <v>0</v>
      </c>
      <c r="K146" s="183" t="s">
        <v>1</v>
      </c>
      <c r="L146" s="39"/>
      <c r="M146" s="188" t="s">
        <v>1</v>
      </c>
      <c r="N146" s="189" t="s">
        <v>40</v>
      </c>
      <c r="O146" s="77"/>
      <c r="P146" s="190">
        <f>O146*H146</f>
        <v>0</v>
      </c>
      <c r="Q146" s="190">
        <v>0</v>
      </c>
      <c r="R146" s="190">
        <f>Q146*H146</f>
        <v>0</v>
      </c>
      <c r="S146" s="190">
        <v>0</v>
      </c>
      <c r="T146" s="191">
        <f>S146*H146</f>
        <v>0</v>
      </c>
      <c r="U146" s="38"/>
      <c r="V146" s="38"/>
      <c r="W146" s="38"/>
      <c r="X146" s="38"/>
      <c r="Y146" s="38"/>
      <c r="Z146" s="38"/>
      <c r="AA146" s="38"/>
      <c r="AB146" s="38"/>
      <c r="AC146" s="38"/>
      <c r="AD146" s="38"/>
      <c r="AE146" s="38"/>
      <c r="AR146" s="192" t="s">
        <v>165</v>
      </c>
      <c r="AT146" s="192" t="s">
        <v>160</v>
      </c>
      <c r="AU146" s="192" t="s">
        <v>91</v>
      </c>
      <c r="AY146" s="19" t="s">
        <v>158</v>
      </c>
      <c r="BE146" s="193">
        <f>IF(N146="základní",J146,0)</f>
        <v>0</v>
      </c>
      <c r="BF146" s="193">
        <f>IF(N146="snížená",J146,0)</f>
        <v>0</v>
      </c>
      <c r="BG146" s="193">
        <f>IF(N146="zákl. přenesená",J146,0)</f>
        <v>0</v>
      </c>
      <c r="BH146" s="193">
        <f>IF(N146="sníž. přenesená",J146,0)</f>
        <v>0</v>
      </c>
      <c r="BI146" s="193">
        <f>IF(N146="nulová",J146,0)</f>
        <v>0</v>
      </c>
      <c r="BJ146" s="19" t="s">
        <v>81</v>
      </c>
      <c r="BK146" s="193">
        <f>ROUND(I146*H146,2)</f>
        <v>0</v>
      </c>
      <c r="BL146" s="19" t="s">
        <v>165</v>
      </c>
      <c r="BM146" s="192" t="s">
        <v>3070</v>
      </c>
    </row>
    <row r="147" s="2" customFormat="1">
      <c r="A147" s="38"/>
      <c r="B147" s="39"/>
      <c r="C147" s="38"/>
      <c r="D147" s="194" t="s">
        <v>167</v>
      </c>
      <c r="E147" s="38"/>
      <c r="F147" s="195" t="s">
        <v>3071</v>
      </c>
      <c r="G147" s="38"/>
      <c r="H147" s="38"/>
      <c r="I147" s="196"/>
      <c r="J147" s="38"/>
      <c r="K147" s="38"/>
      <c r="L147" s="39"/>
      <c r="M147" s="197"/>
      <c r="N147" s="198"/>
      <c r="O147" s="77"/>
      <c r="P147" s="77"/>
      <c r="Q147" s="77"/>
      <c r="R147" s="77"/>
      <c r="S147" s="77"/>
      <c r="T147" s="78"/>
      <c r="U147" s="38"/>
      <c r="V147" s="38"/>
      <c r="W147" s="38"/>
      <c r="X147" s="38"/>
      <c r="Y147" s="38"/>
      <c r="Z147" s="38"/>
      <c r="AA147" s="38"/>
      <c r="AB147" s="38"/>
      <c r="AC147" s="38"/>
      <c r="AD147" s="38"/>
      <c r="AE147" s="38"/>
      <c r="AT147" s="19" t="s">
        <v>167</v>
      </c>
      <c r="AU147" s="19" t="s">
        <v>91</v>
      </c>
    </row>
    <row r="148" s="2" customFormat="1" ht="24.15" customHeight="1">
      <c r="A148" s="38"/>
      <c r="B148" s="180"/>
      <c r="C148" s="181" t="s">
        <v>91</v>
      </c>
      <c r="D148" s="181" t="s">
        <v>160</v>
      </c>
      <c r="E148" s="182" t="s">
        <v>3072</v>
      </c>
      <c r="F148" s="183" t="s">
        <v>3073</v>
      </c>
      <c r="G148" s="184" t="s">
        <v>469</v>
      </c>
      <c r="H148" s="185">
        <v>1</v>
      </c>
      <c r="I148" s="186"/>
      <c r="J148" s="187">
        <f>ROUND(I148*H148,2)</f>
        <v>0</v>
      </c>
      <c r="K148" s="183" t="s">
        <v>1</v>
      </c>
      <c r="L148" s="39"/>
      <c r="M148" s="188" t="s">
        <v>1</v>
      </c>
      <c r="N148" s="189" t="s">
        <v>40</v>
      </c>
      <c r="O148" s="77"/>
      <c r="P148" s="190">
        <f>O148*H148</f>
        <v>0</v>
      </c>
      <c r="Q148" s="190">
        <v>0</v>
      </c>
      <c r="R148" s="190">
        <f>Q148*H148</f>
        <v>0</v>
      </c>
      <c r="S148" s="190">
        <v>0</v>
      </c>
      <c r="T148" s="191">
        <f>S148*H148</f>
        <v>0</v>
      </c>
      <c r="U148" s="38"/>
      <c r="V148" s="38"/>
      <c r="W148" s="38"/>
      <c r="X148" s="38"/>
      <c r="Y148" s="38"/>
      <c r="Z148" s="38"/>
      <c r="AA148" s="38"/>
      <c r="AB148" s="38"/>
      <c r="AC148" s="38"/>
      <c r="AD148" s="38"/>
      <c r="AE148" s="38"/>
      <c r="AR148" s="192" t="s">
        <v>165</v>
      </c>
      <c r="AT148" s="192" t="s">
        <v>160</v>
      </c>
      <c r="AU148" s="192" t="s">
        <v>91</v>
      </c>
      <c r="AY148" s="19" t="s">
        <v>158</v>
      </c>
      <c r="BE148" s="193">
        <f>IF(N148="základní",J148,0)</f>
        <v>0</v>
      </c>
      <c r="BF148" s="193">
        <f>IF(N148="snížená",J148,0)</f>
        <v>0</v>
      </c>
      <c r="BG148" s="193">
        <f>IF(N148="zákl. přenesená",J148,0)</f>
        <v>0</v>
      </c>
      <c r="BH148" s="193">
        <f>IF(N148="sníž. přenesená",J148,0)</f>
        <v>0</v>
      </c>
      <c r="BI148" s="193">
        <f>IF(N148="nulová",J148,0)</f>
        <v>0</v>
      </c>
      <c r="BJ148" s="19" t="s">
        <v>81</v>
      </c>
      <c r="BK148" s="193">
        <f>ROUND(I148*H148,2)</f>
        <v>0</v>
      </c>
      <c r="BL148" s="19" t="s">
        <v>165</v>
      </c>
      <c r="BM148" s="192" t="s">
        <v>3074</v>
      </c>
    </row>
    <row r="149" s="2" customFormat="1">
      <c r="A149" s="38"/>
      <c r="B149" s="39"/>
      <c r="C149" s="38"/>
      <c r="D149" s="194" t="s">
        <v>167</v>
      </c>
      <c r="E149" s="38"/>
      <c r="F149" s="195" t="s">
        <v>3075</v>
      </c>
      <c r="G149" s="38"/>
      <c r="H149" s="38"/>
      <c r="I149" s="196"/>
      <c r="J149" s="38"/>
      <c r="K149" s="38"/>
      <c r="L149" s="39"/>
      <c r="M149" s="197"/>
      <c r="N149" s="198"/>
      <c r="O149" s="77"/>
      <c r="P149" s="77"/>
      <c r="Q149" s="77"/>
      <c r="R149" s="77"/>
      <c r="S149" s="77"/>
      <c r="T149" s="78"/>
      <c r="U149" s="38"/>
      <c r="V149" s="38"/>
      <c r="W149" s="38"/>
      <c r="X149" s="38"/>
      <c r="Y149" s="38"/>
      <c r="Z149" s="38"/>
      <c r="AA149" s="38"/>
      <c r="AB149" s="38"/>
      <c r="AC149" s="38"/>
      <c r="AD149" s="38"/>
      <c r="AE149" s="38"/>
      <c r="AT149" s="19" t="s">
        <v>167</v>
      </c>
      <c r="AU149" s="19" t="s">
        <v>91</v>
      </c>
    </row>
    <row r="150" s="2" customFormat="1" ht="24.15" customHeight="1">
      <c r="A150" s="38"/>
      <c r="B150" s="180"/>
      <c r="C150" s="181" t="s">
        <v>165</v>
      </c>
      <c r="D150" s="181" t="s">
        <v>160</v>
      </c>
      <c r="E150" s="182" t="s">
        <v>3076</v>
      </c>
      <c r="F150" s="183" t="s">
        <v>3077</v>
      </c>
      <c r="G150" s="184" t="s">
        <v>469</v>
      </c>
      <c r="H150" s="185">
        <v>1</v>
      </c>
      <c r="I150" s="186"/>
      <c r="J150" s="187">
        <f>ROUND(I150*H150,2)</f>
        <v>0</v>
      </c>
      <c r="K150" s="183" t="s">
        <v>1</v>
      </c>
      <c r="L150" s="39"/>
      <c r="M150" s="188" t="s">
        <v>1</v>
      </c>
      <c r="N150" s="189" t="s">
        <v>40</v>
      </c>
      <c r="O150" s="77"/>
      <c r="P150" s="190">
        <f>O150*H150</f>
        <v>0</v>
      </c>
      <c r="Q150" s="190">
        <v>0</v>
      </c>
      <c r="R150" s="190">
        <f>Q150*H150</f>
        <v>0</v>
      </c>
      <c r="S150" s="190">
        <v>0</v>
      </c>
      <c r="T150" s="191">
        <f>S150*H150</f>
        <v>0</v>
      </c>
      <c r="U150" s="38"/>
      <c r="V150" s="38"/>
      <c r="W150" s="38"/>
      <c r="X150" s="38"/>
      <c r="Y150" s="38"/>
      <c r="Z150" s="38"/>
      <c r="AA150" s="38"/>
      <c r="AB150" s="38"/>
      <c r="AC150" s="38"/>
      <c r="AD150" s="38"/>
      <c r="AE150" s="38"/>
      <c r="AR150" s="192" t="s">
        <v>165</v>
      </c>
      <c r="AT150" s="192" t="s">
        <v>160</v>
      </c>
      <c r="AU150" s="192" t="s">
        <v>91</v>
      </c>
      <c r="AY150" s="19" t="s">
        <v>158</v>
      </c>
      <c r="BE150" s="193">
        <f>IF(N150="základní",J150,0)</f>
        <v>0</v>
      </c>
      <c r="BF150" s="193">
        <f>IF(N150="snížená",J150,0)</f>
        <v>0</v>
      </c>
      <c r="BG150" s="193">
        <f>IF(N150="zákl. přenesená",J150,0)</f>
        <v>0</v>
      </c>
      <c r="BH150" s="193">
        <f>IF(N150="sníž. přenesená",J150,0)</f>
        <v>0</v>
      </c>
      <c r="BI150" s="193">
        <f>IF(N150="nulová",J150,0)</f>
        <v>0</v>
      </c>
      <c r="BJ150" s="19" t="s">
        <v>81</v>
      </c>
      <c r="BK150" s="193">
        <f>ROUND(I150*H150,2)</f>
        <v>0</v>
      </c>
      <c r="BL150" s="19" t="s">
        <v>165</v>
      </c>
      <c r="BM150" s="192" t="s">
        <v>3078</v>
      </c>
    </row>
    <row r="151" s="2" customFormat="1">
      <c r="A151" s="38"/>
      <c r="B151" s="39"/>
      <c r="C151" s="38"/>
      <c r="D151" s="194" t="s">
        <v>167</v>
      </c>
      <c r="E151" s="38"/>
      <c r="F151" s="195" t="s">
        <v>3077</v>
      </c>
      <c r="G151" s="38"/>
      <c r="H151" s="38"/>
      <c r="I151" s="196"/>
      <c r="J151" s="38"/>
      <c r="K151" s="38"/>
      <c r="L151" s="39"/>
      <c r="M151" s="197"/>
      <c r="N151" s="198"/>
      <c r="O151" s="77"/>
      <c r="P151" s="77"/>
      <c r="Q151" s="77"/>
      <c r="R151" s="77"/>
      <c r="S151" s="77"/>
      <c r="T151" s="78"/>
      <c r="U151" s="38"/>
      <c r="V151" s="38"/>
      <c r="W151" s="38"/>
      <c r="X151" s="38"/>
      <c r="Y151" s="38"/>
      <c r="Z151" s="38"/>
      <c r="AA151" s="38"/>
      <c r="AB151" s="38"/>
      <c r="AC151" s="38"/>
      <c r="AD151" s="38"/>
      <c r="AE151" s="38"/>
      <c r="AT151" s="19" t="s">
        <v>167</v>
      </c>
      <c r="AU151" s="19" t="s">
        <v>91</v>
      </c>
    </row>
    <row r="152" s="12" customFormat="1" ht="20.88" customHeight="1">
      <c r="A152" s="12"/>
      <c r="B152" s="167"/>
      <c r="C152" s="12"/>
      <c r="D152" s="168" t="s">
        <v>74</v>
      </c>
      <c r="E152" s="178" t="s">
        <v>3079</v>
      </c>
      <c r="F152" s="178" t="s">
        <v>3080</v>
      </c>
      <c r="G152" s="12"/>
      <c r="H152" s="12"/>
      <c r="I152" s="170"/>
      <c r="J152" s="179">
        <f>BK152</f>
        <v>0</v>
      </c>
      <c r="K152" s="12"/>
      <c r="L152" s="167"/>
      <c r="M152" s="172"/>
      <c r="N152" s="173"/>
      <c r="O152" s="173"/>
      <c r="P152" s="174">
        <f>SUM(P153:P154)</f>
        <v>0</v>
      </c>
      <c r="Q152" s="173"/>
      <c r="R152" s="174">
        <f>SUM(R153:R154)</f>
        <v>0</v>
      </c>
      <c r="S152" s="173"/>
      <c r="T152" s="175">
        <f>SUM(T153:T154)</f>
        <v>0</v>
      </c>
      <c r="U152" s="12"/>
      <c r="V152" s="12"/>
      <c r="W152" s="12"/>
      <c r="X152" s="12"/>
      <c r="Y152" s="12"/>
      <c r="Z152" s="12"/>
      <c r="AA152" s="12"/>
      <c r="AB152" s="12"/>
      <c r="AC152" s="12"/>
      <c r="AD152" s="12"/>
      <c r="AE152" s="12"/>
      <c r="AR152" s="168" t="s">
        <v>81</v>
      </c>
      <c r="AT152" s="176" t="s">
        <v>74</v>
      </c>
      <c r="AU152" s="176" t="s">
        <v>83</v>
      </c>
      <c r="AY152" s="168" t="s">
        <v>158</v>
      </c>
      <c r="BK152" s="177">
        <f>SUM(BK153:BK154)</f>
        <v>0</v>
      </c>
    </row>
    <row r="153" s="2" customFormat="1" ht="16.5" customHeight="1">
      <c r="A153" s="38"/>
      <c r="B153" s="180"/>
      <c r="C153" s="181" t="s">
        <v>197</v>
      </c>
      <c r="D153" s="181" t="s">
        <v>160</v>
      </c>
      <c r="E153" s="182" t="s">
        <v>3081</v>
      </c>
      <c r="F153" s="183" t="s">
        <v>3082</v>
      </c>
      <c r="G153" s="184" t="s">
        <v>3083</v>
      </c>
      <c r="H153" s="185">
        <v>1</v>
      </c>
      <c r="I153" s="186"/>
      <c r="J153" s="187">
        <f>ROUND(I153*H153,2)</f>
        <v>0</v>
      </c>
      <c r="K153" s="183" t="s">
        <v>1</v>
      </c>
      <c r="L153" s="39"/>
      <c r="M153" s="188" t="s">
        <v>1</v>
      </c>
      <c r="N153" s="189" t="s">
        <v>40</v>
      </c>
      <c r="O153" s="77"/>
      <c r="P153" s="190">
        <f>O153*H153</f>
        <v>0</v>
      </c>
      <c r="Q153" s="190">
        <v>0</v>
      </c>
      <c r="R153" s="190">
        <f>Q153*H153</f>
        <v>0</v>
      </c>
      <c r="S153" s="190">
        <v>0</v>
      </c>
      <c r="T153" s="191">
        <f>S153*H153</f>
        <v>0</v>
      </c>
      <c r="U153" s="38"/>
      <c r="V153" s="38"/>
      <c r="W153" s="38"/>
      <c r="X153" s="38"/>
      <c r="Y153" s="38"/>
      <c r="Z153" s="38"/>
      <c r="AA153" s="38"/>
      <c r="AB153" s="38"/>
      <c r="AC153" s="38"/>
      <c r="AD153" s="38"/>
      <c r="AE153" s="38"/>
      <c r="AR153" s="192" t="s">
        <v>165</v>
      </c>
      <c r="AT153" s="192" t="s">
        <v>160</v>
      </c>
      <c r="AU153" s="192" t="s">
        <v>91</v>
      </c>
      <c r="AY153" s="19" t="s">
        <v>158</v>
      </c>
      <c r="BE153" s="193">
        <f>IF(N153="základní",J153,0)</f>
        <v>0</v>
      </c>
      <c r="BF153" s="193">
        <f>IF(N153="snížená",J153,0)</f>
        <v>0</v>
      </c>
      <c r="BG153" s="193">
        <f>IF(N153="zákl. přenesená",J153,0)</f>
        <v>0</v>
      </c>
      <c r="BH153" s="193">
        <f>IF(N153="sníž. přenesená",J153,0)</f>
        <v>0</v>
      </c>
      <c r="BI153" s="193">
        <f>IF(N153="nulová",J153,0)</f>
        <v>0</v>
      </c>
      <c r="BJ153" s="19" t="s">
        <v>81</v>
      </c>
      <c r="BK153" s="193">
        <f>ROUND(I153*H153,2)</f>
        <v>0</v>
      </c>
      <c r="BL153" s="19" t="s">
        <v>165</v>
      </c>
      <c r="BM153" s="192" t="s">
        <v>3084</v>
      </c>
    </row>
    <row r="154" s="2" customFormat="1">
      <c r="A154" s="38"/>
      <c r="B154" s="39"/>
      <c r="C154" s="38"/>
      <c r="D154" s="194" t="s">
        <v>167</v>
      </c>
      <c r="E154" s="38"/>
      <c r="F154" s="195" t="s">
        <v>3085</v>
      </c>
      <c r="G154" s="38"/>
      <c r="H154" s="38"/>
      <c r="I154" s="196"/>
      <c r="J154" s="38"/>
      <c r="K154" s="38"/>
      <c r="L154" s="39"/>
      <c r="M154" s="197"/>
      <c r="N154" s="198"/>
      <c r="O154" s="77"/>
      <c r="P154" s="77"/>
      <c r="Q154" s="77"/>
      <c r="R154" s="77"/>
      <c r="S154" s="77"/>
      <c r="T154" s="78"/>
      <c r="U154" s="38"/>
      <c r="V154" s="38"/>
      <c r="W154" s="38"/>
      <c r="X154" s="38"/>
      <c r="Y154" s="38"/>
      <c r="Z154" s="38"/>
      <c r="AA154" s="38"/>
      <c r="AB154" s="38"/>
      <c r="AC154" s="38"/>
      <c r="AD154" s="38"/>
      <c r="AE154" s="38"/>
      <c r="AT154" s="19" t="s">
        <v>167</v>
      </c>
      <c r="AU154" s="19" t="s">
        <v>91</v>
      </c>
    </row>
    <row r="155" s="12" customFormat="1" ht="20.88" customHeight="1">
      <c r="A155" s="12"/>
      <c r="B155" s="167"/>
      <c r="C155" s="12"/>
      <c r="D155" s="168" t="s">
        <v>74</v>
      </c>
      <c r="E155" s="178" t="s">
        <v>3086</v>
      </c>
      <c r="F155" s="178" t="s">
        <v>3087</v>
      </c>
      <c r="G155" s="12"/>
      <c r="H155" s="12"/>
      <c r="I155" s="170"/>
      <c r="J155" s="179">
        <f>BK155</f>
        <v>0</v>
      </c>
      <c r="K155" s="12"/>
      <c r="L155" s="167"/>
      <c r="M155" s="172"/>
      <c r="N155" s="173"/>
      <c r="O155" s="173"/>
      <c r="P155" s="174">
        <f>SUM(P156:P157)</f>
        <v>0</v>
      </c>
      <c r="Q155" s="173"/>
      <c r="R155" s="174">
        <f>SUM(R156:R157)</f>
        <v>0</v>
      </c>
      <c r="S155" s="173"/>
      <c r="T155" s="175">
        <f>SUM(T156:T157)</f>
        <v>0</v>
      </c>
      <c r="U155" s="12"/>
      <c r="V155" s="12"/>
      <c r="W155" s="12"/>
      <c r="X155" s="12"/>
      <c r="Y155" s="12"/>
      <c r="Z155" s="12"/>
      <c r="AA155" s="12"/>
      <c r="AB155" s="12"/>
      <c r="AC155" s="12"/>
      <c r="AD155" s="12"/>
      <c r="AE155" s="12"/>
      <c r="AR155" s="168" t="s">
        <v>81</v>
      </c>
      <c r="AT155" s="176" t="s">
        <v>74</v>
      </c>
      <c r="AU155" s="176" t="s">
        <v>83</v>
      </c>
      <c r="AY155" s="168" t="s">
        <v>158</v>
      </c>
      <c r="BK155" s="177">
        <f>SUM(BK156:BK157)</f>
        <v>0</v>
      </c>
    </row>
    <row r="156" s="2" customFormat="1" ht="62.7" customHeight="1">
      <c r="A156" s="38"/>
      <c r="B156" s="180"/>
      <c r="C156" s="181" t="s">
        <v>208</v>
      </c>
      <c r="D156" s="181" t="s">
        <v>160</v>
      </c>
      <c r="E156" s="182" t="s">
        <v>3088</v>
      </c>
      <c r="F156" s="183" t="s">
        <v>3089</v>
      </c>
      <c r="G156" s="184" t="s">
        <v>469</v>
      </c>
      <c r="H156" s="185">
        <v>1</v>
      </c>
      <c r="I156" s="186"/>
      <c r="J156" s="187">
        <f>ROUND(I156*H156,2)</f>
        <v>0</v>
      </c>
      <c r="K156" s="183" t="s">
        <v>1</v>
      </c>
      <c r="L156" s="39"/>
      <c r="M156" s="188" t="s">
        <v>1</v>
      </c>
      <c r="N156" s="189" t="s">
        <v>40</v>
      </c>
      <c r="O156" s="77"/>
      <c r="P156" s="190">
        <f>O156*H156</f>
        <v>0</v>
      </c>
      <c r="Q156" s="190">
        <v>0</v>
      </c>
      <c r="R156" s="190">
        <f>Q156*H156</f>
        <v>0</v>
      </c>
      <c r="S156" s="190">
        <v>0</v>
      </c>
      <c r="T156" s="191">
        <f>S156*H156</f>
        <v>0</v>
      </c>
      <c r="U156" s="38"/>
      <c r="V156" s="38"/>
      <c r="W156" s="38"/>
      <c r="X156" s="38"/>
      <c r="Y156" s="38"/>
      <c r="Z156" s="38"/>
      <c r="AA156" s="38"/>
      <c r="AB156" s="38"/>
      <c r="AC156" s="38"/>
      <c r="AD156" s="38"/>
      <c r="AE156" s="38"/>
      <c r="AR156" s="192" t="s">
        <v>165</v>
      </c>
      <c r="AT156" s="192" t="s">
        <v>160</v>
      </c>
      <c r="AU156" s="192" t="s">
        <v>91</v>
      </c>
      <c r="AY156" s="19" t="s">
        <v>158</v>
      </c>
      <c r="BE156" s="193">
        <f>IF(N156="základní",J156,0)</f>
        <v>0</v>
      </c>
      <c r="BF156" s="193">
        <f>IF(N156="snížená",J156,0)</f>
        <v>0</v>
      </c>
      <c r="BG156" s="193">
        <f>IF(N156="zákl. přenesená",J156,0)</f>
        <v>0</v>
      </c>
      <c r="BH156" s="193">
        <f>IF(N156="sníž. přenesená",J156,0)</f>
        <v>0</v>
      </c>
      <c r="BI156" s="193">
        <f>IF(N156="nulová",J156,0)</f>
        <v>0</v>
      </c>
      <c r="BJ156" s="19" t="s">
        <v>81</v>
      </c>
      <c r="BK156" s="193">
        <f>ROUND(I156*H156,2)</f>
        <v>0</v>
      </c>
      <c r="BL156" s="19" t="s">
        <v>165</v>
      </c>
      <c r="BM156" s="192" t="s">
        <v>3090</v>
      </c>
    </row>
    <row r="157" s="2" customFormat="1">
      <c r="A157" s="38"/>
      <c r="B157" s="39"/>
      <c r="C157" s="38"/>
      <c r="D157" s="194" t="s">
        <v>167</v>
      </c>
      <c r="E157" s="38"/>
      <c r="F157" s="195" t="s">
        <v>3091</v>
      </c>
      <c r="G157" s="38"/>
      <c r="H157" s="38"/>
      <c r="I157" s="196"/>
      <c r="J157" s="38"/>
      <c r="K157" s="38"/>
      <c r="L157" s="39"/>
      <c r="M157" s="197"/>
      <c r="N157" s="198"/>
      <c r="O157" s="77"/>
      <c r="P157" s="77"/>
      <c r="Q157" s="77"/>
      <c r="R157" s="77"/>
      <c r="S157" s="77"/>
      <c r="T157" s="78"/>
      <c r="U157" s="38"/>
      <c r="V157" s="38"/>
      <c r="W157" s="38"/>
      <c r="X157" s="38"/>
      <c r="Y157" s="38"/>
      <c r="Z157" s="38"/>
      <c r="AA157" s="38"/>
      <c r="AB157" s="38"/>
      <c r="AC157" s="38"/>
      <c r="AD157" s="38"/>
      <c r="AE157" s="38"/>
      <c r="AT157" s="19" t="s">
        <v>167</v>
      </c>
      <c r="AU157" s="19" t="s">
        <v>91</v>
      </c>
    </row>
    <row r="158" s="12" customFormat="1" ht="22.8" customHeight="1">
      <c r="A158" s="12"/>
      <c r="B158" s="167"/>
      <c r="C158" s="12"/>
      <c r="D158" s="168" t="s">
        <v>74</v>
      </c>
      <c r="E158" s="178" t="s">
        <v>3092</v>
      </c>
      <c r="F158" s="178" t="s">
        <v>3093</v>
      </c>
      <c r="G158" s="12"/>
      <c r="H158" s="12"/>
      <c r="I158" s="170"/>
      <c r="J158" s="179">
        <f>BK158</f>
        <v>0</v>
      </c>
      <c r="K158" s="12"/>
      <c r="L158" s="167"/>
      <c r="M158" s="172"/>
      <c r="N158" s="173"/>
      <c r="O158" s="173"/>
      <c r="P158" s="174">
        <f>P159</f>
        <v>0</v>
      </c>
      <c r="Q158" s="173"/>
      <c r="R158" s="174">
        <f>R159</f>
        <v>0</v>
      </c>
      <c r="S158" s="173"/>
      <c r="T158" s="175">
        <f>T159</f>
        <v>0</v>
      </c>
      <c r="U158" s="12"/>
      <c r="V158" s="12"/>
      <c r="W158" s="12"/>
      <c r="X158" s="12"/>
      <c r="Y158" s="12"/>
      <c r="Z158" s="12"/>
      <c r="AA158" s="12"/>
      <c r="AB158" s="12"/>
      <c r="AC158" s="12"/>
      <c r="AD158" s="12"/>
      <c r="AE158" s="12"/>
      <c r="AR158" s="168" t="s">
        <v>81</v>
      </c>
      <c r="AT158" s="176" t="s">
        <v>74</v>
      </c>
      <c r="AU158" s="176" t="s">
        <v>81</v>
      </c>
      <c r="AY158" s="168" t="s">
        <v>158</v>
      </c>
      <c r="BK158" s="177">
        <f>BK159</f>
        <v>0</v>
      </c>
    </row>
    <row r="159" s="12" customFormat="1" ht="20.88" customHeight="1">
      <c r="A159" s="12"/>
      <c r="B159" s="167"/>
      <c r="C159" s="12"/>
      <c r="D159" s="168" t="s">
        <v>74</v>
      </c>
      <c r="E159" s="178" t="s">
        <v>3094</v>
      </c>
      <c r="F159" s="178" t="s">
        <v>3095</v>
      </c>
      <c r="G159" s="12"/>
      <c r="H159" s="12"/>
      <c r="I159" s="170"/>
      <c r="J159" s="179">
        <f>BK159</f>
        <v>0</v>
      </c>
      <c r="K159" s="12"/>
      <c r="L159" s="167"/>
      <c r="M159" s="172"/>
      <c r="N159" s="173"/>
      <c r="O159" s="173"/>
      <c r="P159" s="174">
        <f>SUM(P160:P161)</f>
        <v>0</v>
      </c>
      <c r="Q159" s="173"/>
      <c r="R159" s="174">
        <f>SUM(R160:R161)</f>
        <v>0</v>
      </c>
      <c r="S159" s="173"/>
      <c r="T159" s="175">
        <f>SUM(T160:T161)</f>
        <v>0</v>
      </c>
      <c r="U159" s="12"/>
      <c r="V159" s="12"/>
      <c r="W159" s="12"/>
      <c r="X159" s="12"/>
      <c r="Y159" s="12"/>
      <c r="Z159" s="12"/>
      <c r="AA159" s="12"/>
      <c r="AB159" s="12"/>
      <c r="AC159" s="12"/>
      <c r="AD159" s="12"/>
      <c r="AE159" s="12"/>
      <c r="AR159" s="168" t="s">
        <v>81</v>
      </c>
      <c r="AT159" s="176" t="s">
        <v>74</v>
      </c>
      <c r="AU159" s="176" t="s">
        <v>83</v>
      </c>
      <c r="AY159" s="168" t="s">
        <v>158</v>
      </c>
      <c r="BK159" s="177">
        <f>SUM(BK160:BK161)</f>
        <v>0</v>
      </c>
    </row>
    <row r="160" s="2" customFormat="1" ht="16.5" customHeight="1">
      <c r="A160" s="38"/>
      <c r="B160" s="180"/>
      <c r="C160" s="181" t="s">
        <v>215</v>
      </c>
      <c r="D160" s="181" t="s">
        <v>160</v>
      </c>
      <c r="E160" s="182" t="s">
        <v>3096</v>
      </c>
      <c r="F160" s="183" t="s">
        <v>3097</v>
      </c>
      <c r="G160" s="184" t="s">
        <v>364</v>
      </c>
      <c r="H160" s="185">
        <v>1</v>
      </c>
      <c r="I160" s="186"/>
      <c r="J160" s="187">
        <f>ROUND(I160*H160,2)</f>
        <v>0</v>
      </c>
      <c r="K160" s="183" t="s">
        <v>1</v>
      </c>
      <c r="L160" s="39"/>
      <c r="M160" s="188" t="s">
        <v>1</v>
      </c>
      <c r="N160" s="189" t="s">
        <v>40</v>
      </c>
      <c r="O160" s="77"/>
      <c r="P160" s="190">
        <f>O160*H160</f>
        <v>0</v>
      </c>
      <c r="Q160" s="190">
        <v>0</v>
      </c>
      <c r="R160" s="190">
        <f>Q160*H160</f>
        <v>0</v>
      </c>
      <c r="S160" s="190">
        <v>0</v>
      </c>
      <c r="T160" s="191">
        <f>S160*H160</f>
        <v>0</v>
      </c>
      <c r="U160" s="38"/>
      <c r="V160" s="38"/>
      <c r="W160" s="38"/>
      <c r="X160" s="38"/>
      <c r="Y160" s="38"/>
      <c r="Z160" s="38"/>
      <c r="AA160" s="38"/>
      <c r="AB160" s="38"/>
      <c r="AC160" s="38"/>
      <c r="AD160" s="38"/>
      <c r="AE160" s="38"/>
      <c r="AR160" s="192" t="s">
        <v>165</v>
      </c>
      <c r="AT160" s="192" t="s">
        <v>160</v>
      </c>
      <c r="AU160" s="192" t="s">
        <v>91</v>
      </c>
      <c r="AY160" s="19" t="s">
        <v>158</v>
      </c>
      <c r="BE160" s="193">
        <f>IF(N160="základní",J160,0)</f>
        <v>0</v>
      </c>
      <c r="BF160" s="193">
        <f>IF(N160="snížená",J160,0)</f>
        <v>0</v>
      </c>
      <c r="BG160" s="193">
        <f>IF(N160="zákl. přenesená",J160,0)</f>
        <v>0</v>
      </c>
      <c r="BH160" s="193">
        <f>IF(N160="sníž. přenesená",J160,0)</f>
        <v>0</v>
      </c>
      <c r="BI160" s="193">
        <f>IF(N160="nulová",J160,0)</f>
        <v>0</v>
      </c>
      <c r="BJ160" s="19" t="s">
        <v>81</v>
      </c>
      <c r="BK160" s="193">
        <f>ROUND(I160*H160,2)</f>
        <v>0</v>
      </c>
      <c r="BL160" s="19" t="s">
        <v>165</v>
      </c>
      <c r="BM160" s="192" t="s">
        <v>3098</v>
      </c>
    </row>
    <row r="161" s="2" customFormat="1">
      <c r="A161" s="38"/>
      <c r="B161" s="39"/>
      <c r="C161" s="38"/>
      <c r="D161" s="194" t="s">
        <v>167</v>
      </c>
      <c r="E161" s="38"/>
      <c r="F161" s="195" t="s">
        <v>3099</v>
      </c>
      <c r="G161" s="38"/>
      <c r="H161" s="38"/>
      <c r="I161" s="196"/>
      <c r="J161" s="38"/>
      <c r="K161" s="38"/>
      <c r="L161" s="39"/>
      <c r="M161" s="197"/>
      <c r="N161" s="198"/>
      <c r="O161" s="77"/>
      <c r="P161" s="77"/>
      <c r="Q161" s="77"/>
      <c r="R161" s="77"/>
      <c r="S161" s="77"/>
      <c r="T161" s="78"/>
      <c r="U161" s="38"/>
      <c r="V161" s="38"/>
      <c r="W161" s="38"/>
      <c r="X161" s="38"/>
      <c r="Y161" s="38"/>
      <c r="Z161" s="38"/>
      <c r="AA161" s="38"/>
      <c r="AB161" s="38"/>
      <c r="AC161" s="38"/>
      <c r="AD161" s="38"/>
      <c r="AE161" s="38"/>
      <c r="AT161" s="19" t="s">
        <v>167</v>
      </c>
      <c r="AU161" s="19" t="s">
        <v>91</v>
      </c>
    </row>
    <row r="162" s="12" customFormat="1" ht="22.8" customHeight="1">
      <c r="A162" s="12"/>
      <c r="B162" s="167"/>
      <c r="C162" s="12"/>
      <c r="D162" s="168" t="s">
        <v>74</v>
      </c>
      <c r="E162" s="178" t="s">
        <v>3100</v>
      </c>
      <c r="F162" s="178" t="s">
        <v>3101</v>
      </c>
      <c r="G162" s="12"/>
      <c r="H162" s="12"/>
      <c r="I162" s="170"/>
      <c r="J162" s="179">
        <f>BK162</f>
        <v>0</v>
      </c>
      <c r="K162" s="12"/>
      <c r="L162" s="167"/>
      <c r="M162" s="172"/>
      <c r="N162" s="173"/>
      <c r="O162" s="173"/>
      <c r="P162" s="174">
        <f>P163+P166+P169+P172+P175+P178+P185+P188+P191+P194</f>
        <v>0</v>
      </c>
      <c r="Q162" s="173"/>
      <c r="R162" s="174">
        <f>R163+R166+R169+R172+R175+R178+R185+R188+R191+R194</f>
        <v>0</v>
      </c>
      <c r="S162" s="173"/>
      <c r="T162" s="175">
        <f>T163+T166+T169+T172+T175+T178+T185+T188+T191+T194</f>
        <v>0</v>
      </c>
      <c r="U162" s="12"/>
      <c r="V162" s="12"/>
      <c r="W162" s="12"/>
      <c r="X162" s="12"/>
      <c r="Y162" s="12"/>
      <c r="Z162" s="12"/>
      <c r="AA162" s="12"/>
      <c r="AB162" s="12"/>
      <c r="AC162" s="12"/>
      <c r="AD162" s="12"/>
      <c r="AE162" s="12"/>
      <c r="AR162" s="168" t="s">
        <v>81</v>
      </c>
      <c r="AT162" s="176" t="s">
        <v>74</v>
      </c>
      <c r="AU162" s="176" t="s">
        <v>81</v>
      </c>
      <c r="AY162" s="168" t="s">
        <v>158</v>
      </c>
      <c r="BK162" s="177">
        <f>BK163+BK166+BK169+BK172+BK175+BK178+BK185+BK188+BK191+BK194</f>
        <v>0</v>
      </c>
    </row>
    <row r="163" s="12" customFormat="1" ht="20.88" customHeight="1">
      <c r="A163" s="12"/>
      <c r="B163" s="167"/>
      <c r="C163" s="12"/>
      <c r="D163" s="168" t="s">
        <v>74</v>
      </c>
      <c r="E163" s="178" t="s">
        <v>3102</v>
      </c>
      <c r="F163" s="178" t="s">
        <v>3103</v>
      </c>
      <c r="G163" s="12"/>
      <c r="H163" s="12"/>
      <c r="I163" s="170"/>
      <c r="J163" s="179">
        <f>BK163</f>
        <v>0</v>
      </c>
      <c r="K163" s="12"/>
      <c r="L163" s="167"/>
      <c r="M163" s="172"/>
      <c r="N163" s="173"/>
      <c r="O163" s="173"/>
      <c r="P163" s="174">
        <f>SUM(P164:P165)</f>
        <v>0</v>
      </c>
      <c r="Q163" s="173"/>
      <c r="R163" s="174">
        <f>SUM(R164:R165)</f>
        <v>0</v>
      </c>
      <c r="S163" s="173"/>
      <c r="T163" s="175">
        <f>SUM(T164:T165)</f>
        <v>0</v>
      </c>
      <c r="U163" s="12"/>
      <c r="V163" s="12"/>
      <c r="W163" s="12"/>
      <c r="X163" s="12"/>
      <c r="Y163" s="12"/>
      <c r="Z163" s="12"/>
      <c r="AA163" s="12"/>
      <c r="AB163" s="12"/>
      <c r="AC163" s="12"/>
      <c r="AD163" s="12"/>
      <c r="AE163" s="12"/>
      <c r="AR163" s="168" t="s">
        <v>81</v>
      </c>
      <c r="AT163" s="176" t="s">
        <v>74</v>
      </c>
      <c r="AU163" s="176" t="s">
        <v>83</v>
      </c>
      <c r="AY163" s="168" t="s">
        <v>158</v>
      </c>
      <c r="BK163" s="177">
        <f>SUM(BK164:BK165)</f>
        <v>0</v>
      </c>
    </row>
    <row r="164" s="2" customFormat="1" ht="24.15" customHeight="1">
      <c r="A164" s="38"/>
      <c r="B164" s="180"/>
      <c r="C164" s="181" t="s">
        <v>226</v>
      </c>
      <c r="D164" s="181" t="s">
        <v>160</v>
      </c>
      <c r="E164" s="182" t="s">
        <v>3104</v>
      </c>
      <c r="F164" s="183" t="s">
        <v>3105</v>
      </c>
      <c r="G164" s="184" t="s">
        <v>469</v>
      </c>
      <c r="H164" s="185">
        <v>1</v>
      </c>
      <c r="I164" s="186"/>
      <c r="J164" s="187">
        <f>ROUND(I164*H164,2)</f>
        <v>0</v>
      </c>
      <c r="K164" s="183" t="s">
        <v>1</v>
      </c>
      <c r="L164" s="39"/>
      <c r="M164" s="188" t="s">
        <v>1</v>
      </c>
      <c r="N164" s="189" t="s">
        <v>40</v>
      </c>
      <c r="O164" s="77"/>
      <c r="P164" s="190">
        <f>O164*H164</f>
        <v>0</v>
      </c>
      <c r="Q164" s="190">
        <v>0</v>
      </c>
      <c r="R164" s="190">
        <f>Q164*H164</f>
        <v>0</v>
      </c>
      <c r="S164" s="190">
        <v>0</v>
      </c>
      <c r="T164" s="191">
        <f>S164*H164</f>
        <v>0</v>
      </c>
      <c r="U164" s="38"/>
      <c r="V164" s="38"/>
      <c r="W164" s="38"/>
      <c r="X164" s="38"/>
      <c r="Y164" s="38"/>
      <c r="Z164" s="38"/>
      <c r="AA164" s="38"/>
      <c r="AB164" s="38"/>
      <c r="AC164" s="38"/>
      <c r="AD164" s="38"/>
      <c r="AE164" s="38"/>
      <c r="AR164" s="192" t="s">
        <v>165</v>
      </c>
      <c r="AT164" s="192" t="s">
        <v>160</v>
      </c>
      <c r="AU164" s="192" t="s">
        <v>91</v>
      </c>
      <c r="AY164" s="19" t="s">
        <v>158</v>
      </c>
      <c r="BE164" s="193">
        <f>IF(N164="základní",J164,0)</f>
        <v>0</v>
      </c>
      <c r="BF164" s="193">
        <f>IF(N164="snížená",J164,0)</f>
        <v>0</v>
      </c>
      <c r="BG164" s="193">
        <f>IF(N164="zákl. přenesená",J164,0)</f>
        <v>0</v>
      </c>
      <c r="BH164" s="193">
        <f>IF(N164="sníž. přenesená",J164,0)</f>
        <v>0</v>
      </c>
      <c r="BI164" s="193">
        <f>IF(N164="nulová",J164,0)</f>
        <v>0</v>
      </c>
      <c r="BJ164" s="19" t="s">
        <v>81</v>
      </c>
      <c r="BK164" s="193">
        <f>ROUND(I164*H164,2)</f>
        <v>0</v>
      </c>
      <c r="BL164" s="19" t="s">
        <v>165</v>
      </c>
      <c r="BM164" s="192" t="s">
        <v>3106</v>
      </c>
    </row>
    <row r="165" s="2" customFormat="1">
      <c r="A165" s="38"/>
      <c r="B165" s="39"/>
      <c r="C165" s="38"/>
      <c r="D165" s="194" t="s">
        <v>167</v>
      </c>
      <c r="E165" s="38"/>
      <c r="F165" s="195" t="s">
        <v>3105</v>
      </c>
      <c r="G165" s="38"/>
      <c r="H165" s="38"/>
      <c r="I165" s="196"/>
      <c r="J165" s="38"/>
      <c r="K165" s="38"/>
      <c r="L165" s="39"/>
      <c r="M165" s="197"/>
      <c r="N165" s="198"/>
      <c r="O165" s="77"/>
      <c r="P165" s="77"/>
      <c r="Q165" s="77"/>
      <c r="R165" s="77"/>
      <c r="S165" s="77"/>
      <c r="T165" s="78"/>
      <c r="U165" s="38"/>
      <c r="V165" s="38"/>
      <c r="W165" s="38"/>
      <c r="X165" s="38"/>
      <c r="Y165" s="38"/>
      <c r="Z165" s="38"/>
      <c r="AA165" s="38"/>
      <c r="AB165" s="38"/>
      <c r="AC165" s="38"/>
      <c r="AD165" s="38"/>
      <c r="AE165" s="38"/>
      <c r="AT165" s="19" t="s">
        <v>167</v>
      </c>
      <c r="AU165" s="19" t="s">
        <v>91</v>
      </c>
    </row>
    <row r="166" s="12" customFormat="1" ht="20.88" customHeight="1">
      <c r="A166" s="12"/>
      <c r="B166" s="167"/>
      <c r="C166" s="12"/>
      <c r="D166" s="168" t="s">
        <v>74</v>
      </c>
      <c r="E166" s="178" t="s">
        <v>3107</v>
      </c>
      <c r="F166" s="178" t="s">
        <v>3108</v>
      </c>
      <c r="G166" s="12"/>
      <c r="H166" s="12"/>
      <c r="I166" s="170"/>
      <c r="J166" s="179">
        <f>BK166</f>
        <v>0</v>
      </c>
      <c r="K166" s="12"/>
      <c r="L166" s="167"/>
      <c r="M166" s="172"/>
      <c r="N166" s="173"/>
      <c r="O166" s="173"/>
      <c r="P166" s="174">
        <f>SUM(P167:P168)</f>
        <v>0</v>
      </c>
      <c r="Q166" s="173"/>
      <c r="R166" s="174">
        <f>SUM(R167:R168)</f>
        <v>0</v>
      </c>
      <c r="S166" s="173"/>
      <c r="T166" s="175">
        <f>SUM(T167:T168)</f>
        <v>0</v>
      </c>
      <c r="U166" s="12"/>
      <c r="V166" s="12"/>
      <c r="W166" s="12"/>
      <c r="X166" s="12"/>
      <c r="Y166" s="12"/>
      <c r="Z166" s="12"/>
      <c r="AA166" s="12"/>
      <c r="AB166" s="12"/>
      <c r="AC166" s="12"/>
      <c r="AD166" s="12"/>
      <c r="AE166" s="12"/>
      <c r="AR166" s="168" t="s">
        <v>81</v>
      </c>
      <c r="AT166" s="176" t="s">
        <v>74</v>
      </c>
      <c r="AU166" s="176" t="s">
        <v>83</v>
      </c>
      <c r="AY166" s="168" t="s">
        <v>158</v>
      </c>
      <c r="BK166" s="177">
        <f>SUM(BK167:BK168)</f>
        <v>0</v>
      </c>
    </row>
    <row r="167" s="2" customFormat="1" ht="24.15" customHeight="1">
      <c r="A167" s="38"/>
      <c r="B167" s="180"/>
      <c r="C167" s="181" t="s">
        <v>231</v>
      </c>
      <c r="D167" s="181" t="s">
        <v>160</v>
      </c>
      <c r="E167" s="182" t="s">
        <v>3109</v>
      </c>
      <c r="F167" s="183" t="s">
        <v>3110</v>
      </c>
      <c r="G167" s="184" t="s">
        <v>469</v>
      </c>
      <c r="H167" s="185">
        <v>1</v>
      </c>
      <c r="I167" s="186"/>
      <c r="J167" s="187">
        <f>ROUND(I167*H167,2)</f>
        <v>0</v>
      </c>
      <c r="K167" s="183" t="s">
        <v>1</v>
      </c>
      <c r="L167" s="39"/>
      <c r="M167" s="188" t="s">
        <v>1</v>
      </c>
      <c r="N167" s="189" t="s">
        <v>40</v>
      </c>
      <c r="O167" s="77"/>
      <c r="P167" s="190">
        <f>O167*H167</f>
        <v>0</v>
      </c>
      <c r="Q167" s="190">
        <v>0</v>
      </c>
      <c r="R167" s="190">
        <f>Q167*H167</f>
        <v>0</v>
      </c>
      <c r="S167" s="190">
        <v>0</v>
      </c>
      <c r="T167" s="191">
        <f>S167*H167</f>
        <v>0</v>
      </c>
      <c r="U167" s="38"/>
      <c r="V167" s="38"/>
      <c r="W167" s="38"/>
      <c r="X167" s="38"/>
      <c r="Y167" s="38"/>
      <c r="Z167" s="38"/>
      <c r="AA167" s="38"/>
      <c r="AB167" s="38"/>
      <c r="AC167" s="38"/>
      <c r="AD167" s="38"/>
      <c r="AE167" s="38"/>
      <c r="AR167" s="192" t="s">
        <v>165</v>
      </c>
      <c r="AT167" s="192" t="s">
        <v>160</v>
      </c>
      <c r="AU167" s="192" t="s">
        <v>91</v>
      </c>
      <c r="AY167" s="19" t="s">
        <v>158</v>
      </c>
      <c r="BE167" s="193">
        <f>IF(N167="základní",J167,0)</f>
        <v>0</v>
      </c>
      <c r="BF167" s="193">
        <f>IF(N167="snížená",J167,0)</f>
        <v>0</v>
      </c>
      <c r="BG167" s="193">
        <f>IF(N167="zákl. přenesená",J167,0)</f>
        <v>0</v>
      </c>
      <c r="BH167" s="193">
        <f>IF(N167="sníž. přenesená",J167,0)</f>
        <v>0</v>
      </c>
      <c r="BI167" s="193">
        <f>IF(N167="nulová",J167,0)</f>
        <v>0</v>
      </c>
      <c r="BJ167" s="19" t="s">
        <v>81</v>
      </c>
      <c r="BK167" s="193">
        <f>ROUND(I167*H167,2)</f>
        <v>0</v>
      </c>
      <c r="BL167" s="19" t="s">
        <v>165</v>
      </c>
      <c r="BM167" s="192" t="s">
        <v>3111</v>
      </c>
    </row>
    <row r="168" s="2" customFormat="1">
      <c r="A168" s="38"/>
      <c r="B168" s="39"/>
      <c r="C168" s="38"/>
      <c r="D168" s="194" t="s">
        <v>167</v>
      </c>
      <c r="E168" s="38"/>
      <c r="F168" s="195" t="s">
        <v>3112</v>
      </c>
      <c r="G168" s="38"/>
      <c r="H168" s="38"/>
      <c r="I168" s="196"/>
      <c r="J168" s="38"/>
      <c r="K168" s="38"/>
      <c r="L168" s="39"/>
      <c r="M168" s="197"/>
      <c r="N168" s="198"/>
      <c r="O168" s="77"/>
      <c r="P168" s="77"/>
      <c r="Q168" s="77"/>
      <c r="R168" s="77"/>
      <c r="S168" s="77"/>
      <c r="T168" s="78"/>
      <c r="U168" s="38"/>
      <c r="V168" s="38"/>
      <c r="W168" s="38"/>
      <c r="X168" s="38"/>
      <c r="Y168" s="38"/>
      <c r="Z168" s="38"/>
      <c r="AA168" s="38"/>
      <c r="AB168" s="38"/>
      <c r="AC168" s="38"/>
      <c r="AD168" s="38"/>
      <c r="AE168" s="38"/>
      <c r="AT168" s="19" t="s">
        <v>167</v>
      </c>
      <c r="AU168" s="19" t="s">
        <v>91</v>
      </c>
    </row>
    <row r="169" s="12" customFormat="1" ht="20.88" customHeight="1">
      <c r="A169" s="12"/>
      <c r="B169" s="167"/>
      <c r="C169" s="12"/>
      <c r="D169" s="168" t="s">
        <v>74</v>
      </c>
      <c r="E169" s="178" t="s">
        <v>3113</v>
      </c>
      <c r="F169" s="178" t="s">
        <v>3114</v>
      </c>
      <c r="G169" s="12"/>
      <c r="H169" s="12"/>
      <c r="I169" s="170"/>
      <c r="J169" s="179">
        <f>BK169</f>
        <v>0</v>
      </c>
      <c r="K169" s="12"/>
      <c r="L169" s="167"/>
      <c r="M169" s="172"/>
      <c r="N169" s="173"/>
      <c r="O169" s="173"/>
      <c r="P169" s="174">
        <f>SUM(P170:P171)</f>
        <v>0</v>
      </c>
      <c r="Q169" s="173"/>
      <c r="R169" s="174">
        <f>SUM(R170:R171)</f>
        <v>0</v>
      </c>
      <c r="S169" s="173"/>
      <c r="T169" s="175">
        <f>SUM(T170:T171)</f>
        <v>0</v>
      </c>
      <c r="U169" s="12"/>
      <c r="V169" s="12"/>
      <c r="W169" s="12"/>
      <c r="X169" s="12"/>
      <c r="Y169" s="12"/>
      <c r="Z169" s="12"/>
      <c r="AA169" s="12"/>
      <c r="AB169" s="12"/>
      <c r="AC169" s="12"/>
      <c r="AD169" s="12"/>
      <c r="AE169" s="12"/>
      <c r="AR169" s="168" t="s">
        <v>81</v>
      </c>
      <c r="AT169" s="176" t="s">
        <v>74</v>
      </c>
      <c r="AU169" s="176" t="s">
        <v>83</v>
      </c>
      <c r="AY169" s="168" t="s">
        <v>158</v>
      </c>
      <c r="BK169" s="177">
        <f>SUM(BK170:BK171)</f>
        <v>0</v>
      </c>
    </row>
    <row r="170" s="2" customFormat="1" ht="21.75" customHeight="1">
      <c r="A170" s="38"/>
      <c r="B170" s="180"/>
      <c r="C170" s="181" t="s">
        <v>238</v>
      </c>
      <c r="D170" s="181" t="s">
        <v>160</v>
      </c>
      <c r="E170" s="182" t="s">
        <v>3115</v>
      </c>
      <c r="F170" s="183" t="s">
        <v>3114</v>
      </c>
      <c r="G170" s="184" t="s">
        <v>469</v>
      </c>
      <c r="H170" s="185">
        <v>1</v>
      </c>
      <c r="I170" s="186"/>
      <c r="J170" s="187">
        <f>ROUND(I170*H170,2)</f>
        <v>0</v>
      </c>
      <c r="K170" s="183" t="s">
        <v>1</v>
      </c>
      <c r="L170" s="39"/>
      <c r="M170" s="188" t="s">
        <v>1</v>
      </c>
      <c r="N170" s="189" t="s">
        <v>40</v>
      </c>
      <c r="O170" s="77"/>
      <c r="P170" s="190">
        <f>O170*H170</f>
        <v>0</v>
      </c>
      <c r="Q170" s="190">
        <v>0</v>
      </c>
      <c r="R170" s="190">
        <f>Q170*H170</f>
        <v>0</v>
      </c>
      <c r="S170" s="190">
        <v>0</v>
      </c>
      <c r="T170" s="191">
        <f>S170*H170</f>
        <v>0</v>
      </c>
      <c r="U170" s="38"/>
      <c r="V170" s="38"/>
      <c r="W170" s="38"/>
      <c r="X170" s="38"/>
      <c r="Y170" s="38"/>
      <c r="Z170" s="38"/>
      <c r="AA170" s="38"/>
      <c r="AB170" s="38"/>
      <c r="AC170" s="38"/>
      <c r="AD170" s="38"/>
      <c r="AE170" s="38"/>
      <c r="AR170" s="192" t="s">
        <v>165</v>
      </c>
      <c r="AT170" s="192" t="s">
        <v>160</v>
      </c>
      <c r="AU170" s="192" t="s">
        <v>91</v>
      </c>
      <c r="AY170" s="19" t="s">
        <v>158</v>
      </c>
      <c r="BE170" s="193">
        <f>IF(N170="základní",J170,0)</f>
        <v>0</v>
      </c>
      <c r="BF170" s="193">
        <f>IF(N170="snížená",J170,0)</f>
        <v>0</v>
      </c>
      <c r="BG170" s="193">
        <f>IF(N170="zákl. přenesená",J170,0)</f>
        <v>0</v>
      </c>
      <c r="BH170" s="193">
        <f>IF(N170="sníž. přenesená",J170,0)</f>
        <v>0</v>
      </c>
      <c r="BI170" s="193">
        <f>IF(N170="nulová",J170,0)</f>
        <v>0</v>
      </c>
      <c r="BJ170" s="19" t="s">
        <v>81</v>
      </c>
      <c r="BK170" s="193">
        <f>ROUND(I170*H170,2)</f>
        <v>0</v>
      </c>
      <c r="BL170" s="19" t="s">
        <v>165</v>
      </c>
      <c r="BM170" s="192" t="s">
        <v>3116</v>
      </c>
    </row>
    <row r="171" s="2" customFormat="1">
      <c r="A171" s="38"/>
      <c r="B171" s="39"/>
      <c r="C171" s="38"/>
      <c r="D171" s="194" t="s">
        <v>167</v>
      </c>
      <c r="E171" s="38"/>
      <c r="F171" s="195" t="s">
        <v>3117</v>
      </c>
      <c r="G171" s="38"/>
      <c r="H171" s="38"/>
      <c r="I171" s="196"/>
      <c r="J171" s="38"/>
      <c r="K171" s="38"/>
      <c r="L171" s="39"/>
      <c r="M171" s="197"/>
      <c r="N171" s="198"/>
      <c r="O171" s="77"/>
      <c r="P171" s="77"/>
      <c r="Q171" s="77"/>
      <c r="R171" s="77"/>
      <c r="S171" s="77"/>
      <c r="T171" s="78"/>
      <c r="U171" s="38"/>
      <c r="V171" s="38"/>
      <c r="W171" s="38"/>
      <c r="X171" s="38"/>
      <c r="Y171" s="38"/>
      <c r="Z171" s="38"/>
      <c r="AA171" s="38"/>
      <c r="AB171" s="38"/>
      <c r="AC171" s="38"/>
      <c r="AD171" s="38"/>
      <c r="AE171" s="38"/>
      <c r="AT171" s="19" t="s">
        <v>167</v>
      </c>
      <c r="AU171" s="19" t="s">
        <v>91</v>
      </c>
    </row>
    <row r="172" s="12" customFormat="1" ht="20.88" customHeight="1">
      <c r="A172" s="12"/>
      <c r="B172" s="167"/>
      <c r="C172" s="12"/>
      <c r="D172" s="168" t="s">
        <v>74</v>
      </c>
      <c r="E172" s="178" t="s">
        <v>3118</v>
      </c>
      <c r="F172" s="178" t="s">
        <v>3119</v>
      </c>
      <c r="G172" s="12"/>
      <c r="H172" s="12"/>
      <c r="I172" s="170"/>
      <c r="J172" s="179">
        <f>BK172</f>
        <v>0</v>
      </c>
      <c r="K172" s="12"/>
      <c r="L172" s="167"/>
      <c r="M172" s="172"/>
      <c r="N172" s="173"/>
      <c r="O172" s="173"/>
      <c r="P172" s="174">
        <f>SUM(P173:P174)</f>
        <v>0</v>
      </c>
      <c r="Q172" s="173"/>
      <c r="R172" s="174">
        <f>SUM(R173:R174)</f>
        <v>0</v>
      </c>
      <c r="S172" s="173"/>
      <c r="T172" s="175">
        <f>SUM(T173:T174)</f>
        <v>0</v>
      </c>
      <c r="U172" s="12"/>
      <c r="V172" s="12"/>
      <c r="W172" s="12"/>
      <c r="X172" s="12"/>
      <c r="Y172" s="12"/>
      <c r="Z172" s="12"/>
      <c r="AA172" s="12"/>
      <c r="AB172" s="12"/>
      <c r="AC172" s="12"/>
      <c r="AD172" s="12"/>
      <c r="AE172" s="12"/>
      <c r="AR172" s="168" t="s">
        <v>81</v>
      </c>
      <c r="AT172" s="176" t="s">
        <v>74</v>
      </c>
      <c r="AU172" s="176" t="s">
        <v>83</v>
      </c>
      <c r="AY172" s="168" t="s">
        <v>158</v>
      </c>
      <c r="BK172" s="177">
        <f>SUM(BK173:BK174)</f>
        <v>0</v>
      </c>
    </row>
    <row r="173" s="2" customFormat="1" ht="24.15" customHeight="1">
      <c r="A173" s="38"/>
      <c r="B173" s="180"/>
      <c r="C173" s="181" t="s">
        <v>245</v>
      </c>
      <c r="D173" s="181" t="s">
        <v>160</v>
      </c>
      <c r="E173" s="182" t="s">
        <v>3120</v>
      </c>
      <c r="F173" s="183" t="s">
        <v>3121</v>
      </c>
      <c r="G173" s="184" t="s">
        <v>469</v>
      </c>
      <c r="H173" s="185">
        <v>1</v>
      </c>
      <c r="I173" s="186"/>
      <c r="J173" s="187">
        <f>ROUND(I173*H173,2)</f>
        <v>0</v>
      </c>
      <c r="K173" s="183" t="s">
        <v>1</v>
      </c>
      <c r="L173" s="39"/>
      <c r="M173" s="188" t="s">
        <v>1</v>
      </c>
      <c r="N173" s="189" t="s">
        <v>40</v>
      </c>
      <c r="O173" s="77"/>
      <c r="P173" s="190">
        <f>O173*H173</f>
        <v>0</v>
      </c>
      <c r="Q173" s="190">
        <v>0</v>
      </c>
      <c r="R173" s="190">
        <f>Q173*H173</f>
        <v>0</v>
      </c>
      <c r="S173" s="190">
        <v>0</v>
      </c>
      <c r="T173" s="191">
        <f>S173*H173</f>
        <v>0</v>
      </c>
      <c r="U173" s="38"/>
      <c r="V173" s="38"/>
      <c r="W173" s="38"/>
      <c r="X173" s="38"/>
      <c r="Y173" s="38"/>
      <c r="Z173" s="38"/>
      <c r="AA173" s="38"/>
      <c r="AB173" s="38"/>
      <c r="AC173" s="38"/>
      <c r="AD173" s="38"/>
      <c r="AE173" s="38"/>
      <c r="AR173" s="192" t="s">
        <v>165</v>
      </c>
      <c r="AT173" s="192" t="s">
        <v>160</v>
      </c>
      <c r="AU173" s="192" t="s">
        <v>91</v>
      </c>
      <c r="AY173" s="19" t="s">
        <v>158</v>
      </c>
      <c r="BE173" s="193">
        <f>IF(N173="základní",J173,0)</f>
        <v>0</v>
      </c>
      <c r="BF173" s="193">
        <f>IF(N173="snížená",J173,0)</f>
        <v>0</v>
      </c>
      <c r="BG173" s="193">
        <f>IF(N173="zákl. přenesená",J173,0)</f>
        <v>0</v>
      </c>
      <c r="BH173" s="193">
        <f>IF(N173="sníž. přenesená",J173,0)</f>
        <v>0</v>
      </c>
      <c r="BI173" s="193">
        <f>IF(N173="nulová",J173,0)</f>
        <v>0</v>
      </c>
      <c r="BJ173" s="19" t="s">
        <v>81</v>
      </c>
      <c r="BK173" s="193">
        <f>ROUND(I173*H173,2)</f>
        <v>0</v>
      </c>
      <c r="BL173" s="19" t="s">
        <v>165</v>
      </c>
      <c r="BM173" s="192" t="s">
        <v>3122</v>
      </c>
    </row>
    <row r="174" s="2" customFormat="1">
      <c r="A174" s="38"/>
      <c r="B174" s="39"/>
      <c r="C174" s="38"/>
      <c r="D174" s="194" t="s">
        <v>167</v>
      </c>
      <c r="E174" s="38"/>
      <c r="F174" s="195" t="s">
        <v>3123</v>
      </c>
      <c r="G174" s="38"/>
      <c r="H174" s="38"/>
      <c r="I174" s="196"/>
      <c r="J174" s="38"/>
      <c r="K174" s="38"/>
      <c r="L174" s="39"/>
      <c r="M174" s="197"/>
      <c r="N174" s="198"/>
      <c r="O174" s="77"/>
      <c r="P174" s="77"/>
      <c r="Q174" s="77"/>
      <c r="R174" s="77"/>
      <c r="S174" s="77"/>
      <c r="T174" s="78"/>
      <c r="U174" s="38"/>
      <c r="V174" s="38"/>
      <c r="W174" s="38"/>
      <c r="X174" s="38"/>
      <c r="Y174" s="38"/>
      <c r="Z174" s="38"/>
      <c r="AA174" s="38"/>
      <c r="AB174" s="38"/>
      <c r="AC174" s="38"/>
      <c r="AD174" s="38"/>
      <c r="AE174" s="38"/>
      <c r="AT174" s="19" t="s">
        <v>167</v>
      </c>
      <c r="AU174" s="19" t="s">
        <v>91</v>
      </c>
    </row>
    <row r="175" s="12" customFormat="1" ht="20.88" customHeight="1">
      <c r="A175" s="12"/>
      <c r="B175" s="167"/>
      <c r="C175" s="12"/>
      <c r="D175" s="168" t="s">
        <v>74</v>
      </c>
      <c r="E175" s="178" t="s">
        <v>3124</v>
      </c>
      <c r="F175" s="178" t="s">
        <v>3125</v>
      </c>
      <c r="G175" s="12"/>
      <c r="H175" s="12"/>
      <c r="I175" s="170"/>
      <c r="J175" s="179">
        <f>BK175</f>
        <v>0</v>
      </c>
      <c r="K175" s="12"/>
      <c r="L175" s="167"/>
      <c r="M175" s="172"/>
      <c r="N175" s="173"/>
      <c r="O175" s="173"/>
      <c r="P175" s="174">
        <f>SUM(P176:P177)</f>
        <v>0</v>
      </c>
      <c r="Q175" s="173"/>
      <c r="R175" s="174">
        <f>SUM(R176:R177)</f>
        <v>0</v>
      </c>
      <c r="S175" s="173"/>
      <c r="T175" s="175">
        <f>SUM(T176:T177)</f>
        <v>0</v>
      </c>
      <c r="U175" s="12"/>
      <c r="V175" s="12"/>
      <c r="W175" s="12"/>
      <c r="X175" s="12"/>
      <c r="Y175" s="12"/>
      <c r="Z175" s="12"/>
      <c r="AA175" s="12"/>
      <c r="AB175" s="12"/>
      <c r="AC175" s="12"/>
      <c r="AD175" s="12"/>
      <c r="AE175" s="12"/>
      <c r="AR175" s="168" t="s">
        <v>81</v>
      </c>
      <c r="AT175" s="176" t="s">
        <v>74</v>
      </c>
      <c r="AU175" s="176" t="s">
        <v>83</v>
      </c>
      <c r="AY175" s="168" t="s">
        <v>158</v>
      </c>
      <c r="BK175" s="177">
        <f>SUM(BK176:BK177)</f>
        <v>0</v>
      </c>
    </row>
    <row r="176" s="2" customFormat="1" ht="16.5" customHeight="1">
      <c r="A176" s="38"/>
      <c r="B176" s="180"/>
      <c r="C176" s="181" t="s">
        <v>8</v>
      </c>
      <c r="D176" s="181" t="s">
        <v>160</v>
      </c>
      <c r="E176" s="182" t="s">
        <v>3126</v>
      </c>
      <c r="F176" s="183" t="s">
        <v>3125</v>
      </c>
      <c r="G176" s="184" t="s">
        <v>469</v>
      </c>
      <c r="H176" s="185">
        <v>1</v>
      </c>
      <c r="I176" s="186"/>
      <c r="J176" s="187">
        <f>ROUND(I176*H176,2)</f>
        <v>0</v>
      </c>
      <c r="K176" s="183" t="s">
        <v>1</v>
      </c>
      <c r="L176" s="39"/>
      <c r="M176" s="188" t="s">
        <v>1</v>
      </c>
      <c r="N176" s="189" t="s">
        <v>40</v>
      </c>
      <c r="O176" s="77"/>
      <c r="P176" s="190">
        <f>O176*H176</f>
        <v>0</v>
      </c>
      <c r="Q176" s="190">
        <v>0</v>
      </c>
      <c r="R176" s="190">
        <f>Q176*H176</f>
        <v>0</v>
      </c>
      <c r="S176" s="190">
        <v>0</v>
      </c>
      <c r="T176" s="191">
        <f>S176*H176</f>
        <v>0</v>
      </c>
      <c r="U176" s="38"/>
      <c r="V176" s="38"/>
      <c r="W176" s="38"/>
      <c r="X176" s="38"/>
      <c r="Y176" s="38"/>
      <c r="Z176" s="38"/>
      <c r="AA176" s="38"/>
      <c r="AB176" s="38"/>
      <c r="AC176" s="38"/>
      <c r="AD176" s="38"/>
      <c r="AE176" s="38"/>
      <c r="AR176" s="192" t="s">
        <v>165</v>
      </c>
      <c r="AT176" s="192" t="s">
        <v>160</v>
      </c>
      <c r="AU176" s="192" t="s">
        <v>91</v>
      </c>
      <c r="AY176" s="19" t="s">
        <v>158</v>
      </c>
      <c r="BE176" s="193">
        <f>IF(N176="základní",J176,0)</f>
        <v>0</v>
      </c>
      <c r="BF176" s="193">
        <f>IF(N176="snížená",J176,0)</f>
        <v>0</v>
      </c>
      <c r="BG176" s="193">
        <f>IF(N176="zákl. přenesená",J176,0)</f>
        <v>0</v>
      </c>
      <c r="BH176" s="193">
        <f>IF(N176="sníž. přenesená",J176,0)</f>
        <v>0</v>
      </c>
      <c r="BI176" s="193">
        <f>IF(N176="nulová",J176,0)</f>
        <v>0</v>
      </c>
      <c r="BJ176" s="19" t="s">
        <v>81</v>
      </c>
      <c r="BK176" s="193">
        <f>ROUND(I176*H176,2)</f>
        <v>0</v>
      </c>
      <c r="BL176" s="19" t="s">
        <v>165</v>
      </c>
      <c r="BM176" s="192" t="s">
        <v>3127</v>
      </c>
    </row>
    <row r="177" s="2" customFormat="1">
      <c r="A177" s="38"/>
      <c r="B177" s="39"/>
      <c r="C177" s="38"/>
      <c r="D177" s="194" t="s">
        <v>167</v>
      </c>
      <c r="E177" s="38"/>
      <c r="F177" s="195" t="s">
        <v>3128</v>
      </c>
      <c r="G177" s="38"/>
      <c r="H177" s="38"/>
      <c r="I177" s="196"/>
      <c r="J177" s="38"/>
      <c r="K177" s="38"/>
      <c r="L177" s="39"/>
      <c r="M177" s="197"/>
      <c r="N177" s="198"/>
      <c r="O177" s="77"/>
      <c r="P177" s="77"/>
      <c r="Q177" s="77"/>
      <c r="R177" s="77"/>
      <c r="S177" s="77"/>
      <c r="T177" s="78"/>
      <c r="U177" s="38"/>
      <c r="V177" s="38"/>
      <c r="W177" s="38"/>
      <c r="X177" s="38"/>
      <c r="Y177" s="38"/>
      <c r="Z177" s="38"/>
      <c r="AA177" s="38"/>
      <c r="AB177" s="38"/>
      <c r="AC177" s="38"/>
      <c r="AD177" s="38"/>
      <c r="AE177" s="38"/>
      <c r="AT177" s="19" t="s">
        <v>167</v>
      </c>
      <c r="AU177" s="19" t="s">
        <v>91</v>
      </c>
    </row>
    <row r="178" s="12" customFormat="1" ht="20.88" customHeight="1">
      <c r="A178" s="12"/>
      <c r="B178" s="167"/>
      <c r="C178" s="12"/>
      <c r="D178" s="168" t="s">
        <v>74</v>
      </c>
      <c r="E178" s="178" t="s">
        <v>3129</v>
      </c>
      <c r="F178" s="178" t="s">
        <v>3130</v>
      </c>
      <c r="G178" s="12"/>
      <c r="H178" s="12"/>
      <c r="I178" s="170"/>
      <c r="J178" s="179">
        <f>BK178</f>
        <v>0</v>
      </c>
      <c r="K178" s="12"/>
      <c r="L178" s="167"/>
      <c r="M178" s="172"/>
      <c r="N178" s="173"/>
      <c r="O178" s="173"/>
      <c r="P178" s="174">
        <f>SUM(P179:P184)</f>
        <v>0</v>
      </c>
      <c r="Q178" s="173"/>
      <c r="R178" s="174">
        <f>SUM(R179:R184)</f>
        <v>0</v>
      </c>
      <c r="S178" s="173"/>
      <c r="T178" s="175">
        <f>SUM(T179:T184)</f>
        <v>0</v>
      </c>
      <c r="U178" s="12"/>
      <c r="V178" s="12"/>
      <c r="W178" s="12"/>
      <c r="X178" s="12"/>
      <c r="Y178" s="12"/>
      <c r="Z178" s="12"/>
      <c r="AA178" s="12"/>
      <c r="AB178" s="12"/>
      <c r="AC178" s="12"/>
      <c r="AD178" s="12"/>
      <c r="AE178" s="12"/>
      <c r="AR178" s="168" t="s">
        <v>81</v>
      </c>
      <c r="AT178" s="176" t="s">
        <v>74</v>
      </c>
      <c r="AU178" s="176" t="s">
        <v>83</v>
      </c>
      <c r="AY178" s="168" t="s">
        <v>158</v>
      </c>
      <c r="BK178" s="177">
        <f>SUM(BK179:BK184)</f>
        <v>0</v>
      </c>
    </row>
    <row r="179" s="2" customFormat="1" ht="49.05" customHeight="1">
      <c r="A179" s="38"/>
      <c r="B179" s="180"/>
      <c r="C179" s="181" t="s">
        <v>252</v>
      </c>
      <c r="D179" s="181" t="s">
        <v>160</v>
      </c>
      <c r="E179" s="182" t="s">
        <v>3131</v>
      </c>
      <c r="F179" s="183" t="s">
        <v>3132</v>
      </c>
      <c r="G179" s="184" t="s">
        <v>469</v>
      </c>
      <c r="H179" s="185">
        <v>1</v>
      </c>
      <c r="I179" s="186"/>
      <c r="J179" s="187">
        <f>ROUND(I179*H179,2)</f>
        <v>0</v>
      </c>
      <c r="K179" s="183" t="s">
        <v>1</v>
      </c>
      <c r="L179" s="39"/>
      <c r="M179" s="188" t="s">
        <v>1</v>
      </c>
      <c r="N179" s="189" t="s">
        <v>40</v>
      </c>
      <c r="O179" s="77"/>
      <c r="P179" s="190">
        <f>O179*H179</f>
        <v>0</v>
      </c>
      <c r="Q179" s="190">
        <v>0</v>
      </c>
      <c r="R179" s="190">
        <f>Q179*H179</f>
        <v>0</v>
      </c>
      <c r="S179" s="190">
        <v>0</v>
      </c>
      <c r="T179" s="191">
        <f>S179*H179</f>
        <v>0</v>
      </c>
      <c r="U179" s="38"/>
      <c r="V179" s="38"/>
      <c r="W179" s="38"/>
      <c r="X179" s="38"/>
      <c r="Y179" s="38"/>
      <c r="Z179" s="38"/>
      <c r="AA179" s="38"/>
      <c r="AB179" s="38"/>
      <c r="AC179" s="38"/>
      <c r="AD179" s="38"/>
      <c r="AE179" s="38"/>
      <c r="AR179" s="192" t="s">
        <v>165</v>
      </c>
      <c r="AT179" s="192" t="s">
        <v>160</v>
      </c>
      <c r="AU179" s="192" t="s">
        <v>91</v>
      </c>
      <c r="AY179" s="19" t="s">
        <v>158</v>
      </c>
      <c r="BE179" s="193">
        <f>IF(N179="základní",J179,0)</f>
        <v>0</v>
      </c>
      <c r="BF179" s="193">
        <f>IF(N179="snížená",J179,0)</f>
        <v>0</v>
      </c>
      <c r="BG179" s="193">
        <f>IF(N179="zákl. přenesená",J179,0)</f>
        <v>0</v>
      </c>
      <c r="BH179" s="193">
        <f>IF(N179="sníž. přenesená",J179,0)</f>
        <v>0</v>
      </c>
      <c r="BI179" s="193">
        <f>IF(N179="nulová",J179,0)</f>
        <v>0</v>
      </c>
      <c r="BJ179" s="19" t="s">
        <v>81</v>
      </c>
      <c r="BK179" s="193">
        <f>ROUND(I179*H179,2)</f>
        <v>0</v>
      </c>
      <c r="BL179" s="19" t="s">
        <v>165</v>
      </c>
      <c r="BM179" s="192" t="s">
        <v>3133</v>
      </c>
    </row>
    <row r="180" s="2" customFormat="1">
      <c r="A180" s="38"/>
      <c r="B180" s="39"/>
      <c r="C180" s="38"/>
      <c r="D180" s="194" t="s">
        <v>167</v>
      </c>
      <c r="E180" s="38"/>
      <c r="F180" s="195" t="s">
        <v>3134</v>
      </c>
      <c r="G180" s="38"/>
      <c r="H180" s="38"/>
      <c r="I180" s="196"/>
      <c r="J180" s="38"/>
      <c r="K180" s="38"/>
      <c r="L180" s="39"/>
      <c r="M180" s="197"/>
      <c r="N180" s="198"/>
      <c r="O180" s="77"/>
      <c r="P180" s="77"/>
      <c r="Q180" s="77"/>
      <c r="R180" s="77"/>
      <c r="S180" s="77"/>
      <c r="T180" s="78"/>
      <c r="U180" s="38"/>
      <c r="V180" s="38"/>
      <c r="W180" s="38"/>
      <c r="X180" s="38"/>
      <c r="Y180" s="38"/>
      <c r="Z180" s="38"/>
      <c r="AA180" s="38"/>
      <c r="AB180" s="38"/>
      <c r="AC180" s="38"/>
      <c r="AD180" s="38"/>
      <c r="AE180" s="38"/>
      <c r="AT180" s="19" t="s">
        <v>167</v>
      </c>
      <c r="AU180" s="19" t="s">
        <v>91</v>
      </c>
    </row>
    <row r="181" s="2" customFormat="1" ht="24.15" customHeight="1">
      <c r="A181" s="38"/>
      <c r="B181" s="180"/>
      <c r="C181" s="181" t="s">
        <v>259</v>
      </c>
      <c r="D181" s="181" t="s">
        <v>160</v>
      </c>
      <c r="E181" s="182" t="s">
        <v>3135</v>
      </c>
      <c r="F181" s="183" t="s">
        <v>3136</v>
      </c>
      <c r="G181" s="184" t="s">
        <v>469</v>
      </c>
      <c r="H181" s="185">
        <v>1</v>
      </c>
      <c r="I181" s="186"/>
      <c r="J181" s="187">
        <f>ROUND(I181*H181,2)</f>
        <v>0</v>
      </c>
      <c r="K181" s="183" t="s">
        <v>1</v>
      </c>
      <c r="L181" s="39"/>
      <c r="M181" s="188" t="s">
        <v>1</v>
      </c>
      <c r="N181" s="189" t="s">
        <v>40</v>
      </c>
      <c r="O181" s="77"/>
      <c r="P181" s="190">
        <f>O181*H181</f>
        <v>0</v>
      </c>
      <c r="Q181" s="190">
        <v>0</v>
      </c>
      <c r="R181" s="190">
        <f>Q181*H181</f>
        <v>0</v>
      </c>
      <c r="S181" s="190">
        <v>0</v>
      </c>
      <c r="T181" s="191">
        <f>S181*H181</f>
        <v>0</v>
      </c>
      <c r="U181" s="38"/>
      <c r="V181" s="38"/>
      <c r="W181" s="38"/>
      <c r="X181" s="38"/>
      <c r="Y181" s="38"/>
      <c r="Z181" s="38"/>
      <c r="AA181" s="38"/>
      <c r="AB181" s="38"/>
      <c r="AC181" s="38"/>
      <c r="AD181" s="38"/>
      <c r="AE181" s="38"/>
      <c r="AR181" s="192" t="s">
        <v>165</v>
      </c>
      <c r="AT181" s="192" t="s">
        <v>160</v>
      </c>
      <c r="AU181" s="192" t="s">
        <v>91</v>
      </c>
      <c r="AY181" s="19" t="s">
        <v>158</v>
      </c>
      <c r="BE181" s="193">
        <f>IF(N181="základní",J181,0)</f>
        <v>0</v>
      </c>
      <c r="BF181" s="193">
        <f>IF(N181="snížená",J181,0)</f>
        <v>0</v>
      </c>
      <c r="BG181" s="193">
        <f>IF(N181="zákl. přenesená",J181,0)</f>
        <v>0</v>
      </c>
      <c r="BH181" s="193">
        <f>IF(N181="sníž. přenesená",J181,0)</f>
        <v>0</v>
      </c>
      <c r="BI181" s="193">
        <f>IF(N181="nulová",J181,0)</f>
        <v>0</v>
      </c>
      <c r="BJ181" s="19" t="s">
        <v>81</v>
      </c>
      <c r="BK181" s="193">
        <f>ROUND(I181*H181,2)</f>
        <v>0</v>
      </c>
      <c r="BL181" s="19" t="s">
        <v>165</v>
      </c>
      <c r="BM181" s="192" t="s">
        <v>3137</v>
      </c>
    </row>
    <row r="182" s="2" customFormat="1">
      <c r="A182" s="38"/>
      <c r="B182" s="39"/>
      <c r="C182" s="38"/>
      <c r="D182" s="194" t="s">
        <v>167</v>
      </c>
      <c r="E182" s="38"/>
      <c r="F182" s="195" t="s">
        <v>3138</v>
      </c>
      <c r="G182" s="38"/>
      <c r="H182" s="38"/>
      <c r="I182" s="196"/>
      <c r="J182" s="38"/>
      <c r="K182" s="38"/>
      <c r="L182" s="39"/>
      <c r="M182" s="197"/>
      <c r="N182" s="198"/>
      <c r="O182" s="77"/>
      <c r="P182" s="77"/>
      <c r="Q182" s="77"/>
      <c r="R182" s="77"/>
      <c r="S182" s="77"/>
      <c r="T182" s="78"/>
      <c r="U182" s="38"/>
      <c r="V182" s="38"/>
      <c r="W182" s="38"/>
      <c r="X182" s="38"/>
      <c r="Y182" s="38"/>
      <c r="Z182" s="38"/>
      <c r="AA182" s="38"/>
      <c r="AB182" s="38"/>
      <c r="AC182" s="38"/>
      <c r="AD182" s="38"/>
      <c r="AE182" s="38"/>
      <c r="AT182" s="19" t="s">
        <v>167</v>
      </c>
      <c r="AU182" s="19" t="s">
        <v>91</v>
      </c>
    </row>
    <row r="183" s="2" customFormat="1" ht="16.5" customHeight="1">
      <c r="A183" s="38"/>
      <c r="B183" s="180"/>
      <c r="C183" s="181" t="s">
        <v>265</v>
      </c>
      <c r="D183" s="181" t="s">
        <v>160</v>
      </c>
      <c r="E183" s="182" t="s">
        <v>3139</v>
      </c>
      <c r="F183" s="183" t="s">
        <v>3140</v>
      </c>
      <c r="G183" s="184" t="s">
        <v>469</v>
      </c>
      <c r="H183" s="185">
        <v>1</v>
      </c>
      <c r="I183" s="186"/>
      <c r="J183" s="187">
        <f>ROUND(I183*H183,2)</f>
        <v>0</v>
      </c>
      <c r="K183" s="183" t="s">
        <v>1</v>
      </c>
      <c r="L183" s="39"/>
      <c r="M183" s="188" t="s">
        <v>1</v>
      </c>
      <c r="N183" s="189" t="s">
        <v>40</v>
      </c>
      <c r="O183" s="77"/>
      <c r="P183" s="190">
        <f>O183*H183</f>
        <v>0</v>
      </c>
      <c r="Q183" s="190">
        <v>0</v>
      </c>
      <c r="R183" s="190">
        <f>Q183*H183</f>
        <v>0</v>
      </c>
      <c r="S183" s="190">
        <v>0</v>
      </c>
      <c r="T183" s="191">
        <f>S183*H183</f>
        <v>0</v>
      </c>
      <c r="U183" s="38"/>
      <c r="V183" s="38"/>
      <c r="W183" s="38"/>
      <c r="X183" s="38"/>
      <c r="Y183" s="38"/>
      <c r="Z183" s="38"/>
      <c r="AA183" s="38"/>
      <c r="AB183" s="38"/>
      <c r="AC183" s="38"/>
      <c r="AD183" s="38"/>
      <c r="AE183" s="38"/>
      <c r="AR183" s="192" t="s">
        <v>165</v>
      </c>
      <c r="AT183" s="192" t="s">
        <v>160</v>
      </c>
      <c r="AU183" s="192" t="s">
        <v>91</v>
      </c>
      <c r="AY183" s="19" t="s">
        <v>158</v>
      </c>
      <c r="BE183" s="193">
        <f>IF(N183="základní",J183,0)</f>
        <v>0</v>
      </c>
      <c r="BF183" s="193">
        <f>IF(N183="snížená",J183,0)</f>
        <v>0</v>
      </c>
      <c r="BG183" s="193">
        <f>IF(N183="zákl. přenesená",J183,0)</f>
        <v>0</v>
      </c>
      <c r="BH183" s="193">
        <f>IF(N183="sníž. přenesená",J183,0)</f>
        <v>0</v>
      </c>
      <c r="BI183" s="193">
        <f>IF(N183="nulová",J183,0)</f>
        <v>0</v>
      </c>
      <c r="BJ183" s="19" t="s">
        <v>81</v>
      </c>
      <c r="BK183" s="193">
        <f>ROUND(I183*H183,2)</f>
        <v>0</v>
      </c>
      <c r="BL183" s="19" t="s">
        <v>165</v>
      </c>
      <c r="BM183" s="192" t="s">
        <v>3141</v>
      </c>
    </row>
    <row r="184" s="2" customFormat="1">
      <c r="A184" s="38"/>
      <c r="B184" s="39"/>
      <c r="C184" s="38"/>
      <c r="D184" s="194" t="s">
        <v>167</v>
      </c>
      <c r="E184" s="38"/>
      <c r="F184" s="195" t="s">
        <v>3140</v>
      </c>
      <c r="G184" s="38"/>
      <c r="H184" s="38"/>
      <c r="I184" s="196"/>
      <c r="J184" s="38"/>
      <c r="K184" s="38"/>
      <c r="L184" s="39"/>
      <c r="M184" s="197"/>
      <c r="N184" s="198"/>
      <c r="O184" s="77"/>
      <c r="P184" s="77"/>
      <c r="Q184" s="77"/>
      <c r="R184" s="77"/>
      <c r="S184" s="77"/>
      <c r="T184" s="78"/>
      <c r="U184" s="38"/>
      <c r="V184" s="38"/>
      <c r="W184" s="38"/>
      <c r="X184" s="38"/>
      <c r="Y184" s="38"/>
      <c r="Z184" s="38"/>
      <c r="AA184" s="38"/>
      <c r="AB184" s="38"/>
      <c r="AC184" s="38"/>
      <c r="AD184" s="38"/>
      <c r="AE184" s="38"/>
      <c r="AT184" s="19" t="s">
        <v>167</v>
      </c>
      <c r="AU184" s="19" t="s">
        <v>91</v>
      </c>
    </row>
    <row r="185" s="12" customFormat="1" ht="20.88" customHeight="1">
      <c r="A185" s="12"/>
      <c r="B185" s="167"/>
      <c r="C185" s="12"/>
      <c r="D185" s="168" t="s">
        <v>74</v>
      </c>
      <c r="E185" s="178" t="s">
        <v>3142</v>
      </c>
      <c r="F185" s="178" t="s">
        <v>3143</v>
      </c>
      <c r="G185" s="12"/>
      <c r="H185" s="12"/>
      <c r="I185" s="170"/>
      <c r="J185" s="179">
        <f>BK185</f>
        <v>0</v>
      </c>
      <c r="K185" s="12"/>
      <c r="L185" s="167"/>
      <c r="M185" s="172"/>
      <c r="N185" s="173"/>
      <c r="O185" s="173"/>
      <c r="P185" s="174">
        <f>SUM(P186:P187)</f>
        <v>0</v>
      </c>
      <c r="Q185" s="173"/>
      <c r="R185" s="174">
        <f>SUM(R186:R187)</f>
        <v>0</v>
      </c>
      <c r="S185" s="173"/>
      <c r="T185" s="175">
        <f>SUM(T186:T187)</f>
        <v>0</v>
      </c>
      <c r="U185" s="12"/>
      <c r="V185" s="12"/>
      <c r="W185" s="12"/>
      <c r="X185" s="12"/>
      <c r="Y185" s="12"/>
      <c r="Z185" s="12"/>
      <c r="AA185" s="12"/>
      <c r="AB185" s="12"/>
      <c r="AC185" s="12"/>
      <c r="AD185" s="12"/>
      <c r="AE185" s="12"/>
      <c r="AR185" s="168" t="s">
        <v>81</v>
      </c>
      <c r="AT185" s="176" t="s">
        <v>74</v>
      </c>
      <c r="AU185" s="176" t="s">
        <v>83</v>
      </c>
      <c r="AY185" s="168" t="s">
        <v>158</v>
      </c>
      <c r="BK185" s="177">
        <f>SUM(BK186:BK187)</f>
        <v>0</v>
      </c>
    </row>
    <row r="186" s="2" customFormat="1" ht="24.15" customHeight="1">
      <c r="A186" s="38"/>
      <c r="B186" s="180"/>
      <c r="C186" s="181" t="s">
        <v>272</v>
      </c>
      <c r="D186" s="181" t="s">
        <v>160</v>
      </c>
      <c r="E186" s="182" t="s">
        <v>3144</v>
      </c>
      <c r="F186" s="183" t="s">
        <v>3145</v>
      </c>
      <c r="G186" s="184" t="s">
        <v>469</v>
      </c>
      <c r="H186" s="185">
        <v>1</v>
      </c>
      <c r="I186" s="186"/>
      <c r="J186" s="187">
        <f>ROUND(I186*H186,2)</f>
        <v>0</v>
      </c>
      <c r="K186" s="183" t="s">
        <v>1</v>
      </c>
      <c r="L186" s="39"/>
      <c r="M186" s="188" t="s">
        <v>1</v>
      </c>
      <c r="N186" s="189" t="s">
        <v>40</v>
      </c>
      <c r="O186" s="77"/>
      <c r="P186" s="190">
        <f>O186*H186</f>
        <v>0</v>
      </c>
      <c r="Q186" s="190">
        <v>0</v>
      </c>
      <c r="R186" s="190">
        <f>Q186*H186</f>
        <v>0</v>
      </c>
      <c r="S186" s="190">
        <v>0</v>
      </c>
      <c r="T186" s="191">
        <f>S186*H186</f>
        <v>0</v>
      </c>
      <c r="U186" s="38"/>
      <c r="V186" s="38"/>
      <c r="W186" s="38"/>
      <c r="X186" s="38"/>
      <c r="Y186" s="38"/>
      <c r="Z186" s="38"/>
      <c r="AA186" s="38"/>
      <c r="AB186" s="38"/>
      <c r="AC186" s="38"/>
      <c r="AD186" s="38"/>
      <c r="AE186" s="38"/>
      <c r="AR186" s="192" t="s">
        <v>165</v>
      </c>
      <c r="AT186" s="192" t="s">
        <v>160</v>
      </c>
      <c r="AU186" s="192" t="s">
        <v>91</v>
      </c>
      <c r="AY186" s="19" t="s">
        <v>158</v>
      </c>
      <c r="BE186" s="193">
        <f>IF(N186="základní",J186,0)</f>
        <v>0</v>
      </c>
      <c r="BF186" s="193">
        <f>IF(N186="snížená",J186,0)</f>
        <v>0</v>
      </c>
      <c r="BG186" s="193">
        <f>IF(N186="zákl. přenesená",J186,0)</f>
        <v>0</v>
      </c>
      <c r="BH186" s="193">
        <f>IF(N186="sníž. přenesená",J186,0)</f>
        <v>0</v>
      </c>
      <c r="BI186" s="193">
        <f>IF(N186="nulová",J186,0)</f>
        <v>0</v>
      </c>
      <c r="BJ186" s="19" t="s">
        <v>81</v>
      </c>
      <c r="BK186" s="193">
        <f>ROUND(I186*H186,2)</f>
        <v>0</v>
      </c>
      <c r="BL186" s="19" t="s">
        <v>165</v>
      </c>
      <c r="BM186" s="192" t="s">
        <v>3146</v>
      </c>
    </row>
    <row r="187" s="2" customFormat="1">
      <c r="A187" s="38"/>
      <c r="B187" s="39"/>
      <c r="C187" s="38"/>
      <c r="D187" s="194" t="s">
        <v>167</v>
      </c>
      <c r="E187" s="38"/>
      <c r="F187" s="195" t="s">
        <v>3147</v>
      </c>
      <c r="G187" s="38"/>
      <c r="H187" s="38"/>
      <c r="I187" s="196"/>
      <c r="J187" s="38"/>
      <c r="K187" s="38"/>
      <c r="L187" s="39"/>
      <c r="M187" s="197"/>
      <c r="N187" s="198"/>
      <c r="O187" s="77"/>
      <c r="P187" s="77"/>
      <c r="Q187" s="77"/>
      <c r="R187" s="77"/>
      <c r="S187" s="77"/>
      <c r="T187" s="78"/>
      <c r="U187" s="38"/>
      <c r="V187" s="38"/>
      <c r="W187" s="38"/>
      <c r="X187" s="38"/>
      <c r="Y187" s="38"/>
      <c r="Z187" s="38"/>
      <c r="AA187" s="38"/>
      <c r="AB187" s="38"/>
      <c r="AC187" s="38"/>
      <c r="AD187" s="38"/>
      <c r="AE187" s="38"/>
      <c r="AT187" s="19" t="s">
        <v>167</v>
      </c>
      <c r="AU187" s="19" t="s">
        <v>91</v>
      </c>
    </row>
    <row r="188" s="12" customFormat="1" ht="20.88" customHeight="1">
      <c r="A188" s="12"/>
      <c r="B188" s="167"/>
      <c r="C188" s="12"/>
      <c r="D188" s="168" t="s">
        <v>74</v>
      </c>
      <c r="E188" s="178" t="s">
        <v>3148</v>
      </c>
      <c r="F188" s="178" t="s">
        <v>3149</v>
      </c>
      <c r="G188" s="12"/>
      <c r="H188" s="12"/>
      <c r="I188" s="170"/>
      <c r="J188" s="179">
        <f>BK188</f>
        <v>0</v>
      </c>
      <c r="K188" s="12"/>
      <c r="L188" s="167"/>
      <c r="M188" s="172"/>
      <c r="N188" s="173"/>
      <c r="O188" s="173"/>
      <c r="P188" s="174">
        <f>SUM(P189:P190)</f>
        <v>0</v>
      </c>
      <c r="Q188" s="173"/>
      <c r="R188" s="174">
        <f>SUM(R189:R190)</f>
        <v>0</v>
      </c>
      <c r="S188" s="173"/>
      <c r="T188" s="175">
        <f>SUM(T189:T190)</f>
        <v>0</v>
      </c>
      <c r="U188" s="12"/>
      <c r="V188" s="12"/>
      <c r="W188" s="12"/>
      <c r="X188" s="12"/>
      <c r="Y188" s="12"/>
      <c r="Z188" s="12"/>
      <c r="AA188" s="12"/>
      <c r="AB188" s="12"/>
      <c r="AC188" s="12"/>
      <c r="AD188" s="12"/>
      <c r="AE188" s="12"/>
      <c r="AR188" s="168" t="s">
        <v>81</v>
      </c>
      <c r="AT188" s="176" t="s">
        <v>74</v>
      </c>
      <c r="AU188" s="176" t="s">
        <v>83</v>
      </c>
      <c r="AY188" s="168" t="s">
        <v>158</v>
      </c>
      <c r="BK188" s="177">
        <f>SUM(BK189:BK190)</f>
        <v>0</v>
      </c>
    </row>
    <row r="189" s="2" customFormat="1" ht="24.15" customHeight="1">
      <c r="A189" s="38"/>
      <c r="B189" s="180"/>
      <c r="C189" s="181" t="s">
        <v>282</v>
      </c>
      <c r="D189" s="181" t="s">
        <v>160</v>
      </c>
      <c r="E189" s="182" t="s">
        <v>3150</v>
      </c>
      <c r="F189" s="183" t="s">
        <v>3151</v>
      </c>
      <c r="G189" s="184" t="s">
        <v>469</v>
      </c>
      <c r="H189" s="185">
        <v>1</v>
      </c>
      <c r="I189" s="186"/>
      <c r="J189" s="187">
        <f>ROUND(I189*H189,2)</f>
        <v>0</v>
      </c>
      <c r="K189" s="183" t="s">
        <v>1</v>
      </c>
      <c r="L189" s="39"/>
      <c r="M189" s="188" t="s">
        <v>1</v>
      </c>
      <c r="N189" s="189" t="s">
        <v>40</v>
      </c>
      <c r="O189" s="77"/>
      <c r="P189" s="190">
        <f>O189*H189</f>
        <v>0</v>
      </c>
      <c r="Q189" s="190">
        <v>0</v>
      </c>
      <c r="R189" s="190">
        <f>Q189*H189</f>
        <v>0</v>
      </c>
      <c r="S189" s="190">
        <v>0</v>
      </c>
      <c r="T189" s="191">
        <f>S189*H189</f>
        <v>0</v>
      </c>
      <c r="U189" s="38"/>
      <c r="V189" s="38"/>
      <c r="W189" s="38"/>
      <c r="X189" s="38"/>
      <c r="Y189" s="38"/>
      <c r="Z189" s="38"/>
      <c r="AA189" s="38"/>
      <c r="AB189" s="38"/>
      <c r="AC189" s="38"/>
      <c r="AD189" s="38"/>
      <c r="AE189" s="38"/>
      <c r="AR189" s="192" t="s">
        <v>165</v>
      </c>
      <c r="AT189" s="192" t="s">
        <v>160</v>
      </c>
      <c r="AU189" s="192" t="s">
        <v>91</v>
      </c>
      <c r="AY189" s="19" t="s">
        <v>158</v>
      </c>
      <c r="BE189" s="193">
        <f>IF(N189="základní",J189,0)</f>
        <v>0</v>
      </c>
      <c r="BF189" s="193">
        <f>IF(N189="snížená",J189,0)</f>
        <v>0</v>
      </c>
      <c r="BG189" s="193">
        <f>IF(N189="zákl. přenesená",J189,0)</f>
        <v>0</v>
      </c>
      <c r="BH189" s="193">
        <f>IF(N189="sníž. přenesená",J189,0)</f>
        <v>0</v>
      </c>
      <c r="BI189" s="193">
        <f>IF(N189="nulová",J189,0)</f>
        <v>0</v>
      </c>
      <c r="BJ189" s="19" t="s">
        <v>81</v>
      </c>
      <c r="BK189" s="193">
        <f>ROUND(I189*H189,2)</f>
        <v>0</v>
      </c>
      <c r="BL189" s="19" t="s">
        <v>165</v>
      </c>
      <c r="BM189" s="192" t="s">
        <v>3152</v>
      </c>
    </row>
    <row r="190" s="2" customFormat="1">
      <c r="A190" s="38"/>
      <c r="B190" s="39"/>
      <c r="C190" s="38"/>
      <c r="D190" s="194" t="s">
        <v>167</v>
      </c>
      <c r="E190" s="38"/>
      <c r="F190" s="195" t="s">
        <v>3151</v>
      </c>
      <c r="G190" s="38"/>
      <c r="H190" s="38"/>
      <c r="I190" s="196"/>
      <c r="J190" s="38"/>
      <c r="K190" s="38"/>
      <c r="L190" s="39"/>
      <c r="M190" s="197"/>
      <c r="N190" s="198"/>
      <c r="O190" s="77"/>
      <c r="P190" s="77"/>
      <c r="Q190" s="77"/>
      <c r="R190" s="77"/>
      <c r="S190" s="77"/>
      <c r="T190" s="78"/>
      <c r="U190" s="38"/>
      <c r="V190" s="38"/>
      <c r="W190" s="38"/>
      <c r="X190" s="38"/>
      <c r="Y190" s="38"/>
      <c r="Z190" s="38"/>
      <c r="AA190" s="38"/>
      <c r="AB190" s="38"/>
      <c r="AC190" s="38"/>
      <c r="AD190" s="38"/>
      <c r="AE190" s="38"/>
      <c r="AT190" s="19" t="s">
        <v>167</v>
      </c>
      <c r="AU190" s="19" t="s">
        <v>91</v>
      </c>
    </row>
    <row r="191" s="12" customFormat="1" ht="20.88" customHeight="1">
      <c r="A191" s="12"/>
      <c r="B191" s="167"/>
      <c r="C191" s="12"/>
      <c r="D191" s="168" t="s">
        <v>74</v>
      </c>
      <c r="E191" s="178" t="s">
        <v>3153</v>
      </c>
      <c r="F191" s="178" t="s">
        <v>3154</v>
      </c>
      <c r="G191" s="12"/>
      <c r="H191" s="12"/>
      <c r="I191" s="170"/>
      <c r="J191" s="179">
        <f>BK191</f>
        <v>0</v>
      </c>
      <c r="K191" s="12"/>
      <c r="L191" s="167"/>
      <c r="M191" s="172"/>
      <c r="N191" s="173"/>
      <c r="O191" s="173"/>
      <c r="P191" s="174">
        <f>SUM(P192:P193)</f>
        <v>0</v>
      </c>
      <c r="Q191" s="173"/>
      <c r="R191" s="174">
        <f>SUM(R192:R193)</f>
        <v>0</v>
      </c>
      <c r="S191" s="173"/>
      <c r="T191" s="175">
        <f>SUM(T192:T193)</f>
        <v>0</v>
      </c>
      <c r="U191" s="12"/>
      <c r="V191" s="12"/>
      <c r="W191" s="12"/>
      <c r="X191" s="12"/>
      <c r="Y191" s="12"/>
      <c r="Z191" s="12"/>
      <c r="AA191" s="12"/>
      <c r="AB191" s="12"/>
      <c r="AC191" s="12"/>
      <c r="AD191" s="12"/>
      <c r="AE191" s="12"/>
      <c r="AR191" s="168" t="s">
        <v>81</v>
      </c>
      <c r="AT191" s="176" t="s">
        <v>74</v>
      </c>
      <c r="AU191" s="176" t="s">
        <v>83</v>
      </c>
      <c r="AY191" s="168" t="s">
        <v>158</v>
      </c>
      <c r="BK191" s="177">
        <f>SUM(BK192:BK193)</f>
        <v>0</v>
      </c>
    </row>
    <row r="192" s="2" customFormat="1" ht="66.75" customHeight="1">
      <c r="A192" s="38"/>
      <c r="B192" s="180"/>
      <c r="C192" s="181" t="s">
        <v>294</v>
      </c>
      <c r="D192" s="181" t="s">
        <v>160</v>
      </c>
      <c r="E192" s="182" t="s">
        <v>3155</v>
      </c>
      <c r="F192" s="183" t="s">
        <v>3156</v>
      </c>
      <c r="G192" s="184" t="s">
        <v>469</v>
      </c>
      <c r="H192" s="185">
        <v>1</v>
      </c>
      <c r="I192" s="186"/>
      <c r="J192" s="187">
        <f>ROUND(I192*H192,2)</f>
        <v>0</v>
      </c>
      <c r="K192" s="183" t="s">
        <v>1</v>
      </c>
      <c r="L192" s="39"/>
      <c r="M192" s="188" t="s">
        <v>1</v>
      </c>
      <c r="N192" s="189" t="s">
        <v>40</v>
      </c>
      <c r="O192" s="77"/>
      <c r="P192" s="190">
        <f>O192*H192</f>
        <v>0</v>
      </c>
      <c r="Q192" s="190">
        <v>0</v>
      </c>
      <c r="R192" s="190">
        <f>Q192*H192</f>
        <v>0</v>
      </c>
      <c r="S192" s="190">
        <v>0</v>
      </c>
      <c r="T192" s="191">
        <f>S192*H192</f>
        <v>0</v>
      </c>
      <c r="U192" s="38"/>
      <c r="V192" s="38"/>
      <c r="W192" s="38"/>
      <c r="X192" s="38"/>
      <c r="Y192" s="38"/>
      <c r="Z192" s="38"/>
      <c r="AA192" s="38"/>
      <c r="AB192" s="38"/>
      <c r="AC192" s="38"/>
      <c r="AD192" s="38"/>
      <c r="AE192" s="38"/>
      <c r="AR192" s="192" t="s">
        <v>165</v>
      </c>
      <c r="AT192" s="192" t="s">
        <v>160</v>
      </c>
      <c r="AU192" s="192" t="s">
        <v>91</v>
      </c>
      <c r="AY192" s="19" t="s">
        <v>158</v>
      </c>
      <c r="BE192" s="193">
        <f>IF(N192="základní",J192,0)</f>
        <v>0</v>
      </c>
      <c r="BF192" s="193">
        <f>IF(N192="snížená",J192,0)</f>
        <v>0</v>
      </c>
      <c r="BG192" s="193">
        <f>IF(N192="zákl. přenesená",J192,0)</f>
        <v>0</v>
      </c>
      <c r="BH192" s="193">
        <f>IF(N192="sníž. přenesená",J192,0)</f>
        <v>0</v>
      </c>
      <c r="BI192" s="193">
        <f>IF(N192="nulová",J192,0)</f>
        <v>0</v>
      </c>
      <c r="BJ192" s="19" t="s">
        <v>81</v>
      </c>
      <c r="BK192" s="193">
        <f>ROUND(I192*H192,2)</f>
        <v>0</v>
      </c>
      <c r="BL192" s="19" t="s">
        <v>165</v>
      </c>
      <c r="BM192" s="192" t="s">
        <v>3157</v>
      </c>
    </row>
    <row r="193" s="2" customFormat="1">
      <c r="A193" s="38"/>
      <c r="B193" s="39"/>
      <c r="C193" s="38"/>
      <c r="D193" s="194" t="s">
        <v>167</v>
      </c>
      <c r="E193" s="38"/>
      <c r="F193" s="195" t="s">
        <v>3158</v>
      </c>
      <c r="G193" s="38"/>
      <c r="H193" s="38"/>
      <c r="I193" s="196"/>
      <c r="J193" s="38"/>
      <c r="K193" s="38"/>
      <c r="L193" s="39"/>
      <c r="M193" s="197"/>
      <c r="N193" s="198"/>
      <c r="O193" s="77"/>
      <c r="P193" s="77"/>
      <c r="Q193" s="77"/>
      <c r="R193" s="77"/>
      <c r="S193" s="77"/>
      <c r="T193" s="78"/>
      <c r="U193" s="38"/>
      <c r="V193" s="38"/>
      <c r="W193" s="38"/>
      <c r="X193" s="38"/>
      <c r="Y193" s="38"/>
      <c r="Z193" s="38"/>
      <c r="AA193" s="38"/>
      <c r="AB193" s="38"/>
      <c r="AC193" s="38"/>
      <c r="AD193" s="38"/>
      <c r="AE193" s="38"/>
      <c r="AT193" s="19" t="s">
        <v>167</v>
      </c>
      <c r="AU193" s="19" t="s">
        <v>91</v>
      </c>
    </row>
    <row r="194" s="12" customFormat="1" ht="20.88" customHeight="1">
      <c r="A194" s="12"/>
      <c r="B194" s="167"/>
      <c r="C194" s="12"/>
      <c r="D194" s="168" t="s">
        <v>74</v>
      </c>
      <c r="E194" s="178" t="s">
        <v>3159</v>
      </c>
      <c r="F194" s="178" t="s">
        <v>3160</v>
      </c>
      <c r="G194" s="12"/>
      <c r="H194" s="12"/>
      <c r="I194" s="170"/>
      <c r="J194" s="179">
        <f>BK194</f>
        <v>0</v>
      </c>
      <c r="K194" s="12"/>
      <c r="L194" s="167"/>
      <c r="M194" s="172"/>
      <c r="N194" s="173"/>
      <c r="O194" s="173"/>
      <c r="P194" s="174">
        <f>SUM(P195:P196)</f>
        <v>0</v>
      </c>
      <c r="Q194" s="173"/>
      <c r="R194" s="174">
        <f>SUM(R195:R196)</f>
        <v>0</v>
      </c>
      <c r="S194" s="173"/>
      <c r="T194" s="175">
        <f>SUM(T195:T196)</f>
        <v>0</v>
      </c>
      <c r="U194" s="12"/>
      <c r="V194" s="12"/>
      <c r="W194" s="12"/>
      <c r="X194" s="12"/>
      <c r="Y194" s="12"/>
      <c r="Z194" s="12"/>
      <c r="AA194" s="12"/>
      <c r="AB194" s="12"/>
      <c r="AC194" s="12"/>
      <c r="AD194" s="12"/>
      <c r="AE194" s="12"/>
      <c r="AR194" s="168" t="s">
        <v>81</v>
      </c>
      <c r="AT194" s="176" t="s">
        <v>74</v>
      </c>
      <c r="AU194" s="176" t="s">
        <v>83</v>
      </c>
      <c r="AY194" s="168" t="s">
        <v>158</v>
      </c>
      <c r="BK194" s="177">
        <f>SUM(BK195:BK196)</f>
        <v>0</v>
      </c>
    </row>
    <row r="195" s="2" customFormat="1" ht="16.5" customHeight="1">
      <c r="A195" s="38"/>
      <c r="B195" s="180"/>
      <c r="C195" s="181" t="s">
        <v>303</v>
      </c>
      <c r="D195" s="181" t="s">
        <v>160</v>
      </c>
      <c r="E195" s="182" t="s">
        <v>3161</v>
      </c>
      <c r="F195" s="183" t="s">
        <v>3162</v>
      </c>
      <c r="G195" s="184" t="s">
        <v>1512</v>
      </c>
      <c r="H195" s="185">
        <v>16</v>
      </c>
      <c r="I195" s="186"/>
      <c r="J195" s="187">
        <f>ROUND(I195*H195,2)</f>
        <v>0</v>
      </c>
      <c r="K195" s="183" t="s">
        <v>1</v>
      </c>
      <c r="L195" s="39"/>
      <c r="M195" s="188" t="s">
        <v>1</v>
      </c>
      <c r="N195" s="189" t="s">
        <v>40</v>
      </c>
      <c r="O195" s="77"/>
      <c r="P195" s="190">
        <f>O195*H195</f>
        <v>0</v>
      </c>
      <c r="Q195" s="190">
        <v>0</v>
      </c>
      <c r="R195" s="190">
        <f>Q195*H195</f>
        <v>0</v>
      </c>
      <c r="S195" s="190">
        <v>0</v>
      </c>
      <c r="T195" s="191">
        <f>S195*H195</f>
        <v>0</v>
      </c>
      <c r="U195" s="38"/>
      <c r="V195" s="38"/>
      <c r="W195" s="38"/>
      <c r="X195" s="38"/>
      <c r="Y195" s="38"/>
      <c r="Z195" s="38"/>
      <c r="AA195" s="38"/>
      <c r="AB195" s="38"/>
      <c r="AC195" s="38"/>
      <c r="AD195" s="38"/>
      <c r="AE195" s="38"/>
      <c r="AR195" s="192" t="s">
        <v>165</v>
      </c>
      <c r="AT195" s="192" t="s">
        <v>160</v>
      </c>
      <c r="AU195" s="192" t="s">
        <v>91</v>
      </c>
      <c r="AY195" s="19" t="s">
        <v>158</v>
      </c>
      <c r="BE195" s="193">
        <f>IF(N195="základní",J195,0)</f>
        <v>0</v>
      </c>
      <c r="BF195" s="193">
        <f>IF(N195="snížená",J195,0)</f>
        <v>0</v>
      </c>
      <c r="BG195" s="193">
        <f>IF(N195="zákl. přenesená",J195,0)</f>
        <v>0</v>
      </c>
      <c r="BH195" s="193">
        <f>IF(N195="sníž. přenesená",J195,0)</f>
        <v>0</v>
      </c>
      <c r="BI195" s="193">
        <f>IF(N195="nulová",J195,0)</f>
        <v>0</v>
      </c>
      <c r="BJ195" s="19" t="s">
        <v>81</v>
      </c>
      <c r="BK195" s="193">
        <f>ROUND(I195*H195,2)</f>
        <v>0</v>
      </c>
      <c r="BL195" s="19" t="s">
        <v>165</v>
      </c>
      <c r="BM195" s="192" t="s">
        <v>3163</v>
      </c>
    </row>
    <row r="196" s="2" customFormat="1">
      <c r="A196" s="38"/>
      <c r="B196" s="39"/>
      <c r="C196" s="38"/>
      <c r="D196" s="194" t="s">
        <v>167</v>
      </c>
      <c r="E196" s="38"/>
      <c r="F196" s="195" t="s">
        <v>3164</v>
      </c>
      <c r="G196" s="38"/>
      <c r="H196" s="38"/>
      <c r="I196" s="196"/>
      <c r="J196" s="38"/>
      <c r="K196" s="38"/>
      <c r="L196" s="39"/>
      <c r="M196" s="241"/>
      <c r="N196" s="242"/>
      <c r="O196" s="243"/>
      <c r="P196" s="243"/>
      <c r="Q196" s="243"/>
      <c r="R196" s="243"/>
      <c r="S196" s="243"/>
      <c r="T196" s="244"/>
      <c r="U196" s="38"/>
      <c r="V196" s="38"/>
      <c r="W196" s="38"/>
      <c r="X196" s="38"/>
      <c r="Y196" s="38"/>
      <c r="Z196" s="38"/>
      <c r="AA196" s="38"/>
      <c r="AB196" s="38"/>
      <c r="AC196" s="38"/>
      <c r="AD196" s="38"/>
      <c r="AE196" s="38"/>
      <c r="AT196" s="19" t="s">
        <v>167</v>
      </c>
      <c r="AU196" s="19" t="s">
        <v>91</v>
      </c>
    </row>
    <row r="197" s="2" customFormat="1" ht="6.96" customHeight="1">
      <c r="A197" s="38"/>
      <c r="B197" s="60"/>
      <c r="C197" s="61"/>
      <c r="D197" s="61"/>
      <c r="E197" s="61"/>
      <c r="F197" s="61"/>
      <c r="G197" s="61"/>
      <c r="H197" s="61"/>
      <c r="I197" s="61"/>
      <c r="J197" s="61"/>
      <c r="K197" s="61"/>
      <c r="L197" s="39"/>
      <c r="M197" s="38"/>
      <c r="O197" s="38"/>
      <c r="P197" s="38"/>
      <c r="Q197" s="38"/>
      <c r="R197" s="38"/>
      <c r="S197" s="38"/>
      <c r="T197" s="38"/>
      <c r="U197" s="38"/>
      <c r="V197" s="38"/>
      <c r="W197" s="38"/>
      <c r="X197" s="38"/>
      <c r="Y197" s="38"/>
      <c r="Z197" s="38"/>
      <c r="AA197" s="38"/>
      <c r="AB197" s="38"/>
      <c r="AC197" s="38"/>
      <c r="AD197" s="38"/>
      <c r="AE197" s="38"/>
    </row>
  </sheetData>
  <autoFilter ref="C138:K196"/>
  <mergeCells count="12">
    <mergeCell ref="E7:H7"/>
    <mergeCell ref="E9:H9"/>
    <mergeCell ref="E11:H11"/>
    <mergeCell ref="E20:H20"/>
    <mergeCell ref="E29:H29"/>
    <mergeCell ref="E85:H85"/>
    <mergeCell ref="E87:H87"/>
    <mergeCell ref="E89:H89"/>
    <mergeCell ref="E127:H127"/>
    <mergeCell ref="E129:H129"/>
    <mergeCell ref="E131:H131"/>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Krumnikl, Radim</dc:creator>
  <cp:lastModifiedBy>Krumnikl, Radim</cp:lastModifiedBy>
  <dcterms:created xsi:type="dcterms:W3CDTF">2025-08-15T08:20:08Z</dcterms:created>
  <dcterms:modified xsi:type="dcterms:W3CDTF">2025-08-15T08:20:16Z</dcterms:modified>
</cp:coreProperties>
</file>