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P:\AKCE\Projekty\22_4165_0100_Brno, VDJ Chochola - rekonstrukce\05_PD\01_DPPS\E_Dokladová část\"/>
    </mc:Choice>
  </mc:AlternateContent>
  <xr:revisionPtr revIDLastSave="0" documentId="13_ncr:1_{6EA32CB6-26BF-4861-B1DC-1680F5329FCD}" xr6:coauthVersionLast="47" xr6:coauthVersionMax="47" xr10:uidLastSave="{00000000-0000-0000-0000-000000000000}"/>
  <bookViews>
    <workbookView xWindow="-28920" yWindow="-120" windowWidth="29040" windowHeight="15720" firstSheet="2" activeTab="6" xr2:uid="{00000000-000D-0000-FFFF-FFFF00000000}"/>
  </bookViews>
  <sheets>
    <sheet name="Rekapitulace stavby" sheetId="1" r:id="rId1"/>
    <sheet name="0001 - SO 01.1 Stavební ú..." sheetId="2" r:id="rId2"/>
    <sheet name="0002 - SO 01.2 Stavební ú..." sheetId="3" r:id="rId3"/>
    <sheet name="0003 - SO 01.3 Stavební ú..." sheetId="4" r:id="rId4"/>
    <sheet name="0004 - SO 01.4 Stavební ú..." sheetId="5" r:id="rId5"/>
    <sheet name="0005 - SO 01.5 Stavební ´..." sheetId="6" r:id="rId6"/>
    <sheet name="003 - PS 01 Vystrojení VD..." sheetId="7" r:id="rId7"/>
    <sheet name="004 - Ostatní a vedlejší ..." sheetId="8" r:id="rId8"/>
  </sheets>
  <definedNames>
    <definedName name="_xlnm._FilterDatabase" localSheetId="1" hidden="1">'0001 - SO 01.1 Stavební ú...'!$C$142:$K$1033</definedName>
    <definedName name="_xlnm._FilterDatabase" localSheetId="2" hidden="1">'0002 - SO 01.2 Stavební ú...'!$C$128:$K$166</definedName>
    <definedName name="_xlnm._FilterDatabase" localSheetId="3" hidden="1">'0003 - SO 01.3 Stavební ú...'!$C$133:$K$551</definedName>
    <definedName name="_xlnm._FilterDatabase" localSheetId="4" hidden="1">'0004 - SO 01.4 Stavební ú...'!$C$131:$K$210</definedName>
    <definedName name="_xlnm._FilterDatabase" localSheetId="5" hidden="1">'0005 - SO 01.5 Stavební ´...'!$C$125:$K$196</definedName>
    <definedName name="_xlnm._FilterDatabase" localSheetId="6" hidden="1">'003 - PS 01 Vystrojení VD...'!$C$121:$K$240</definedName>
    <definedName name="_xlnm._FilterDatabase" localSheetId="7" hidden="1">'004 - Ostatní a vedlejší ...'!$C$138:$K$196</definedName>
    <definedName name="_xlnm.Print_Titles" localSheetId="1">'0001 - SO 01.1 Stavební ú...'!$142:$142</definedName>
    <definedName name="_xlnm.Print_Titles" localSheetId="2">'0002 - SO 01.2 Stavební ú...'!$128:$128</definedName>
    <definedName name="_xlnm.Print_Titles" localSheetId="3">'0003 - SO 01.3 Stavební ú...'!$133:$133</definedName>
    <definedName name="_xlnm.Print_Titles" localSheetId="4">'0004 - SO 01.4 Stavební ú...'!$131:$131</definedName>
    <definedName name="_xlnm.Print_Titles" localSheetId="5">'0005 - SO 01.5 Stavební ´...'!$125:$125</definedName>
    <definedName name="_xlnm.Print_Titles" localSheetId="6">'003 - PS 01 Vystrojení VD...'!$121:$121</definedName>
    <definedName name="_xlnm.Print_Titles" localSheetId="7">'004 - Ostatní a vedlejší ...'!$138:$138</definedName>
    <definedName name="_xlnm.Print_Titles" localSheetId="0">'Rekapitulace stavby'!$92:$92</definedName>
    <definedName name="_xlnm.Print_Area" localSheetId="1">'0001 - SO 01.1 Stavební ú...'!$C$4:$J$76,'0001 - SO 01.1 Stavební ú...'!$C$82:$J$120,'0001 - SO 01.1 Stavební ú...'!$C$126:$K$1033</definedName>
    <definedName name="_xlnm.Print_Area" localSheetId="2">'0002 - SO 01.2 Stavební ú...'!$C$4:$J$76,'0002 - SO 01.2 Stavební ú...'!$C$82:$J$106,'0002 - SO 01.2 Stavební ú...'!$C$112:$K$166</definedName>
    <definedName name="_xlnm.Print_Area" localSheetId="3">'0003 - SO 01.3 Stavební ú...'!$C$4:$J$76,'0003 - SO 01.3 Stavební ú...'!$C$82:$J$111,'0003 - SO 01.3 Stavební ú...'!$C$117:$K$551</definedName>
    <definedName name="_xlnm.Print_Area" localSheetId="4">'0004 - SO 01.4 Stavební ú...'!$C$4:$J$76,'0004 - SO 01.4 Stavební ú...'!$C$82:$J$109,'0004 - SO 01.4 Stavební ú...'!$C$115:$K$210</definedName>
    <definedName name="_xlnm.Print_Area" localSheetId="5">'0005 - SO 01.5 Stavební ´...'!$C$4:$J$76,'0005 - SO 01.5 Stavební ´...'!$C$82:$J$103,'0005 - SO 01.5 Stavební ´...'!$C$109:$K$196</definedName>
    <definedName name="_xlnm.Print_Area" localSheetId="6">'003 - PS 01 Vystrojení VD...'!$C$4:$J$76,'003 - PS 01 Vystrojení VD...'!$C$82:$J$101,'003 - PS 01 Vystrojení VD...'!$C$107:$K$240</definedName>
    <definedName name="_xlnm.Print_Area" localSheetId="7">'004 - Ostatní a vedlejší ...'!$C$4:$J$76,'004 - Ostatní a vedlejší ...'!$C$82:$J$118,'004 - Ostatní a vedlejší ...'!$C$124:$K$196</definedName>
    <definedName name="_xlnm.Print_Area" localSheetId="0">'Rekapitulace stavby'!$D$4:$AO$76,'Rekapitulace stavby'!$C$82:$AQ$104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9" i="8" l="1"/>
  <c r="J38" i="8"/>
  <c r="AY103" i="1"/>
  <c r="J37" i="8"/>
  <c r="AX103" i="1" s="1"/>
  <c r="BI195" i="8"/>
  <c r="BH195" i="8"/>
  <c r="BG195" i="8"/>
  <c r="BF195" i="8"/>
  <c r="T195" i="8"/>
  <c r="T194" i="8"/>
  <c r="R195" i="8"/>
  <c r="R194" i="8" s="1"/>
  <c r="P195" i="8"/>
  <c r="P194" i="8" s="1"/>
  <c r="BI192" i="8"/>
  <c r="BH192" i="8"/>
  <c r="BG192" i="8"/>
  <c r="BF192" i="8"/>
  <c r="T192" i="8"/>
  <c r="T191" i="8" s="1"/>
  <c r="R192" i="8"/>
  <c r="R191" i="8" s="1"/>
  <c r="P192" i="8"/>
  <c r="P191" i="8"/>
  <c r="BI189" i="8"/>
  <c r="BH189" i="8"/>
  <c r="BG189" i="8"/>
  <c r="BF189" i="8"/>
  <c r="T189" i="8"/>
  <c r="T188" i="8" s="1"/>
  <c r="R189" i="8"/>
  <c r="R188" i="8"/>
  <c r="P189" i="8"/>
  <c r="P188" i="8"/>
  <c r="BI186" i="8"/>
  <c r="BH186" i="8"/>
  <c r="BG186" i="8"/>
  <c r="BF186" i="8"/>
  <c r="T186" i="8"/>
  <c r="T185" i="8"/>
  <c r="R186" i="8"/>
  <c r="R185" i="8"/>
  <c r="P186" i="8"/>
  <c r="P185" i="8" s="1"/>
  <c r="BI183" i="8"/>
  <c r="BH183" i="8"/>
  <c r="BG183" i="8"/>
  <c r="BF183" i="8"/>
  <c r="T183" i="8"/>
  <c r="R183" i="8"/>
  <c r="P183" i="8"/>
  <c r="BI181" i="8"/>
  <c r="BH181" i="8"/>
  <c r="BG181" i="8"/>
  <c r="BF181" i="8"/>
  <c r="T181" i="8"/>
  <c r="R181" i="8"/>
  <c r="P181" i="8"/>
  <c r="BI179" i="8"/>
  <c r="BH179" i="8"/>
  <c r="BG179" i="8"/>
  <c r="BF179" i="8"/>
  <c r="T179" i="8"/>
  <c r="R179" i="8"/>
  <c r="P179" i="8"/>
  <c r="BI176" i="8"/>
  <c r="BH176" i="8"/>
  <c r="BG176" i="8"/>
  <c r="BF176" i="8"/>
  <c r="T176" i="8"/>
  <c r="T175" i="8" s="1"/>
  <c r="R176" i="8"/>
  <c r="R175" i="8" s="1"/>
  <c r="P176" i="8"/>
  <c r="P175" i="8"/>
  <c r="BI173" i="8"/>
  <c r="BH173" i="8"/>
  <c r="BG173" i="8"/>
  <c r="BF173" i="8"/>
  <c r="T173" i="8"/>
  <c r="T172" i="8"/>
  <c r="R173" i="8"/>
  <c r="R172" i="8"/>
  <c r="P173" i="8"/>
  <c r="P172" i="8" s="1"/>
  <c r="BI170" i="8"/>
  <c r="BH170" i="8"/>
  <c r="BG170" i="8"/>
  <c r="BF170" i="8"/>
  <c r="T170" i="8"/>
  <c r="T169" i="8"/>
  <c r="R170" i="8"/>
  <c r="R169" i="8" s="1"/>
  <c r="P170" i="8"/>
  <c r="P169" i="8" s="1"/>
  <c r="BI167" i="8"/>
  <c r="BH167" i="8"/>
  <c r="BG167" i="8"/>
  <c r="BF167" i="8"/>
  <c r="T167" i="8"/>
  <c r="T166" i="8" s="1"/>
  <c r="R167" i="8"/>
  <c r="R166" i="8" s="1"/>
  <c r="P167" i="8"/>
  <c r="P166" i="8" s="1"/>
  <c r="BI164" i="8"/>
  <c r="BH164" i="8"/>
  <c r="BG164" i="8"/>
  <c r="BF164" i="8"/>
  <c r="T164" i="8"/>
  <c r="T163" i="8" s="1"/>
  <c r="R164" i="8"/>
  <c r="R163" i="8" s="1"/>
  <c r="P164" i="8"/>
  <c r="P163" i="8"/>
  <c r="BI160" i="8"/>
  <c r="BH160" i="8"/>
  <c r="BG160" i="8"/>
  <c r="BF160" i="8"/>
  <c r="T160" i="8"/>
  <c r="T159" i="8" s="1"/>
  <c r="T158" i="8" s="1"/>
  <c r="R160" i="8"/>
  <c r="R159" i="8" s="1"/>
  <c r="R158" i="8" s="1"/>
  <c r="P160" i="8"/>
  <c r="P159" i="8" s="1"/>
  <c r="P158" i="8" s="1"/>
  <c r="BI156" i="8"/>
  <c r="BH156" i="8"/>
  <c r="BG156" i="8"/>
  <c r="BF156" i="8"/>
  <c r="T156" i="8"/>
  <c r="T155" i="8" s="1"/>
  <c r="R156" i="8"/>
  <c r="R155" i="8"/>
  <c r="P156" i="8"/>
  <c r="P155" i="8"/>
  <c r="BI153" i="8"/>
  <c r="BH153" i="8"/>
  <c r="BG153" i="8"/>
  <c r="BF153" i="8"/>
  <c r="T153" i="8"/>
  <c r="T152" i="8"/>
  <c r="R153" i="8"/>
  <c r="R152" i="8"/>
  <c r="P153" i="8"/>
  <c r="P152" i="8" s="1"/>
  <c r="BI150" i="8"/>
  <c r="BH150" i="8"/>
  <c r="BG150" i="8"/>
  <c r="BF150" i="8"/>
  <c r="T150" i="8"/>
  <c r="R150" i="8"/>
  <c r="P150" i="8"/>
  <c r="BI148" i="8"/>
  <c r="BH148" i="8"/>
  <c r="BG148" i="8"/>
  <c r="BF148" i="8"/>
  <c r="T148" i="8"/>
  <c r="R148" i="8"/>
  <c r="P148" i="8"/>
  <c r="BI146" i="8"/>
  <c r="BH146" i="8"/>
  <c r="BG146" i="8"/>
  <c r="BF146" i="8"/>
  <c r="T146" i="8"/>
  <c r="R146" i="8"/>
  <c r="P146" i="8"/>
  <c r="BI143" i="8"/>
  <c r="BH143" i="8"/>
  <c r="BG143" i="8"/>
  <c r="BF143" i="8"/>
  <c r="T143" i="8"/>
  <c r="T142" i="8" s="1"/>
  <c r="R143" i="8"/>
  <c r="R142" i="8" s="1"/>
  <c r="P143" i="8"/>
  <c r="P142" i="8"/>
  <c r="F133" i="8"/>
  <c r="E131" i="8"/>
  <c r="F91" i="8"/>
  <c r="E89" i="8"/>
  <c r="J26" i="8"/>
  <c r="E26" i="8"/>
  <c r="J136" i="8"/>
  <c r="J25" i="8"/>
  <c r="J23" i="8"/>
  <c r="E23" i="8"/>
  <c r="J135" i="8" s="1"/>
  <c r="J22" i="8"/>
  <c r="J20" i="8"/>
  <c r="E20" i="8"/>
  <c r="F94" i="8"/>
  <c r="J19" i="8"/>
  <c r="J17" i="8"/>
  <c r="E17" i="8"/>
  <c r="F135" i="8" s="1"/>
  <c r="J16" i="8"/>
  <c r="J14" i="8"/>
  <c r="J133" i="8"/>
  <c r="E7" i="8"/>
  <c r="E85" i="8"/>
  <c r="J39" i="7"/>
  <c r="J38" i="7"/>
  <c r="AY102" i="1" s="1"/>
  <c r="J37" i="7"/>
  <c r="AX102" i="1"/>
  <c r="BI239" i="7"/>
  <c r="BH239" i="7"/>
  <c r="BG239" i="7"/>
  <c r="BF239" i="7"/>
  <c r="T239" i="7"/>
  <c r="R239" i="7"/>
  <c r="P239" i="7"/>
  <c r="BI237" i="7"/>
  <c r="BH237" i="7"/>
  <c r="BG237" i="7"/>
  <c r="BF237" i="7"/>
  <c r="T237" i="7"/>
  <c r="R237" i="7"/>
  <c r="P237" i="7"/>
  <c r="BI235" i="7"/>
  <c r="BH235" i="7"/>
  <c r="BG235" i="7"/>
  <c r="BF235" i="7"/>
  <c r="T235" i="7"/>
  <c r="R235" i="7"/>
  <c r="P235" i="7"/>
  <c r="BI233" i="7"/>
  <c r="BH233" i="7"/>
  <c r="BG233" i="7"/>
  <c r="BF233" i="7"/>
  <c r="T233" i="7"/>
  <c r="R233" i="7"/>
  <c r="P233" i="7"/>
  <c r="BI231" i="7"/>
  <c r="BH231" i="7"/>
  <c r="BG231" i="7"/>
  <c r="BF231" i="7"/>
  <c r="T231" i="7"/>
  <c r="R231" i="7"/>
  <c r="P231" i="7"/>
  <c r="BI229" i="7"/>
  <c r="BH229" i="7"/>
  <c r="BG229" i="7"/>
  <c r="BF229" i="7"/>
  <c r="T229" i="7"/>
  <c r="R229" i="7"/>
  <c r="P229" i="7"/>
  <c r="BI227" i="7"/>
  <c r="BH227" i="7"/>
  <c r="BG227" i="7"/>
  <c r="BF227" i="7"/>
  <c r="T227" i="7"/>
  <c r="R227" i="7"/>
  <c r="P227" i="7"/>
  <c r="BI225" i="7"/>
  <c r="BH225" i="7"/>
  <c r="BG225" i="7"/>
  <c r="BF225" i="7"/>
  <c r="T225" i="7"/>
  <c r="R225" i="7"/>
  <c r="P225" i="7"/>
  <c r="BI223" i="7"/>
  <c r="BH223" i="7"/>
  <c r="BG223" i="7"/>
  <c r="BF223" i="7"/>
  <c r="T223" i="7"/>
  <c r="R223" i="7"/>
  <c r="P223" i="7"/>
  <c r="BI221" i="7"/>
  <c r="BH221" i="7"/>
  <c r="BG221" i="7"/>
  <c r="BF221" i="7"/>
  <c r="T221" i="7"/>
  <c r="R221" i="7"/>
  <c r="P221" i="7"/>
  <c r="BI219" i="7"/>
  <c r="BH219" i="7"/>
  <c r="BG219" i="7"/>
  <c r="BF219" i="7"/>
  <c r="T219" i="7"/>
  <c r="R219" i="7"/>
  <c r="P219" i="7"/>
  <c r="BI217" i="7"/>
  <c r="BH217" i="7"/>
  <c r="BG217" i="7"/>
  <c r="BF217" i="7"/>
  <c r="T217" i="7"/>
  <c r="R217" i="7"/>
  <c r="P217" i="7"/>
  <c r="BI215" i="7"/>
  <c r="BH215" i="7"/>
  <c r="BG215" i="7"/>
  <c r="BF215" i="7"/>
  <c r="T215" i="7"/>
  <c r="R215" i="7"/>
  <c r="P215" i="7"/>
  <c r="BI213" i="7"/>
  <c r="BH213" i="7"/>
  <c r="BG213" i="7"/>
  <c r="BF213" i="7"/>
  <c r="T213" i="7"/>
  <c r="R213" i="7"/>
  <c r="P213" i="7"/>
  <c r="BI211" i="7"/>
  <c r="BH211" i="7"/>
  <c r="BG211" i="7"/>
  <c r="BF211" i="7"/>
  <c r="T211" i="7"/>
  <c r="R211" i="7"/>
  <c r="P211" i="7"/>
  <c r="BI209" i="7"/>
  <c r="BH209" i="7"/>
  <c r="BG209" i="7"/>
  <c r="BF209" i="7"/>
  <c r="T209" i="7"/>
  <c r="R209" i="7"/>
  <c r="P209" i="7"/>
  <c r="BI207" i="7"/>
  <c r="BH207" i="7"/>
  <c r="BG207" i="7"/>
  <c r="BF207" i="7"/>
  <c r="T207" i="7"/>
  <c r="R207" i="7"/>
  <c r="P207" i="7"/>
  <c r="BI205" i="7"/>
  <c r="BH205" i="7"/>
  <c r="BG205" i="7"/>
  <c r="BF205" i="7"/>
  <c r="T205" i="7"/>
  <c r="R205" i="7"/>
  <c r="P205" i="7"/>
  <c r="BI203" i="7"/>
  <c r="BH203" i="7"/>
  <c r="BG203" i="7"/>
  <c r="BF203" i="7"/>
  <c r="T203" i="7"/>
  <c r="R203" i="7"/>
  <c r="P203" i="7"/>
  <c r="BI201" i="7"/>
  <c r="BH201" i="7"/>
  <c r="BG201" i="7"/>
  <c r="BF201" i="7"/>
  <c r="T201" i="7"/>
  <c r="R201" i="7"/>
  <c r="P201" i="7"/>
  <c r="BI199" i="7"/>
  <c r="BH199" i="7"/>
  <c r="BG199" i="7"/>
  <c r="BF199" i="7"/>
  <c r="T199" i="7"/>
  <c r="R199" i="7"/>
  <c r="P199" i="7"/>
  <c r="BI197" i="7"/>
  <c r="BH197" i="7"/>
  <c r="BG197" i="7"/>
  <c r="BF197" i="7"/>
  <c r="T197" i="7"/>
  <c r="R197" i="7"/>
  <c r="P197" i="7"/>
  <c r="BI195" i="7"/>
  <c r="BH195" i="7"/>
  <c r="BG195" i="7"/>
  <c r="BF195" i="7"/>
  <c r="T195" i="7"/>
  <c r="R195" i="7"/>
  <c r="P195" i="7"/>
  <c r="BI193" i="7"/>
  <c r="BH193" i="7"/>
  <c r="BG193" i="7"/>
  <c r="BF193" i="7"/>
  <c r="T193" i="7"/>
  <c r="R193" i="7"/>
  <c r="P193" i="7"/>
  <c r="BI191" i="7"/>
  <c r="BH191" i="7"/>
  <c r="BG191" i="7"/>
  <c r="BF191" i="7"/>
  <c r="T191" i="7"/>
  <c r="R191" i="7"/>
  <c r="P191" i="7"/>
  <c r="BI189" i="7"/>
  <c r="BH189" i="7"/>
  <c r="BG189" i="7"/>
  <c r="BF189" i="7"/>
  <c r="T189" i="7"/>
  <c r="R189" i="7"/>
  <c r="P189" i="7"/>
  <c r="BI187" i="7"/>
  <c r="BH187" i="7"/>
  <c r="BG187" i="7"/>
  <c r="BF187" i="7"/>
  <c r="T187" i="7"/>
  <c r="R187" i="7"/>
  <c r="P187" i="7"/>
  <c r="BI185" i="7"/>
  <c r="BH185" i="7"/>
  <c r="BG185" i="7"/>
  <c r="BF185" i="7"/>
  <c r="T185" i="7"/>
  <c r="R185" i="7"/>
  <c r="P185" i="7"/>
  <c r="BI183" i="7"/>
  <c r="BH183" i="7"/>
  <c r="BG183" i="7"/>
  <c r="BF183" i="7"/>
  <c r="T183" i="7"/>
  <c r="R183" i="7"/>
  <c r="P183" i="7"/>
  <c r="BI181" i="7"/>
  <c r="BH181" i="7"/>
  <c r="BG181" i="7"/>
  <c r="BF181" i="7"/>
  <c r="T181" i="7"/>
  <c r="R181" i="7"/>
  <c r="P181" i="7"/>
  <c r="BI179" i="7"/>
  <c r="BH179" i="7"/>
  <c r="BG179" i="7"/>
  <c r="BF179" i="7"/>
  <c r="T179" i="7"/>
  <c r="R179" i="7"/>
  <c r="P179" i="7"/>
  <c r="BI177" i="7"/>
  <c r="BH177" i="7"/>
  <c r="BG177" i="7"/>
  <c r="BF177" i="7"/>
  <c r="T177" i="7"/>
  <c r="R177" i="7"/>
  <c r="P177" i="7"/>
  <c r="BI175" i="7"/>
  <c r="BH175" i="7"/>
  <c r="BG175" i="7"/>
  <c r="BF175" i="7"/>
  <c r="T175" i="7"/>
  <c r="R175" i="7"/>
  <c r="P175" i="7"/>
  <c r="BI173" i="7"/>
  <c r="BH173" i="7"/>
  <c r="BG173" i="7"/>
  <c r="BF173" i="7"/>
  <c r="T173" i="7"/>
  <c r="R173" i="7"/>
  <c r="P173" i="7"/>
  <c r="BI171" i="7"/>
  <c r="BH171" i="7"/>
  <c r="BG171" i="7"/>
  <c r="BF171" i="7"/>
  <c r="T171" i="7"/>
  <c r="R171" i="7"/>
  <c r="P171" i="7"/>
  <c r="BI169" i="7"/>
  <c r="BH169" i="7"/>
  <c r="BG169" i="7"/>
  <c r="BF169" i="7"/>
  <c r="T169" i="7"/>
  <c r="R169" i="7"/>
  <c r="P169" i="7"/>
  <c r="BI167" i="7"/>
  <c r="BH167" i="7"/>
  <c r="BG167" i="7"/>
  <c r="BF167" i="7"/>
  <c r="T167" i="7"/>
  <c r="R167" i="7"/>
  <c r="P167" i="7"/>
  <c r="BI165" i="7"/>
  <c r="BH165" i="7"/>
  <c r="BG165" i="7"/>
  <c r="BF165" i="7"/>
  <c r="T165" i="7"/>
  <c r="R165" i="7"/>
  <c r="P165" i="7"/>
  <c r="BI163" i="7"/>
  <c r="BH163" i="7"/>
  <c r="BG163" i="7"/>
  <c r="BF163" i="7"/>
  <c r="T163" i="7"/>
  <c r="R163" i="7"/>
  <c r="P163" i="7"/>
  <c r="BI161" i="7"/>
  <c r="BH161" i="7"/>
  <c r="BG161" i="7"/>
  <c r="BF161" i="7"/>
  <c r="T161" i="7"/>
  <c r="R161" i="7"/>
  <c r="P161" i="7"/>
  <c r="BI159" i="7"/>
  <c r="BH159" i="7"/>
  <c r="BG159" i="7"/>
  <c r="BF159" i="7"/>
  <c r="T159" i="7"/>
  <c r="R159" i="7"/>
  <c r="P159" i="7"/>
  <c r="BI157" i="7"/>
  <c r="BH157" i="7"/>
  <c r="BG157" i="7"/>
  <c r="BF157" i="7"/>
  <c r="T157" i="7"/>
  <c r="R157" i="7"/>
  <c r="P157" i="7"/>
  <c r="BI155" i="7"/>
  <c r="BH155" i="7"/>
  <c r="BG155" i="7"/>
  <c r="BF155" i="7"/>
  <c r="T155" i="7"/>
  <c r="R155" i="7"/>
  <c r="P155" i="7"/>
  <c r="BI153" i="7"/>
  <c r="BH153" i="7"/>
  <c r="BG153" i="7"/>
  <c r="BF153" i="7"/>
  <c r="T153" i="7"/>
  <c r="R153" i="7"/>
  <c r="P153" i="7"/>
  <c r="BI151" i="7"/>
  <c r="BH151" i="7"/>
  <c r="BG151" i="7"/>
  <c r="BF151" i="7"/>
  <c r="T151" i="7"/>
  <c r="R151" i="7"/>
  <c r="P151" i="7"/>
  <c r="BI149" i="7"/>
  <c r="BH149" i="7"/>
  <c r="BG149" i="7"/>
  <c r="BF149" i="7"/>
  <c r="T149" i="7"/>
  <c r="R149" i="7"/>
  <c r="P149" i="7"/>
  <c r="BI147" i="7"/>
  <c r="BH147" i="7"/>
  <c r="BG147" i="7"/>
  <c r="BF147" i="7"/>
  <c r="T147" i="7"/>
  <c r="R147" i="7"/>
  <c r="P147" i="7"/>
  <c r="BI145" i="7"/>
  <c r="BH145" i="7"/>
  <c r="BG145" i="7"/>
  <c r="BF145" i="7"/>
  <c r="T145" i="7"/>
  <c r="R145" i="7"/>
  <c r="P145" i="7"/>
  <c r="BI143" i="7"/>
  <c r="BH143" i="7"/>
  <c r="BG143" i="7"/>
  <c r="BF143" i="7"/>
  <c r="T143" i="7"/>
  <c r="R143" i="7"/>
  <c r="P143" i="7"/>
  <c r="BI141" i="7"/>
  <c r="BH141" i="7"/>
  <c r="BG141" i="7"/>
  <c r="BF141" i="7"/>
  <c r="T141" i="7"/>
  <c r="R141" i="7"/>
  <c r="P141" i="7"/>
  <c r="BI139" i="7"/>
  <c r="BH139" i="7"/>
  <c r="BG139" i="7"/>
  <c r="BF139" i="7"/>
  <c r="T139" i="7"/>
  <c r="R139" i="7"/>
  <c r="P139" i="7"/>
  <c r="BI137" i="7"/>
  <c r="BH137" i="7"/>
  <c r="BG137" i="7"/>
  <c r="BF137" i="7"/>
  <c r="T137" i="7"/>
  <c r="R137" i="7"/>
  <c r="P137" i="7"/>
  <c r="BI135" i="7"/>
  <c r="BH135" i="7"/>
  <c r="BG135" i="7"/>
  <c r="BF135" i="7"/>
  <c r="T135" i="7"/>
  <c r="R135" i="7"/>
  <c r="P135" i="7"/>
  <c r="BI133" i="7"/>
  <c r="BH133" i="7"/>
  <c r="BG133" i="7"/>
  <c r="BF133" i="7"/>
  <c r="T133" i="7"/>
  <c r="R133" i="7"/>
  <c r="P133" i="7"/>
  <c r="BI131" i="7"/>
  <c r="BH131" i="7"/>
  <c r="BG131" i="7"/>
  <c r="BF131" i="7"/>
  <c r="T131" i="7"/>
  <c r="R131" i="7"/>
  <c r="P131" i="7"/>
  <c r="BI129" i="7"/>
  <c r="BH129" i="7"/>
  <c r="BG129" i="7"/>
  <c r="BF129" i="7"/>
  <c r="T129" i="7"/>
  <c r="R129" i="7"/>
  <c r="P129" i="7"/>
  <c r="BI127" i="7"/>
  <c r="BH127" i="7"/>
  <c r="BG127" i="7"/>
  <c r="BF127" i="7"/>
  <c r="T127" i="7"/>
  <c r="R127" i="7"/>
  <c r="P127" i="7"/>
  <c r="BI125" i="7"/>
  <c r="BH125" i="7"/>
  <c r="BG125" i="7"/>
  <c r="BF125" i="7"/>
  <c r="T125" i="7"/>
  <c r="R125" i="7"/>
  <c r="P125" i="7"/>
  <c r="F116" i="7"/>
  <c r="E114" i="7"/>
  <c r="F91" i="7"/>
  <c r="E89" i="7"/>
  <c r="J26" i="7"/>
  <c r="E26" i="7"/>
  <c r="J94" i="7" s="1"/>
  <c r="J25" i="7"/>
  <c r="J23" i="7"/>
  <c r="E23" i="7"/>
  <c r="J93" i="7" s="1"/>
  <c r="J22" i="7"/>
  <c r="J20" i="7"/>
  <c r="E20" i="7"/>
  <c r="F119" i="7" s="1"/>
  <c r="J19" i="7"/>
  <c r="J17" i="7"/>
  <c r="E17" i="7"/>
  <c r="F118" i="7" s="1"/>
  <c r="J16" i="7"/>
  <c r="J14" i="7"/>
  <c r="J91" i="7" s="1"/>
  <c r="E7" i="7"/>
  <c r="E110" i="7" s="1"/>
  <c r="J41" i="6"/>
  <c r="J40" i="6"/>
  <c r="AY101" i="1" s="1"/>
  <c r="J39" i="6"/>
  <c r="AX101" i="1"/>
  <c r="BI195" i="6"/>
  <c r="BH195" i="6"/>
  <c r="BG195" i="6"/>
  <c r="BF195" i="6"/>
  <c r="T195" i="6"/>
  <c r="R195" i="6"/>
  <c r="P195" i="6"/>
  <c r="BI193" i="6"/>
  <c r="BH193" i="6"/>
  <c r="BG193" i="6"/>
  <c r="BF193" i="6"/>
  <c r="T193" i="6"/>
  <c r="R193" i="6"/>
  <c r="P193" i="6"/>
  <c r="BI191" i="6"/>
  <c r="BH191" i="6"/>
  <c r="BG191" i="6"/>
  <c r="BF191" i="6"/>
  <c r="T191" i="6"/>
  <c r="R191" i="6"/>
  <c r="P191" i="6"/>
  <c r="BI189" i="6"/>
  <c r="BH189" i="6"/>
  <c r="BG189" i="6"/>
  <c r="BF189" i="6"/>
  <c r="T189" i="6"/>
  <c r="R189" i="6"/>
  <c r="P189" i="6"/>
  <c r="BI187" i="6"/>
  <c r="BH187" i="6"/>
  <c r="BG187" i="6"/>
  <c r="BF187" i="6"/>
  <c r="T187" i="6"/>
  <c r="R187" i="6"/>
  <c r="P187" i="6"/>
  <c r="BI185" i="6"/>
  <c r="BH185" i="6"/>
  <c r="BG185" i="6"/>
  <c r="BF185" i="6"/>
  <c r="T185" i="6"/>
  <c r="R185" i="6"/>
  <c r="P185" i="6"/>
  <c r="BI183" i="6"/>
  <c r="BH183" i="6"/>
  <c r="BG183" i="6"/>
  <c r="BF183" i="6"/>
  <c r="T183" i="6"/>
  <c r="R183" i="6"/>
  <c r="P183" i="6"/>
  <c r="BI181" i="6"/>
  <c r="BH181" i="6"/>
  <c r="BG181" i="6"/>
  <c r="BF181" i="6"/>
  <c r="T181" i="6"/>
  <c r="R181" i="6"/>
  <c r="P181" i="6"/>
  <c r="BI179" i="6"/>
  <c r="BH179" i="6"/>
  <c r="BG179" i="6"/>
  <c r="BF179" i="6"/>
  <c r="T179" i="6"/>
  <c r="R179" i="6"/>
  <c r="P179" i="6"/>
  <c r="BI177" i="6"/>
  <c r="BH177" i="6"/>
  <c r="BG177" i="6"/>
  <c r="BF177" i="6"/>
  <c r="T177" i="6"/>
  <c r="R177" i="6"/>
  <c r="P177" i="6"/>
  <c r="BI175" i="6"/>
  <c r="BH175" i="6"/>
  <c r="BG175" i="6"/>
  <c r="BF175" i="6"/>
  <c r="T175" i="6"/>
  <c r="R175" i="6"/>
  <c r="P175" i="6"/>
  <c r="BI173" i="6"/>
  <c r="BH173" i="6"/>
  <c r="BG173" i="6"/>
  <c r="BF173" i="6"/>
  <c r="T173" i="6"/>
  <c r="R173" i="6"/>
  <c r="P173" i="6"/>
  <c r="BI171" i="6"/>
  <c r="BH171" i="6"/>
  <c r="BG171" i="6"/>
  <c r="BF171" i="6"/>
  <c r="T171" i="6"/>
  <c r="R171" i="6"/>
  <c r="P171" i="6"/>
  <c r="BI169" i="6"/>
  <c r="BH169" i="6"/>
  <c r="BG169" i="6"/>
  <c r="BF169" i="6"/>
  <c r="T169" i="6"/>
  <c r="R169" i="6"/>
  <c r="P169" i="6"/>
  <c r="BI167" i="6"/>
  <c r="BH167" i="6"/>
  <c r="BG167" i="6"/>
  <c r="BF167" i="6"/>
  <c r="T167" i="6"/>
  <c r="R167" i="6"/>
  <c r="P167" i="6"/>
  <c r="BI165" i="6"/>
  <c r="BH165" i="6"/>
  <c r="BG165" i="6"/>
  <c r="BF165" i="6"/>
  <c r="T165" i="6"/>
  <c r="R165" i="6"/>
  <c r="P165" i="6"/>
  <c r="BI163" i="6"/>
  <c r="BH163" i="6"/>
  <c r="BG163" i="6"/>
  <c r="BF163" i="6"/>
  <c r="T163" i="6"/>
  <c r="R163" i="6"/>
  <c r="P163" i="6"/>
  <c r="BI161" i="6"/>
  <c r="BH161" i="6"/>
  <c r="BG161" i="6"/>
  <c r="BF161" i="6"/>
  <c r="T161" i="6"/>
  <c r="R161" i="6"/>
  <c r="P161" i="6"/>
  <c r="BI159" i="6"/>
  <c r="BH159" i="6"/>
  <c r="BG159" i="6"/>
  <c r="BF159" i="6"/>
  <c r="T159" i="6"/>
  <c r="R159" i="6"/>
  <c r="P159" i="6"/>
  <c r="BI157" i="6"/>
  <c r="BH157" i="6"/>
  <c r="BG157" i="6"/>
  <c r="BF157" i="6"/>
  <c r="T157" i="6"/>
  <c r="R157" i="6"/>
  <c r="P157" i="6"/>
  <c r="BI155" i="6"/>
  <c r="BH155" i="6"/>
  <c r="BG155" i="6"/>
  <c r="BF155" i="6"/>
  <c r="T155" i="6"/>
  <c r="R155" i="6"/>
  <c r="P155" i="6"/>
  <c r="BI153" i="6"/>
  <c r="BH153" i="6"/>
  <c r="BG153" i="6"/>
  <c r="BF153" i="6"/>
  <c r="T153" i="6"/>
  <c r="R153" i="6"/>
  <c r="P153" i="6"/>
  <c r="BI151" i="6"/>
  <c r="BH151" i="6"/>
  <c r="BG151" i="6"/>
  <c r="BF151" i="6"/>
  <c r="T151" i="6"/>
  <c r="R151" i="6"/>
  <c r="P151" i="6"/>
  <c r="BI149" i="6"/>
  <c r="BH149" i="6"/>
  <c r="BG149" i="6"/>
  <c r="BF149" i="6"/>
  <c r="T149" i="6"/>
  <c r="R149" i="6"/>
  <c r="P149" i="6"/>
  <c r="BI147" i="6"/>
  <c r="BH147" i="6"/>
  <c r="BG147" i="6"/>
  <c r="BF147" i="6"/>
  <c r="T147" i="6"/>
  <c r="R147" i="6"/>
  <c r="P147" i="6"/>
  <c r="BI145" i="6"/>
  <c r="BH145" i="6"/>
  <c r="BG145" i="6"/>
  <c r="BF145" i="6"/>
  <c r="T145" i="6"/>
  <c r="R145" i="6"/>
  <c r="P145" i="6"/>
  <c r="BI143" i="6"/>
  <c r="BH143" i="6"/>
  <c r="BG143" i="6"/>
  <c r="BF143" i="6"/>
  <c r="T143" i="6"/>
  <c r="R143" i="6"/>
  <c r="P143" i="6"/>
  <c r="BI141" i="6"/>
  <c r="BH141" i="6"/>
  <c r="BG141" i="6"/>
  <c r="BF141" i="6"/>
  <c r="T141" i="6"/>
  <c r="R141" i="6"/>
  <c r="P141" i="6"/>
  <c r="BI139" i="6"/>
  <c r="BH139" i="6"/>
  <c r="BG139" i="6"/>
  <c r="BF139" i="6"/>
  <c r="T139" i="6"/>
  <c r="R139" i="6"/>
  <c r="P139" i="6"/>
  <c r="BI137" i="6"/>
  <c r="BH137" i="6"/>
  <c r="BG137" i="6"/>
  <c r="BF137" i="6"/>
  <c r="T137" i="6"/>
  <c r="R137" i="6"/>
  <c r="P137" i="6"/>
  <c r="BI135" i="6"/>
  <c r="BH135" i="6"/>
  <c r="BG135" i="6"/>
  <c r="BF135" i="6"/>
  <c r="T135" i="6"/>
  <c r="R135" i="6"/>
  <c r="P135" i="6"/>
  <c r="BI133" i="6"/>
  <c r="BH133" i="6"/>
  <c r="BG133" i="6"/>
  <c r="BF133" i="6"/>
  <c r="T133" i="6"/>
  <c r="R133" i="6"/>
  <c r="P133" i="6"/>
  <c r="BI131" i="6"/>
  <c r="BH131" i="6"/>
  <c r="BG131" i="6"/>
  <c r="BF131" i="6"/>
  <c r="T131" i="6"/>
  <c r="R131" i="6"/>
  <c r="P131" i="6"/>
  <c r="BI129" i="6"/>
  <c r="BH129" i="6"/>
  <c r="BG129" i="6"/>
  <c r="BF129" i="6"/>
  <c r="T129" i="6"/>
  <c r="R129" i="6"/>
  <c r="P129" i="6"/>
  <c r="F120" i="6"/>
  <c r="E118" i="6"/>
  <c r="F93" i="6"/>
  <c r="E91" i="6"/>
  <c r="J28" i="6"/>
  <c r="E28" i="6"/>
  <c r="J123" i="6" s="1"/>
  <c r="J27" i="6"/>
  <c r="J25" i="6"/>
  <c r="E25" i="6"/>
  <c r="J122" i="6" s="1"/>
  <c r="J24" i="6"/>
  <c r="J22" i="6"/>
  <c r="E22" i="6"/>
  <c r="F96" i="6" s="1"/>
  <c r="J21" i="6"/>
  <c r="J19" i="6"/>
  <c r="E19" i="6"/>
  <c r="F95" i="6" s="1"/>
  <c r="J18" i="6"/>
  <c r="J16" i="6"/>
  <c r="J93" i="6" s="1"/>
  <c r="E7" i="6"/>
  <c r="E112" i="6" s="1"/>
  <c r="J41" i="5"/>
  <c r="J40" i="5"/>
  <c r="AY100" i="1" s="1"/>
  <c r="J39" i="5"/>
  <c r="AX100" i="1" s="1"/>
  <c r="BI209" i="5"/>
  <c r="BH209" i="5"/>
  <c r="BG209" i="5"/>
  <c r="BF209" i="5"/>
  <c r="T209" i="5"/>
  <c r="T208" i="5" s="1"/>
  <c r="R209" i="5"/>
  <c r="R208" i="5" s="1"/>
  <c r="P209" i="5"/>
  <c r="P208" i="5"/>
  <c r="BI206" i="5"/>
  <c r="BH206" i="5"/>
  <c r="BG206" i="5"/>
  <c r="BF206" i="5"/>
  <c r="T206" i="5"/>
  <c r="R206" i="5"/>
  <c r="P206" i="5"/>
  <c r="BI204" i="5"/>
  <c r="BH204" i="5"/>
  <c r="BG204" i="5"/>
  <c r="BF204" i="5"/>
  <c r="T204" i="5"/>
  <c r="R204" i="5"/>
  <c r="P204" i="5"/>
  <c r="BI202" i="5"/>
  <c r="BH202" i="5"/>
  <c r="BG202" i="5"/>
  <c r="BF202" i="5"/>
  <c r="T202" i="5"/>
  <c r="R202" i="5"/>
  <c r="P202" i="5"/>
  <c r="BI200" i="5"/>
  <c r="BH200" i="5"/>
  <c r="BG200" i="5"/>
  <c r="BF200" i="5"/>
  <c r="T200" i="5"/>
  <c r="R200" i="5"/>
  <c r="P200" i="5"/>
  <c r="BI198" i="5"/>
  <c r="BH198" i="5"/>
  <c r="BG198" i="5"/>
  <c r="BF198" i="5"/>
  <c r="T198" i="5"/>
  <c r="R198" i="5"/>
  <c r="P198" i="5"/>
  <c r="BI195" i="5"/>
  <c r="BH195" i="5"/>
  <c r="BG195" i="5"/>
  <c r="BF195" i="5"/>
  <c r="T195" i="5"/>
  <c r="R195" i="5"/>
  <c r="P195" i="5"/>
  <c r="BI193" i="5"/>
  <c r="BH193" i="5"/>
  <c r="BG193" i="5"/>
  <c r="BF193" i="5"/>
  <c r="T193" i="5"/>
  <c r="R193" i="5"/>
  <c r="P193" i="5"/>
  <c r="BI191" i="5"/>
  <c r="BH191" i="5"/>
  <c r="BG191" i="5"/>
  <c r="BF191" i="5"/>
  <c r="T191" i="5"/>
  <c r="R191" i="5"/>
  <c r="P191" i="5"/>
  <c r="BI189" i="5"/>
  <c r="BH189" i="5"/>
  <c r="BG189" i="5"/>
  <c r="BF189" i="5"/>
  <c r="T189" i="5"/>
  <c r="R189" i="5"/>
  <c r="P189" i="5"/>
  <c r="BI187" i="5"/>
  <c r="BH187" i="5"/>
  <c r="BG187" i="5"/>
  <c r="BF187" i="5"/>
  <c r="T187" i="5"/>
  <c r="R187" i="5"/>
  <c r="P187" i="5"/>
  <c r="BI185" i="5"/>
  <c r="BH185" i="5"/>
  <c r="BG185" i="5"/>
  <c r="BF185" i="5"/>
  <c r="T185" i="5"/>
  <c r="R185" i="5"/>
  <c r="P185" i="5"/>
  <c r="BI183" i="5"/>
  <c r="BH183" i="5"/>
  <c r="BG183" i="5"/>
  <c r="BF183" i="5"/>
  <c r="T183" i="5"/>
  <c r="R183" i="5"/>
  <c r="P183" i="5"/>
  <c r="BI180" i="5"/>
  <c r="BH180" i="5"/>
  <c r="BG180" i="5"/>
  <c r="BF180" i="5"/>
  <c r="T180" i="5"/>
  <c r="R180" i="5"/>
  <c r="P180" i="5"/>
  <c r="BI178" i="5"/>
  <c r="BH178" i="5"/>
  <c r="BG178" i="5"/>
  <c r="BF178" i="5"/>
  <c r="T178" i="5"/>
  <c r="R178" i="5"/>
  <c r="P178" i="5"/>
  <c r="BI176" i="5"/>
  <c r="BH176" i="5"/>
  <c r="BG176" i="5"/>
  <c r="BF176" i="5"/>
  <c r="T176" i="5"/>
  <c r="R176" i="5"/>
  <c r="P176" i="5"/>
  <c r="BI173" i="5"/>
  <c r="BH173" i="5"/>
  <c r="BG173" i="5"/>
  <c r="BF173" i="5"/>
  <c r="T173" i="5"/>
  <c r="T172" i="5"/>
  <c r="R173" i="5"/>
  <c r="R172" i="5" s="1"/>
  <c r="P173" i="5"/>
  <c r="P172" i="5"/>
  <c r="BI170" i="5"/>
  <c r="BH170" i="5"/>
  <c r="BG170" i="5"/>
  <c r="BF170" i="5"/>
  <c r="T170" i="5"/>
  <c r="R170" i="5"/>
  <c r="P170" i="5"/>
  <c r="BI168" i="5"/>
  <c r="BH168" i="5"/>
  <c r="BG168" i="5"/>
  <c r="BF168" i="5"/>
  <c r="T168" i="5"/>
  <c r="R168" i="5"/>
  <c r="P168" i="5"/>
  <c r="BI166" i="5"/>
  <c r="BH166" i="5"/>
  <c r="BG166" i="5"/>
  <c r="BF166" i="5"/>
  <c r="T166" i="5"/>
  <c r="R166" i="5"/>
  <c r="P166" i="5"/>
  <c r="BI164" i="5"/>
  <c r="BH164" i="5"/>
  <c r="BG164" i="5"/>
  <c r="BF164" i="5"/>
  <c r="T164" i="5"/>
  <c r="R164" i="5"/>
  <c r="P164" i="5"/>
  <c r="BI162" i="5"/>
  <c r="BH162" i="5"/>
  <c r="BG162" i="5"/>
  <c r="BF162" i="5"/>
  <c r="T162" i="5"/>
  <c r="R162" i="5"/>
  <c r="P162" i="5"/>
  <c r="BI160" i="5"/>
  <c r="BH160" i="5"/>
  <c r="BG160" i="5"/>
  <c r="BF160" i="5"/>
  <c r="T160" i="5"/>
  <c r="R160" i="5"/>
  <c r="P160" i="5"/>
  <c r="BI158" i="5"/>
  <c r="BH158" i="5"/>
  <c r="BG158" i="5"/>
  <c r="BF158" i="5"/>
  <c r="T158" i="5"/>
  <c r="R158" i="5"/>
  <c r="P158" i="5"/>
  <c r="BI156" i="5"/>
  <c r="BH156" i="5"/>
  <c r="BG156" i="5"/>
  <c r="BF156" i="5"/>
  <c r="T156" i="5"/>
  <c r="R156" i="5"/>
  <c r="P156" i="5"/>
  <c r="BI154" i="5"/>
  <c r="BH154" i="5"/>
  <c r="BG154" i="5"/>
  <c r="BF154" i="5"/>
  <c r="T154" i="5"/>
  <c r="R154" i="5"/>
  <c r="P154" i="5"/>
  <c r="BI152" i="5"/>
  <c r="BH152" i="5"/>
  <c r="BG152" i="5"/>
  <c r="BF152" i="5"/>
  <c r="T152" i="5"/>
  <c r="R152" i="5"/>
  <c r="P152" i="5"/>
  <c r="BI150" i="5"/>
  <c r="BH150" i="5"/>
  <c r="BG150" i="5"/>
  <c r="BF150" i="5"/>
  <c r="T150" i="5"/>
  <c r="R150" i="5"/>
  <c r="P150" i="5"/>
  <c r="BI148" i="5"/>
  <c r="BH148" i="5"/>
  <c r="BG148" i="5"/>
  <c r="BF148" i="5"/>
  <c r="T148" i="5"/>
  <c r="R148" i="5"/>
  <c r="P148" i="5"/>
  <c r="BI146" i="5"/>
  <c r="BH146" i="5"/>
  <c r="BG146" i="5"/>
  <c r="BF146" i="5"/>
  <c r="T146" i="5"/>
  <c r="R146" i="5"/>
  <c r="P146" i="5"/>
  <c r="BI144" i="5"/>
  <c r="BH144" i="5"/>
  <c r="BG144" i="5"/>
  <c r="BF144" i="5"/>
  <c r="T144" i="5"/>
  <c r="R144" i="5"/>
  <c r="P144" i="5"/>
  <c r="BI142" i="5"/>
  <c r="BH142" i="5"/>
  <c r="BG142" i="5"/>
  <c r="BF142" i="5"/>
  <c r="T142" i="5"/>
  <c r="R142" i="5"/>
  <c r="P142" i="5"/>
  <c r="BI140" i="5"/>
  <c r="BH140" i="5"/>
  <c r="BG140" i="5"/>
  <c r="BF140" i="5"/>
  <c r="T140" i="5"/>
  <c r="R140" i="5"/>
  <c r="P140" i="5"/>
  <c r="BI138" i="5"/>
  <c r="BH138" i="5"/>
  <c r="BG138" i="5"/>
  <c r="BF138" i="5"/>
  <c r="T138" i="5"/>
  <c r="R138" i="5"/>
  <c r="P138" i="5"/>
  <c r="BI136" i="5"/>
  <c r="BH136" i="5"/>
  <c r="BG136" i="5"/>
  <c r="BF136" i="5"/>
  <c r="T136" i="5"/>
  <c r="R136" i="5"/>
  <c r="P136" i="5"/>
  <c r="F126" i="5"/>
  <c r="E124" i="5"/>
  <c r="F93" i="5"/>
  <c r="E91" i="5"/>
  <c r="J28" i="5"/>
  <c r="E28" i="5"/>
  <c r="J129" i="5" s="1"/>
  <c r="J27" i="5"/>
  <c r="J25" i="5"/>
  <c r="E25" i="5"/>
  <c r="J128" i="5" s="1"/>
  <c r="J24" i="5"/>
  <c r="J22" i="5"/>
  <c r="E22" i="5"/>
  <c r="F129" i="5" s="1"/>
  <c r="J21" i="5"/>
  <c r="J19" i="5"/>
  <c r="E19" i="5"/>
  <c r="F128" i="5" s="1"/>
  <c r="J18" i="5"/>
  <c r="J16" i="5"/>
  <c r="J126" i="5"/>
  <c r="E7" i="5"/>
  <c r="E118" i="5" s="1"/>
  <c r="J41" i="4"/>
  <c r="J40" i="4"/>
  <c r="AY99" i="1" s="1"/>
  <c r="J39" i="4"/>
  <c r="AX99" i="1" s="1"/>
  <c r="BI546" i="4"/>
  <c r="BH546" i="4"/>
  <c r="BG546" i="4"/>
  <c r="BF546" i="4"/>
  <c r="T546" i="4"/>
  <c r="T545" i="4" s="1"/>
  <c r="R546" i="4"/>
  <c r="R545" i="4" s="1"/>
  <c r="P546" i="4"/>
  <c r="P545" i="4" s="1"/>
  <c r="BI543" i="4"/>
  <c r="BH543" i="4"/>
  <c r="BG543" i="4"/>
  <c r="BF543" i="4"/>
  <c r="T543" i="4"/>
  <c r="R543" i="4"/>
  <c r="P543" i="4"/>
  <c r="BI541" i="4"/>
  <c r="BH541" i="4"/>
  <c r="BG541" i="4"/>
  <c r="BF541" i="4"/>
  <c r="T541" i="4"/>
  <c r="R541" i="4"/>
  <c r="P541" i="4"/>
  <c r="BI539" i="4"/>
  <c r="BH539" i="4"/>
  <c r="BG539" i="4"/>
  <c r="BF539" i="4"/>
  <c r="T539" i="4"/>
  <c r="R539" i="4"/>
  <c r="P539" i="4"/>
  <c r="BI536" i="4"/>
  <c r="BH536" i="4"/>
  <c r="BG536" i="4"/>
  <c r="BF536" i="4"/>
  <c r="T536" i="4"/>
  <c r="R536" i="4"/>
  <c r="P536" i="4"/>
  <c r="BI530" i="4"/>
  <c r="BH530" i="4"/>
  <c r="BG530" i="4"/>
  <c r="BF530" i="4"/>
  <c r="T530" i="4"/>
  <c r="R530" i="4"/>
  <c r="P530" i="4"/>
  <c r="BI526" i="4"/>
  <c r="BH526" i="4"/>
  <c r="BG526" i="4"/>
  <c r="BF526" i="4"/>
  <c r="T526" i="4"/>
  <c r="R526" i="4"/>
  <c r="P526" i="4"/>
  <c r="BI518" i="4"/>
  <c r="BH518" i="4"/>
  <c r="BG518" i="4"/>
  <c r="BF518" i="4"/>
  <c r="T518" i="4"/>
  <c r="R518" i="4"/>
  <c r="P518" i="4"/>
  <c r="BI510" i="4"/>
  <c r="BH510" i="4"/>
  <c r="BG510" i="4"/>
  <c r="BF510" i="4"/>
  <c r="T510" i="4"/>
  <c r="R510" i="4"/>
  <c r="P510" i="4"/>
  <c r="BI503" i="4"/>
  <c r="BH503" i="4"/>
  <c r="BG503" i="4"/>
  <c r="BF503" i="4"/>
  <c r="T503" i="4"/>
  <c r="R503" i="4"/>
  <c r="P503" i="4"/>
  <c r="BI496" i="4"/>
  <c r="BH496" i="4"/>
  <c r="BG496" i="4"/>
  <c r="BF496" i="4"/>
  <c r="T496" i="4"/>
  <c r="R496" i="4"/>
  <c r="P496" i="4"/>
  <c r="BI488" i="4"/>
  <c r="BH488" i="4"/>
  <c r="BG488" i="4"/>
  <c r="BF488" i="4"/>
  <c r="T488" i="4"/>
  <c r="R488" i="4"/>
  <c r="P488" i="4"/>
  <c r="BI480" i="4"/>
  <c r="BH480" i="4"/>
  <c r="BG480" i="4"/>
  <c r="BF480" i="4"/>
  <c r="T480" i="4"/>
  <c r="R480" i="4"/>
  <c r="P480" i="4"/>
  <c r="BI473" i="4"/>
  <c r="BH473" i="4"/>
  <c r="BG473" i="4"/>
  <c r="BF473" i="4"/>
  <c r="T473" i="4"/>
  <c r="R473" i="4"/>
  <c r="P473" i="4"/>
  <c r="BI466" i="4"/>
  <c r="BH466" i="4"/>
  <c r="BG466" i="4"/>
  <c r="BF466" i="4"/>
  <c r="T466" i="4"/>
  <c r="R466" i="4"/>
  <c r="P466" i="4"/>
  <c r="BI459" i="4"/>
  <c r="BH459" i="4"/>
  <c r="BG459" i="4"/>
  <c r="BF459" i="4"/>
  <c r="T459" i="4"/>
  <c r="R459" i="4"/>
  <c r="P459" i="4"/>
  <c r="BI456" i="4"/>
  <c r="BH456" i="4"/>
  <c r="BG456" i="4"/>
  <c r="BF456" i="4"/>
  <c r="T456" i="4"/>
  <c r="R456" i="4"/>
  <c r="P456" i="4"/>
  <c r="BI448" i="4"/>
  <c r="BH448" i="4"/>
  <c r="BG448" i="4"/>
  <c r="BF448" i="4"/>
  <c r="T448" i="4"/>
  <c r="R448" i="4"/>
  <c r="P448" i="4"/>
  <c r="BI440" i="4"/>
  <c r="BH440" i="4"/>
  <c r="BG440" i="4"/>
  <c r="BF440" i="4"/>
  <c r="T440" i="4"/>
  <c r="R440" i="4"/>
  <c r="P440" i="4"/>
  <c r="BI438" i="4"/>
  <c r="BH438" i="4"/>
  <c r="BG438" i="4"/>
  <c r="BF438" i="4"/>
  <c r="T438" i="4"/>
  <c r="R438" i="4"/>
  <c r="P438" i="4"/>
  <c r="BI432" i="4"/>
  <c r="BH432" i="4"/>
  <c r="BG432" i="4"/>
  <c r="BF432" i="4"/>
  <c r="T432" i="4"/>
  <c r="R432" i="4"/>
  <c r="P432" i="4"/>
  <c r="BI430" i="4"/>
  <c r="BH430" i="4"/>
  <c r="BG430" i="4"/>
  <c r="BF430" i="4"/>
  <c r="T430" i="4"/>
  <c r="R430" i="4"/>
  <c r="P430" i="4"/>
  <c r="BI428" i="4"/>
  <c r="BH428" i="4"/>
  <c r="BG428" i="4"/>
  <c r="BF428" i="4"/>
  <c r="T428" i="4"/>
  <c r="R428" i="4"/>
  <c r="P428" i="4"/>
  <c r="BI420" i="4"/>
  <c r="BH420" i="4"/>
  <c r="BG420" i="4"/>
  <c r="BF420" i="4"/>
  <c r="T420" i="4"/>
  <c r="R420" i="4"/>
  <c r="P420" i="4"/>
  <c r="BI418" i="4"/>
  <c r="BH418" i="4"/>
  <c r="BG418" i="4"/>
  <c r="BF418" i="4"/>
  <c r="T418" i="4"/>
  <c r="R418" i="4"/>
  <c r="P418" i="4"/>
  <c r="BI416" i="4"/>
  <c r="BH416" i="4"/>
  <c r="BG416" i="4"/>
  <c r="BF416" i="4"/>
  <c r="T416" i="4"/>
  <c r="R416" i="4"/>
  <c r="P416" i="4"/>
  <c r="BI414" i="4"/>
  <c r="BH414" i="4"/>
  <c r="BG414" i="4"/>
  <c r="BF414" i="4"/>
  <c r="T414" i="4"/>
  <c r="R414" i="4"/>
  <c r="P414" i="4"/>
  <c r="BI406" i="4"/>
  <c r="BH406" i="4"/>
  <c r="BG406" i="4"/>
  <c r="BF406" i="4"/>
  <c r="T406" i="4"/>
  <c r="R406" i="4"/>
  <c r="P406" i="4"/>
  <c r="BI404" i="4"/>
  <c r="BH404" i="4"/>
  <c r="BG404" i="4"/>
  <c r="BF404" i="4"/>
  <c r="T404" i="4"/>
  <c r="R404" i="4"/>
  <c r="P404" i="4"/>
  <c r="BI399" i="4"/>
  <c r="BH399" i="4"/>
  <c r="BG399" i="4"/>
  <c r="BF399" i="4"/>
  <c r="T399" i="4"/>
  <c r="R399" i="4"/>
  <c r="P399" i="4"/>
  <c r="BI395" i="4"/>
  <c r="BH395" i="4"/>
  <c r="BG395" i="4"/>
  <c r="BF395" i="4"/>
  <c r="T395" i="4"/>
  <c r="R395" i="4"/>
  <c r="P395" i="4"/>
  <c r="BI392" i="4"/>
  <c r="BH392" i="4"/>
  <c r="BG392" i="4"/>
  <c r="BF392" i="4"/>
  <c r="T392" i="4"/>
  <c r="R392" i="4"/>
  <c r="P392" i="4"/>
  <c r="BI390" i="4"/>
  <c r="BH390" i="4"/>
  <c r="BG390" i="4"/>
  <c r="BF390" i="4"/>
  <c r="T390" i="4"/>
  <c r="R390" i="4"/>
  <c r="P390" i="4"/>
  <c r="BI388" i="4"/>
  <c r="BH388" i="4"/>
  <c r="BG388" i="4"/>
  <c r="BF388" i="4"/>
  <c r="T388" i="4"/>
  <c r="R388" i="4"/>
  <c r="P388" i="4"/>
  <c r="BI386" i="4"/>
  <c r="BH386" i="4"/>
  <c r="BG386" i="4"/>
  <c r="BF386" i="4"/>
  <c r="T386" i="4"/>
  <c r="R386" i="4"/>
  <c r="P386" i="4"/>
  <c r="BI383" i="4"/>
  <c r="BH383" i="4"/>
  <c r="BG383" i="4"/>
  <c r="BF383" i="4"/>
  <c r="T383" i="4"/>
  <c r="R383" i="4"/>
  <c r="P383" i="4"/>
  <c r="BI381" i="4"/>
  <c r="BH381" i="4"/>
  <c r="BG381" i="4"/>
  <c r="BF381" i="4"/>
  <c r="T381" i="4"/>
  <c r="R381" i="4"/>
  <c r="P381" i="4"/>
  <c r="BI368" i="4"/>
  <c r="BH368" i="4"/>
  <c r="BG368" i="4"/>
  <c r="BF368" i="4"/>
  <c r="T368" i="4"/>
  <c r="R368" i="4"/>
  <c r="P368" i="4"/>
  <c r="BI365" i="4"/>
  <c r="BH365" i="4"/>
  <c r="BG365" i="4"/>
  <c r="BF365" i="4"/>
  <c r="T365" i="4"/>
  <c r="R365" i="4"/>
  <c r="P365" i="4"/>
  <c r="BI362" i="4"/>
  <c r="BH362" i="4"/>
  <c r="BG362" i="4"/>
  <c r="BF362" i="4"/>
  <c r="T362" i="4"/>
  <c r="R362" i="4"/>
  <c r="P362" i="4"/>
  <c r="BI354" i="4"/>
  <c r="BH354" i="4"/>
  <c r="BG354" i="4"/>
  <c r="BF354" i="4"/>
  <c r="T354" i="4"/>
  <c r="R354" i="4"/>
  <c r="P354" i="4"/>
  <c r="BI351" i="4"/>
  <c r="BH351" i="4"/>
  <c r="BG351" i="4"/>
  <c r="BF351" i="4"/>
  <c r="T351" i="4"/>
  <c r="R351" i="4"/>
  <c r="P351" i="4"/>
  <c r="BI345" i="4"/>
  <c r="BH345" i="4"/>
  <c r="BG345" i="4"/>
  <c r="BF345" i="4"/>
  <c r="T345" i="4"/>
  <c r="R345" i="4"/>
  <c r="P345" i="4"/>
  <c r="BI342" i="4"/>
  <c r="BH342" i="4"/>
  <c r="BG342" i="4"/>
  <c r="BF342" i="4"/>
  <c r="T342" i="4"/>
  <c r="R342" i="4"/>
  <c r="P342" i="4"/>
  <c r="BI336" i="4"/>
  <c r="BH336" i="4"/>
  <c r="BG336" i="4"/>
  <c r="BF336" i="4"/>
  <c r="T336" i="4"/>
  <c r="R336" i="4"/>
  <c r="P336" i="4"/>
  <c r="BI334" i="4"/>
  <c r="BH334" i="4"/>
  <c r="BG334" i="4"/>
  <c r="BF334" i="4"/>
  <c r="T334" i="4"/>
  <c r="R334" i="4"/>
  <c r="P334" i="4"/>
  <c r="BI328" i="4"/>
  <c r="BH328" i="4"/>
  <c r="BG328" i="4"/>
  <c r="BF328" i="4"/>
  <c r="T328" i="4"/>
  <c r="R328" i="4"/>
  <c r="P328" i="4"/>
  <c r="BI326" i="4"/>
  <c r="BH326" i="4"/>
  <c r="BG326" i="4"/>
  <c r="BF326" i="4"/>
  <c r="T326" i="4"/>
  <c r="R326" i="4"/>
  <c r="P326" i="4"/>
  <c r="BI320" i="4"/>
  <c r="BH320" i="4"/>
  <c r="BG320" i="4"/>
  <c r="BF320" i="4"/>
  <c r="T320" i="4"/>
  <c r="R320" i="4"/>
  <c r="P320" i="4"/>
  <c r="BI318" i="4"/>
  <c r="BH318" i="4"/>
  <c r="BG318" i="4"/>
  <c r="BF318" i="4"/>
  <c r="T318" i="4"/>
  <c r="R318" i="4"/>
  <c r="P318" i="4"/>
  <c r="BI312" i="4"/>
  <c r="BH312" i="4"/>
  <c r="BG312" i="4"/>
  <c r="BF312" i="4"/>
  <c r="T312" i="4"/>
  <c r="R312" i="4"/>
  <c r="P312" i="4"/>
  <c r="BI310" i="4"/>
  <c r="BH310" i="4"/>
  <c r="BG310" i="4"/>
  <c r="BF310" i="4"/>
  <c r="T310" i="4"/>
  <c r="R310" i="4"/>
  <c r="P310" i="4"/>
  <c r="BI304" i="4"/>
  <c r="BH304" i="4"/>
  <c r="BG304" i="4"/>
  <c r="BF304" i="4"/>
  <c r="T304" i="4"/>
  <c r="R304" i="4"/>
  <c r="P304" i="4"/>
  <c r="BI302" i="4"/>
  <c r="BH302" i="4"/>
  <c r="BG302" i="4"/>
  <c r="BF302" i="4"/>
  <c r="T302" i="4"/>
  <c r="R302" i="4"/>
  <c r="P302" i="4"/>
  <c r="BI296" i="4"/>
  <c r="BH296" i="4"/>
  <c r="BG296" i="4"/>
  <c r="BF296" i="4"/>
  <c r="T296" i="4"/>
  <c r="R296" i="4"/>
  <c r="P296" i="4"/>
  <c r="BI290" i="4"/>
  <c r="BH290" i="4"/>
  <c r="BG290" i="4"/>
  <c r="BF290" i="4"/>
  <c r="T290" i="4"/>
  <c r="R290" i="4"/>
  <c r="P290" i="4"/>
  <c r="BI284" i="4"/>
  <c r="BH284" i="4"/>
  <c r="BG284" i="4"/>
  <c r="BF284" i="4"/>
  <c r="T284" i="4"/>
  <c r="R284" i="4"/>
  <c r="P284" i="4"/>
  <c r="BI276" i="4"/>
  <c r="BH276" i="4"/>
  <c r="BG276" i="4"/>
  <c r="BF276" i="4"/>
  <c r="T276" i="4"/>
  <c r="R276" i="4"/>
  <c r="P276" i="4"/>
  <c r="BI270" i="4"/>
  <c r="BH270" i="4"/>
  <c r="BG270" i="4"/>
  <c r="BF270" i="4"/>
  <c r="T270" i="4"/>
  <c r="R270" i="4"/>
  <c r="P270" i="4"/>
  <c r="BI264" i="4"/>
  <c r="BH264" i="4"/>
  <c r="BG264" i="4"/>
  <c r="BF264" i="4"/>
  <c r="T264" i="4"/>
  <c r="R264" i="4"/>
  <c r="P264" i="4"/>
  <c r="BI260" i="4"/>
  <c r="BH260" i="4"/>
  <c r="BG260" i="4"/>
  <c r="BF260" i="4"/>
  <c r="T260" i="4"/>
  <c r="R260" i="4"/>
  <c r="P260" i="4"/>
  <c r="BI254" i="4"/>
  <c r="BH254" i="4"/>
  <c r="BG254" i="4"/>
  <c r="BF254" i="4"/>
  <c r="T254" i="4"/>
  <c r="R254" i="4"/>
  <c r="P254" i="4"/>
  <c r="BI250" i="4"/>
  <c r="BH250" i="4"/>
  <c r="BG250" i="4"/>
  <c r="BF250" i="4"/>
  <c r="T250" i="4"/>
  <c r="R250" i="4"/>
  <c r="P250" i="4"/>
  <c r="BI244" i="4"/>
  <c r="BH244" i="4"/>
  <c r="BG244" i="4"/>
  <c r="BF244" i="4"/>
  <c r="T244" i="4"/>
  <c r="R244" i="4"/>
  <c r="P244" i="4"/>
  <c r="BI240" i="4"/>
  <c r="BH240" i="4"/>
  <c r="BG240" i="4"/>
  <c r="BF240" i="4"/>
  <c r="T240" i="4"/>
  <c r="R240" i="4"/>
  <c r="P240" i="4"/>
  <c r="BI236" i="4"/>
  <c r="BH236" i="4"/>
  <c r="BG236" i="4"/>
  <c r="BF236" i="4"/>
  <c r="T236" i="4"/>
  <c r="R236" i="4"/>
  <c r="P236" i="4"/>
  <c r="BI228" i="4"/>
  <c r="BH228" i="4"/>
  <c r="BG228" i="4"/>
  <c r="BF228" i="4"/>
  <c r="T228" i="4"/>
  <c r="R228" i="4"/>
  <c r="P228" i="4"/>
  <c r="BI224" i="4"/>
  <c r="BH224" i="4"/>
  <c r="BG224" i="4"/>
  <c r="BF224" i="4"/>
  <c r="T224" i="4"/>
  <c r="R224" i="4"/>
  <c r="P224" i="4"/>
  <c r="BI218" i="4"/>
  <c r="BH218" i="4"/>
  <c r="BG218" i="4"/>
  <c r="BF218" i="4"/>
  <c r="T218" i="4"/>
  <c r="R218" i="4"/>
  <c r="P218" i="4"/>
  <c r="BI214" i="4"/>
  <c r="BH214" i="4"/>
  <c r="BG214" i="4"/>
  <c r="BF214" i="4"/>
  <c r="T214" i="4"/>
  <c r="R214" i="4"/>
  <c r="P214" i="4"/>
  <c r="BI208" i="4"/>
  <c r="BH208" i="4"/>
  <c r="BG208" i="4"/>
  <c r="BF208" i="4"/>
  <c r="T208" i="4"/>
  <c r="R208" i="4"/>
  <c r="P208" i="4"/>
  <c r="BI206" i="4"/>
  <c r="BH206" i="4"/>
  <c r="BG206" i="4"/>
  <c r="BF206" i="4"/>
  <c r="T206" i="4"/>
  <c r="R206" i="4"/>
  <c r="P206" i="4"/>
  <c r="BI199" i="4"/>
  <c r="BH199" i="4"/>
  <c r="BG199" i="4"/>
  <c r="BF199" i="4"/>
  <c r="T199" i="4"/>
  <c r="R199" i="4"/>
  <c r="P199" i="4"/>
  <c r="BI196" i="4"/>
  <c r="BH196" i="4"/>
  <c r="BG196" i="4"/>
  <c r="BF196" i="4"/>
  <c r="T196" i="4"/>
  <c r="R196" i="4"/>
  <c r="P196" i="4"/>
  <c r="BI190" i="4"/>
  <c r="BH190" i="4"/>
  <c r="BG190" i="4"/>
  <c r="BF190" i="4"/>
  <c r="T190" i="4"/>
  <c r="R190" i="4"/>
  <c r="P190" i="4"/>
  <c r="BI187" i="4"/>
  <c r="BH187" i="4"/>
  <c r="BG187" i="4"/>
  <c r="BF187" i="4"/>
  <c r="T187" i="4"/>
  <c r="R187" i="4"/>
  <c r="P187" i="4"/>
  <c r="BI180" i="4"/>
  <c r="BH180" i="4"/>
  <c r="BG180" i="4"/>
  <c r="BF180" i="4"/>
  <c r="T180" i="4"/>
  <c r="R180" i="4"/>
  <c r="P180" i="4"/>
  <c r="BI177" i="4"/>
  <c r="BH177" i="4"/>
  <c r="BG177" i="4"/>
  <c r="BF177" i="4"/>
  <c r="T177" i="4"/>
  <c r="R177" i="4"/>
  <c r="P177" i="4"/>
  <c r="BI170" i="4"/>
  <c r="BH170" i="4"/>
  <c r="BG170" i="4"/>
  <c r="BF170" i="4"/>
  <c r="T170" i="4"/>
  <c r="R170" i="4"/>
  <c r="P170" i="4"/>
  <c r="BI163" i="4"/>
  <c r="BH163" i="4"/>
  <c r="BG163" i="4"/>
  <c r="BF163" i="4"/>
  <c r="T163" i="4"/>
  <c r="T162" i="4" s="1"/>
  <c r="R163" i="4"/>
  <c r="R162" i="4"/>
  <c r="P163" i="4"/>
  <c r="P162" i="4" s="1"/>
  <c r="BI159" i="4"/>
  <c r="BH159" i="4"/>
  <c r="BG159" i="4"/>
  <c r="BF159" i="4"/>
  <c r="T159" i="4"/>
  <c r="R159" i="4"/>
  <c r="P159" i="4"/>
  <c r="BI151" i="4"/>
  <c r="BH151" i="4"/>
  <c r="BG151" i="4"/>
  <c r="BF151" i="4"/>
  <c r="T151" i="4"/>
  <c r="R151" i="4"/>
  <c r="P151" i="4"/>
  <c r="BI144" i="4"/>
  <c r="BH144" i="4"/>
  <c r="BG144" i="4"/>
  <c r="BF144" i="4"/>
  <c r="T144" i="4"/>
  <c r="R144" i="4"/>
  <c r="P144" i="4"/>
  <c r="BI137" i="4"/>
  <c r="BH137" i="4"/>
  <c r="BG137" i="4"/>
  <c r="BF137" i="4"/>
  <c r="T137" i="4"/>
  <c r="R137" i="4"/>
  <c r="P137" i="4"/>
  <c r="J130" i="4"/>
  <c r="F130" i="4"/>
  <c r="F128" i="4"/>
  <c r="E126" i="4"/>
  <c r="J95" i="4"/>
  <c r="F95" i="4"/>
  <c r="F93" i="4"/>
  <c r="E91" i="4"/>
  <c r="J28" i="4"/>
  <c r="E28" i="4"/>
  <c r="J131" i="4"/>
  <c r="J27" i="4"/>
  <c r="J22" i="4"/>
  <c r="E22" i="4"/>
  <c r="F131" i="4"/>
  <c r="J21" i="4"/>
  <c r="J16" i="4"/>
  <c r="J128" i="4"/>
  <c r="E7" i="4"/>
  <c r="E85" i="4" s="1"/>
  <c r="J41" i="3"/>
  <c r="J40" i="3"/>
  <c r="AY98" i="1"/>
  <c r="J39" i="3"/>
  <c r="AX98" i="1" s="1"/>
  <c r="BI164" i="3"/>
  <c r="BH164" i="3"/>
  <c r="BG164" i="3"/>
  <c r="BF164" i="3"/>
  <c r="T164" i="3"/>
  <c r="R164" i="3"/>
  <c r="P164" i="3"/>
  <c r="BI161" i="3"/>
  <c r="BH161" i="3"/>
  <c r="BG161" i="3"/>
  <c r="BF161" i="3"/>
  <c r="T161" i="3"/>
  <c r="R161" i="3"/>
  <c r="P161" i="3"/>
  <c r="BI158" i="3"/>
  <c r="BH158" i="3"/>
  <c r="BG158" i="3"/>
  <c r="BF158" i="3"/>
  <c r="T158" i="3"/>
  <c r="R158" i="3"/>
  <c r="P158" i="3"/>
  <c r="BI155" i="3"/>
  <c r="BH155" i="3"/>
  <c r="BG155" i="3"/>
  <c r="BF155" i="3"/>
  <c r="T155" i="3"/>
  <c r="R155" i="3"/>
  <c r="P155" i="3"/>
  <c r="BI152" i="3"/>
  <c r="BH152" i="3"/>
  <c r="BG152" i="3"/>
  <c r="BF152" i="3"/>
  <c r="T152" i="3"/>
  <c r="R152" i="3"/>
  <c r="P152" i="3"/>
  <c r="BI148" i="3"/>
  <c r="BH148" i="3"/>
  <c r="BG148" i="3"/>
  <c r="BF148" i="3"/>
  <c r="T148" i="3"/>
  <c r="R148" i="3"/>
  <c r="P148" i="3"/>
  <c r="BI144" i="3"/>
  <c r="BH144" i="3"/>
  <c r="BG144" i="3"/>
  <c r="BF144" i="3"/>
  <c r="T144" i="3"/>
  <c r="R144" i="3"/>
  <c r="P144" i="3"/>
  <c r="BI141" i="3"/>
  <c r="BH141" i="3"/>
  <c r="BG141" i="3"/>
  <c r="BF141" i="3"/>
  <c r="T141" i="3"/>
  <c r="R141" i="3"/>
  <c r="P141" i="3"/>
  <c r="BI138" i="3"/>
  <c r="BH138" i="3"/>
  <c r="BG138" i="3"/>
  <c r="BF138" i="3"/>
  <c r="T138" i="3"/>
  <c r="R138" i="3"/>
  <c r="P138" i="3"/>
  <c r="BI133" i="3"/>
  <c r="BH133" i="3"/>
  <c r="BG133" i="3"/>
  <c r="BF133" i="3"/>
  <c r="T133" i="3"/>
  <c r="T132" i="3" s="1"/>
  <c r="R133" i="3"/>
  <c r="R132" i="3" s="1"/>
  <c r="P133" i="3"/>
  <c r="P132" i="3"/>
  <c r="J125" i="3"/>
  <c r="F125" i="3"/>
  <c r="F123" i="3"/>
  <c r="E121" i="3"/>
  <c r="J95" i="3"/>
  <c r="F95" i="3"/>
  <c r="F93" i="3"/>
  <c r="E91" i="3"/>
  <c r="J28" i="3"/>
  <c r="E28" i="3"/>
  <c r="J126" i="3" s="1"/>
  <c r="J27" i="3"/>
  <c r="J22" i="3"/>
  <c r="E22" i="3"/>
  <c r="F96" i="3" s="1"/>
  <c r="J21" i="3"/>
  <c r="J16" i="3"/>
  <c r="J123" i="3" s="1"/>
  <c r="E7" i="3"/>
  <c r="E115" i="3" s="1"/>
  <c r="J41" i="2"/>
  <c r="J40" i="2"/>
  <c r="AY97" i="1" s="1"/>
  <c r="J39" i="2"/>
  <c r="AX97" i="1"/>
  <c r="BI1032" i="2"/>
  <c r="BH1032" i="2"/>
  <c r="BG1032" i="2"/>
  <c r="BF1032" i="2"/>
  <c r="T1032" i="2"/>
  <c r="R1032" i="2"/>
  <c r="P1032" i="2"/>
  <c r="BI1028" i="2"/>
  <c r="BH1028" i="2"/>
  <c r="BG1028" i="2"/>
  <c r="BF1028" i="2"/>
  <c r="T1028" i="2"/>
  <c r="R1028" i="2"/>
  <c r="P1028" i="2"/>
  <c r="BI1025" i="2"/>
  <c r="BH1025" i="2"/>
  <c r="BG1025" i="2"/>
  <c r="BF1025" i="2"/>
  <c r="T1025" i="2"/>
  <c r="R1025" i="2"/>
  <c r="P1025" i="2"/>
  <c r="BI1022" i="2"/>
  <c r="BH1022" i="2"/>
  <c r="BG1022" i="2"/>
  <c r="BF1022" i="2"/>
  <c r="T1022" i="2"/>
  <c r="R1022" i="2"/>
  <c r="P1022" i="2"/>
  <c r="BI1013" i="2"/>
  <c r="BH1013" i="2"/>
  <c r="BG1013" i="2"/>
  <c r="BF1013" i="2"/>
  <c r="T1013" i="2"/>
  <c r="R1013" i="2"/>
  <c r="P1013" i="2"/>
  <c r="BI1011" i="2"/>
  <c r="BH1011" i="2"/>
  <c r="BG1011" i="2"/>
  <c r="BF1011" i="2"/>
  <c r="T1011" i="2"/>
  <c r="R1011" i="2"/>
  <c r="P1011" i="2"/>
  <c r="BI1007" i="2"/>
  <c r="BH1007" i="2"/>
  <c r="BG1007" i="2"/>
  <c r="BF1007" i="2"/>
  <c r="T1007" i="2"/>
  <c r="R1007" i="2"/>
  <c r="P1007" i="2"/>
  <c r="BI1004" i="2"/>
  <c r="BH1004" i="2"/>
  <c r="BG1004" i="2"/>
  <c r="BF1004" i="2"/>
  <c r="T1004" i="2"/>
  <c r="R1004" i="2"/>
  <c r="P1004" i="2"/>
  <c r="BI1000" i="2"/>
  <c r="BH1000" i="2"/>
  <c r="BG1000" i="2"/>
  <c r="BF1000" i="2"/>
  <c r="T1000" i="2"/>
  <c r="R1000" i="2"/>
  <c r="P1000" i="2"/>
  <c r="BI997" i="2"/>
  <c r="BH997" i="2"/>
  <c r="BG997" i="2"/>
  <c r="BF997" i="2"/>
  <c r="T997" i="2"/>
  <c r="R997" i="2"/>
  <c r="P997" i="2"/>
  <c r="BI993" i="2"/>
  <c r="BH993" i="2"/>
  <c r="BG993" i="2"/>
  <c r="BF993" i="2"/>
  <c r="T993" i="2"/>
  <c r="R993" i="2"/>
  <c r="P993" i="2"/>
  <c r="BI989" i="2"/>
  <c r="BH989" i="2"/>
  <c r="BG989" i="2"/>
  <c r="BF989" i="2"/>
  <c r="T989" i="2"/>
  <c r="R989" i="2"/>
  <c r="P989" i="2"/>
  <c r="BI985" i="2"/>
  <c r="BH985" i="2"/>
  <c r="BG985" i="2"/>
  <c r="BF985" i="2"/>
  <c r="T985" i="2"/>
  <c r="R985" i="2"/>
  <c r="P985" i="2"/>
  <c r="BI981" i="2"/>
  <c r="BH981" i="2"/>
  <c r="BG981" i="2"/>
  <c r="BF981" i="2"/>
  <c r="T981" i="2"/>
  <c r="R981" i="2"/>
  <c r="P981" i="2"/>
  <c r="BI977" i="2"/>
  <c r="BH977" i="2"/>
  <c r="BG977" i="2"/>
  <c r="BF977" i="2"/>
  <c r="T977" i="2"/>
  <c r="R977" i="2"/>
  <c r="P977" i="2"/>
  <c r="BI973" i="2"/>
  <c r="BH973" i="2"/>
  <c r="BG973" i="2"/>
  <c r="BF973" i="2"/>
  <c r="T973" i="2"/>
  <c r="R973" i="2"/>
  <c r="P973" i="2"/>
  <c r="BI969" i="2"/>
  <c r="BH969" i="2"/>
  <c r="BG969" i="2"/>
  <c r="BF969" i="2"/>
  <c r="T969" i="2"/>
  <c r="R969" i="2"/>
  <c r="P969" i="2"/>
  <c r="BI965" i="2"/>
  <c r="BH965" i="2"/>
  <c r="BG965" i="2"/>
  <c r="BF965" i="2"/>
  <c r="T965" i="2"/>
  <c r="R965" i="2"/>
  <c r="P965" i="2"/>
  <c r="BI961" i="2"/>
  <c r="BH961" i="2"/>
  <c r="BG961" i="2"/>
  <c r="BF961" i="2"/>
  <c r="T961" i="2"/>
  <c r="R961" i="2"/>
  <c r="P961" i="2"/>
  <c r="BI957" i="2"/>
  <c r="BH957" i="2"/>
  <c r="BG957" i="2"/>
  <c r="BF957" i="2"/>
  <c r="T957" i="2"/>
  <c r="R957" i="2"/>
  <c r="P957" i="2"/>
  <c r="BI953" i="2"/>
  <c r="BH953" i="2"/>
  <c r="BG953" i="2"/>
  <c r="BF953" i="2"/>
  <c r="T953" i="2"/>
  <c r="R953" i="2"/>
  <c r="P953" i="2"/>
  <c r="BI949" i="2"/>
  <c r="BH949" i="2"/>
  <c r="BG949" i="2"/>
  <c r="BF949" i="2"/>
  <c r="T949" i="2"/>
  <c r="R949" i="2"/>
  <c r="P949" i="2"/>
  <c r="BI945" i="2"/>
  <c r="BH945" i="2"/>
  <c r="BG945" i="2"/>
  <c r="BF945" i="2"/>
  <c r="T945" i="2"/>
  <c r="R945" i="2"/>
  <c r="P945" i="2"/>
  <c r="BI941" i="2"/>
  <c r="BH941" i="2"/>
  <c r="BG941" i="2"/>
  <c r="BF941" i="2"/>
  <c r="T941" i="2"/>
  <c r="R941" i="2"/>
  <c r="P941" i="2"/>
  <c r="BI937" i="2"/>
  <c r="BH937" i="2"/>
  <c r="BG937" i="2"/>
  <c r="BF937" i="2"/>
  <c r="T937" i="2"/>
  <c r="R937" i="2"/>
  <c r="P937" i="2"/>
  <c r="BI933" i="2"/>
  <c r="BH933" i="2"/>
  <c r="BG933" i="2"/>
  <c r="BF933" i="2"/>
  <c r="T933" i="2"/>
  <c r="R933" i="2"/>
  <c r="P933" i="2"/>
  <c r="BI929" i="2"/>
  <c r="BH929" i="2"/>
  <c r="BG929" i="2"/>
  <c r="BF929" i="2"/>
  <c r="T929" i="2"/>
  <c r="R929" i="2"/>
  <c r="P929" i="2"/>
  <c r="BI926" i="2"/>
  <c r="BH926" i="2"/>
  <c r="BG926" i="2"/>
  <c r="BF926" i="2"/>
  <c r="T926" i="2"/>
  <c r="R926" i="2"/>
  <c r="P926" i="2"/>
  <c r="BI922" i="2"/>
  <c r="BH922" i="2"/>
  <c r="BG922" i="2"/>
  <c r="BF922" i="2"/>
  <c r="T922" i="2"/>
  <c r="R922" i="2"/>
  <c r="P922" i="2"/>
  <c r="BI918" i="2"/>
  <c r="BH918" i="2"/>
  <c r="BG918" i="2"/>
  <c r="BF918" i="2"/>
  <c r="T918" i="2"/>
  <c r="R918" i="2"/>
  <c r="P918" i="2"/>
  <c r="BI914" i="2"/>
  <c r="BH914" i="2"/>
  <c r="BG914" i="2"/>
  <c r="BF914" i="2"/>
  <c r="T914" i="2"/>
  <c r="R914" i="2"/>
  <c r="P914" i="2"/>
  <c r="BI910" i="2"/>
  <c r="BH910" i="2"/>
  <c r="BG910" i="2"/>
  <c r="BF910" i="2"/>
  <c r="T910" i="2"/>
  <c r="R910" i="2"/>
  <c r="P910" i="2"/>
  <c r="BI906" i="2"/>
  <c r="BH906" i="2"/>
  <c r="BG906" i="2"/>
  <c r="BF906" i="2"/>
  <c r="T906" i="2"/>
  <c r="R906" i="2"/>
  <c r="P906" i="2"/>
  <c r="BI902" i="2"/>
  <c r="BH902" i="2"/>
  <c r="BG902" i="2"/>
  <c r="BF902" i="2"/>
  <c r="T902" i="2"/>
  <c r="R902" i="2"/>
  <c r="P902" i="2"/>
  <c r="BI898" i="2"/>
  <c r="BH898" i="2"/>
  <c r="BG898" i="2"/>
  <c r="BF898" i="2"/>
  <c r="T898" i="2"/>
  <c r="R898" i="2"/>
  <c r="P898" i="2"/>
  <c r="BI893" i="2"/>
  <c r="BH893" i="2"/>
  <c r="BG893" i="2"/>
  <c r="BF893" i="2"/>
  <c r="T893" i="2"/>
  <c r="R893" i="2"/>
  <c r="P893" i="2"/>
  <c r="BI889" i="2"/>
  <c r="BH889" i="2"/>
  <c r="BG889" i="2"/>
  <c r="BF889" i="2"/>
  <c r="T889" i="2"/>
  <c r="R889" i="2"/>
  <c r="P889" i="2"/>
  <c r="BI885" i="2"/>
  <c r="BH885" i="2"/>
  <c r="BG885" i="2"/>
  <c r="BF885" i="2"/>
  <c r="T885" i="2"/>
  <c r="R885" i="2"/>
  <c r="P885" i="2"/>
  <c r="BI879" i="2"/>
  <c r="BH879" i="2"/>
  <c r="BG879" i="2"/>
  <c r="BF879" i="2"/>
  <c r="T879" i="2"/>
  <c r="R879" i="2"/>
  <c r="P879" i="2"/>
  <c r="BI875" i="2"/>
  <c r="BH875" i="2"/>
  <c r="BG875" i="2"/>
  <c r="BF875" i="2"/>
  <c r="T875" i="2"/>
  <c r="R875" i="2"/>
  <c r="P875" i="2"/>
  <c r="BI871" i="2"/>
  <c r="BH871" i="2"/>
  <c r="BG871" i="2"/>
  <c r="BF871" i="2"/>
  <c r="T871" i="2"/>
  <c r="R871" i="2"/>
  <c r="P871" i="2"/>
  <c r="BI867" i="2"/>
  <c r="BH867" i="2"/>
  <c r="BG867" i="2"/>
  <c r="BF867" i="2"/>
  <c r="T867" i="2"/>
  <c r="R867" i="2"/>
  <c r="P867" i="2"/>
  <c r="BI864" i="2"/>
  <c r="BH864" i="2"/>
  <c r="BG864" i="2"/>
  <c r="BF864" i="2"/>
  <c r="T864" i="2"/>
  <c r="R864" i="2"/>
  <c r="P864" i="2"/>
  <c r="BI862" i="2"/>
  <c r="BH862" i="2"/>
  <c r="BG862" i="2"/>
  <c r="BF862" i="2"/>
  <c r="T862" i="2"/>
  <c r="R862" i="2"/>
  <c r="P862" i="2"/>
  <c r="BI856" i="2"/>
  <c r="BH856" i="2"/>
  <c r="BG856" i="2"/>
  <c r="BF856" i="2"/>
  <c r="T856" i="2"/>
  <c r="R856" i="2"/>
  <c r="P856" i="2"/>
  <c r="BI851" i="2"/>
  <c r="BH851" i="2"/>
  <c r="BG851" i="2"/>
  <c r="BF851" i="2"/>
  <c r="T851" i="2"/>
  <c r="R851" i="2"/>
  <c r="P851" i="2"/>
  <c r="BI847" i="2"/>
  <c r="BH847" i="2"/>
  <c r="BG847" i="2"/>
  <c r="BF847" i="2"/>
  <c r="T847" i="2"/>
  <c r="R847" i="2"/>
  <c r="P847" i="2"/>
  <c r="BI844" i="2"/>
  <c r="BH844" i="2"/>
  <c r="BG844" i="2"/>
  <c r="BF844" i="2"/>
  <c r="T844" i="2"/>
  <c r="R844" i="2"/>
  <c r="P844" i="2"/>
  <c r="BI841" i="2"/>
  <c r="BH841" i="2"/>
  <c r="BG841" i="2"/>
  <c r="BF841" i="2"/>
  <c r="T841" i="2"/>
  <c r="R841" i="2"/>
  <c r="P841" i="2"/>
  <c r="BI838" i="2"/>
  <c r="BH838" i="2"/>
  <c r="BG838" i="2"/>
  <c r="BF838" i="2"/>
  <c r="T838" i="2"/>
  <c r="R838" i="2"/>
  <c r="P838" i="2"/>
  <c r="BI835" i="2"/>
  <c r="BH835" i="2"/>
  <c r="BG835" i="2"/>
  <c r="BF835" i="2"/>
  <c r="T835" i="2"/>
  <c r="R835" i="2"/>
  <c r="P835" i="2"/>
  <c r="BI828" i="2"/>
  <c r="BH828" i="2"/>
  <c r="BG828" i="2"/>
  <c r="BF828" i="2"/>
  <c r="T828" i="2"/>
  <c r="R828" i="2"/>
  <c r="P828" i="2"/>
  <c r="BI822" i="2"/>
  <c r="BH822" i="2"/>
  <c r="BG822" i="2"/>
  <c r="BF822" i="2"/>
  <c r="T822" i="2"/>
  <c r="R822" i="2"/>
  <c r="P822" i="2"/>
  <c r="BI819" i="2"/>
  <c r="BH819" i="2"/>
  <c r="BG819" i="2"/>
  <c r="BF819" i="2"/>
  <c r="T819" i="2"/>
  <c r="R819" i="2"/>
  <c r="P819" i="2"/>
  <c r="BI814" i="2"/>
  <c r="BH814" i="2"/>
  <c r="BG814" i="2"/>
  <c r="BF814" i="2"/>
  <c r="T814" i="2"/>
  <c r="R814" i="2"/>
  <c r="P814" i="2"/>
  <c r="BI809" i="2"/>
  <c r="BH809" i="2"/>
  <c r="BG809" i="2"/>
  <c r="BF809" i="2"/>
  <c r="T809" i="2"/>
  <c r="R809" i="2"/>
  <c r="P809" i="2"/>
  <c r="BI806" i="2"/>
  <c r="BH806" i="2"/>
  <c r="BG806" i="2"/>
  <c r="BF806" i="2"/>
  <c r="T806" i="2"/>
  <c r="R806" i="2"/>
  <c r="P806" i="2"/>
  <c r="BI797" i="2"/>
  <c r="BH797" i="2"/>
  <c r="BG797" i="2"/>
  <c r="BF797" i="2"/>
  <c r="T797" i="2"/>
  <c r="R797" i="2"/>
  <c r="P797" i="2"/>
  <c r="BI794" i="2"/>
  <c r="BH794" i="2"/>
  <c r="BG794" i="2"/>
  <c r="BF794" i="2"/>
  <c r="T794" i="2"/>
  <c r="R794" i="2"/>
  <c r="P794" i="2"/>
  <c r="BI790" i="2"/>
  <c r="BH790" i="2"/>
  <c r="BG790" i="2"/>
  <c r="BF790" i="2"/>
  <c r="T790" i="2"/>
  <c r="R790" i="2"/>
  <c r="P790" i="2"/>
  <c r="BI787" i="2"/>
  <c r="BH787" i="2"/>
  <c r="BG787" i="2"/>
  <c r="BF787" i="2"/>
  <c r="T787" i="2"/>
  <c r="R787" i="2"/>
  <c r="P787" i="2"/>
  <c r="BI781" i="2"/>
  <c r="BH781" i="2"/>
  <c r="BG781" i="2"/>
  <c r="BF781" i="2"/>
  <c r="T781" i="2"/>
  <c r="R781" i="2"/>
  <c r="P781" i="2"/>
  <c r="BI778" i="2"/>
  <c r="BH778" i="2"/>
  <c r="BG778" i="2"/>
  <c r="BF778" i="2"/>
  <c r="T778" i="2"/>
  <c r="R778" i="2"/>
  <c r="P778" i="2"/>
  <c r="BI770" i="2"/>
  <c r="BH770" i="2"/>
  <c r="BG770" i="2"/>
  <c r="BF770" i="2"/>
  <c r="T770" i="2"/>
  <c r="R770" i="2"/>
  <c r="P770" i="2"/>
  <c r="BI767" i="2"/>
  <c r="BH767" i="2"/>
  <c r="BG767" i="2"/>
  <c r="BF767" i="2"/>
  <c r="T767" i="2"/>
  <c r="R767" i="2"/>
  <c r="P767" i="2"/>
  <c r="BI762" i="2"/>
  <c r="BH762" i="2"/>
  <c r="BG762" i="2"/>
  <c r="BF762" i="2"/>
  <c r="T762" i="2"/>
  <c r="R762" i="2"/>
  <c r="P762" i="2"/>
  <c r="BI758" i="2"/>
  <c r="BH758" i="2"/>
  <c r="BG758" i="2"/>
  <c r="BF758" i="2"/>
  <c r="T758" i="2"/>
  <c r="T757" i="2"/>
  <c r="R758" i="2"/>
  <c r="R757" i="2" s="1"/>
  <c r="P758" i="2"/>
  <c r="P757" i="2"/>
  <c r="BI748" i="2"/>
  <c r="BH748" i="2"/>
  <c r="BG748" i="2"/>
  <c r="BF748" i="2"/>
  <c r="T748" i="2"/>
  <c r="R748" i="2"/>
  <c r="P748" i="2"/>
  <c r="BI745" i="2"/>
  <c r="BH745" i="2"/>
  <c r="BG745" i="2"/>
  <c r="BF745" i="2"/>
  <c r="T745" i="2"/>
  <c r="R745" i="2"/>
  <c r="P745" i="2"/>
  <c r="BI740" i="2"/>
  <c r="BH740" i="2"/>
  <c r="BG740" i="2"/>
  <c r="BF740" i="2"/>
  <c r="T740" i="2"/>
  <c r="R740" i="2"/>
  <c r="P740" i="2"/>
  <c r="BI735" i="2"/>
  <c r="BH735" i="2"/>
  <c r="BG735" i="2"/>
  <c r="BF735" i="2"/>
  <c r="T735" i="2"/>
  <c r="R735" i="2"/>
  <c r="P735" i="2"/>
  <c r="BI732" i="2"/>
  <c r="BH732" i="2"/>
  <c r="BG732" i="2"/>
  <c r="BF732" i="2"/>
  <c r="T732" i="2"/>
  <c r="R732" i="2"/>
  <c r="P732" i="2"/>
  <c r="BI729" i="2"/>
  <c r="BH729" i="2"/>
  <c r="BG729" i="2"/>
  <c r="BF729" i="2"/>
  <c r="T729" i="2"/>
  <c r="R729" i="2"/>
  <c r="P729" i="2"/>
  <c r="BI713" i="2"/>
  <c r="BH713" i="2"/>
  <c r="BG713" i="2"/>
  <c r="BF713" i="2"/>
  <c r="T713" i="2"/>
  <c r="R713" i="2"/>
  <c r="P713" i="2"/>
  <c r="BI709" i="2"/>
  <c r="BH709" i="2"/>
  <c r="BG709" i="2"/>
  <c r="BF709" i="2"/>
  <c r="T709" i="2"/>
  <c r="R709" i="2"/>
  <c r="P709" i="2"/>
  <c r="BI706" i="2"/>
  <c r="BH706" i="2"/>
  <c r="BG706" i="2"/>
  <c r="BF706" i="2"/>
  <c r="T706" i="2"/>
  <c r="R706" i="2"/>
  <c r="P706" i="2"/>
  <c r="BI703" i="2"/>
  <c r="BH703" i="2"/>
  <c r="BG703" i="2"/>
  <c r="BF703" i="2"/>
  <c r="T703" i="2"/>
  <c r="R703" i="2"/>
  <c r="P703" i="2"/>
  <c r="BI695" i="2"/>
  <c r="BH695" i="2"/>
  <c r="BG695" i="2"/>
  <c r="BF695" i="2"/>
  <c r="T695" i="2"/>
  <c r="R695" i="2"/>
  <c r="P695" i="2"/>
  <c r="BI688" i="2"/>
  <c r="BH688" i="2"/>
  <c r="BG688" i="2"/>
  <c r="BF688" i="2"/>
  <c r="T688" i="2"/>
  <c r="R688" i="2"/>
  <c r="P688" i="2"/>
  <c r="BI678" i="2"/>
  <c r="BH678" i="2"/>
  <c r="BG678" i="2"/>
  <c r="BF678" i="2"/>
  <c r="T678" i="2"/>
  <c r="R678" i="2"/>
  <c r="P678" i="2"/>
  <c r="BI676" i="2"/>
  <c r="BH676" i="2"/>
  <c r="BG676" i="2"/>
  <c r="BF676" i="2"/>
  <c r="T676" i="2"/>
  <c r="R676" i="2"/>
  <c r="P676" i="2"/>
  <c r="BI674" i="2"/>
  <c r="BH674" i="2"/>
  <c r="BG674" i="2"/>
  <c r="BF674" i="2"/>
  <c r="T674" i="2"/>
  <c r="R674" i="2"/>
  <c r="P674" i="2"/>
  <c r="BI668" i="2"/>
  <c r="BH668" i="2"/>
  <c r="BG668" i="2"/>
  <c r="BF668" i="2"/>
  <c r="T668" i="2"/>
  <c r="R668" i="2"/>
  <c r="P668" i="2"/>
  <c r="BI648" i="2"/>
  <c r="BH648" i="2"/>
  <c r="BG648" i="2"/>
  <c r="BF648" i="2"/>
  <c r="T648" i="2"/>
  <c r="R648" i="2"/>
  <c r="P648" i="2"/>
  <c r="BI643" i="2"/>
  <c r="BH643" i="2"/>
  <c r="BG643" i="2"/>
  <c r="BF643" i="2"/>
  <c r="T643" i="2"/>
  <c r="R643" i="2"/>
  <c r="P643" i="2"/>
  <c r="BI639" i="2"/>
  <c r="BH639" i="2"/>
  <c r="BG639" i="2"/>
  <c r="BF639" i="2"/>
  <c r="T639" i="2"/>
  <c r="R639" i="2"/>
  <c r="P639" i="2"/>
  <c r="BI635" i="2"/>
  <c r="BH635" i="2"/>
  <c r="BG635" i="2"/>
  <c r="BF635" i="2"/>
  <c r="T635" i="2"/>
  <c r="R635" i="2"/>
  <c r="P635" i="2"/>
  <c r="BI629" i="2"/>
  <c r="BH629" i="2"/>
  <c r="BG629" i="2"/>
  <c r="BF629" i="2"/>
  <c r="T629" i="2"/>
  <c r="R629" i="2"/>
  <c r="P629" i="2"/>
  <c r="BI623" i="2"/>
  <c r="BH623" i="2"/>
  <c r="BG623" i="2"/>
  <c r="BF623" i="2"/>
  <c r="T623" i="2"/>
  <c r="R623" i="2"/>
  <c r="P623" i="2"/>
  <c r="BI616" i="2"/>
  <c r="BH616" i="2"/>
  <c r="BG616" i="2"/>
  <c r="BF616" i="2"/>
  <c r="T616" i="2"/>
  <c r="R616" i="2"/>
  <c r="P616" i="2"/>
  <c r="BI610" i="2"/>
  <c r="BH610" i="2"/>
  <c r="BG610" i="2"/>
  <c r="BF610" i="2"/>
  <c r="T610" i="2"/>
  <c r="R610" i="2"/>
  <c r="P610" i="2"/>
  <c r="BI606" i="2"/>
  <c r="BH606" i="2"/>
  <c r="BG606" i="2"/>
  <c r="BF606" i="2"/>
  <c r="T606" i="2"/>
  <c r="R606" i="2"/>
  <c r="P606" i="2"/>
  <c r="BI600" i="2"/>
  <c r="BH600" i="2"/>
  <c r="BG600" i="2"/>
  <c r="BF600" i="2"/>
  <c r="T600" i="2"/>
  <c r="R600" i="2"/>
  <c r="P600" i="2"/>
  <c r="BI591" i="2"/>
  <c r="BH591" i="2"/>
  <c r="BG591" i="2"/>
  <c r="BF591" i="2"/>
  <c r="T591" i="2"/>
  <c r="R591" i="2"/>
  <c r="P591" i="2"/>
  <c r="BI587" i="2"/>
  <c r="BH587" i="2"/>
  <c r="BG587" i="2"/>
  <c r="BF587" i="2"/>
  <c r="T587" i="2"/>
  <c r="R587" i="2"/>
  <c r="P587" i="2"/>
  <c r="BI581" i="2"/>
  <c r="BH581" i="2"/>
  <c r="BG581" i="2"/>
  <c r="BF581" i="2"/>
  <c r="T581" i="2"/>
  <c r="R581" i="2"/>
  <c r="P581" i="2"/>
  <c r="BI574" i="2"/>
  <c r="BH574" i="2"/>
  <c r="BG574" i="2"/>
  <c r="BF574" i="2"/>
  <c r="T574" i="2"/>
  <c r="R574" i="2"/>
  <c r="P574" i="2"/>
  <c r="BI570" i="2"/>
  <c r="BH570" i="2"/>
  <c r="BG570" i="2"/>
  <c r="BF570" i="2"/>
  <c r="T570" i="2"/>
  <c r="R570" i="2"/>
  <c r="P570" i="2"/>
  <c r="BI566" i="2"/>
  <c r="BH566" i="2"/>
  <c r="BG566" i="2"/>
  <c r="BF566" i="2"/>
  <c r="T566" i="2"/>
  <c r="R566" i="2"/>
  <c r="P566" i="2"/>
  <c r="BI563" i="2"/>
  <c r="BH563" i="2"/>
  <c r="BG563" i="2"/>
  <c r="BF563" i="2"/>
  <c r="T563" i="2"/>
  <c r="R563" i="2"/>
  <c r="P563" i="2"/>
  <c r="BI557" i="2"/>
  <c r="BH557" i="2"/>
  <c r="BG557" i="2"/>
  <c r="BF557" i="2"/>
  <c r="T557" i="2"/>
  <c r="R557" i="2"/>
  <c r="P557" i="2"/>
  <c r="BI555" i="2"/>
  <c r="BH555" i="2"/>
  <c r="BG555" i="2"/>
  <c r="BF555" i="2"/>
  <c r="T555" i="2"/>
  <c r="R555" i="2"/>
  <c r="P555" i="2"/>
  <c r="BI552" i="2"/>
  <c r="BH552" i="2"/>
  <c r="BG552" i="2"/>
  <c r="BF552" i="2"/>
  <c r="T552" i="2"/>
  <c r="R552" i="2"/>
  <c r="P552" i="2"/>
  <c r="BI548" i="2"/>
  <c r="BH548" i="2"/>
  <c r="BG548" i="2"/>
  <c r="BF548" i="2"/>
  <c r="T548" i="2"/>
  <c r="R548" i="2"/>
  <c r="P548" i="2"/>
  <c r="BI544" i="2"/>
  <c r="BH544" i="2"/>
  <c r="BG544" i="2"/>
  <c r="BF544" i="2"/>
  <c r="T544" i="2"/>
  <c r="R544" i="2"/>
  <c r="P544" i="2"/>
  <c r="BI541" i="2"/>
  <c r="BH541" i="2"/>
  <c r="BG541" i="2"/>
  <c r="BF541" i="2"/>
  <c r="T541" i="2"/>
  <c r="R541" i="2"/>
  <c r="P541" i="2"/>
  <c r="BI537" i="2"/>
  <c r="BH537" i="2"/>
  <c r="BG537" i="2"/>
  <c r="BF537" i="2"/>
  <c r="T537" i="2"/>
  <c r="R537" i="2"/>
  <c r="P537" i="2"/>
  <c r="BI534" i="2"/>
  <c r="BH534" i="2"/>
  <c r="BG534" i="2"/>
  <c r="BF534" i="2"/>
  <c r="T534" i="2"/>
  <c r="R534" i="2"/>
  <c r="P534" i="2"/>
  <c r="BI530" i="2"/>
  <c r="BH530" i="2"/>
  <c r="BG530" i="2"/>
  <c r="BF530" i="2"/>
  <c r="T530" i="2"/>
  <c r="R530" i="2"/>
  <c r="P530" i="2"/>
  <c r="BI526" i="2"/>
  <c r="BH526" i="2"/>
  <c r="BG526" i="2"/>
  <c r="BF526" i="2"/>
  <c r="T526" i="2"/>
  <c r="R526" i="2"/>
  <c r="P526" i="2"/>
  <c r="BI522" i="2"/>
  <c r="BH522" i="2"/>
  <c r="BG522" i="2"/>
  <c r="BF522" i="2"/>
  <c r="T522" i="2"/>
  <c r="R522" i="2"/>
  <c r="P522" i="2"/>
  <c r="BI514" i="2"/>
  <c r="BH514" i="2"/>
  <c r="BG514" i="2"/>
  <c r="BF514" i="2"/>
  <c r="T514" i="2"/>
  <c r="R514" i="2"/>
  <c r="P514" i="2"/>
  <c r="BI507" i="2"/>
  <c r="BH507" i="2"/>
  <c r="BG507" i="2"/>
  <c r="BF507" i="2"/>
  <c r="T507" i="2"/>
  <c r="R507" i="2"/>
  <c r="P507" i="2"/>
  <c r="BI504" i="2"/>
  <c r="BH504" i="2"/>
  <c r="BG504" i="2"/>
  <c r="BF504" i="2"/>
  <c r="T504" i="2"/>
  <c r="R504" i="2"/>
  <c r="P504" i="2"/>
  <c r="BI500" i="2"/>
  <c r="BH500" i="2"/>
  <c r="BG500" i="2"/>
  <c r="BF500" i="2"/>
  <c r="T500" i="2"/>
  <c r="R500" i="2"/>
  <c r="P500" i="2"/>
  <c r="BI498" i="2"/>
  <c r="BH498" i="2"/>
  <c r="BG498" i="2"/>
  <c r="BF498" i="2"/>
  <c r="T498" i="2"/>
  <c r="R498" i="2"/>
  <c r="P498" i="2"/>
  <c r="BI495" i="2"/>
  <c r="BH495" i="2"/>
  <c r="BG495" i="2"/>
  <c r="BF495" i="2"/>
  <c r="T495" i="2"/>
  <c r="R495" i="2"/>
  <c r="P495" i="2"/>
  <c r="BI492" i="2"/>
  <c r="BH492" i="2"/>
  <c r="BG492" i="2"/>
  <c r="BF492" i="2"/>
  <c r="T492" i="2"/>
  <c r="R492" i="2"/>
  <c r="P492" i="2"/>
  <c r="BI489" i="2"/>
  <c r="BH489" i="2"/>
  <c r="BG489" i="2"/>
  <c r="BF489" i="2"/>
  <c r="T489" i="2"/>
  <c r="R489" i="2"/>
  <c r="P489" i="2"/>
  <c r="BI487" i="2"/>
  <c r="BH487" i="2"/>
  <c r="BG487" i="2"/>
  <c r="BF487" i="2"/>
  <c r="T487" i="2"/>
  <c r="R487" i="2"/>
  <c r="P487" i="2"/>
  <c r="BI483" i="2"/>
  <c r="BH483" i="2"/>
  <c r="BG483" i="2"/>
  <c r="BF483" i="2"/>
  <c r="T483" i="2"/>
  <c r="R483" i="2"/>
  <c r="P483" i="2"/>
  <c r="BI481" i="2"/>
  <c r="BH481" i="2"/>
  <c r="BG481" i="2"/>
  <c r="BF481" i="2"/>
  <c r="T481" i="2"/>
  <c r="R481" i="2"/>
  <c r="P481" i="2"/>
  <c r="BI477" i="2"/>
  <c r="BH477" i="2"/>
  <c r="BG477" i="2"/>
  <c r="BF477" i="2"/>
  <c r="T477" i="2"/>
  <c r="R477" i="2"/>
  <c r="P477" i="2"/>
  <c r="BI474" i="2"/>
  <c r="BH474" i="2"/>
  <c r="BG474" i="2"/>
  <c r="BF474" i="2"/>
  <c r="T474" i="2"/>
  <c r="R474" i="2"/>
  <c r="P474" i="2"/>
  <c r="BI470" i="2"/>
  <c r="BH470" i="2"/>
  <c r="BG470" i="2"/>
  <c r="BF470" i="2"/>
  <c r="T470" i="2"/>
  <c r="R470" i="2"/>
  <c r="P470" i="2"/>
  <c r="BI466" i="2"/>
  <c r="BH466" i="2"/>
  <c r="BG466" i="2"/>
  <c r="BF466" i="2"/>
  <c r="T466" i="2"/>
  <c r="R466" i="2"/>
  <c r="P466" i="2"/>
  <c r="BI463" i="2"/>
  <c r="BH463" i="2"/>
  <c r="BG463" i="2"/>
  <c r="BF463" i="2"/>
  <c r="T463" i="2"/>
  <c r="R463" i="2"/>
  <c r="P463" i="2"/>
  <c r="BI457" i="2"/>
  <c r="BH457" i="2"/>
  <c r="BG457" i="2"/>
  <c r="BF457" i="2"/>
  <c r="T457" i="2"/>
  <c r="R457" i="2"/>
  <c r="P457" i="2"/>
  <c r="BI455" i="2"/>
  <c r="BH455" i="2"/>
  <c r="BG455" i="2"/>
  <c r="BF455" i="2"/>
  <c r="T455" i="2"/>
  <c r="R455" i="2"/>
  <c r="P455" i="2"/>
  <c r="BI451" i="2"/>
  <c r="BH451" i="2"/>
  <c r="BG451" i="2"/>
  <c r="BF451" i="2"/>
  <c r="T451" i="2"/>
  <c r="R451" i="2"/>
  <c r="P451" i="2"/>
  <c r="BI447" i="2"/>
  <c r="BH447" i="2"/>
  <c r="BG447" i="2"/>
  <c r="BF447" i="2"/>
  <c r="T447" i="2"/>
  <c r="R447" i="2"/>
  <c r="P447" i="2"/>
  <c r="BI434" i="2"/>
  <c r="BH434" i="2"/>
  <c r="BG434" i="2"/>
  <c r="BF434" i="2"/>
  <c r="T434" i="2"/>
  <c r="R434" i="2"/>
  <c r="P434" i="2"/>
  <c r="BI432" i="2"/>
  <c r="BH432" i="2"/>
  <c r="BG432" i="2"/>
  <c r="BF432" i="2"/>
  <c r="T432" i="2"/>
  <c r="R432" i="2"/>
  <c r="P432" i="2"/>
  <c r="BI421" i="2"/>
  <c r="BH421" i="2"/>
  <c r="BG421" i="2"/>
  <c r="BF421" i="2"/>
  <c r="T421" i="2"/>
  <c r="R421" i="2"/>
  <c r="P421" i="2"/>
  <c r="BI419" i="2"/>
  <c r="BH419" i="2"/>
  <c r="BG419" i="2"/>
  <c r="BF419" i="2"/>
  <c r="T419" i="2"/>
  <c r="R419" i="2"/>
  <c r="P419" i="2"/>
  <c r="BI416" i="2"/>
  <c r="BH416" i="2"/>
  <c r="BG416" i="2"/>
  <c r="BF416" i="2"/>
  <c r="T416" i="2"/>
  <c r="R416" i="2"/>
  <c r="P416" i="2"/>
  <c r="BI410" i="2"/>
  <c r="BH410" i="2"/>
  <c r="BG410" i="2"/>
  <c r="BF410" i="2"/>
  <c r="T410" i="2"/>
  <c r="R410" i="2"/>
  <c r="P410" i="2"/>
  <c r="BI408" i="2"/>
  <c r="BH408" i="2"/>
  <c r="BG408" i="2"/>
  <c r="BF408" i="2"/>
  <c r="T408" i="2"/>
  <c r="R408" i="2"/>
  <c r="P408" i="2"/>
  <c r="BI399" i="2"/>
  <c r="BH399" i="2"/>
  <c r="BG399" i="2"/>
  <c r="BF399" i="2"/>
  <c r="T399" i="2"/>
  <c r="R399" i="2"/>
  <c r="P399" i="2"/>
  <c r="BI395" i="2"/>
  <c r="BH395" i="2"/>
  <c r="BG395" i="2"/>
  <c r="BF395" i="2"/>
  <c r="T395" i="2"/>
  <c r="R395" i="2"/>
  <c r="P395" i="2"/>
  <c r="BI391" i="2"/>
  <c r="BH391" i="2"/>
  <c r="BG391" i="2"/>
  <c r="BF391" i="2"/>
  <c r="T391" i="2"/>
  <c r="R391" i="2"/>
  <c r="P391" i="2"/>
  <c r="BI385" i="2"/>
  <c r="BH385" i="2"/>
  <c r="BG385" i="2"/>
  <c r="BF385" i="2"/>
  <c r="T385" i="2"/>
  <c r="R385" i="2"/>
  <c r="P385" i="2"/>
  <c r="BI383" i="2"/>
  <c r="BH383" i="2"/>
  <c r="BG383" i="2"/>
  <c r="BF383" i="2"/>
  <c r="T383" i="2"/>
  <c r="R383" i="2"/>
  <c r="P383" i="2"/>
  <c r="BI374" i="2"/>
  <c r="BH374" i="2"/>
  <c r="BG374" i="2"/>
  <c r="BF374" i="2"/>
  <c r="T374" i="2"/>
  <c r="R374" i="2"/>
  <c r="P374" i="2"/>
  <c r="BI371" i="2"/>
  <c r="BH371" i="2"/>
  <c r="BG371" i="2"/>
  <c r="BF371" i="2"/>
  <c r="T371" i="2"/>
  <c r="R371" i="2"/>
  <c r="P371" i="2"/>
  <c r="BI367" i="2"/>
  <c r="BH367" i="2"/>
  <c r="BG367" i="2"/>
  <c r="BF367" i="2"/>
  <c r="T367" i="2"/>
  <c r="R367" i="2"/>
  <c r="P367" i="2"/>
  <c r="BI365" i="2"/>
  <c r="BH365" i="2"/>
  <c r="BG365" i="2"/>
  <c r="BF365" i="2"/>
  <c r="T365" i="2"/>
  <c r="R365" i="2"/>
  <c r="P365" i="2"/>
  <c r="BI358" i="2"/>
  <c r="BH358" i="2"/>
  <c r="BG358" i="2"/>
  <c r="BF358" i="2"/>
  <c r="T358" i="2"/>
  <c r="R358" i="2"/>
  <c r="P358" i="2"/>
  <c r="BI353" i="2"/>
  <c r="BH353" i="2"/>
  <c r="BG353" i="2"/>
  <c r="BF353" i="2"/>
  <c r="T353" i="2"/>
  <c r="R353" i="2"/>
  <c r="P353" i="2"/>
  <c r="BI349" i="2"/>
  <c r="BH349" i="2"/>
  <c r="BG349" i="2"/>
  <c r="BF349" i="2"/>
  <c r="T349" i="2"/>
  <c r="R349" i="2"/>
  <c r="P349" i="2"/>
  <c r="BI345" i="2"/>
  <c r="BH345" i="2"/>
  <c r="BG345" i="2"/>
  <c r="BF345" i="2"/>
  <c r="T345" i="2"/>
  <c r="R345" i="2"/>
  <c r="P345" i="2"/>
  <c r="BI343" i="2"/>
  <c r="BH343" i="2"/>
  <c r="BG343" i="2"/>
  <c r="BF343" i="2"/>
  <c r="T343" i="2"/>
  <c r="R343" i="2"/>
  <c r="P343" i="2"/>
  <c r="BI332" i="2"/>
  <c r="BH332" i="2"/>
  <c r="BG332" i="2"/>
  <c r="BF332" i="2"/>
  <c r="T332" i="2"/>
  <c r="R332" i="2"/>
  <c r="P332" i="2"/>
  <c r="BI325" i="2"/>
  <c r="BH325" i="2"/>
  <c r="BG325" i="2"/>
  <c r="BF325" i="2"/>
  <c r="T325" i="2"/>
  <c r="R325" i="2"/>
  <c r="P325" i="2"/>
  <c r="BI318" i="2"/>
  <c r="BH318" i="2"/>
  <c r="BG318" i="2"/>
  <c r="BF318" i="2"/>
  <c r="T318" i="2"/>
  <c r="R318" i="2"/>
  <c r="P318" i="2"/>
  <c r="BI315" i="2"/>
  <c r="BH315" i="2"/>
  <c r="BG315" i="2"/>
  <c r="BF315" i="2"/>
  <c r="T315" i="2"/>
  <c r="R315" i="2"/>
  <c r="P315" i="2"/>
  <c r="BI311" i="2"/>
  <c r="BH311" i="2"/>
  <c r="BG311" i="2"/>
  <c r="BF311" i="2"/>
  <c r="T311" i="2"/>
  <c r="R311" i="2"/>
  <c r="P311" i="2"/>
  <c r="BI308" i="2"/>
  <c r="BH308" i="2"/>
  <c r="BG308" i="2"/>
  <c r="BF308" i="2"/>
  <c r="T308" i="2"/>
  <c r="R308" i="2"/>
  <c r="P308" i="2"/>
  <c r="BI304" i="2"/>
  <c r="BH304" i="2"/>
  <c r="BG304" i="2"/>
  <c r="BF304" i="2"/>
  <c r="T304" i="2"/>
  <c r="R304" i="2"/>
  <c r="P304" i="2"/>
  <c r="BI302" i="2"/>
  <c r="BH302" i="2"/>
  <c r="BG302" i="2"/>
  <c r="BF302" i="2"/>
  <c r="T302" i="2"/>
  <c r="R302" i="2"/>
  <c r="P302" i="2"/>
  <c r="BI298" i="2"/>
  <c r="BH298" i="2"/>
  <c r="BG298" i="2"/>
  <c r="BF298" i="2"/>
  <c r="T298" i="2"/>
  <c r="R298" i="2"/>
  <c r="P298" i="2"/>
  <c r="BI296" i="2"/>
  <c r="BH296" i="2"/>
  <c r="BG296" i="2"/>
  <c r="BF296" i="2"/>
  <c r="T296" i="2"/>
  <c r="R296" i="2"/>
  <c r="P296" i="2"/>
  <c r="BI292" i="2"/>
  <c r="BH292" i="2"/>
  <c r="BG292" i="2"/>
  <c r="BF292" i="2"/>
  <c r="T292" i="2"/>
  <c r="R292" i="2"/>
  <c r="P292" i="2"/>
  <c r="BI288" i="2"/>
  <c r="BH288" i="2"/>
  <c r="BG288" i="2"/>
  <c r="BF288" i="2"/>
  <c r="T288" i="2"/>
  <c r="R288" i="2"/>
  <c r="P288" i="2"/>
  <c r="BI282" i="2"/>
  <c r="BH282" i="2"/>
  <c r="BG282" i="2"/>
  <c r="BF282" i="2"/>
  <c r="T282" i="2"/>
  <c r="R282" i="2"/>
  <c r="P282" i="2"/>
  <c r="BI280" i="2"/>
  <c r="BH280" i="2"/>
  <c r="BG280" i="2"/>
  <c r="BF280" i="2"/>
  <c r="T280" i="2"/>
  <c r="R280" i="2"/>
  <c r="P280" i="2"/>
  <c r="BI274" i="2"/>
  <c r="BH274" i="2"/>
  <c r="BG274" i="2"/>
  <c r="BF274" i="2"/>
  <c r="T274" i="2"/>
  <c r="R274" i="2"/>
  <c r="P274" i="2"/>
  <c r="BI272" i="2"/>
  <c r="BH272" i="2"/>
  <c r="BG272" i="2"/>
  <c r="BF272" i="2"/>
  <c r="T272" i="2"/>
  <c r="R272" i="2"/>
  <c r="P272" i="2"/>
  <c r="BI268" i="2"/>
  <c r="BH268" i="2"/>
  <c r="BG268" i="2"/>
  <c r="BF268" i="2"/>
  <c r="T268" i="2"/>
  <c r="R268" i="2"/>
  <c r="P268" i="2"/>
  <c r="BI263" i="2"/>
  <c r="BH263" i="2"/>
  <c r="BG263" i="2"/>
  <c r="BF263" i="2"/>
  <c r="T263" i="2"/>
  <c r="R263" i="2"/>
  <c r="P263" i="2"/>
  <c r="BI260" i="2"/>
  <c r="BH260" i="2"/>
  <c r="BG260" i="2"/>
  <c r="BF260" i="2"/>
  <c r="T260" i="2"/>
  <c r="R260" i="2"/>
  <c r="P260" i="2"/>
  <c r="BI256" i="2"/>
  <c r="BH256" i="2"/>
  <c r="BG256" i="2"/>
  <c r="BF256" i="2"/>
  <c r="T256" i="2"/>
  <c r="R256" i="2"/>
  <c r="P256" i="2"/>
  <c r="BI251" i="2"/>
  <c r="BH251" i="2"/>
  <c r="BG251" i="2"/>
  <c r="BF251" i="2"/>
  <c r="T251" i="2"/>
  <c r="R251" i="2"/>
  <c r="P251" i="2"/>
  <c r="BI247" i="2"/>
  <c r="BH247" i="2"/>
  <c r="BG247" i="2"/>
  <c r="BF247" i="2"/>
  <c r="T247" i="2"/>
  <c r="R247" i="2"/>
  <c r="P247" i="2"/>
  <c r="BI244" i="2"/>
  <c r="BH244" i="2"/>
  <c r="BG244" i="2"/>
  <c r="BF244" i="2"/>
  <c r="T244" i="2"/>
  <c r="R244" i="2"/>
  <c r="P244" i="2"/>
  <c r="BI236" i="2"/>
  <c r="BH236" i="2"/>
  <c r="BG236" i="2"/>
  <c r="BF236" i="2"/>
  <c r="T236" i="2"/>
  <c r="R236" i="2"/>
  <c r="P236" i="2"/>
  <c r="BI226" i="2"/>
  <c r="BH226" i="2"/>
  <c r="BG226" i="2"/>
  <c r="BF226" i="2"/>
  <c r="T226" i="2"/>
  <c r="R226" i="2"/>
  <c r="P226" i="2"/>
  <c r="BI218" i="2"/>
  <c r="BH218" i="2"/>
  <c r="BG218" i="2"/>
  <c r="BF218" i="2"/>
  <c r="T218" i="2"/>
  <c r="R218" i="2"/>
  <c r="P218" i="2"/>
  <c r="BI212" i="2"/>
  <c r="BH212" i="2"/>
  <c r="BG212" i="2"/>
  <c r="BF212" i="2"/>
  <c r="T212" i="2"/>
  <c r="R212" i="2"/>
  <c r="P212" i="2"/>
  <c r="BI207" i="2"/>
  <c r="BH207" i="2"/>
  <c r="BG207" i="2"/>
  <c r="BF207" i="2"/>
  <c r="T207" i="2"/>
  <c r="R207" i="2"/>
  <c r="P207" i="2"/>
  <c r="BI203" i="2"/>
  <c r="BH203" i="2"/>
  <c r="BG203" i="2"/>
  <c r="BF203" i="2"/>
  <c r="T203" i="2"/>
  <c r="R203" i="2"/>
  <c r="P203" i="2"/>
  <c r="BI201" i="2"/>
  <c r="BH201" i="2"/>
  <c r="BG201" i="2"/>
  <c r="BF201" i="2"/>
  <c r="T201" i="2"/>
  <c r="R201" i="2"/>
  <c r="P201" i="2"/>
  <c r="BI199" i="2"/>
  <c r="BH199" i="2"/>
  <c r="BG199" i="2"/>
  <c r="BF199" i="2"/>
  <c r="T199" i="2"/>
  <c r="R199" i="2"/>
  <c r="P199" i="2"/>
  <c r="BI193" i="2"/>
  <c r="BH193" i="2"/>
  <c r="BG193" i="2"/>
  <c r="BF193" i="2"/>
  <c r="T193" i="2"/>
  <c r="R193" i="2"/>
  <c r="P193" i="2"/>
  <c r="BI189" i="2"/>
  <c r="BH189" i="2"/>
  <c r="BG189" i="2"/>
  <c r="BF189" i="2"/>
  <c r="T189" i="2"/>
  <c r="R189" i="2"/>
  <c r="P189" i="2"/>
  <c r="BI187" i="2"/>
  <c r="BH187" i="2"/>
  <c r="BG187" i="2"/>
  <c r="BF187" i="2"/>
  <c r="T187" i="2"/>
  <c r="R187" i="2"/>
  <c r="P187" i="2"/>
  <c r="BI179" i="2"/>
  <c r="BH179" i="2"/>
  <c r="BG179" i="2"/>
  <c r="BF179" i="2"/>
  <c r="T179" i="2"/>
  <c r="R179" i="2"/>
  <c r="P179" i="2"/>
  <c r="BI175" i="2"/>
  <c r="BH175" i="2"/>
  <c r="BG175" i="2"/>
  <c r="BF175" i="2"/>
  <c r="T175" i="2"/>
  <c r="R175" i="2"/>
  <c r="P175" i="2"/>
  <c r="BI167" i="2"/>
  <c r="BH167" i="2"/>
  <c r="BG167" i="2"/>
  <c r="BF167" i="2"/>
  <c r="T167" i="2"/>
  <c r="R167" i="2"/>
  <c r="P167" i="2"/>
  <c r="BI160" i="2"/>
  <c r="F41" i="2" s="1"/>
  <c r="BH160" i="2"/>
  <c r="BG160" i="2"/>
  <c r="BF160" i="2"/>
  <c r="T160" i="2"/>
  <c r="R160" i="2"/>
  <c r="P160" i="2"/>
  <c r="BI156" i="2"/>
  <c r="BH156" i="2"/>
  <c r="F40" i="2" s="1"/>
  <c r="BG156" i="2"/>
  <c r="BF156" i="2"/>
  <c r="T156" i="2"/>
  <c r="R156" i="2"/>
  <c r="P156" i="2"/>
  <c r="BI151" i="2"/>
  <c r="BH151" i="2"/>
  <c r="BG151" i="2"/>
  <c r="F39" i="2" s="1"/>
  <c r="BF151" i="2"/>
  <c r="T151" i="2"/>
  <c r="R151" i="2"/>
  <c r="P151" i="2"/>
  <c r="BI146" i="2"/>
  <c r="BH146" i="2"/>
  <c r="BG146" i="2"/>
  <c r="BF146" i="2"/>
  <c r="F38" i="2" s="1"/>
  <c r="T146" i="2"/>
  <c r="R146" i="2"/>
  <c r="P146" i="2"/>
  <c r="J139" i="2"/>
  <c r="F139" i="2"/>
  <c r="F137" i="2"/>
  <c r="E135" i="2"/>
  <c r="J95" i="2"/>
  <c r="F95" i="2"/>
  <c r="F93" i="2"/>
  <c r="E91" i="2"/>
  <c r="J28" i="2"/>
  <c r="E28" i="2"/>
  <c r="J140" i="2" s="1"/>
  <c r="J27" i="2"/>
  <c r="J22" i="2"/>
  <c r="E22" i="2"/>
  <c r="F140" i="2" s="1"/>
  <c r="J21" i="2"/>
  <c r="J16" i="2"/>
  <c r="J137" i="2"/>
  <c r="E7" i="2"/>
  <c r="E129" i="2"/>
  <c r="L90" i="1"/>
  <c r="AM90" i="1"/>
  <c r="AM89" i="1"/>
  <c r="L89" i="1"/>
  <c r="AM87" i="1"/>
  <c r="L87" i="1"/>
  <c r="L85" i="1"/>
  <c r="L84" i="1"/>
  <c r="J171" i="7"/>
  <c r="BK153" i="8"/>
  <c r="J170" i="8"/>
  <c r="BK170" i="8"/>
  <c r="BK148" i="8"/>
  <c r="J1025" i="2"/>
  <c r="BK1011" i="2"/>
  <c r="J1004" i="2"/>
  <c r="J997" i="2"/>
  <c r="J985" i="2"/>
  <c r="J973" i="2"/>
  <c r="J961" i="2"/>
  <c r="J949" i="2"/>
  <c r="J933" i="2"/>
  <c r="BK922" i="2"/>
  <c r="BK910" i="2"/>
  <c r="BK902" i="2"/>
  <c r="BK885" i="2"/>
  <c r="J871" i="2"/>
  <c r="J862" i="2"/>
  <c r="J847" i="2"/>
  <c r="J838" i="2"/>
  <c r="J819" i="2"/>
  <c r="BK797" i="2"/>
  <c r="BK787" i="2"/>
  <c r="J778" i="2"/>
  <c r="J758" i="2"/>
  <c r="J740" i="2"/>
  <c r="BK713" i="2"/>
  <c r="J703" i="2"/>
  <c r="J688" i="2"/>
  <c r="J674" i="2"/>
  <c r="BK643" i="2"/>
  <c r="BK629" i="2"/>
  <c r="BK610" i="2"/>
  <c r="BK587" i="2"/>
  <c r="J570" i="2"/>
  <c r="J557" i="2"/>
  <c r="BK548" i="2"/>
  <c r="BK537" i="2"/>
  <c r="BK526" i="2"/>
  <c r="BK504" i="2"/>
  <c r="BK495" i="2"/>
  <c r="BK487" i="2"/>
  <c r="BK477" i="2"/>
  <c r="BK466" i="2"/>
  <c r="J451" i="2"/>
  <c r="BK432" i="2"/>
  <c r="J419" i="2"/>
  <c r="BK408" i="2"/>
  <c r="BK391" i="2"/>
  <c r="BK383" i="2"/>
  <c r="BK365" i="2"/>
  <c r="BK349" i="2"/>
  <c r="J325" i="2"/>
  <c r="BK308" i="2"/>
  <c r="BK298" i="2"/>
  <c r="BK282" i="2"/>
  <c r="BK272" i="2"/>
  <c r="BK260" i="2"/>
  <c r="BK251" i="2"/>
  <c r="J236" i="2"/>
  <c r="J212" i="2"/>
  <c r="BK199" i="2"/>
  <c r="BK187" i="2"/>
  <c r="J167" i="2"/>
  <c r="J146" i="2"/>
  <c r="J164" i="3"/>
  <c r="J158" i="3"/>
  <c r="J152" i="3"/>
  <c r="J141" i="3"/>
  <c r="BK164" i="3"/>
  <c r="BK148" i="3"/>
  <c r="J133" i="3"/>
  <c r="BK144" i="3"/>
  <c r="BK510" i="4"/>
  <c r="BK432" i="4"/>
  <c r="BK406" i="4"/>
  <c r="J328" i="4"/>
  <c r="BK228" i="4"/>
  <c r="BK526" i="4"/>
  <c r="BK496" i="4"/>
  <c r="J448" i="4"/>
  <c r="J351" i="4"/>
  <c r="J296" i="4"/>
  <c r="J250" i="4"/>
  <c r="BK206" i="4"/>
  <c r="J180" i="4"/>
  <c r="BK541" i="4"/>
  <c r="BK466" i="4"/>
  <c r="BK399" i="4"/>
  <c r="BK368" i="4"/>
  <c r="J318" i="4"/>
  <c r="J187" i="4"/>
  <c r="BK448" i="4"/>
  <c r="J420" i="4"/>
  <c r="BK381" i="4"/>
  <c r="J334" i="4"/>
  <c r="BK304" i="4"/>
  <c r="BK244" i="4"/>
  <c r="BK199" i="4"/>
  <c r="J530" i="4"/>
  <c r="BK430" i="4"/>
  <c r="BK388" i="4"/>
  <c r="BK334" i="4"/>
  <c r="J270" i="4"/>
  <c r="J236" i="4"/>
  <c r="J177" i="4"/>
  <c r="J137" i="4"/>
  <c r="J496" i="4"/>
  <c r="BK440" i="4"/>
  <c r="BK140" i="5"/>
  <c r="BK187" i="5"/>
  <c r="J170" i="5"/>
  <c r="J202" i="5"/>
  <c r="J160" i="5"/>
  <c r="BK202" i="5"/>
  <c r="BK198" i="5"/>
  <c r="J168" i="5"/>
  <c r="J193" i="6"/>
  <c r="J167" i="6"/>
  <c r="BK155" i="6"/>
  <c r="J131" i="6"/>
  <c r="J151" i="6"/>
  <c r="J141" i="6"/>
  <c r="BK185" i="6"/>
  <c r="BK163" i="6"/>
  <c r="BK139" i="6"/>
  <c r="BK189" i="6"/>
  <c r="J169" i="6"/>
  <c r="J135" i="6"/>
  <c r="BK197" i="7"/>
  <c r="J153" i="7"/>
  <c r="J191" i="7"/>
  <c r="BK139" i="7"/>
  <c r="BK239" i="7"/>
  <c r="BK183" i="7"/>
  <c r="BK137" i="7"/>
  <c r="J211" i="7"/>
  <c r="J181" i="7"/>
  <c r="J129" i="7"/>
  <c r="J201" i="7"/>
  <c r="J161" i="7"/>
  <c r="J223" i="7"/>
  <c r="BK175" i="7"/>
  <c r="BK147" i="7"/>
  <c r="BK235" i="7"/>
  <c r="J207" i="7"/>
  <c r="BK143" i="7"/>
  <c r="J160" i="8"/>
  <c r="BK143" i="8"/>
  <c r="BK181" i="8"/>
  <c r="BK195" i="8"/>
  <c r="J186" i="8"/>
  <c r="J173" i="8"/>
  <c r="BK156" i="8"/>
  <c r="BK179" i="2"/>
  <c r="J156" i="2"/>
  <c r="J392" i="4"/>
  <c r="BK365" i="4"/>
  <c r="BK224" i="4"/>
  <c r="BK177" i="4"/>
  <c r="BK185" i="5"/>
  <c r="BK170" i="5"/>
  <c r="BK144" i="5"/>
  <c r="BK206" i="5"/>
  <c r="J191" i="5"/>
  <c r="J176" i="5"/>
  <c r="J162" i="5"/>
  <c r="BK176" i="5"/>
  <c r="J195" i="5"/>
  <c r="J138" i="5"/>
  <c r="BK156" i="5"/>
  <c r="BK195" i="5"/>
  <c r="BK148" i="5"/>
  <c r="BK169" i="6"/>
  <c r="BK157" i="6"/>
  <c r="J177" i="6"/>
  <c r="J139" i="6"/>
  <c r="BK147" i="6"/>
  <c r="J129" i="6"/>
  <c r="J179" i="6"/>
  <c r="J155" i="6"/>
  <c r="BK193" i="6"/>
  <c r="BK175" i="6"/>
  <c r="J143" i="6"/>
  <c r="BK215" i="7"/>
  <c r="BK211" i="7"/>
  <c r="J179" i="7"/>
  <c r="J135" i="7"/>
  <c r="J217" i="7"/>
  <c r="J195" i="7"/>
  <c r="BK151" i="7"/>
  <c r="J215" i="7"/>
  <c r="BK171" i="7"/>
  <c r="BK127" i="7"/>
  <c r="BK213" i="7"/>
  <c r="J175" i="7"/>
  <c r="BK145" i="7"/>
  <c r="BK217" i="7"/>
  <c r="BK169" i="7"/>
  <c r="J143" i="7"/>
  <c r="J219" i="7"/>
  <c r="BK161" i="7"/>
  <c r="BK131" i="7"/>
  <c r="BK150" i="8"/>
  <c r="J195" i="8"/>
  <c r="BK173" i="8"/>
  <c r="J189" i="8"/>
  <c r="BK179" i="8"/>
  <c r="BK164" i="8"/>
  <c r="J167" i="8"/>
  <c r="BK1025" i="2"/>
  <c r="BK1013" i="2"/>
  <c r="J1007" i="2"/>
  <c r="BK989" i="2"/>
  <c r="J977" i="2"/>
  <c r="J965" i="2"/>
  <c r="BK949" i="2"/>
  <c r="BK937" i="2"/>
  <c r="BK926" i="2"/>
  <c r="J918" i="2"/>
  <c r="BK906" i="2"/>
  <c r="J893" i="2"/>
  <c r="J879" i="2"/>
  <c r="BK864" i="2"/>
  <c r="J851" i="2"/>
  <c r="BK841" i="2"/>
  <c r="J835" i="2"/>
  <c r="BK819" i="2"/>
  <c r="BK806" i="2"/>
  <c r="J790" i="2"/>
  <c r="BK770" i="2"/>
  <c r="BK758" i="2"/>
  <c r="J745" i="2"/>
  <c r="J732" i="2"/>
  <c r="J709" i="2"/>
  <c r="J695" i="2"/>
  <c r="BK676" i="2"/>
  <c r="J648" i="2"/>
  <c r="J635" i="2"/>
  <c r="BK616" i="2"/>
  <c r="J606" i="2"/>
  <c r="J587" i="2"/>
  <c r="BK566" i="2"/>
  <c r="BK555" i="2"/>
  <c r="J544" i="2"/>
  <c r="J534" i="2"/>
  <c r="BK522" i="2"/>
  <c r="BK507" i="2"/>
  <c r="J498" i="2"/>
  <c r="J489" i="2"/>
  <c r="BK481" i="2"/>
  <c r="J470" i="2"/>
  <c r="BK457" i="2"/>
  <c r="BK447" i="2"/>
  <c r="BK421" i="2"/>
  <c r="J410" i="2"/>
  <c r="BK395" i="2"/>
  <c r="J374" i="2"/>
  <c r="J367" i="2"/>
  <c r="J353" i="2"/>
  <c r="J343" i="2"/>
  <c r="J318" i="2"/>
  <c r="BK304" i="2"/>
  <c r="BK296" i="2"/>
  <c r="BK288" i="2"/>
  <c r="J274" i="2"/>
  <c r="J263" i="2"/>
  <c r="J256" i="2"/>
  <c r="BK244" i="2"/>
  <c r="BK218" i="2"/>
  <c r="BK203" i="2"/>
  <c r="BK193" i="2"/>
  <c r="J179" i="2"/>
  <c r="J160" i="2"/>
  <c r="AS96" i="1"/>
  <c r="BK138" i="3"/>
  <c r="BK152" i="3"/>
  <c r="BK141" i="3"/>
  <c r="J138" i="3"/>
  <c r="J480" i="4"/>
  <c r="BK428" i="4"/>
  <c r="BK383" i="4"/>
  <c r="BK302" i="4"/>
  <c r="J224" i="4"/>
  <c r="J518" i="4"/>
  <c r="BK480" i="4"/>
  <c r="BK414" i="4"/>
  <c r="J320" i="4"/>
  <c r="J284" i="4"/>
  <c r="BK260" i="4"/>
  <c r="J228" i="4"/>
  <c r="BK190" i="4"/>
  <c r="BK151" i="4"/>
  <c r="BK536" i="4"/>
  <c r="BK438" i="4"/>
  <c r="BK395" i="4"/>
  <c r="J365" i="4"/>
  <c r="J302" i="4"/>
  <c r="J206" i="4"/>
  <c r="J144" i="4"/>
  <c r="J432" i="4"/>
  <c r="BK416" i="4"/>
  <c r="J345" i="4"/>
  <c r="J312" i="4"/>
  <c r="BK270" i="4"/>
  <c r="J218" i="4"/>
  <c r="BK180" i="4"/>
  <c r="BK518" i="4"/>
  <c r="J404" i="4"/>
  <c r="J342" i="4"/>
  <c r="BK296" i="4"/>
  <c r="J240" i="4"/>
  <c r="J196" i="4"/>
  <c r="BK144" i="4"/>
  <c r="J536" i="4"/>
  <c r="J473" i="4"/>
  <c r="J414" i="4"/>
  <c r="J399" i="4"/>
  <c r="J368" i="4"/>
  <c r="BK351" i="4"/>
  <c r="J260" i="4"/>
  <c r="BK187" i="4"/>
  <c r="BK209" i="5"/>
  <c r="BK183" i="5"/>
  <c r="BK166" i="5"/>
  <c r="J142" i="5"/>
  <c r="BK200" i="5"/>
  <c r="J183" i="5"/>
  <c r="BK168" i="5"/>
  <c r="BK150" i="5"/>
  <c r="J150" i="5"/>
  <c r="J158" i="5"/>
  <c r="BK191" i="5"/>
  <c r="BK142" i="5"/>
  <c r="J185" i="5"/>
  <c r="BK187" i="6"/>
  <c r="J163" i="6"/>
  <c r="BK143" i="6"/>
  <c r="BK137" i="6"/>
  <c r="BK149" i="6"/>
  <c r="J171" i="6"/>
  <c r="J189" i="6"/>
  <c r="BK167" i="6"/>
  <c r="BK151" i="6"/>
  <c r="J191" i="6"/>
  <c r="J173" i="6"/>
  <c r="BK141" i="6"/>
  <c r="J227" i="7"/>
  <c r="BK225" i="7"/>
  <c r="BK187" i="7"/>
  <c r="BK129" i="7"/>
  <c r="BK207" i="7"/>
  <c r="J189" i="7"/>
  <c r="J159" i="7"/>
  <c r="J127" i="7"/>
  <c r="BK193" i="7"/>
  <c r="BK165" i="7"/>
  <c r="J239" i="7"/>
  <c r="J197" i="7"/>
  <c r="J167" i="7"/>
  <c r="BK135" i="7"/>
  <c r="BK205" i="7"/>
  <c r="J157" i="7"/>
  <c r="J225" i="7"/>
  <c r="BK189" i="7"/>
  <c r="BK159" i="7"/>
  <c r="J125" i="7"/>
  <c r="J176" i="8"/>
  <c r="BK192" i="8"/>
  <c r="BK183" i="8"/>
  <c r="J164" i="8"/>
  <c r="BK146" i="8"/>
  <c r="J1032" i="2"/>
  <c r="J1011" i="2"/>
  <c r="BK1000" i="2"/>
  <c r="BK993" i="2"/>
  <c r="BK977" i="2"/>
  <c r="J969" i="2"/>
  <c r="BK957" i="2"/>
  <c r="BK941" i="2"/>
  <c r="J929" i="2"/>
  <c r="BK914" i="2"/>
  <c r="J902" i="2"/>
  <c r="BK889" i="2"/>
  <c r="J875" i="2"/>
  <c r="J864" i="2"/>
  <c r="BK851" i="2"/>
  <c r="J841" i="2"/>
  <c r="J828" i="2"/>
  <c r="J814" i="2"/>
  <c r="J797" i="2"/>
  <c r="J787" i="2"/>
  <c r="BK767" i="2"/>
  <c r="J748" i="2"/>
  <c r="BK735" i="2"/>
  <c r="J713" i="2"/>
  <c r="J706" i="2"/>
  <c r="BK678" i="2"/>
  <c r="BK668" i="2"/>
  <c r="J639" i="2"/>
  <c r="BK623" i="2"/>
  <c r="BK606" i="2"/>
  <c r="J591" i="2"/>
  <c r="BK574" i="2"/>
  <c r="BK557" i="2"/>
  <c r="J548" i="2"/>
  <c r="BK534" i="2"/>
  <c r="J526" i="2"/>
  <c r="J504" i="2"/>
  <c r="J495" i="2"/>
  <c r="BK483" i="2"/>
  <c r="BK474" i="2"/>
  <c r="BK463" i="2"/>
  <c r="J455" i="2"/>
  <c r="J434" i="2"/>
  <c r="BK416" i="2"/>
  <c r="BK399" i="2"/>
  <c r="BK385" i="2"/>
  <c r="BK371" i="2"/>
  <c r="BK358" i="2"/>
  <c r="BK345" i="2"/>
  <c r="BK318" i="2"/>
  <c r="BK311" i="2"/>
  <c r="J304" i="2"/>
  <c r="J296" i="2"/>
  <c r="J282" i="2"/>
  <c r="J272" i="2"/>
  <c r="J260" i="2"/>
  <c r="J247" i="2"/>
  <c r="J226" i="2"/>
  <c r="J207" i="2"/>
  <c r="J199" i="2"/>
  <c r="J187" i="2"/>
  <c r="BK160" i="2"/>
  <c r="BK146" i="2"/>
  <c r="BK160" i="5"/>
  <c r="BK204" i="5"/>
  <c r="BK193" i="5"/>
  <c r="J180" i="5"/>
  <c r="J164" i="5"/>
  <c r="J146" i="5"/>
  <c r="J152" i="5"/>
  <c r="J144" i="5"/>
  <c r="BK158" i="5"/>
  <c r="J187" i="5"/>
  <c r="BK138" i="5"/>
  <c r="J185" i="6"/>
  <c r="BK161" i="6"/>
  <c r="BK145" i="6"/>
  <c r="BK133" i="6"/>
  <c r="J153" i="6"/>
  <c r="BK131" i="6"/>
  <c r="BK183" i="6"/>
  <c r="BK165" i="6"/>
  <c r="BK135" i="6"/>
  <c r="BK179" i="6"/>
  <c r="J145" i="6"/>
  <c r="BK231" i="7"/>
  <c r="J173" i="7"/>
  <c r="J205" i="7"/>
  <c r="BK167" i="7"/>
  <c r="BK229" i="7"/>
  <c r="BK191" i="7"/>
  <c r="BK163" i="7"/>
  <c r="BK219" i="7"/>
  <c r="J183" i="7"/>
  <c r="J151" i="7"/>
  <c r="J233" i="7"/>
  <c r="J193" i="7"/>
  <c r="BK153" i="7"/>
  <c r="BK227" i="7"/>
  <c r="BK181" i="7"/>
  <c r="J145" i="7"/>
  <c r="BK223" i="7"/>
  <c r="J163" i="7"/>
  <c r="J139" i="7"/>
  <c r="J148" i="8"/>
  <c r="J179" i="8"/>
  <c r="J192" i="8"/>
  <c r="J181" i="8"/>
  <c r="BK167" i="8"/>
  <c r="BK1028" i="2"/>
  <c r="J1022" i="2"/>
  <c r="BK1004" i="2"/>
  <c r="J989" i="2"/>
  <c r="J981" i="2"/>
  <c r="BK969" i="2"/>
  <c r="BK953" i="2"/>
  <c r="J945" i="2"/>
  <c r="BK933" i="2"/>
  <c r="J922" i="2"/>
  <c r="J906" i="2"/>
  <c r="BK893" i="2"/>
  <c r="BK879" i="2"/>
  <c r="BK867" i="2"/>
  <c r="J856" i="2"/>
  <c r="BK844" i="2"/>
  <c r="BK835" i="2"/>
  <c r="J822" i="2"/>
  <c r="J809" i="2"/>
  <c r="J794" i="2"/>
  <c r="BK781" i="2"/>
  <c r="J770" i="2"/>
  <c r="J762" i="2"/>
  <c r="BK740" i="2"/>
  <c r="BK729" i="2"/>
  <c r="BK706" i="2"/>
  <c r="BK688" i="2"/>
  <c r="BK674" i="2"/>
  <c r="BK648" i="2"/>
  <c r="BK639" i="2"/>
  <c r="J616" i="2"/>
  <c r="BK600" i="2"/>
  <c r="BK581" i="2"/>
  <c r="BK570" i="2"/>
  <c r="J563" i="2"/>
  <c r="BK552" i="2"/>
  <c r="J541" i="2"/>
  <c r="J530" i="2"/>
  <c r="J514" i="2"/>
  <c r="J500" i="2"/>
  <c r="J492" i="2"/>
  <c r="J481" i="2"/>
  <c r="BK470" i="2"/>
  <c r="J457" i="2"/>
  <c r="J447" i="2"/>
  <c r="J421" i="2"/>
  <c r="J416" i="2"/>
  <c r="J395" i="2"/>
  <c r="J383" i="2"/>
  <c r="BK367" i="2"/>
  <c r="BK353" i="2"/>
  <c r="J345" i="2"/>
  <c r="J332" i="2"/>
  <c r="J315" i="2"/>
  <c r="BK302" i="2"/>
  <c r="J288" i="2"/>
  <c r="BK274" i="2"/>
  <c r="BK263" i="2"/>
  <c r="BK247" i="2"/>
  <c r="BK226" i="2"/>
  <c r="BK207" i="2"/>
  <c r="BK201" i="2"/>
  <c r="BK189" i="2"/>
  <c r="BK175" i="2"/>
  <c r="BK151" i="2"/>
  <c r="J381" i="4"/>
  <c r="BK318" i="4"/>
  <c r="BK276" i="4"/>
  <c r="J190" i="4"/>
  <c r="BK137" i="4"/>
  <c r="J193" i="5"/>
  <c r="BK173" i="5"/>
  <c r="J156" i="5"/>
  <c r="BK136" i="5"/>
  <c r="J198" i="5"/>
  <c r="BK178" i="5"/>
  <c r="J166" i="5"/>
  <c r="J140" i="5"/>
  <c r="J206" i="5"/>
  <c r="BK152" i="5"/>
  <c r="J200" i="5"/>
  <c r="BK146" i="5"/>
  <c r="BK154" i="5"/>
  <c r="BK177" i="6"/>
  <c r="J159" i="6"/>
  <c r="BK171" i="6"/>
  <c r="BK153" i="6"/>
  <c r="J175" i="6"/>
  <c r="J183" i="6"/>
  <c r="BK181" i="6"/>
  <c r="J161" i="6"/>
  <c r="J195" i="6"/>
  <c r="J181" i="6"/>
  <c r="J157" i="6"/>
  <c r="J235" i="7"/>
  <c r="J169" i="7"/>
  <c r="BK199" i="7"/>
  <c r="J147" i="7"/>
  <c r="BK233" i="7"/>
  <c r="J199" i="7"/>
  <c r="J177" i="7"/>
  <c r="J131" i="7"/>
  <c r="BK209" i="7"/>
  <c r="BK133" i="7"/>
  <c r="J231" i="7"/>
  <c r="BK185" i="7"/>
  <c r="J149" i="7"/>
  <c r="J213" i="7"/>
  <c r="J165" i="7"/>
  <c r="J229" i="7"/>
  <c r="BK195" i="7"/>
  <c r="J141" i="7"/>
  <c r="J183" i="8"/>
  <c r="BK160" i="8"/>
  <c r="J156" i="8"/>
  <c r="BK1032" i="2"/>
  <c r="J1013" i="2"/>
  <c r="J1000" i="2"/>
  <c r="J993" i="2"/>
  <c r="BK981" i="2"/>
  <c r="BK965" i="2"/>
  <c r="J957" i="2"/>
  <c r="BK945" i="2"/>
  <c r="J937" i="2"/>
  <c r="J926" i="2"/>
  <c r="J914" i="2"/>
  <c r="BK898" i="2"/>
  <c r="J889" i="2"/>
  <c r="BK875" i="2"/>
  <c r="J867" i="2"/>
  <c r="BK856" i="2"/>
  <c r="J844" i="2"/>
  <c r="BK828" i="2"/>
  <c r="BK814" i="2"/>
  <c r="J806" i="2"/>
  <c r="BK790" i="2"/>
  <c r="BK778" i="2"/>
  <c r="BK762" i="2"/>
  <c r="BK745" i="2"/>
  <c r="BK732" i="2"/>
  <c r="BK709" i="2"/>
  <c r="BK695" i="2"/>
  <c r="J676" i="2"/>
  <c r="J643" i="2"/>
  <c r="J629" i="2"/>
  <c r="J610" i="2"/>
  <c r="BK591" i="2"/>
  <c r="J581" i="2"/>
  <c r="J566" i="2"/>
  <c r="J555" i="2"/>
  <c r="BK544" i="2"/>
  <c r="J537" i="2"/>
  <c r="J522" i="2"/>
  <c r="J507" i="2"/>
  <c r="BK498" i="2"/>
  <c r="BK489" i="2"/>
  <c r="J483" i="2"/>
  <c r="J474" i="2"/>
  <c r="J463" i="2"/>
  <c r="BK451" i="2"/>
  <c r="J432" i="2"/>
  <c r="BK410" i="2"/>
  <c r="J399" i="2"/>
  <c r="J385" i="2"/>
  <c r="J371" i="2"/>
  <c r="J365" i="2"/>
  <c r="J349" i="2"/>
  <c r="BK332" i="2"/>
  <c r="BK315" i="2"/>
  <c r="J308" i="2"/>
  <c r="J302" i="2"/>
  <c r="BK292" i="2"/>
  <c r="BK280" i="2"/>
  <c r="J268" i="2"/>
  <c r="J251" i="2"/>
  <c r="BK236" i="2"/>
  <c r="BK212" i="2"/>
  <c r="J203" i="2"/>
  <c r="J193" i="2"/>
  <c r="J175" i="2"/>
  <c r="BK156" i="2"/>
  <c r="J155" i="3"/>
  <c r="J539" i="4"/>
  <c r="BK456" i="4"/>
  <c r="J416" i="4"/>
  <c r="J336" i="4"/>
  <c r="BK254" i="4"/>
  <c r="BK546" i="4"/>
  <c r="BK473" i="4"/>
  <c r="J440" i="4"/>
  <c r="BK326" i="4"/>
  <c r="BK290" i="4"/>
  <c r="BK240" i="4"/>
  <c r="J199" i="4"/>
  <c r="BK170" i="4"/>
  <c r="BK539" i="4"/>
  <c r="BK530" i="4"/>
  <c r="BK420" i="4"/>
  <c r="J390" i="4"/>
  <c r="J354" i="4"/>
  <c r="BK328" i="4"/>
  <c r="BK284" i="4"/>
  <c r="J159" i="4"/>
  <c r="J438" i="4"/>
  <c r="J418" i="4"/>
  <c r="J386" i="4"/>
  <c r="BK342" i="4"/>
  <c r="J310" i="4"/>
  <c r="BK250" i="4"/>
  <c r="J214" i="4"/>
  <c r="J526" i="4"/>
  <c r="J395" i="4"/>
  <c r="BK362" i="4"/>
  <c r="BK320" i="4"/>
  <c r="J254" i="4"/>
  <c r="BK218" i="4"/>
  <c r="J170" i="4"/>
  <c r="J546" i="4"/>
  <c r="J503" i="4"/>
  <c r="BK459" i="4"/>
  <c r="J406" i="4"/>
  <c r="J1028" i="2"/>
  <c r="BK1022" i="2"/>
  <c r="BK1007" i="2"/>
  <c r="BK997" i="2"/>
  <c r="BK985" i="2"/>
  <c r="BK973" i="2"/>
  <c r="BK961" i="2"/>
  <c r="J953" i="2"/>
  <c r="J941" i="2"/>
  <c r="BK929" i="2"/>
  <c r="BK918" i="2"/>
  <c r="J910" i="2"/>
  <c r="J898" i="2"/>
  <c r="J885" i="2"/>
  <c r="BK871" i="2"/>
  <c r="BK862" i="2"/>
  <c r="BK847" i="2"/>
  <c r="BK838" i="2"/>
  <c r="BK822" i="2"/>
  <c r="BK809" i="2"/>
  <c r="BK794" i="2"/>
  <c r="J781" i="2"/>
  <c r="J767" i="2"/>
  <c r="BK748" i="2"/>
  <c r="J735" i="2"/>
  <c r="J729" i="2"/>
  <c r="BK703" i="2"/>
  <c r="J678" i="2"/>
  <c r="J668" i="2"/>
  <c r="BK635" i="2"/>
  <c r="J623" i="2"/>
  <c r="J600" i="2"/>
  <c r="J574" i="2"/>
  <c r="BK563" i="2"/>
  <c r="J552" i="2"/>
  <c r="BK541" i="2"/>
  <c r="BK530" i="2"/>
  <c r="BK514" i="2"/>
  <c r="BK500" i="2"/>
  <c r="BK492" i="2"/>
  <c r="J487" i="2"/>
  <c r="J477" i="2"/>
  <c r="J466" i="2"/>
  <c r="BK455" i="2"/>
  <c r="BK434" i="2"/>
  <c r="BK419" i="2"/>
  <c r="J408" i="2"/>
  <c r="J391" i="2"/>
  <c r="BK374" i="2"/>
  <c r="J358" i="2"/>
  <c r="BK343" i="2"/>
  <c r="BK325" i="2"/>
  <c r="J311" i="2"/>
  <c r="J298" i="2"/>
  <c r="J292" i="2"/>
  <c r="J280" i="2"/>
  <c r="BK268" i="2"/>
  <c r="BK256" i="2"/>
  <c r="J244" i="2"/>
  <c r="J218" i="2"/>
  <c r="J201" i="2"/>
  <c r="J189" i="2"/>
  <c r="BK167" i="2"/>
  <c r="J151" i="2"/>
  <c r="J161" i="3"/>
  <c r="BK155" i="3"/>
  <c r="J148" i="3"/>
  <c r="BK133" i="3"/>
  <c r="BK158" i="3"/>
  <c r="J144" i="3"/>
  <c r="BK161" i="3"/>
  <c r="BK543" i="4"/>
  <c r="J466" i="4"/>
  <c r="BK418" i="4"/>
  <c r="BK354" i="4"/>
  <c r="BK264" i="4"/>
  <c r="J151" i="4"/>
  <c r="J510" i="4"/>
  <c r="J459" i="4"/>
  <c r="BK390" i="4"/>
  <c r="J304" i="4"/>
  <c r="J276" i="4"/>
  <c r="BK236" i="4"/>
  <c r="BK196" i="4"/>
  <c r="J543" i="4"/>
  <c r="BK488" i="4"/>
  <c r="BK404" i="4"/>
  <c r="BK386" i="4"/>
  <c r="BK336" i="4"/>
  <c r="J264" i="4"/>
  <c r="J456" i="4"/>
  <c r="J428" i="4"/>
  <c r="BK392" i="4"/>
  <c r="J362" i="4"/>
  <c r="J326" i="4"/>
  <c r="J290" i="4"/>
  <c r="J208" i="4"/>
  <c r="BK163" i="4"/>
  <c r="BK503" i="4"/>
  <c r="J383" i="4"/>
  <c r="BK310" i="4"/>
  <c r="J244" i="4"/>
  <c r="BK214" i="4"/>
  <c r="BK159" i="4"/>
  <c r="J541" i="4"/>
  <c r="J488" i="4"/>
  <c r="J430" i="4"/>
  <c r="J388" i="4"/>
  <c r="BK345" i="4"/>
  <c r="BK312" i="4"/>
  <c r="BK208" i="4"/>
  <c r="J163" i="4"/>
  <c r="J204" i="5"/>
  <c r="BK180" i="5"/>
  <c r="BK162" i="5"/>
  <c r="J209" i="5"/>
  <c r="BK189" i="5"/>
  <c r="J173" i="5"/>
  <c r="J154" i="5"/>
  <c r="BK164" i="5"/>
  <c r="J189" i="5"/>
  <c r="J136" i="5"/>
  <c r="J148" i="5"/>
  <c r="J178" i="5"/>
  <c r="BK195" i="6"/>
  <c r="J165" i="6"/>
  <c r="J147" i="6"/>
  <c r="J149" i="6"/>
  <c r="BK129" i="6"/>
  <c r="J137" i="6"/>
  <c r="BK191" i="6"/>
  <c r="BK173" i="6"/>
  <c r="J133" i="6"/>
  <c r="J187" i="6"/>
  <c r="BK159" i="6"/>
  <c r="J237" i="7"/>
  <c r="BK177" i="7"/>
  <c r="J209" i="7"/>
  <c r="BK173" i="7"/>
  <c r="BK125" i="7"/>
  <c r="J203" i="7"/>
  <c r="BK179" i="7"/>
  <c r="BK141" i="7"/>
  <c r="J221" i="7"/>
  <c r="J185" i="7"/>
  <c r="BK155" i="7"/>
  <c r="BK221" i="7"/>
  <c r="J187" i="7"/>
  <c r="BK157" i="7"/>
  <c r="BK237" i="7"/>
  <c r="BK201" i="7"/>
  <c r="J155" i="7"/>
  <c r="J137" i="7"/>
  <c r="BK203" i="7"/>
  <c r="BK149" i="7"/>
  <c r="J133" i="7"/>
  <c r="J146" i="8"/>
  <c r="BK189" i="8"/>
  <c r="J153" i="8"/>
  <c r="BK186" i="8"/>
  <c r="BK176" i="8"/>
  <c r="J150" i="8"/>
  <c r="J143" i="8"/>
  <c r="J38" i="2" l="1"/>
  <c r="T145" i="2"/>
  <c r="BK357" i="2"/>
  <c r="J357" i="2"/>
  <c r="J104" i="2"/>
  <c r="P394" i="2"/>
  <c r="T521" i="2"/>
  <c r="T761" i="2"/>
  <c r="BK846" i="2"/>
  <c r="J846" i="2" s="1"/>
  <c r="J114" i="2" s="1"/>
  <c r="T866" i="2"/>
  <c r="BK928" i="2"/>
  <c r="J928" i="2"/>
  <c r="J117" i="2" s="1"/>
  <c r="T1010" i="2"/>
  <c r="T137" i="3"/>
  <c r="T131" i="3" s="1"/>
  <c r="T130" i="3" s="1"/>
  <c r="T129" i="3" s="1"/>
  <c r="T169" i="4"/>
  <c r="P538" i="4"/>
  <c r="P528" i="4" s="1"/>
  <c r="BK175" i="5"/>
  <c r="J175" i="5" s="1"/>
  <c r="J105" i="5" s="1"/>
  <c r="T182" i="5"/>
  <c r="R128" i="6"/>
  <c r="R127" i="6" s="1"/>
  <c r="R126" i="6" s="1"/>
  <c r="BK145" i="2"/>
  <c r="BK144" i="2" s="1"/>
  <c r="J144" i="2" s="1"/>
  <c r="J101" i="2" s="1"/>
  <c r="T267" i="2"/>
  <c r="BK394" i="2"/>
  <c r="J394" i="2" s="1"/>
  <c r="J106" i="2" s="1"/>
  <c r="R521" i="2"/>
  <c r="BK761" i="2"/>
  <c r="J761" i="2" s="1"/>
  <c r="J112" i="2" s="1"/>
  <c r="T821" i="2"/>
  <c r="BK866" i="2"/>
  <c r="J866" i="2"/>
  <c r="J115" i="2" s="1"/>
  <c r="T928" i="2"/>
  <c r="BK1027" i="2"/>
  <c r="J1027" i="2"/>
  <c r="J119" i="2"/>
  <c r="R137" i="3"/>
  <c r="P136" i="4"/>
  <c r="P135" i="4"/>
  <c r="BK458" i="4"/>
  <c r="J458" i="4" s="1"/>
  <c r="J106" i="4" s="1"/>
  <c r="P529" i="4"/>
  <c r="R135" i="5"/>
  <c r="P182" i="5"/>
  <c r="BK267" i="2"/>
  <c r="J267" i="2"/>
  <c r="J103" i="2" s="1"/>
  <c r="T357" i="2"/>
  <c r="R394" i="2"/>
  <c r="P521" i="2"/>
  <c r="T712" i="2"/>
  <c r="P821" i="2"/>
  <c r="R846" i="2"/>
  <c r="P884" i="2"/>
  <c r="T884" i="2"/>
  <c r="BK1010" i="2"/>
  <c r="J1010" i="2"/>
  <c r="J118" i="2"/>
  <c r="R1027" i="2"/>
  <c r="BK137" i="3"/>
  <c r="J137" i="3"/>
  <c r="J104" i="3"/>
  <c r="R151" i="3"/>
  <c r="BK136" i="4"/>
  <c r="J136" i="4"/>
  <c r="J102" i="4"/>
  <c r="R136" i="4"/>
  <c r="R135" i="4" s="1"/>
  <c r="R458" i="4"/>
  <c r="R161" i="4" s="1"/>
  <c r="R538" i="4"/>
  <c r="BK135" i="5"/>
  <c r="J135" i="5" s="1"/>
  <c r="J103" i="5" s="1"/>
  <c r="R175" i="5"/>
  <c r="P197" i="5"/>
  <c r="T124" i="7"/>
  <c r="T123" i="7"/>
  <c r="T122" i="7"/>
  <c r="R145" i="2"/>
  <c r="R357" i="2"/>
  <c r="R382" i="2"/>
  <c r="BK446" i="2"/>
  <c r="J446" i="2" s="1"/>
  <c r="J107" i="2" s="1"/>
  <c r="T446" i="2"/>
  <c r="P712" i="2"/>
  <c r="R761" i="2"/>
  <c r="P846" i="2"/>
  <c r="R866" i="2"/>
  <c r="R928" i="2"/>
  <c r="P1027" i="2"/>
  <c r="P137" i="3"/>
  <c r="P131" i="3"/>
  <c r="P130" i="3"/>
  <c r="P129" i="3" s="1"/>
  <c r="AU98" i="1" s="1"/>
  <c r="T151" i="3"/>
  <c r="T136" i="4"/>
  <c r="T135" i="4" s="1"/>
  <c r="T458" i="4"/>
  <c r="T529" i="4"/>
  <c r="R182" i="5"/>
  <c r="T128" i="6"/>
  <c r="T127" i="6" s="1"/>
  <c r="T126" i="6" s="1"/>
  <c r="P124" i="7"/>
  <c r="P123" i="7" s="1"/>
  <c r="P122" i="7" s="1"/>
  <c r="AU102" i="1" s="1"/>
  <c r="T145" i="8"/>
  <c r="T141" i="8" s="1"/>
  <c r="R267" i="2"/>
  <c r="BK382" i="2"/>
  <c r="J382" i="2"/>
  <c r="J105" i="2" s="1"/>
  <c r="T394" i="2"/>
  <c r="BK521" i="2"/>
  <c r="J521" i="2" s="1"/>
  <c r="J108" i="2" s="1"/>
  <c r="R712" i="2"/>
  <c r="BK821" i="2"/>
  <c r="J821" i="2"/>
  <c r="J113" i="2" s="1"/>
  <c r="T846" i="2"/>
  <c r="BK884" i="2"/>
  <c r="J884" i="2" s="1"/>
  <c r="J116" i="2" s="1"/>
  <c r="R884" i="2"/>
  <c r="P1010" i="2"/>
  <c r="T1027" i="2"/>
  <c r="P151" i="3"/>
  <c r="BK169" i="4"/>
  <c r="J169" i="4"/>
  <c r="J105" i="4" s="1"/>
  <c r="P458" i="4"/>
  <c r="R529" i="4"/>
  <c r="R528" i="4"/>
  <c r="P175" i="5"/>
  <c r="BK197" i="5"/>
  <c r="J197" i="5"/>
  <c r="J107" i="5"/>
  <c r="BK128" i="6"/>
  <c r="BK127" i="6" s="1"/>
  <c r="BK124" i="7"/>
  <c r="BK123" i="7" s="1"/>
  <c r="P145" i="2"/>
  <c r="P144" i="2" s="1"/>
  <c r="P267" i="2"/>
  <c r="P357" i="2"/>
  <c r="P382" i="2"/>
  <c r="T382" i="2"/>
  <c r="P446" i="2"/>
  <c r="R446" i="2"/>
  <c r="BK712" i="2"/>
  <c r="J712" i="2" s="1"/>
  <c r="J109" i="2" s="1"/>
  <c r="P761" i="2"/>
  <c r="R821" i="2"/>
  <c r="P866" i="2"/>
  <c r="P928" i="2"/>
  <c r="R1010" i="2"/>
  <c r="BK151" i="3"/>
  <c r="J151" i="3" s="1"/>
  <c r="J105" i="3" s="1"/>
  <c r="R145" i="8"/>
  <c r="R141" i="8"/>
  <c r="R169" i="4"/>
  <c r="BK538" i="4"/>
  <c r="J538" i="4" s="1"/>
  <c r="J109" i="4" s="1"/>
  <c r="T135" i="5"/>
  <c r="BK182" i="5"/>
  <c r="J182" i="5" s="1"/>
  <c r="J106" i="5" s="1"/>
  <c r="T197" i="5"/>
  <c r="P128" i="6"/>
  <c r="P127" i="6" s="1"/>
  <c r="P126" i="6" s="1"/>
  <c r="AU101" i="1" s="1"/>
  <c r="R124" i="7"/>
  <c r="R123" i="7" s="1"/>
  <c r="R122" i="7" s="1"/>
  <c r="P145" i="8"/>
  <c r="P141" i="8"/>
  <c r="P169" i="4"/>
  <c r="P161" i="4" s="1"/>
  <c r="P134" i="4" s="1"/>
  <c r="AU99" i="1" s="1"/>
  <c r="BK529" i="4"/>
  <c r="J529" i="4"/>
  <c r="J108" i="4"/>
  <c r="T538" i="4"/>
  <c r="P135" i="5"/>
  <c r="P134" i="5" s="1"/>
  <c r="P133" i="5" s="1"/>
  <c r="P132" i="5" s="1"/>
  <c r="AU100" i="1" s="1"/>
  <c r="T175" i="5"/>
  <c r="R197" i="5"/>
  <c r="BK145" i="8"/>
  <c r="J145" i="8" s="1"/>
  <c r="J102" i="8" s="1"/>
  <c r="BK178" i="8"/>
  <c r="J178" i="8"/>
  <c r="J113" i="8" s="1"/>
  <c r="P178" i="8"/>
  <c r="P162" i="8"/>
  <c r="R178" i="8"/>
  <c r="R162" i="8" s="1"/>
  <c r="T178" i="8"/>
  <c r="T162" i="8"/>
  <c r="BK162" i="4"/>
  <c r="J162" i="4" s="1"/>
  <c r="J104" i="4" s="1"/>
  <c r="BK208" i="5"/>
  <c r="J208" i="5"/>
  <c r="J108" i="5" s="1"/>
  <c r="BK172" i="8"/>
  <c r="J172" i="8"/>
  <c r="J111" i="8"/>
  <c r="BK757" i="2"/>
  <c r="J757" i="2"/>
  <c r="J110" i="2"/>
  <c r="BK545" i="4"/>
  <c r="J545" i="4" s="1"/>
  <c r="J110" i="4" s="1"/>
  <c r="BK172" i="5"/>
  <c r="BK134" i="5" s="1"/>
  <c r="J134" i="5" s="1"/>
  <c r="J102" i="5" s="1"/>
  <c r="J172" i="5"/>
  <c r="J104" i="5" s="1"/>
  <c r="BK159" i="8"/>
  <c r="BK158" i="8"/>
  <c r="J158" i="8"/>
  <c r="J105" i="8" s="1"/>
  <c r="BK175" i="8"/>
  <c r="J175" i="8"/>
  <c r="J112" i="8"/>
  <c r="BK132" i="3"/>
  <c r="J132" i="3"/>
  <c r="J103" i="3"/>
  <c r="BK155" i="8"/>
  <c r="J155" i="8" s="1"/>
  <c r="J104" i="8" s="1"/>
  <c r="BK169" i="8"/>
  <c r="J169" i="8"/>
  <c r="J110" i="8" s="1"/>
  <c r="BK142" i="8"/>
  <c r="J142" i="8"/>
  <c r="J101" i="8"/>
  <c r="BK152" i="8"/>
  <c r="J152" i="8" s="1"/>
  <c r="J103" i="8" s="1"/>
  <c r="BK163" i="8"/>
  <c r="BK166" i="8"/>
  <c r="J166" i="8"/>
  <c r="J109" i="8"/>
  <c r="BK185" i="8"/>
  <c r="J185" i="8" s="1"/>
  <c r="J114" i="8" s="1"/>
  <c r="BK188" i="8"/>
  <c r="J188" i="8"/>
  <c r="J115" i="8" s="1"/>
  <c r="BK191" i="8"/>
  <c r="J191" i="8"/>
  <c r="J116" i="8"/>
  <c r="BK194" i="8"/>
  <c r="J194" i="8" s="1"/>
  <c r="J117" i="8" s="1"/>
  <c r="J124" i="7"/>
  <c r="J100" i="7" s="1"/>
  <c r="J93" i="8"/>
  <c r="E127" i="8"/>
  <c r="F136" i="8"/>
  <c r="BE143" i="8"/>
  <c r="BE146" i="8"/>
  <c r="BE179" i="8"/>
  <c r="J91" i="8"/>
  <c r="BE150" i="8"/>
  <c r="BE153" i="8"/>
  <c r="BE156" i="8"/>
  <c r="BE160" i="8"/>
  <c r="BE167" i="8"/>
  <c r="BE170" i="8"/>
  <c r="BE176" i="8"/>
  <c r="BE181" i="8"/>
  <c r="BE183" i="8"/>
  <c r="BE186" i="8"/>
  <c r="BE189" i="8"/>
  <c r="BE195" i="8"/>
  <c r="F93" i="8"/>
  <c r="BE164" i="8"/>
  <c r="BE173" i="8"/>
  <c r="BE192" i="8"/>
  <c r="J94" i="8"/>
  <c r="BE148" i="8"/>
  <c r="J116" i="7"/>
  <c r="BE173" i="7"/>
  <c r="BE175" i="7"/>
  <c r="BE177" i="7"/>
  <c r="BE179" i="7"/>
  <c r="BE215" i="7"/>
  <c r="BE217" i="7"/>
  <c r="BE237" i="7"/>
  <c r="E85" i="7"/>
  <c r="F94" i="7"/>
  <c r="J119" i="7"/>
  <c r="BE125" i="7"/>
  <c r="BE127" i="7"/>
  <c r="BE129" i="7"/>
  <c r="BE151" i="7"/>
  <c r="BE153" i="7"/>
  <c r="BE189" i="7"/>
  <c r="BE207" i="7"/>
  <c r="BE225" i="7"/>
  <c r="BE229" i="7"/>
  <c r="BE231" i="7"/>
  <c r="BE233" i="7"/>
  <c r="BE235" i="7"/>
  <c r="BE139" i="7"/>
  <c r="BE141" i="7"/>
  <c r="BE143" i="7"/>
  <c r="BE163" i="7"/>
  <c r="BE165" i="7"/>
  <c r="BE181" i="7"/>
  <c r="BE183" i="7"/>
  <c r="BE203" i="7"/>
  <c r="BE131" i="7"/>
  <c r="BE199" i="7"/>
  <c r="BE201" i="7"/>
  <c r="BE205" i="7"/>
  <c r="BE239" i="7"/>
  <c r="J118" i="7"/>
  <c r="BE133" i="7"/>
  <c r="BE135" i="7"/>
  <c r="BE145" i="7"/>
  <c r="BE147" i="7"/>
  <c r="BE149" i="7"/>
  <c r="BE155" i="7"/>
  <c r="BE167" i="7"/>
  <c r="BE169" i="7"/>
  <c r="BE171" i="7"/>
  <c r="F93" i="7"/>
  <c r="BE157" i="7"/>
  <c r="BE185" i="7"/>
  <c r="BE193" i="7"/>
  <c r="BE195" i="7"/>
  <c r="BE197" i="7"/>
  <c r="BE221" i="7"/>
  <c r="BE223" i="7"/>
  <c r="BE227" i="7"/>
  <c r="BE137" i="7"/>
  <c r="BE159" i="7"/>
  <c r="BE161" i="7"/>
  <c r="BE187" i="7"/>
  <c r="BE191" i="7"/>
  <c r="BE209" i="7"/>
  <c r="BE211" i="7"/>
  <c r="BE213" i="7"/>
  <c r="BE219" i="7"/>
  <c r="J96" i="6"/>
  <c r="F122" i="6"/>
  <c r="BE137" i="6"/>
  <c r="BE147" i="6"/>
  <c r="BE155" i="6"/>
  <c r="BE161" i="6"/>
  <c r="BE167" i="6"/>
  <c r="BE171" i="6"/>
  <c r="BE185" i="6"/>
  <c r="F123" i="6"/>
  <c r="BE131" i="6"/>
  <c r="BE143" i="6"/>
  <c r="BE145" i="6"/>
  <c r="BE149" i="6"/>
  <c r="BE169" i="6"/>
  <c r="BE175" i="6"/>
  <c r="BE195" i="6"/>
  <c r="J120" i="6"/>
  <c r="BE133" i="6"/>
  <c r="BE187" i="6"/>
  <c r="BE129" i="6"/>
  <c r="BE177" i="6"/>
  <c r="BE189" i="6"/>
  <c r="BE141" i="6"/>
  <c r="BE157" i="6"/>
  <c r="E85" i="6"/>
  <c r="J95" i="6"/>
  <c r="BE139" i="6"/>
  <c r="BE153" i="6"/>
  <c r="BE183" i="6"/>
  <c r="BE135" i="6"/>
  <c r="BE151" i="6"/>
  <c r="BE159" i="6"/>
  <c r="BE163" i="6"/>
  <c r="BE165" i="6"/>
  <c r="BE173" i="6"/>
  <c r="BE179" i="6"/>
  <c r="BE181" i="6"/>
  <c r="BE191" i="6"/>
  <c r="BE193" i="6"/>
  <c r="J93" i="5"/>
  <c r="BE136" i="5"/>
  <c r="BE152" i="5"/>
  <c r="BE162" i="5"/>
  <c r="BE204" i="5"/>
  <c r="BK135" i="4"/>
  <c r="J95" i="5"/>
  <c r="BE140" i="5"/>
  <c r="BE166" i="5"/>
  <c r="BE176" i="5"/>
  <c r="BE185" i="5"/>
  <c r="BE193" i="5"/>
  <c r="F95" i="5"/>
  <c r="J96" i="5"/>
  <c r="BE146" i="5"/>
  <c r="BE150" i="5"/>
  <c r="BE154" i="5"/>
  <c r="BE156" i="5"/>
  <c r="BE170" i="5"/>
  <c r="BE180" i="5"/>
  <c r="BE148" i="5"/>
  <c r="BE183" i="5"/>
  <c r="BE206" i="5"/>
  <c r="E85" i="5"/>
  <c r="F96" i="5"/>
  <c r="BE142" i="5"/>
  <c r="BE144" i="5"/>
  <c r="BE160" i="5"/>
  <c r="BE164" i="5"/>
  <c r="BE168" i="5"/>
  <c r="BE189" i="5"/>
  <c r="BE191" i="5"/>
  <c r="BE195" i="5"/>
  <c r="BE198" i="5"/>
  <c r="BE202" i="5"/>
  <c r="BE209" i="5"/>
  <c r="BE138" i="5"/>
  <c r="BE158" i="5"/>
  <c r="BE173" i="5"/>
  <c r="BE178" i="5"/>
  <c r="BE187" i="5"/>
  <c r="BE200" i="5"/>
  <c r="BE170" i="4"/>
  <c r="BE180" i="4"/>
  <c r="BE199" i="4"/>
  <c r="BE206" i="4"/>
  <c r="BE270" i="4"/>
  <c r="BE310" i="4"/>
  <c r="BE386" i="4"/>
  <c r="BE390" i="4"/>
  <c r="BE395" i="4"/>
  <c r="BE416" i="4"/>
  <c r="BE418" i="4"/>
  <c r="BE428" i="4"/>
  <c r="BE466" i="4"/>
  <c r="BE480" i="4"/>
  <c r="BE526" i="4"/>
  <c r="BE530" i="4"/>
  <c r="BE539" i="4"/>
  <c r="BE546" i="4"/>
  <c r="J93" i="4"/>
  <c r="E120" i="4"/>
  <c r="BE151" i="4"/>
  <c r="BE190" i="4"/>
  <c r="BE208" i="4"/>
  <c r="BE228" i="4"/>
  <c r="BE250" i="4"/>
  <c r="BE260" i="4"/>
  <c r="BE264" i="4"/>
  <c r="BE284" i="4"/>
  <c r="BE290" i="4"/>
  <c r="BE302" i="4"/>
  <c r="BE304" i="4"/>
  <c r="BE354" i="4"/>
  <c r="BE399" i="4"/>
  <c r="BE496" i="4"/>
  <c r="BE510" i="4"/>
  <c r="BE541" i="4"/>
  <c r="BE159" i="4"/>
  <c r="BE196" i="4"/>
  <c r="BE236" i="4"/>
  <c r="BE240" i="4"/>
  <c r="BE276" i="4"/>
  <c r="BE328" i="4"/>
  <c r="BE336" i="4"/>
  <c r="BE365" i="4"/>
  <c r="BE368" i="4"/>
  <c r="BE137" i="4"/>
  <c r="BE296" i="4"/>
  <c r="BE312" i="4"/>
  <c r="BE320" i="4"/>
  <c r="BE326" i="4"/>
  <c r="BE362" i="4"/>
  <c r="BE383" i="4"/>
  <c r="BE388" i="4"/>
  <c r="BE392" i="4"/>
  <c r="BE406" i="4"/>
  <c r="BE414" i="4"/>
  <c r="BE432" i="4"/>
  <c r="BE459" i="4"/>
  <c r="J96" i="4"/>
  <c r="BE163" i="4"/>
  <c r="BE177" i="4"/>
  <c r="BE187" i="4"/>
  <c r="BE224" i="4"/>
  <c r="BE244" i="4"/>
  <c r="BE254" i="4"/>
  <c r="BE318" i="4"/>
  <c r="BE342" i="4"/>
  <c r="BE345" i="4"/>
  <c r="BE438" i="4"/>
  <c r="BE456" i="4"/>
  <c r="BE488" i="4"/>
  <c r="BE503" i="4"/>
  <c r="BE543" i="4"/>
  <c r="F96" i="4"/>
  <c r="BE144" i="4"/>
  <c r="BE214" i="4"/>
  <c r="BE218" i="4"/>
  <c r="BE334" i="4"/>
  <c r="BE351" i="4"/>
  <c r="BE381" i="4"/>
  <c r="BE404" i="4"/>
  <c r="BE420" i="4"/>
  <c r="BE430" i="4"/>
  <c r="BE440" i="4"/>
  <c r="BE448" i="4"/>
  <c r="BE473" i="4"/>
  <c r="BE518" i="4"/>
  <c r="BE536" i="4"/>
  <c r="F126" i="3"/>
  <c r="BE138" i="3"/>
  <c r="BE141" i="3"/>
  <c r="BE148" i="3"/>
  <c r="E85" i="3"/>
  <c r="BE144" i="3"/>
  <c r="J93" i="3"/>
  <c r="J96" i="3"/>
  <c r="BE133" i="3"/>
  <c r="BE152" i="3"/>
  <c r="BE155" i="3"/>
  <c r="BE158" i="3"/>
  <c r="BE161" i="3"/>
  <c r="BE164" i="3"/>
  <c r="BB97" i="1"/>
  <c r="BA97" i="1"/>
  <c r="AW97" i="1"/>
  <c r="E85" i="2"/>
  <c r="J93" i="2"/>
  <c r="F96" i="2"/>
  <c r="J96" i="2"/>
  <c r="BE146" i="2"/>
  <c r="BE151" i="2"/>
  <c r="BE156" i="2"/>
  <c r="BE160" i="2"/>
  <c r="BE167" i="2"/>
  <c r="BE175" i="2"/>
  <c r="BE179" i="2"/>
  <c r="BE187" i="2"/>
  <c r="BE189" i="2"/>
  <c r="BE193" i="2"/>
  <c r="BE199" i="2"/>
  <c r="BE201" i="2"/>
  <c r="BE203" i="2"/>
  <c r="BE207" i="2"/>
  <c r="BE212" i="2"/>
  <c r="BE218" i="2"/>
  <c r="BE226" i="2"/>
  <c r="BE236" i="2"/>
  <c r="BE244" i="2"/>
  <c r="BE247" i="2"/>
  <c r="BE251" i="2"/>
  <c r="BE256" i="2"/>
  <c r="BE260" i="2"/>
  <c r="BE263" i="2"/>
  <c r="BE268" i="2"/>
  <c r="BE272" i="2"/>
  <c r="BE274" i="2"/>
  <c r="BE280" i="2"/>
  <c r="BE282" i="2"/>
  <c r="BE288" i="2"/>
  <c r="BE292" i="2"/>
  <c r="BE296" i="2"/>
  <c r="BE298" i="2"/>
  <c r="BE302" i="2"/>
  <c r="BE304" i="2"/>
  <c r="BE308" i="2"/>
  <c r="BE311" i="2"/>
  <c r="BE315" i="2"/>
  <c r="BE318" i="2"/>
  <c r="BE325" i="2"/>
  <c r="BE332" i="2"/>
  <c r="BE343" i="2"/>
  <c r="BE345" i="2"/>
  <c r="BE349" i="2"/>
  <c r="BE353" i="2"/>
  <c r="BE358" i="2"/>
  <c r="BE365" i="2"/>
  <c r="BE367" i="2"/>
  <c r="BE371" i="2"/>
  <c r="BE374" i="2"/>
  <c r="BE383" i="2"/>
  <c r="BE385" i="2"/>
  <c r="BE391" i="2"/>
  <c r="BE395" i="2"/>
  <c r="BE399" i="2"/>
  <c r="BE408" i="2"/>
  <c r="BE410" i="2"/>
  <c r="BE416" i="2"/>
  <c r="BE419" i="2"/>
  <c r="BE421" i="2"/>
  <c r="BE432" i="2"/>
  <c r="BE434" i="2"/>
  <c r="BE447" i="2"/>
  <c r="BE451" i="2"/>
  <c r="BE455" i="2"/>
  <c r="BE457" i="2"/>
  <c r="BE463" i="2"/>
  <c r="BE466" i="2"/>
  <c r="BE470" i="2"/>
  <c r="BE474" i="2"/>
  <c r="BE477" i="2"/>
  <c r="BE481" i="2"/>
  <c r="BE483" i="2"/>
  <c r="BE487" i="2"/>
  <c r="BE489" i="2"/>
  <c r="BE492" i="2"/>
  <c r="BE495" i="2"/>
  <c r="BE498" i="2"/>
  <c r="BE500" i="2"/>
  <c r="BE504" i="2"/>
  <c r="BE507" i="2"/>
  <c r="BE514" i="2"/>
  <c r="BE522" i="2"/>
  <c r="BE526" i="2"/>
  <c r="BE530" i="2"/>
  <c r="BE534" i="2"/>
  <c r="BE537" i="2"/>
  <c r="BE541" i="2"/>
  <c r="BE544" i="2"/>
  <c r="BE548" i="2"/>
  <c r="BE552" i="2"/>
  <c r="BE555" i="2"/>
  <c r="BE557" i="2"/>
  <c r="BE563" i="2"/>
  <c r="BE566" i="2"/>
  <c r="BE570" i="2"/>
  <c r="BE574" i="2"/>
  <c r="BE581" i="2"/>
  <c r="BE587" i="2"/>
  <c r="BE591" i="2"/>
  <c r="BE600" i="2"/>
  <c r="BE606" i="2"/>
  <c r="BE610" i="2"/>
  <c r="BE616" i="2"/>
  <c r="BE623" i="2"/>
  <c r="BE629" i="2"/>
  <c r="BE635" i="2"/>
  <c r="BE639" i="2"/>
  <c r="BE643" i="2"/>
  <c r="BE648" i="2"/>
  <c r="BE668" i="2"/>
  <c r="BE674" i="2"/>
  <c r="BE676" i="2"/>
  <c r="BE678" i="2"/>
  <c r="BE688" i="2"/>
  <c r="BE695" i="2"/>
  <c r="BE703" i="2"/>
  <c r="BE706" i="2"/>
  <c r="BE709" i="2"/>
  <c r="BE713" i="2"/>
  <c r="BE729" i="2"/>
  <c r="BE732" i="2"/>
  <c r="BE735" i="2"/>
  <c r="BE740" i="2"/>
  <c r="BE745" i="2"/>
  <c r="BE748" i="2"/>
  <c r="BE758" i="2"/>
  <c r="BE762" i="2"/>
  <c r="BE767" i="2"/>
  <c r="BE770" i="2"/>
  <c r="BE778" i="2"/>
  <c r="BE781" i="2"/>
  <c r="BE787" i="2"/>
  <c r="BE790" i="2"/>
  <c r="BE794" i="2"/>
  <c r="BE797" i="2"/>
  <c r="BE806" i="2"/>
  <c r="BE809" i="2"/>
  <c r="BE814" i="2"/>
  <c r="BE819" i="2"/>
  <c r="BE822" i="2"/>
  <c r="BE828" i="2"/>
  <c r="BE835" i="2"/>
  <c r="BE838" i="2"/>
  <c r="BE841" i="2"/>
  <c r="BE844" i="2"/>
  <c r="BE847" i="2"/>
  <c r="BE851" i="2"/>
  <c r="BE856" i="2"/>
  <c r="BE862" i="2"/>
  <c r="BE864" i="2"/>
  <c r="BE867" i="2"/>
  <c r="BE871" i="2"/>
  <c r="BE875" i="2"/>
  <c r="BE879" i="2"/>
  <c r="BE885" i="2"/>
  <c r="BE889" i="2"/>
  <c r="BE893" i="2"/>
  <c r="BE898" i="2"/>
  <c r="BE902" i="2"/>
  <c r="BE906" i="2"/>
  <c r="BE910" i="2"/>
  <c r="BE914" i="2"/>
  <c r="BE918" i="2"/>
  <c r="BE922" i="2"/>
  <c r="BE926" i="2"/>
  <c r="BE929" i="2"/>
  <c r="BE933" i="2"/>
  <c r="BE937" i="2"/>
  <c r="BE941" i="2"/>
  <c r="BE945" i="2"/>
  <c r="BE949" i="2"/>
  <c r="BE953" i="2"/>
  <c r="BE957" i="2"/>
  <c r="BE961" i="2"/>
  <c r="BE965" i="2"/>
  <c r="BE969" i="2"/>
  <c r="BE973" i="2"/>
  <c r="BE977" i="2"/>
  <c r="BE981" i="2"/>
  <c r="BE985" i="2"/>
  <c r="BE989" i="2"/>
  <c r="BE993" i="2"/>
  <c r="BE997" i="2"/>
  <c r="BE1000" i="2"/>
  <c r="BE1004" i="2"/>
  <c r="BE1007" i="2"/>
  <c r="BE1011" i="2"/>
  <c r="BE1013" i="2"/>
  <c r="BE1022" i="2"/>
  <c r="BE1025" i="2"/>
  <c r="BE1028" i="2"/>
  <c r="BE1032" i="2"/>
  <c r="BC97" i="1"/>
  <c r="BD97" i="1"/>
  <c r="F40" i="3"/>
  <c r="BC98" i="1" s="1"/>
  <c r="F41" i="4"/>
  <c r="BD99" i="1"/>
  <c r="J36" i="7"/>
  <c r="AW102" i="1" s="1"/>
  <c r="F41" i="3"/>
  <c r="BD98" i="1"/>
  <c r="F39" i="4"/>
  <c r="BB99" i="1" s="1"/>
  <c r="F38" i="6"/>
  <c r="BA101" i="1"/>
  <c r="J36" i="8"/>
  <c r="AW103" i="1" s="1"/>
  <c r="F39" i="8"/>
  <c r="BD103" i="1"/>
  <c r="J38" i="3"/>
  <c r="AW98" i="1" s="1"/>
  <c r="F39" i="5"/>
  <c r="BB100" i="1"/>
  <c r="J38" i="5"/>
  <c r="AW100" i="1" s="1"/>
  <c r="F41" i="5"/>
  <c r="BD100" i="1"/>
  <c r="F39" i="6"/>
  <c r="BB101" i="1" s="1"/>
  <c r="F36" i="7"/>
  <c r="BA102" i="1"/>
  <c r="F38" i="8"/>
  <c r="BC103" i="1" s="1"/>
  <c r="F39" i="3"/>
  <c r="BB98" i="1"/>
  <c r="F40" i="5"/>
  <c r="BC100" i="1" s="1"/>
  <c r="F38" i="5"/>
  <c r="BA100" i="1"/>
  <c r="F41" i="6"/>
  <c r="BD101" i="1" s="1"/>
  <c r="J38" i="6"/>
  <c r="AW101" i="1"/>
  <c r="F39" i="7"/>
  <c r="BD102" i="1" s="1"/>
  <c r="J38" i="4"/>
  <c r="AW99" i="1"/>
  <c r="F37" i="7"/>
  <c r="BB102" i="1" s="1"/>
  <c r="F38" i="3"/>
  <c r="BA98" i="1"/>
  <c r="F38" i="4"/>
  <c r="BA99" i="1" s="1"/>
  <c r="F40" i="6"/>
  <c r="BC101" i="1"/>
  <c r="F37" i="8"/>
  <c r="BB103" i="1" s="1"/>
  <c r="AS95" i="1"/>
  <c r="AS94" i="1"/>
  <c r="F40" i="4"/>
  <c r="BC99" i="1" s="1"/>
  <c r="F38" i="7"/>
  <c r="BC102" i="1"/>
  <c r="F36" i="8"/>
  <c r="BA103" i="1" s="1"/>
  <c r="BK126" i="6" l="1"/>
  <c r="J126" i="6" s="1"/>
  <c r="J100" i="6" s="1"/>
  <c r="J127" i="6"/>
  <c r="J101" i="6" s="1"/>
  <c r="R134" i="4"/>
  <c r="BK122" i="7"/>
  <c r="J122" i="7" s="1"/>
  <c r="J98" i="7" s="1"/>
  <c r="J123" i="7"/>
  <c r="J99" i="7" s="1"/>
  <c r="BK161" i="4"/>
  <c r="J161" i="4" s="1"/>
  <c r="J103" i="4" s="1"/>
  <c r="J145" i="2"/>
  <c r="J102" i="2" s="1"/>
  <c r="J128" i="6"/>
  <c r="J102" i="6" s="1"/>
  <c r="R140" i="8"/>
  <c r="R139" i="8"/>
  <c r="P140" i="8"/>
  <c r="P139" i="8"/>
  <c r="AU103" i="1"/>
  <c r="T140" i="8"/>
  <c r="T139" i="8" s="1"/>
  <c r="T134" i="5"/>
  <c r="T133" i="5" s="1"/>
  <c r="T132" i="5" s="1"/>
  <c r="P760" i="2"/>
  <c r="P143" i="2"/>
  <c r="AU97" i="1"/>
  <c r="R144" i="2"/>
  <c r="R131" i="3"/>
  <c r="R130" i="3"/>
  <c r="R129" i="3" s="1"/>
  <c r="R134" i="5"/>
  <c r="R133" i="5" s="1"/>
  <c r="R132" i="5" s="1"/>
  <c r="T760" i="2"/>
  <c r="BK162" i="8"/>
  <c r="J162" i="8" s="1"/>
  <c r="J107" i="8" s="1"/>
  <c r="T528" i="4"/>
  <c r="R760" i="2"/>
  <c r="T161" i="4"/>
  <c r="T134" i="4" s="1"/>
  <c r="BK760" i="2"/>
  <c r="J760" i="2"/>
  <c r="J111" i="2" s="1"/>
  <c r="T144" i="2"/>
  <c r="T143" i="2" s="1"/>
  <c r="BK528" i="4"/>
  <c r="J528" i="4" s="1"/>
  <c r="J107" i="4" s="1"/>
  <c r="BK131" i="3"/>
  <c r="J131" i="3"/>
  <c r="J102" i="3" s="1"/>
  <c r="J159" i="8"/>
  <c r="J106" i="8" s="1"/>
  <c r="BK141" i="8"/>
  <c r="BK140" i="8" s="1"/>
  <c r="BK139" i="8" s="1"/>
  <c r="J139" i="8" s="1"/>
  <c r="J98" i="8" s="1"/>
  <c r="J163" i="8"/>
  <c r="J108" i="8"/>
  <c r="BK133" i="5"/>
  <c r="J133" i="5"/>
  <c r="J101" i="5" s="1"/>
  <c r="J135" i="4"/>
  <c r="J101" i="4" s="1"/>
  <c r="BK143" i="2"/>
  <c r="J143" i="2" s="1"/>
  <c r="J34" i="2" s="1"/>
  <c r="AG97" i="1" s="1"/>
  <c r="F37" i="2"/>
  <c r="AZ97" i="1" s="1"/>
  <c r="AU96" i="1"/>
  <c r="AU95" i="1"/>
  <c r="AU94" i="1"/>
  <c r="J37" i="4"/>
  <c r="AV99" i="1"/>
  <c r="AT99" i="1" s="1"/>
  <c r="J35" i="8"/>
  <c r="AV103" i="1" s="1"/>
  <c r="AT103" i="1" s="1"/>
  <c r="J37" i="3"/>
  <c r="AV98" i="1"/>
  <c r="AT98" i="1" s="1"/>
  <c r="J37" i="5"/>
  <c r="AV100" i="1" s="1"/>
  <c r="AT100" i="1" s="1"/>
  <c r="J37" i="6"/>
  <c r="AV101" i="1"/>
  <c r="AT101" i="1" s="1"/>
  <c r="J34" i="6"/>
  <c r="AG101" i="1" s="1"/>
  <c r="J32" i="7"/>
  <c r="AG102" i="1" s="1"/>
  <c r="F35" i="8"/>
  <c r="AZ103" i="1" s="1"/>
  <c r="F37" i="3"/>
  <c r="AZ98" i="1" s="1"/>
  <c r="F37" i="5"/>
  <c r="AZ100" i="1" s="1"/>
  <c r="BD96" i="1"/>
  <c r="F37" i="6"/>
  <c r="AZ101" i="1"/>
  <c r="F35" i="7"/>
  <c r="AZ102" i="1"/>
  <c r="J37" i="2"/>
  <c r="AV97" i="1"/>
  <c r="AT97" i="1" s="1"/>
  <c r="F37" i="4"/>
  <c r="AZ99" i="1" s="1"/>
  <c r="BC96" i="1"/>
  <c r="AY96" i="1" s="1"/>
  <c r="BB96" i="1"/>
  <c r="AX96" i="1" s="1"/>
  <c r="BA96" i="1"/>
  <c r="AW96" i="1" s="1"/>
  <c r="J35" i="7"/>
  <c r="AV102" i="1" s="1"/>
  <c r="AT102" i="1" s="1"/>
  <c r="BK134" i="4" l="1"/>
  <c r="J134" i="4" s="1"/>
  <c r="J34" i="4" s="1"/>
  <c r="AG99" i="1" s="1"/>
  <c r="R143" i="2"/>
  <c r="BK130" i="3"/>
  <c r="J130" i="3"/>
  <c r="J101" i="3"/>
  <c r="J140" i="8"/>
  <c r="J99" i="8"/>
  <c r="J141" i="8"/>
  <c r="J100" i="8" s="1"/>
  <c r="AN102" i="1"/>
  <c r="AN101" i="1"/>
  <c r="J41" i="7"/>
  <c r="J43" i="6"/>
  <c r="BK132" i="5"/>
  <c r="J132" i="5"/>
  <c r="J34" i="5" s="1"/>
  <c r="AG100" i="1" s="1"/>
  <c r="AN100" i="1" s="1"/>
  <c r="AN99" i="1"/>
  <c r="J100" i="4"/>
  <c r="J43" i="4"/>
  <c r="AN97" i="1"/>
  <c r="J100" i="2"/>
  <c r="J43" i="2"/>
  <c r="BD95" i="1"/>
  <c r="BD94" i="1"/>
  <c r="W33" i="1"/>
  <c r="J32" i="8"/>
  <c r="AG103" i="1"/>
  <c r="BA95" i="1"/>
  <c r="AW95" i="1"/>
  <c r="BB95" i="1"/>
  <c r="BB94" i="1" s="1"/>
  <c r="W31" i="1" s="1"/>
  <c r="BC95" i="1"/>
  <c r="AY95" i="1" s="1"/>
  <c r="AZ96" i="1"/>
  <c r="AV96" i="1" s="1"/>
  <c r="AT96" i="1" s="1"/>
  <c r="J41" i="8" l="1"/>
  <c r="BK129" i="3"/>
  <c r="J129" i="3"/>
  <c r="J43" i="5"/>
  <c r="J100" i="5"/>
  <c r="AN103" i="1"/>
  <c r="J34" i="3"/>
  <c r="AG98" i="1" s="1"/>
  <c r="AG96" i="1" s="1"/>
  <c r="AG95" i="1" s="1"/>
  <c r="BC94" i="1"/>
  <c r="W32" i="1"/>
  <c r="AX95" i="1"/>
  <c r="AX94" i="1"/>
  <c r="AZ95" i="1"/>
  <c r="AV95" i="1"/>
  <c r="AT95" i="1" s="1"/>
  <c r="BA94" i="1"/>
  <c r="W30" i="1" s="1"/>
  <c r="AG94" i="1" l="1"/>
  <c r="AK26" i="1" s="1"/>
  <c r="AN95" i="1"/>
  <c r="J100" i="3"/>
  <c r="J43" i="3"/>
  <c r="AN96" i="1"/>
  <c r="AN98" i="1"/>
  <c r="AW94" i="1"/>
  <c r="AK30" i="1"/>
  <c r="AY94" i="1"/>
  <c r="AZ94" i="1"/>
  <c r="W29" i="1" s="1"/>
  <c r="AV94" i="1" l="1"/>
  <c r="AK29" i="1"/>
  <c r="AK35" i="1"/>
  <c r="AT94" i="1" l="1"/>
  <c r="AN94" i="1"/>
</calcChain>
</file>

<file path=xl/sharedStrings.xml><?xml version="1.0" encoding="utf-8"?>
<sst xmlns="http://schemas.openxmlformats.org/spreadsheetml/2006/main" count="15827" uniqueCount="2286">
  <si>
    <t>Export Komplet</t>
  </si>
  <si>
    <t/>
  </si>
  <si>
    <t>2.0</t>
  </si>
  <si>
    <t>False</t>
  </si>
  <si>
    <t>{78bb9251-ae76-4fb7-9e9e-b8b9d58e4372}</t>
  </si>
  <si>
    <t>&gt;&gt;  skryté sloupce  &lt;&lt;</t>
  </si>
  <si>
    <t>0,01</t>
  </si>
  <si>
    <t>21</t>
  </si>
  <si>
    <t>12</t>
  </si>
  <si>
    <t>REKAPITULACE STAVBY</t>
  </si>
  <si>
    <t>v ---  níže se nacházejí doplnkové a pomocné údaje k sestavám  --- v</t>
  </si>
  <si>
    <t>Návod na vyplnění</t>
  </si>
  <si>
    <t>0,001</t>
  </si>
  <si>
    <t>Kód:</t>
  </si>
  <si>
    <t>SW_Brno-224165</t>
  </si>
  <si>
    <t>Měnit lze pouze buňky se žlutým podbarvením!_x000D_
_x000D_
1) na prvním listu Rekapitulace stavby vyplňte v sestavě_x000D_
_x000D_
    a) Souhrnný list_x000D_
       - údaje o Uchazeči_x000D_
         (přenesou se do ostatních sestav i v jiných listech)_x000D_
_x000D_
    b) Rekapitulace objektů_x000D_
       - potřebné Ostatní náklady_x000D_
_x000D_
2) na vybraných listech vyplňte v sestavě_x000D_
_x000D_
    a) Krycí list_x000D_
       - údaje o Uchazeči, pokud se liší od údajů o Uchazeči na Souhrnném listu_x000D_
         (údaje se přenesou do ostatních sestav v daném listu)_x000D_
_x000D_
    b) Rekapitulace rozpočtu_x000D_
       - potřebné Ostatní náklady_x000D_
_x000D_
    c) Celkové náklady za stavbu_x000D_
       - ceny u položek_x000D_
       - množství, pokud má žluté podbarvení_x000D_
       - a v případě potřeby poznámku (ta je ve skrytém sloupci)</t>
  </si>
  <si>
    <t>Stavba:</t>
  </si>
  <si>
    <t>Brno, VDJ Chochola, rekonstrukce stavební části a technologie</t>
  </si>
  <si>
    <t>KSO:</t>
  </si>
  <si>
    <t>CC-CZ:</t>
  </si>
  <si>
    <t>Místo:</t>
  </si>
  <si>
    <t xml:space="preserve"> </t>
  </si>
  <si>
    <t>Datum:</t>
  </si>
  <si>
    <t>23. 4. 2025</t>
  </si>
  <si>
    <t>Zadavatel:</t>
  </si>
  <si>
    <t>IČ:</t>
  </si>
  <si>
    <t>Statutární město Brno</t>
  </si>
  <si>
    <t>DIČ:</t>
  </si>
  <si>
    <t>Uchazeč:</t>
  </si>
  <si>
    <t>Vyplň údaj</t>
  </si>
  <si>
    <t>Projektant:</t>
  </si>
  <si>
    <t>Sweco a.s., divize Morava</t>
  </si>
  <si>
    <t>True</t>
  </si>
  <si>
    <t>Zpracovatel:</t>
  </si>
  <si>
    <t>Poznámka:</t>
  </si>
  <si>
    <t>Cena bez DPH</t>
  </si>
  <si>
    <t>Sazba daně</t>
  </si>
  <si>
    <t>Základ daně</t>
  </si>
  <si>
    <t>Výše daně</t>
  </si>
  <si>
    <t>DPH</t>
  </si>
  <si>
    <t>základní</t>
  </si>
  <si>
    <t>snížená</t>
  </si>
  <si>
    <t>zákl. přenesená</t>
  </si>
  <si>
    <t>sníž. přenesená</t>
  </si>
  <si>
    <t>nulová</t>
  </si>
  <si>
    <t>Cena s DPH</t>
  </si>
  <si>
    <t>v</t>
  </si>
  <si>
    <t>CZK</t>
  </si>
  <si>
    <t>Projektant</t>
  </si>
  <si>
    <t>Zpracovatel</t>
  </si>
  <si>
    <t>Datum a podpis:</t>
  </si>
  <si>
    <t>Razítko</t>
  </si>
  <si>
    <t>Objednavatel</t>
  </si>
  <si>
    <t>Uchazeč</t>
  </si>
  <si>
    <t>REKAPITULACE OBJEKTŮ STAVBY A SOUPISŮ PRACÍ</t>
  </si>
  <si>
    <t>Informatívní údaje z listů zakázek</t>
  </si>
  <si>
    <t>Kód</t>
  </si>
  <si>
    <t>Popis</t>
  </si>
  <si>
    <t>Cena bez DPH [CZK]</t>
  </si>
  <si>
    <t>Cena s DPH [CZK]</t>
  </si>
  <si>
    <t>Typ</t>
  </si>
  <si>
    <t>z toho Ostat._x000D_
náklady [CZK]</t>
  </si>
  <si>
    <t>DPH [CZK]</t>
  </si>
  <si>
    <t>Normohodiny [h]</t>
  </si>
  <si>
    <t>DPH základní [CZK]</t>
  </si>
  <si>
    <t>DPH snížená [CZK]</t>
  </si>
  <si>
    <t>DPH základní přenesená_x000D_
[CZK]</t>
  </si>
  <si>
    <t>DPH snížená přenesená_x000D_
[CZK]</t>
  </si>
  <si>
    <t>Základna_x000D_
DPH základní</t>
  </si>
  <si>
    <t>Základna_x000D_
DPH snížená</t>
  </si>
  <si>
    <t>Základna_x000D_
DPH zákl. přenesená</t>
  </si>
  <si>
    <t>Základna_x000D_
DPH sníž. přenesená</t>
  </si>
  <si>
    <t>Základna_x000D_
DPH nulová</t>
  </si>
  <si>
    <t>Náklady z rozpočtů</t>
  </si>
  <si>
    <t>D</t>
  </si>
  <si>
    <t>0</t>
  </si>
  <si>
    <t>###NOIMPORT###</t>
  </si>
  <si>
    <t>IMPORT</t>
  </si>
  <si>
    <t>{00000000-0000-0000-0000-000000000000}</t>
  </si>
  <si>
    <t>01</t>
  </si>
  <si>
    <t>STA</t>
  </si>
  <si>
    <t>1</t>
  </si>
  <si>
    <t>{a2f44100-59ed-450c-9102-c99a56aee1a1}</t>
  </si>
  <si>
    <t>2</t>
  </si>
  <si>
    <t>001</t>
  </si>
  <si>
    <t>SO 01.1 Stavební úpravy a rekonstrukce vodojemu</t>
  </si>
  <si>
    <t>Soupis</t>
  </si>
  <si>
    <t>{f35e3562-c0b9-4974-b73e-500b879e316d}</t>
  </si>
  <si>
    <t>/</t>
  </si>
  <si>
    <t>0001</t>
  </si>
  <si>
    <t>SO 01.1 Stavební úpravy a rekonstrukce vodojemu - stavební část</t>
  </si>
  <si>
    <t>3</t>
  </si>
  <si>
    <t>{969a3e51-fee0-43ab-962c-9e5c2751cd09}</t>
  </si>
  <si>
    <t>0002</t>
  </si>
  <si>
    <t>SO 01.2 Stavební úpravy a rekonstrukce vodojemu - VZT</t>
  </si>
  <si>
    <t>{0251c555-2013-4e17-a805-1c996dd954ab}</t>
  </si>
  <si>
    <t>0003</t>
  </si>
  <si>
    <t>SO 01.3 Stavební úpravy a rekonstrukce vodojemu - Silnoproud</t>
  </si>
  <si>
    <t>{d93bf6b1-6b7c-4816-9dc9-67124cfb5576}</t>
  </si>
  <si>
    <t>0004</t>
  </si>
  <si>
    <t>SO 01.4 Stavební úpravy a rekonstrukce vodojemu - elektronické komunikace + Měření a regulace</t>
  </si>
  <si>
    <t>{d30159fd-2ee8-4bae-a152-89a1afdf90c2}</t>
  </si>
  <si>
    <t>0005</t>
  </si>
  <si>
    <t>SO 01.5 Stavební ´pravy a rekonstrukce vodojemu - EZS</t>
  </si>
  <si>
    <t>{0e73d09a-5f90-4ab6-a404-0f8ddb9635b9}</t>
  </si>
  <si>
    <t>003</t>
  </si>
  <si>
    <t>PS 01 Vystrojení VDJ Chochola</t>
  </si>
  <si>
    <t>{5841f1d2-5538-4f1e-bdb2-6f64dcb5b428}</t>
  </si>
  <si>
    <t>004</t>
  </si>
  <si>
    <t>Ostatní a vedlejší náklady</t>
  </si>
  <si>
    <t>{93e02cac-75ab-4c30-83f0-45e6ef8d7ff0}</t>
  </si>
  <si>
    <t>KRYCÍ LIST SOUPISU PRACÍ</t>
  </si>
  <si>
    <t>Objekt:</t>
  </si>
  <si>
    <t>01 - Brno, VDJ Chochola, rekonstrukce stavební části a technologie</t>
  </si>
  <si>
    <t>Soupis:</t>
  </si>
  <si>
    <t>001 - SO 01.1 Stavební úpravy a rekonstrukce vodojemu</t>
  </si>
  <si>
    <t>Úroveň 3:</t>
  </si>
  <si>
    <t>0001 - SO 01.1 Stavební úpravy a rekonstrukce vodojemu - stavební část</t>
  </si>
  <si>
    <t>REKAPITULACE ČLENĚNÍ SOUPISU PRACÍ</t>
  </si>
  <si>
    <t>Kód dílu - Popis</t>
  </si>
  <si>
    <t>Cena celkem [CZK]</t>
  </si>
  <si>
    <t>Náklady ze soupisu prací</t>
  </si>
  <si>
    <t>-1</t>
  </si>
  <si>
    <t>HSV - Práce a dodávky HSV</t>
  </si>
  <si>
    <t xml:space="preserve">    1 - Zemní práce</t>
  </si>
  <si>
    <t xml:space="preserve">    3 - Svislé a kompletní konstrukce</t>
  </si>
  <si>
    <t xml:space="preserve">    4 - Vodorovné konstrukce</t>
  </si>
  <si>
    <t xml:space="preserve">    5 - Komunikace pozemní</t>
  </si>
  <si>
    <t xml:space="preserve">    6 - Úpravy povrchů, podlahy a osazování výplní</t>
  </si>
  <si>
    <t xml:space="preserve">    8 - Trubní vedení</t>
  </si>
  <si>
    <t xml:space="preserve">    9 - Ostatní konstrukce a práce, bourání</t>
  </si>
  <si>
    <t xml:space="preserve">    997 - Přesun sutě</t>
  </si>
  <si>
    <t xml:space="preserve">    998 - Přesun hmot</t>
  </si>
  <si>
    <t>PSV - Práce a dodávky PSV</t>
  </si>
  <si>
    <t xml:space="preserve">    711 - Izolace proti vodě, vlhkosti a plynům</t>
  </si>
  <si>
    <t xml:space="preserve">    712 - Povlakové krytiny</t>
  </si>
  <si>
    <t xml:space="preserve">    713 - Izolace tepelné</t>
  </si>
  <si>
    <t xml:space="preserve">    751 - Vzduchotechnika</t>
  </si>
  <si>
    <t xml:space="preserve">    764 - Konstrukce klempířské</t>
  </si>
  <si>
    <t xml:space="preserve">    767 - Konstrukce zámečnické</t>
  </si>
  <si>
    <t xml:space="preserve">    781 - Dokončovací práce - obklady</t>
  </si>
  <si>
    <t xml:space="preserve">    784 - Dokončovací práce - malby a tapety</t>
  </si>
  <si>
    <t>SOUPIS PRACÍ</t>
  </si>
  <si>
    <t>PČ</t>
  </si>
  <si>
    <t>MJ</t>
  </si>
  <si>
    <t>Množství</t>
  </si>
  <si>
    <t>J.cena [CZK]</t>
  </si>
  <si>
    <t>Cenová soustava</t>
  </si>
  <si>
    <t>J. Nh [h]</t>
  </si>
  <si>
    <t>Nh celkem [h]</t>
  </si>
  <si>
    <t>J. hmotnost [t]</t>
  </si>
  <si>
    <t>Hmotnost celkem [t]</t>
  </si>
  <si>
    <t>J. suť [t]</t>
  </si>
  <si>
    <t>Suť Celkem [t]</t>
  </si>
  <si>
    <t>Náklady soupisu celkem</t>
  </si>
  <si>
    <t>HSV</t>
  </si>
  <si>
    <t>Práce a dodávky HSV</t>
  </si>
  <si>
    <t>ROZPOCET</t>
  </si>
  <si>
    <t>Zemní práce</t>
  </si>
  <si>
    <t>K</t>
  </si>
  <si>
    <t>121151113</t>
  </si>
  <si>
    <t>Sejmutí ornice plochy do 500 m2 tl vrstvy do 200 mm strojně</t>
  </si>
  <si>
    <t>m2</t>
  </si>
  <si>
    <t>CS ÚRS 2025 01</t>
  </si>
  <si>
    <t>4</t>
  </si>
  <si>
    <t>405429415</t>
  </si>
  <si>
    <t>PP</t>
  </si>
  <si>
    <t>Sejmutí ornice strojně při souvislé ploše přes 100 do 500 m2, tl. vrstvy do 200 mm</t>
  </si>
  <si>
    <t>P</t>
  </si>
  <si>
    <t xml:space="preserve">Poznámka k položce:_x000D_
viz TZ př.č. D.1.1.1 a. D.1.1.2, v.č. D.1.1.3.1 až 14  , situace C3, konstrukční část př.č. D.3.1 až 4 </t>
  </si>
  <si>
    <t>VV</t>
  </si>
  <si>
    <t>tl.150mm</t>
  </si>
  <si>
    <t>50</t>
  </si>
  <si>
    <t>122251101</t>
  </si>
  <si>
    <t>Odkopávky a prokopávky nezapažené v hornině třídy těžitelnosti I skupiny 3 objem do 20 m3 strojně</t>
  </si>
  <si>
    <t>m3</t>
  </si>
  <si>
    <t>-1674837099</t>
  </si>
  <si>
    <t>Odkopávky a prokopávky nezapažené strojně v hornině třídy těžitelnosti I skupiny 3 do 20 m3</t>
  </si>
  <si>
    <t>Poznámka k položce:_x000D_
viz TZ př.č. D.1.1.1 a. D.1.1.2, v.č. D.1.1.3.1 až 14  , situace C3, konstrukční část př.č. D.3.1 až 4 _x000D_
Přebytečná zemina nevyužitá na zásyp bude využita pro formaci terénu okolo VDJ</t>
  </si>
  <si>
    <t>v zeleni, ornice tl.150mm odstraněna v rámci přípravných prací</t>
  </si>
  <si>
    <t>"dle autocad" 19*(0,3-0,15)</t>
  </si>
  <si>
    <t>131111322</t>
  </si>
  <si>
    <t>Vrtání jamek pro plotové sloupky D přes 100 do 200 mm ručně s mechanickým vrtákem</t>
  </si>
  <si>
    <t>m</t>
  </si>
  <si>
    <t>540728907</t>
  </si>
  <si>
    <t>Vrtání jamek ručně mechanickým vrtákem průměru přes 100 do 200 mm</t>
  </si>
  <si>
    <t>Poznámka k položce:_x000D_
viz TZ př.č. D.1.1.1 a. D.1.1.2, v.č. D.1.1.3.1 až 14, situace C3, konstrukční část př.č. D.3.1 až 4 _x000D_
Přebytečná zemina nevyužitá na zásyp bude využita pro formaci terénu okolo VDJ</t>
  </si>
  <si>
    <t>"oplocení, 5" 0,95*20</t>
  </si>
  <si>
    <t>132212131</t>
  </si>
  <si>
    <t>Hloubení nezapažených rýh šířky do 800 mm v soudržných horninách třídy těžitelnosti I skupiny 3 ručně</t>
  </si>
  <si>
    <t>-1133244023</t>
  </si>
  <si>
    <t>Hloubení nezapažených rýh šířky do 800 mm ručně s urovnáním dna do předepsaného profilu a spádu v hornině třídy těžitelnosti I skupiny 3 soudržných</t>
  </si>
  <si>
    <t>pro zapuštění podhrabových desek</t>
  </si>
  <si>
    <t>"oplocení, 4" 2,95*0,05*0,15*19</t>
  </si>
  <si>
    <t>"kolem objektu, ornicetl.150mm odstraněna v rámci přípravných prací" 2*(6,2+3,64)*0,6*(0,6-0,15)</t>
  </si>
  <si>
    <t>Součet</t>
  </si>
  <si>
    <t>5</t>
  </si>
  <si>
    <t>132254202</t>
  </si>
  <si>
    <t>Hloubení zapažených rýh š do 2000 mm v hornině třídy těžitelnosti I skupiny 3 objem do 50 m3</t>
  </si>
  <si>
    <t>-1478846396</t>
  </si>
  <si>
    <t>Hloubení zapažených rýh šířky přes 800 do 2 000 mm strojně s urovnáním dna do předepsaného profilu a spádu v hornině třídy těžitelnosti I skupiny 3 přes 20 do 50 m3</t>
  </si>
  <si>
    <t>uložení v zemi, v zeleni, ornice tl.150mm odstraněna v rámci přípravných prací</t>
  </si>
  <si>
    <t>"odběr, PE D63" 4,7*0,8*(1,8-0,15)</t>
  </si>
  <si>
    <t>"přítok, PE D63" 4,5*0,8*(1,8-0,15)</t>
  </si>
  <si>
    <t>"bezpečnostní odtok, PVC DN150" 4,5*1,1*(2,5-0,15)</t>
  </si>
  <si>
    <t>6</t>
  </si>
  <si>
    <t>139001101</t>
  </si>
  <si>
    <t>Příplatek za ztížení vykopávky v blízkosti podzemního vedení (ruční výkop)</t>
  </si>
  <si>
    <t>828732</t>
  </si>
  <si>
    <t>Příplatek k cenám hloubených vykopávek za ztížení vykopávky v blízkosti podzemního vedení nebo výbušnin pro jakoukoliv třídu horniny</t>
  </si>
  <si>
    <t>30% z výkopu</t>
  </si>
  <si>
    <t>"rýhy do š 2000mm" 23,777*0,3</t>
  </si>
  <si>
    <t>7</t>
  </si>
  <si>
    <t>151811131</t>
  </si>
  <si>
    <t>Osazení pažicího boxu hl výkopu do 4 m š do 1,2 m</t>
  </si>
  <si>
    <t>-1908098752</t>
  </si>
  <si>
    <t>Zřízení pažicích boxů pro pažení a rozepření stěn rýh podzemního vedení hloubka výkopu do 4 m, šířka do 1,2 m</t>
  </si>
  <si>
    <t>Poznámka k položce:_x000D_
viz TZ př.č. D.1.1.1 a. D.1.1.2, v.č. D.1.1.3.1 až 14  , situace C3, konstrukční část př.č. D.3.1 až 4 _x000D_
vzniklá mezera mezi pažením a rostlou zeminou bude vyplněna obsypem tak, aby pažení aktivně působilo na okolní terén</t>
  </si>
  <si>
    <t>uložení v zemi, v zelni, ornice tl.150mm odstraněna v rámci přípravných prací</t>
  </si>
  <si>
    <t>"odběr, PE D63" 4,7*1,8*2</t>
  </si>
  <si>
    <t>"přítok, PE D63" 4,5*1,8*2</t>
  </si>
  <si>
    <t>"bezpečnostní odtok, PVC DN150" 4,5*2,5*2</t>
  </si>
  <si>
    <t>8</t>
  </si>
  <si>
    <t>151811231</t>
  </si>
  <si>
    <t>Odstranění pažicího boxu hl výkopu do 4 m š do 1,2 m</t>
  </si>
  <si>
    <t>2095452797</t>
  </si>
  <si>
    <t>Odstranění pažicích boxů pro pažení a rozepření stěn rýh podzemního vedení hloubka výkopu do 4 m, šířka do 1,2 m</t>
  </si>
  <si>
    <t>9</t>
  </si>
  <si>
    <t>162251102</t>
  </si>
  <si>
    <t>Vodorovné přemístění přes 20 do 50 m výkopku/sypaniny z horniny třídy těžitelnosti I skupiny 1 až 3 - ornice na mezideponii</t>
  </si>
  <si>
    <t>-737376625</t>
  </si>
  <si>
    <t>Vodorovné přemístění výkopku nebo sypaniny po suchu na obvyklém dopravním prostředku, bez naložení výkopku, avšak se složením bez rozhrnutí z horniny třídy těžitelnosti I skupiny 1 až 3 na vzdálenost přes 20 do 50 m</t>
  </si>
  <si>
    <t>viz sejmutí tl.150mm</t>
  </si>
  <si>
    <t>50*0,15</t>
  </si>
  <si>
    <t>10</t>
  </si>
  <si>
    <t>162251102,1</t>
  </si>
  <si>
    <t>Vodorovné přemístění přes 20 do 50 m výkopku/sypaniny z horniny třídy těžitelnosti I skupiny 1 až 3 - zemina na mezideponii</t>
  </si>
  <si>
    <t>406524973</t>
  </si>
  <si>
    <t>"vrtání jamek" 3,14*0,1*0,1*19</t>
  </si>
  <si>
    <t>"odkopávky" 2,85</t>
  </si>
  <si>
    <t>"výkop rýh" 5,734+23,777</t>
  </si>
  <si>
    <t>11</t>
  </si>
  <si>
    <t>162251102,2</t>
  </si>
  <si>
    <t>Vodorovné přemístění přes 20 do 50 m výkopku/sypaniny z horniny třídy těžitelnosti I skupiny 1 až 3 - ornice zpět na stavbu</t>
  </si>
  <si>
    <t>-210111631</t>
  </si>
  <si>
    <t>162251102,3</t>
  </si>
  <si>
    <t>Vodorovné přemístění přes 20 do 50 m výkopku/sypaniny z horniny třídy těžitelnosti I skupiny 1 až 3 - zemina zpět na stavbu</t>
  </si>
  <si>
    <t>269712083</t>
  </si>
  <si>
    <t>13</t>
  </si>
  <si>
    <t>167151101</t>
  </si>
  <si>
    <t>Nakládání výkopku z hornin třídy těžitelnosti I skupiny 1 až 3 do 100 m3 - ornice zpět na stavbu</t>
  </si>
  <si>
    <t>-1061965927</t>
  </si>
  <si>
    <t>Nakládání, skládání a překládání neulehlého výkopku nebo sypaniny strojně nakládání, množství do 100 m3, z horniny třídy těžitelnosti I, skupiny 1 až 3</t>
  </si>
  <si>
    <t>viz rozprostření, tl.150mm</t>
  </si>
  <si>
    <t>(25+25)*0,15</t>
  </si>
  <si>
    <t>14</t>
  </si>
  <si>
    <t>167151101,1</t>
  </si>
  <si>
    <t>Nakládání výkopku z hornin třídy těžitelnosti I skupiny 1 až 3 do 100 m3 - zemina zpět na stavbu</t>
  </si>
  <si>
    <t>-1753118125</t>
  </si>
  <si>
    <t>"násyp" 15,312</t>
  </si>
  <si>
    <t>"zásyp" 17,646</t>
  </si>
  <si>
    <t>15</t>
  </si>
  <si>
    <t>171151103</t>
  </si>
  <si>
    <t>Uložení sypaniny z hornin soudržných do násypů zhutněných strojně</t>
  </si>
  <si>
    <t>-1458362439</t>
  </si>
  <si>
    <t>Uložení sypanin do násypů strojně s rozprostřením sypaniny ve vrstvách a s hrubým urovnáním zhutněných z hornin soudržných jakékoliv třídy těžitelnosti</t>
  </si>
  <si>
    <t>"zemina na mezideponii" 32,958</t>
  </si>
  <si>
    <t>"odpočet zásyp zeminou" -17,646</t>
  </si>
  <si>
    <t>16</t>
  </si>
  <si>
    <t>171152501</t>
  </si>
  <si>
    <t xml:space="preserve">Zhutnění podloží z hornin soudržných nebo nesoudržných </t>
  </si>
  <si>
    <t>1667326773</t>
  </si>
  <si>
    <t>Zhutnění podloží pod násypy z rostlé horniny třídy těžitelnosti I a II, skupiny 1 až 4 z hornin soudružných a nesoudržných</t>
  </si>
  <si>
    <t xml:space="preserve">Poznámka k položce:_x000D_
viz TZ př.č. D.1.1.1 a. D.1.1.2, v.č. D.1.1.3.1 až 14, situace C3, konstrukční část př.č. D.3.1 až 4 </t>
  </si>
  <si>
    <t>uložení v zemi</t>
  </si>
  <si>
    <t>"odběr, PE D63" 4,7*0,8</t>
  </si>
  <si>
    <t>"přítok, PE D63" 4,5*0,8</t>
  </si>
  <si>
    <t>"bezpečnostní odtok, PVC DN150" 4,5*1,1</t>
  </si>
  <si>
    <t>17</t>
  </si>
  <si>
    <t>174151101</t>
  </si>
  <si>
    <t>Zásyp jam, šachet rýh nebo kolem objektů sypaninou se zhutněním</t>
  </si>
  <si>
    <t>1507149659</t>
  </si>
  <si>
    <t>Zásyp sypaninou z jakékoliv horniny strojně s uložením výkopku ve vrstvách se zhutněním jam, šachet, rýh nebo kolem objektů v těchto vykopávkách</t>
  </si>
  <si>
    <t>Poznámka k položce:_x000D_
bude posouzena vhodnost zeminy pro zásyp, případně bude zemina zlepšena provápněním nebo smísením s vhodným zásypovým materiálem</t>
  </si>
  <si>
    <t>výkop rýh š do 2000mm</t>
  </si>
  <si>
    <t>23,777</t>
  </si>
  <si>
    <t>lóže</t>
  </si>
  <si>
    <t>-1,231</t>
  </si>
  <si>
    <t>obsyp</t>
  </si>
  <si>
    <t>-4,9</t>
  </si>
  <si>
    <t>18</t>
  </si>
  <si>
    <t>175111101</t>
  </si>
  <si>
    <t>Obsypání potrubí ručně sypaninou bez prohození, uloženou do 3 m</t>
  </si>
  <si>
    <t>1646179205</t>
  </si>
  <si>
    <t>Obsypání potrubí ručně sypaninou z vhodných hornin třídy těžitelnosti I a II, skupiny 1 až 4 nebo materiálem připraveným podél výkopu ve vzdálenosti do 3 m od jeho kraje pro jakoukoliv hloubku výkopu a míru zhutnění bez prohození sypaniny</t>
  </si>
  <si>
    <t>"odběr, PE D63" 4,7*0,8*0,363</t>
  </si>
  <si>
    <t>"přítok, PE D63" 4,5*0,8*0,363</t>
  </si>
  <si>
    <t>"bezpečnostní odtok, PVC DN150" 4,5*1,1*0,45</t>
  </si>
  <si>
    <t>19</t>
  </si>
  <si>
    <t>M</t>
  </si>
  <si>
    <t>583,1-R</t>
  </si>
  <si>
    <t>písek zrna 0-4(8)mm</t>
  </si>
  <si>
    <t>t</t>
  </si>
  <si>
    <t>-202804205</t>
  </si>
  <si>
    <t>písek zrna 0-8mm</t>
  </si>
  <si>
    <t>4,9*2 'Přepočtené koeficientem množství</t>
  </si>
  <si>
    <t>20</t>
  </si>
  <si>
    <t>181,1-R</t>
  </si>
  <si>
    <t>Zatravnění a ohumusování, vč. zálivky vodou a dodávkou materiálů</t>
  </si>
  <si>
    <t>1270939979</t>
  </si>
  <si>
    <t>25+25</t>
  </si>
  <si>
    <t>181152302</t>
  </si>
  <si>
    <t>Úprava pláně pro silnice a dálnice v zářezech se zhutněním</t>
  </si>
  <si>
    <t>-390824584</t>
  </si>
  <si>
    <t>Úprava pláně na stavbách silnic a dálnic strojně v zářezech mimo skalních se zhutněním</t>
  </si>
  <si>
    <t>"zpevněné plochy</t>
  </si>
  <si>
    <t>"dle autocad" 19</t>
  </si>
  <si>
    <t>22</t>
  </si>
  <si>
    <t>181351003</t>
  </si>
  <si>
    <t>Rozprostření ornice tl vrstvy do 200 mm pl do 100 m2 v rovině nebo ve svahu do 1:5 strojně</t>
  </si>
  <si>
    <t>-1578656734</t>
  </si>
  <si>
    <t>Rozprostření a urovnání ornice v rovině nebo ve svahu sklonu do 1:5 strojně při souvislé ploše do 100 m2, tl. vrstvy do 200 mm</t>
  </si>
  <si>
    <t>25</t>
  </si>
  <si>
    <t>23</t>
  </si>
  <si>
    <t>182251101</t>
  </si>
  <si>
    <t>Svahování násypů strojně</t>
  </si>
  <si>
    <t>-1363948612</t>
  </si>
  <si>
    <t>Svahování trvalých svahů do projektovaných profilů strojně s potřebným přemístěním výkopku při svahování násypů v jakékoliv hornině</t>
  </si>
  <si>
    <t>24</t>
  </si>
  <si>
    <t>182351023</t>
  </si>
  <si>
    <t>Rozprostření ornice pl do 100 m2 ve svahu přes 1:5 tl vrstvy do 200 mm strojně</t>
  </si>
  <si>
    <t>-246646910</t>
  </si>
  <si>
    <t>Rozprostření a urovnání ornice ve svahu sklonu přes 1:5 strojně při souvislé ploše do 100 m2, tl. vrstvy do 200 mm</t>
  </si>
  <si>
    <t>Svislé a kompletní konstrukce</t>
  </si>
  <si>
    <t>338171115</t>
  </si>
  <si>
    <t>Osazování sloupků a vzpěr plotových ocelových v do 2 m ukotvením k pevnému podkladu</t>
  </si>
  <si>
    <t>kus</t>
  </si>
  <si>
    <t>168000817</t>
  </si>
  <si>
    <t>Montáž sloupků a vzpěr plotových ocelových trubkových nebo profilovaných výšky do 2 m ukotvením k pevnému podkladu</t>
  </si>
  <si>
    <t>"oplocení, 6" 12</t>
  </si>
  <si>
    <t>26</t>
  </si>
  <si>
    <t>55342273R</t>
  </si>
  <si>
    <t>vzpěra typová plotová průběžná Pz + PVC povrchová úprava, barva antracit 1800/42x1,5mm</t>
  </si>
  <si>
    <t>2053858449</t>
  </si>
  <si>
    <t>27</t>
  </si>
  <si>
    <t>338171123</t>
  </si>
  <si>
    <t>Osazování sloupků a vzpěr plotových ocelových v přes 2 do 2,9 m se zabetonováním</t>
  </si>
  <si>
    <t>369340537</t>
  </si>
  <si>
    <t>Montáž sloupků a vzpěr plotových ocelových trubkových nebo profilovaných výšky přes 2 do 2,9 m se zabetonováním do 0,08 m3 do připravených jamek</t>
  </si>
  <si>
    <t>"oplocení, 1.1" 14</t>
  </si>
  <si>
    <t>"oplocení, 1.2" 6</t>
  </si>
  <si>
    <t>28</t>
  </si>
  <si>
    <t>55342263R</t>
  </si>
  <si>
    <t>sloupek typový plotový průběžný Pz + PVC povrchová úprava, barva antracit 2800/48x1,5mm</t>
  </si>
  <si>
    <t>1287979016</t>
  </si>
  <si>
    <t>29</t>
  </si>
  <si>
    <t>348,7-R</t>
  </si>
  <si>
    <t>Dodávka + montáž systémový plechový držák pro pohrabové desky výšky 300mm</t>
  </si>
  <si>
    <t>ks</t>
  </si>
  <si>
    <t>299191860</t>
  </si>
  <si>
    <t>"oplocení, 3.1" 10</t>
  </si>
  <si>
    <t>"oplocení, 3.2" 14</t>
  </si>
  <si>
    <t>30</t>
  </si>
  <si>
    <t>348,8-R</t>
  </si>
  <si>
    <t>Dodávka + montáž systémový plechový úchyt vzpěry</t>
  </si>
  <si>
    <t>-709725319</t>
  </si>
  <si>
    <t>"oplocení, 7" 12</t>
  </si>
  <si>
    <t>31</t>
  </si>
  <si>
    <t>348101220</t>
  </si>
  <si>
    <t>Osazení vrat nebo vrátek k oplocení na ocelové sloupky pl přes 2 do 4 m2</t>
  </si>
  <si>
    <t>567693303</t>
  </si>
  <si>
    <t>Osazení vrat nebo vrátek k oplocení na sloupky ocelové, plochy jednotlivě přes 2 do 4 m2</t>
  </si>
  <si>
    <t>"oplocení, 9" 1</t>
  </si>
  <si>
    <t>32</t>
  </si>
  <si>
    <t>55342335</t>
  </si>
  <si>
    <t>branka plotová jednokřídlá Pz s PVC vrstvou 1000x2030mm, vč. zámku, kliky a štítky z lehkých slitin</t>
  </si>
  <si>
    <t>-562734907</t>
  </si>
  <si>
    <t>branka plotová jednokřídlá Pz s PVC vrstvou 1000x2030mm</t>
  </si>
  <si>
    <t>33</t>
  </si>
  <si>
    <t>348121221</t>
  </si>
  <si>
    <t>Osazení podhrabových desek dl přes 2 do 3 m na ocelové plotové sloupky</t>
  </si>
  <si>
    <t>CS ÚRS 2024 02</t>
  </si>
  <si>
    <t>1276628327</t>
  </si>
  <si>
    <t>Osazení podhrabových desek na ocelové sloupky, délky desek přes 2 do 3 m</t>
  </si>
  <si>
    <t>"oplocení, 5" 19</t>
  </si>
  <si>
    <t>34</t>
  </si>
  <si>
    <t>592,1-R</t>
  </si>
  <si>
    <t>deska plotová betonová 2950x50x300mm</t>
  </si>
  <si>
    <t>-969666106</t>
  </si>
  <si>
    <t>35</t>
  </si>
  <si>
    <t>348401120</t>
  </si>
  <si>
    <t>Montáž oplocení ze strojového pletiva s napínacími dráty v do 1,6 m</t>
  </si>
  <si>
    <t>-1472052443</t>
  </si>
  <si>
    <t>Montáž oplocení z pletiva strojového s napínacími dráty do 1,6 m</t>
  </si>
  <si>
    <t>"oplocení, 2" 52,5</t>
  </si>
  <si>
    <t>36</t>
  </si>
  <si>
    <t>31327506</t>
  </si>
  <si>
    <t>pletivo drátěné plastifikované se čtvercovými oky 50/2,5 mm v 1800mm</t>
  </si>
  <si>
    <t>-1410122746</t>
  </si>
  <si>
    <t>52,5*1,05 'Přepočtené koeficientem množství</t>
  </si>
  <si>
    <t>37</t>
  </si>
  <si>
    <t>348401350</t>
  </si>
  <si>
    <t>Rozvinutí, montáž a napnutí napínacího drátu na oplocení</t>
  </si>
  <si>
    <t>-400760000</t>
  </si>
  <si>
    <t>Montáž oplocení z pletiva rozvinutí, uchycení a napnutí drátu napínacího</t>
  </si>
  <si>
    <t>"oplocení, 8" 160</t>
  </si>
  <si>
    <t>38</t>
  </si>
  <si>
    <t>15619100</t>
  </si>
  <si>
    <t>drát kruhový poplastovaný napínací 2,5/3,5mm</t>
  </si>
  <si>
    <t>65251180</t>
  </si>
  <si>
    <t>160*1,05 'Přepočtené koeficientem množství</t>
  </si>
  <si>
    <t>39</t>
  </si>
  <si>
    <t>380326121</t>
  </si>
  <si>
    <t>Kompletní konstrukce ČOV, nádrží ze ŽB se zvýšenými nároky na prostředí tř. C 25/30 XC1 tl přes 80 do 150 mm</t>
  </si>
  <si>
    <t>1370842660</t>
  </si>
  <si>
    <t>Kompletní konstrukce čistíren odpadních vod, nádrží, vodojemů, kanálů z betonu železového bez výztuže a bednění se zvýšenými nároky na prostředí tř. C 25/30, tl. přes 80 do 150 mm</t>
  </si>
  <si>
    <t>atika</t>
  </si>
  <si>
    <t>3,64*3,32*0,28</t>
  </si>
  <si>
    <t>-3,34*3,17*0,28</t>
  </si>
  <si>
    <t>40</t>
  </si>
  <si>
    <t>380326122</t>
  </si>
  <si>
    <t>Kompletní konstrukce ČOV, nádrží ze ŽB se zvýšenými nároky na prostředí tř. C 25/30 XC1 tl přes 150 do 300 mm</t>
  </si>
  <si>
    <t>-1751737288</t>
  </si>
  <si>
    <t>Kompletní konstrukce čistíren odpadních vod, nádrží, vodojemů, kanálů z betonu železového bez výztuže a bednění se zvýšenými nároky na prostředí tř. C 25/30, tl. přes 150 do 300 mm</t>
  </si>
  <si>
    <t>strop</t>
  </si>
  <si>
    <t>3,64*3,32*0,16</t>
  </si>
  <si>
    <t>"dobetonování zastropení AN, popř. obvodových zdí AK" 0,5</t>
  </si>
  <si>
    <t>41</t>
  </si>
  <si>
    <t>380356211</t>
  </si>
  <si>
    <t>Bednění kompletních konstrukcí ČOV, nádrží nebo vodojemů omítaných ploch rovinných zřízení</t>
  </si>
  <si>
    <t>1353223653</t>
  </si>
  <si>
    <t>Bednění kompletních konstrukcí čistíren odpadních vod, nádrží, vodojemů, kanálů konstrukcí omítaných z betonu prostého nebo železového ploch rovinných zřízení</t>
  </si>
  <si>
    <t>Atika</t>
  </si>
  <si>
    <t>2*(3,64+3,32)*0,28+2*3,17*0,28</t>
  </si>
  <si>
    <t>2*(3,64+3,32)*0,16</t>
  </si>
  <si>
    <t>"vnitřní" 2,66*2,12</t>
  </si>
  <si>
    <t>"přetažení římsy vnější" 3,64*0,15</t>
  </si>
  <si>
    <t>"dobetonování zastropení AN, popř. obvodových zdí AK" 2</t>
  </si>
  <si>
    <t>42</t>
  </si>
  <si>
    <t>380356212</t>
  </si>
  <si>
    <t>Bednění kompletních konstrukcí ČOV, nádrží nebo vodojemů omítaných ploch rovinných odstranění</t>
  </si>
  <si>
    <t>128152599</t>
  </si>
  <si>
    <t>Bednění kompletních konstrukcí čistíren odpadních vod, nádrží, vodojemů, kanálů konstrukcí omítaných z betonu prostého nebo železového ploch rovinných odstranění</t>
  </si>
  <si>
    <t>43</t>
  </si>
  <si>
    <t>380361006</t>
  </si>
  <si>
    <t>Výztuž kompletních konstrukcí ČOV, nádrží nebo vodojemů z betonářské oceli 10 505</t>
  </si>
  <si>
    <t>911969652</t>
  </si>
  <si>
    <t>Výztuž kompletních konstrukcí čistíren odpadních vod, nádrží, vodojemů, kanálů z oceli 10 505 (R) nebo BSt 500</t>
  </si>
  <si>
    <t>Poznámka k položce:_x000D_
viz TZ př.č. D.1.1.1 a v.č. D.1.1.2.1.1 až  D.1.1.2.4.2, situace C3</t>
  </si>
  <si>
    <t>"viz výkres výztuže - střešní deska" 0,2196</t>
  </si>
  <si>
    <t>44</t>
  </si>
  <si>
    <t>380361011</t>
  </si>
  <si>
    <t>Výztuž kompletních konstrukcí ČOV, nádrží nebo vodojemů ze svařovaných sítí KARI</t>
  </si>
  <si>
    <t>-581980541</t>
  </si>
  <si>
    <t>Výztuž kompletních konstrukcí čistíren odpadních vod, nádrží, vodojemů, kanálů ze svařovaných sítí z drátů typu KARI</t>
  </si>
  <si>
    <t>"viz výkres výztuže - střešní deska" 0,285</t>
  </si>
  <si>
    <t>45</t>
  </si>
  <si>
    <t>381,1-R</t>
  </si>
  <si>
    <t>Náklady na propojení a prokotvení stávajících a nových ŽB konstrukcí pomocí ocelových trnů s vyvrtáním otvoru na chemickou kotvu</t>
  </si>
  <si>
    <t>kpl</t>
  </si>
  <si>
    <t>-1627567025</t>
  </si>
  <si>
    <t>Vodorovné konstrukce</t>
  </si>
  <si>
    <t>46</t>
  </si>
  <si>
    <t>411354313</t>
  </si>
  <si>
    <t>Zřízení podpěrné konstrukce stropů výšky do 4 m tl přes 15 do 25 cm</t>
  </si>
  <si>
    <t>382785072</t>
  </si>
  <si>
    <t>Podpěrná konstrukce stropů - desek, kleneb a skořepin výška podepření do 4 m tloušťka stropu přes 15 do 25 cm zřízení</t>
  </si>
  <si>
    <t>47</t>
  </si>
  <si>
    <t>411354314</t>
  </si>
  <si>
    <t>Odstranění podpěrné konstrukce stropů výšky do 4 m tl přes 15 do 25 cm</t>
  </si>
  <si>
    <t>-33324775</t>
  </si>
  <si>
    <t>Podpěrná konstrukce stropů - desek, kleneb a skořepin výška podepření do 4 m tloušťka stropu přes 15 do 25 cm odstranění</t>
  </si>
  <si>
    <t>48</t>
  </si>
  <si>
    <t>434313111</t>
  </si>
  <si>
    <t>Schody z vibrolisovaných prefabrikátů 330x150x1400mm se zřízením podkladních stupňů z betonu C 12/15 tl.100mm</t>
  </si>
  <si>
    <t>112343182</t>
  </si>
  <si>
    <t>Schody z vibrolisovaných prefabrikátů na cementovou maltu, s vyspárováním se zřízením podkladních stupňů z betonu tř. C 12/15</t>
  </si>
  <si>
    <t>1,4*5</t>
  </si>
  <si>
    <t>49</t>
  </si>
  <si>
    <t>564851011</t>
  </si>
  <si>
    <t>Podklad ze štěrkodrtě ŠD plochy do 100 m2 tl 150 mm fr 0-32mm</t>
  </si>
  <si>
    <t>-1228172231</t>
  </si>
  <si>
    <t>Podklad ze štěrkodrti ŠD s rozprostřením a zhutněním plochy jednotlivě do 100 m2, po zhutnění tl. 150 mm</t>
  </si>
  <si>
    <t>1,65*1,4</t>
  </si>
  <si>
    <t>451573111</t>
  </si>
  <si>
    <t>Lože pod potrubí otevřený výkop z písku zrna 0-4(8) mm</t>
  </si>
  <si>
    <t>-390002428</t>
  </si>
  <si>
    <t xml:space="preserve">Lože pod potrubí, stoky a drobné objekty v otevřeném výkopu z písku a štěrkopísku </t>
  </si>
  <si>
    <t>"odběr, PE D63" 4,7*0,8*0,1</t>
  </si>
  <si>
    <t>"přítok, PE D63" 4,5*0,8*0,1</t>
  </si>
  <si>
    <t>"bezpečnostní odtok, PVC DN150" 4,5*1,1*0,1</t>
  </si>
  <si>
    <t>Komunikace pozemní</t>
  </si>
  <si>
    <t>51</t>
  </si>
  <si>
    <t>564861011</t>
  </si>
  <si>
    <t>Podklad ze štěrkodrtě ŠD plochy do 100 m2 tl 200 mm fr 0-32mm</t>
  </si>
  <si>
    <t>460061346</t>
  </si>
  <si>
    <t>Podklad ze štěrkodrti ŠD s rozprostřením a zhutněním plochy jednotlivě do 100 m2, po zhutnění tl. 200 mm</t>
  </si>
  <si>
    <t>52</t>
  </si>
  <si>
    <t>596811120</t>
  </si>
  <si>
    <t>Kladení betonové dlažby komunikací pro pěší do lože z kameniva tl.50mm velikosti do 0,09 m2 pl do 50 m2</t>
  </si>
  <si>
    <t>2021402619</t>
  </si>
  <si>
    <t>Kladení dlažby z betonových nebo kameninových dlaždic komunikací pro pěší s vyplněním spár a se smetením přebytečného materiálu na vzdálenost do 3 m s ložem z kameniva těženého tl. do 50 mm velikosti dlaždic do 0,09 m2 (bez zámku), pro plochy do 50 m2</t>
  </si>
  <si>
    <t>"odpočet plocha schodiště" -1,65*1,4</t>
  </si>
  <si>
    <t>53</t>
  </si>
  <si>
    <t>59248005</t>
  </si>
  <si>
    <t>dlažba chodníková betonová 300x300mm tl 37mm přírodní</t>
  </si>
  <si>
    <t>-1916006119</t>
  </si>
  <si>
    <t>16,69*1,05 'Přepočtené koeficientem množství</t>
  </si>
  <si>
    <t>Úpravy povrchů, podlahy a osazování výplní</t>
  </si>
  <si>
    <t>54</t>
  </si>
  <si>
    <t>612335111</t>
  </si>
  <si>
    <t>Cementová hladká omítka rýh ve stěnách š do 150 mm</t>
  </si>
  <si>
    <t>-432055639</t>
  </si>
  <si>
    <t>Cementová omítka rýh hladká ve stěnách, šířky rýhy do 150 mm</t>
  </si>
  <si>
    <t>"zemnící a elektrické kabely, dle pozn.7" (2,5+2)*0,05</t>
  </si>
  <si>
    <t>55</t>
  </si>
  <si>
    <t>622142001</t>
  </si>
  <si>
    <t>Sklovláknité pletivo vnějších stěn vtlačené do tmelu</t>
  </si>
  <si>
    <t>-1115531201</t>
  </si>
  <si>
    <t>Pletivo vnějších ploch v ploše nebo pruzích, na plném podkladu sklovláknité vtlačené do tmelu stěn</t>
  </si>
  <si>
    <t xml:space="preserve">vnější povrchy </t>
  </si>
  <si>
    <t>2*(3,64+3,17)*3,14-1,535*3,14</t>
  </si>
  <si>
    <t>-0,96*2,09-0,55*1,17</t>
  </si>
  <si>
    <t xml:space="preserve">ostění + nadpraží </t>
  </si>
  <si>
    <t>(2,08+0,96+02,08)*0,2+(1,17+0,55+1,17)*0,2</t>
  </si>
  <si>
    <t>56</t>
  </si>
  <si>
    <t>622151001</t>
  </si>
  <si>
    <t>Penetrační akrylátový nátěr vnějších pastovitých tenkovrstvých omítek stěn</t>
  </si>
  <si>
    <t>913142511</t>
  </si>
  <si>
    <t>Penetrační nátěr vnějších pastovitých tenkovrstvých omítek akrylátový stěn</t>
  </si>
  <si>
    <t>57</t>
  </si>
  <si>
    <t>622211021</t>
  </si>
  <si>
    <t>Montáž kontaktního zateplení vnějších stěn lepením a mechanickým kotvením polystyrénových desek do betonu a zdiva tl přes 80 do 120 mm</t>
  </si>
  <si>
    <t>-16818411</t>
  </si>
  <si>
    <t>Montáž kontaktního zateplení lepením a mechanickým kotvením z polystyrenových desek (dodávka ve specifikaci) na vnější stěny, na podklad betonový nebo z lehčeného betonu, z tvárnic keramických nebo vápenopískových, tloušťky desek přes 80 do 120 mm</t>
  </si>
  <si>
    <t>"zateplení vstupu do AN, plocha dle autocad" 3,6*2</t>
  </si>
  <si>
    <t>"šikmá část" 1,735*2,9</t>
  </si>
  <si>
    <t>58</t>
  </si>
  <si>
    <t>28376443</t>
  </si>
  <si>
    <t>deska XPS hrana rovná a strukturovaný povrch 300kPA λ=0,035 tl 100mm</t>
  </si>
  <si>
    <t>-1147986243</t>
  </si>
  <si>
    <t>12,232*1,05 'Přepočtené koeficientem množství</t>
  </si>
  <si>
    <t>59</t>
  </si>
  <si>
    <t>622131151</t>
  </si>
  <si>
    <t>Sanační postřik vnějších stěn nanášený celoplošně ručně</t>
  </si>
  <si>
    <t>1304114576</t>
  </si>
  <si>
    <t>Sanační postřik vnějších ploch nanášený ručně celoplošně stěn</t>
  </si>
  <si>
    <t>60</t>
  </si>
  <si>
    <t>622324411</t>
  </si>
  <si>
    <t>Sanační podkladní omítka vnějších stěn nanášená ručně</t>
  </si>
  <si>
    <t>-646756187</t>
  </si>
  <si>
    <t>Omítka sanační vnějších ploch podkladní (vyrovnávací) tloušťky do 15 mm nanášená ručně stěn</t>
  </si>
  <si>
    <t xml:space="preserve">Poznámka k položce:_x000D_
SANAČNÍ OMÍTKA NA BÁZI CEMENTU DO VENKOVNÍHO PROSTŘEDÍ PRO SANACI BETONOVÝCH POVRCHŮ (DLE NESOUDRŽNOSTI POVRCHU)_x000D_
</t>
  </si>
  <si>
    <t>vnější povrchy</t>
  </si>
  <si>
    <t>2*(3,64+3,17)*3,14-1,535*3,15</t>
  </si>
  <si>
    <t>"zateplení vstupu do AN, plocha dle autocad" 3,16*2</t>
  </si>
  <si>
    <t>"šikmá část" 1,535*2,26</t>
  </si>
  <si>
    <t>61</t>
  </si>
  <si>
    <t>622151031</t>
  </si>
  <si>
    <t>Penetrační silikonový nátěr vnějších pastovitých tenkovrstvých omítek stěn</t>
  </si>
  <si>
    <t>804507736</t>
  </si>
  <si>
    <t>Penetrační nátěr vnějších pastovitých tenkovrstvých omítek silikonový stěn</t>
  </si>
  <si>
    <t>62</t>
  </si>
  <si>
    <t>622531022</t>
  </si>
  <si>
    <t>Tenkovrstvá silikonová zatíraná omítka zrnitost 2,0 mm vnějších stěn, (barva RAL 5014)</t>
  </si>
  <si>
    <t>876472632</t>
  </si>
  <si>
    <t>Omítka tenkovrstvá silikonová vnějších ploch probarvená bez penetrace zatíraná (škrábaná), zrnitost 2,0 mm stěn</t>
  </si>
  <si>
    <t>"odpočet nopová fólie" -7,251</t>
  </si>
  <si>
    <t>Mezisoučet</t>
  </si>
  <si>
    <t>"odpočet netkaná textílie" -6,433</t>
  </si>
  <si>
    <t>"odpočet keramický obklad" -8,895</t>
  </si>
  <si>
    <t>Trubní vedení</t>
  </si>
  <si>
    <t>63</t>
  </si>
  <si>
    <t>810351811</t>
  </si>
  <si>
    <t>Bourání stávajícího potrubí z betonu DN do 200</t>
  </si>
  <si>
    <t>308871790</t>
  </si>
  <si>
    <t>Bourání stávajícího potrubí z betonu v otevřeném výkopu DN do 200</t>
  </si>
  <si>
    <t>"kanalizační potrubí, DN150" 5</t>
  </si>
  <si>
    <t>64</t>
  </si>
  <si>
    <t>857241131</t>
  </si>
  <si>
    <t>Montáž litinových tvarovek jednoosých hrdlových otevřený výkop s integrovaným těsněním do DN 80</t>
  </si>
  <si>
    <t>-1140092664</t>
  </si>
  <si>
    <t>Montáž litinových tvarovek na potrubí litinovém tlakovém jednoosých na potrubí z trub hrdlových v otevřeném výkopu, kanálu nebo v šachtě s integrovaným těsněním DN 80</t>
  </si>
  <si>
    <t>"přepojení nového na stávající vodovodní potrubí" 2</t>
  </si>
  <si>
    <t>65</t>
  </si>
  <si>
    <t>552,1-R</t>
  </si>
  <si>
    <t>mechanická spojka DN50, multitoleranční s přírubou, jištěná poti tahu</t>
  </si>
  <si>
    <t>-978188365</t>
  </si>
  <si>
    <t>mechanická spojka DN80, multitoleranční s přírubou, jištěná poti tahu</t>
  </si>
  <si>
    <t>66</t>
  </si>
  <si>
    <t>871211141</t>
  </si>
  <si>
    <t>Montáž potrubí z PE100 RC SDR 11 otevřený výkop svařovaných na tupo d 63 x 5,8 mm</t>
  </si>
  <si>
    <t>740525268</t>
  </si>
  <si>
    <t>Montáž vodovodního potrubí z polyetylenu PE100 RC v otevřeném výkopu svařovaných na tupo SDR 11/PN16 d 63 x 5,8 mm</t>
  </si>
  <si>
    <t>"odběr, PE D63" 5,4</t>
  </si>
  <si>
    <t>"přítok, PE D63" 5,5</t>
  </si>
  <si>
    <t>67</t>
  </si>
  <si>
    <t>28613503</t>
  </si>
  <si>
    <t>potrubí vodovodní dvouvrstvé PE100 RC SDR11 63x5,8mm</t>
  </si>
  <si>
    <t>1558667515</t>
  </si>
  <si>
    <t>10,9*1,05 'Přepočtené koeficientem množství</t>
  </si>
  <si>
    <t>68</t>
  </si>
  <si>
    <t>871275811</t>
  </si>
  <si>
    <t>Bourání stávajícího potrubí z PVC nebo PP DN 150</t>
  </si>
  <si>
    <t>1181007137</t>
  </si>
  <si>
    <t>Bourání stávajícího potrubí z PVC nebo polypropylenu PP v otevřeném výkopu DN do 150</t>
  </si>
  <si>
    <t>"vodovodní potrubí, D90" 10,9</t>
  </si>
  <si>
    <t>69</t>
  </si>
  <si>
    <t>871313122</t>
  </si>
  <si>
    <t>Montáž kanalizačního potrubí hladkého plnostěnného SN 10 z PVC-U DN 160</t>
  </si>
  <si>
    <t>-578038723</t>
  </si>
  <si>
    <t>Montáž kanalizačního potrubí z tvrdého PVC-U hladkého plnostěnného tuhost SN 10 DN 160</t>
  </si>
  <si>
    <t>"bezpečnostní odtok, PVC DN150" 5</t>
  </si>
  <si>
    <t>70</t>
  </si>
  <si>
    <t>28611173</t>
  </si>
  <si>
    <t>trubka kanalizační PVC-U plnostěnná jednovrstvá DN 160x1000mm SN10</t>
  </si>
  <si>
    <t>966909260</t>
  </si>
  <si>
    <t>5*1,05 'Přepočtené koeficientem množství</t>
  </si>
  <si>
    <t>71</t>
  </si>
  <si>
    <t>877212001</t>
  </si>
  <si>
    <t>Montáž svěrných spojek na vodovodním potrubí z trub d 63</t>
  </si>
  <si>
    <t>-1023664146</t>
  </si>
  <si>
    <t>Montáž svěrných (mechanických) spojek na vodovodním potrubí spojek, kolen 90° nebo redukcí d 63</t>
  </si>
  <si>
    <t>"přepojení v AK VDJ" 2</t>
  </si>
  <si>
    <t>72</t>
  </si>
  <si>
    <t>286,1-R</t>
  </si>
  <si>
    <t>spojka svěrná ISIFLO přímá pro PE potrubí d63x2" s vnějším závitem a hrdlem</t>
  </si>
  <si>
    <t>-1275917610</t>
  </si>
  <si>
    <t>73</t>
  </si>
  <si>
    <t>877310330</t>
  </si>
  <si>
    <t>Montáž spojek na kanalizačním potrubí z PP nebo tvrdého PVC-U trub hladkých plnostěnných DN 150</t>
  </si>
  <si>
    <t>-626420112</t>
  </si>
  <si>
    <t>Montáž tvarovek na kanalizačním plastovém potrubí z polypropylenu PP hladkého plnostěnného spojek nebo redukcí DN 150</t>
  </si>
  <si>
    <t>"přepojení bezpečnostního odpadu" 1</t>
  </si>
  <si>
    <t>74</t>
  </si>
  <si>
    <t>286,2-R</t>
  </si>
  <si>
    <t>přechodová spojka, opravná manžeta DN150 (plast x beton)</t>
  </si>
  <si>
    <t>-110991433</t>
  </si>
  <si>
    <t>přechodová spojka, opravná manžeta DN150</t>
  </si>
  <si>
    <t>75</t>
  </si>
  <si>
    <t>892233122</t>
  </si>
  <si>
    <t>Proplach a dezinfekce vodovodního potrubí DN od 40 do 70</t>
  </si>
  <si>
    <t>-1472666349</t>
  </si>
  <si>
    <t>"PE D63" 10,9</t>
  </si>
  <si>
    <t>76</t>
  </si>
  <si>
    <t>892241111</t>
  </si>
  <si>
    <t>Tlaková zkouška  potrubí DN do 80</t>
  </si>
  <si>
    <t>19404977</t>
  </si>
  <si>
    <t>Tlakové zkoušky na potrubí DN do 80</t>
  </si>
  <si>
    <t>77</t>
  </si>
  <si>
    <t>892271111</t>
  </si>
  <si>
    <t>Tlaková zkouška potrubí DN 100 nebo 125</t>
  </si>
  <si>
    <t>1259909490</t>
  </si>
  <si>
    <t>Tlakové zkoušky na potrubí DN 100 nebo 125</t>
  </si>
  <si>
    <t>"PVC DN150" 5</t>
  </si>
  <si>
    <t>78</t>
  </si>
  <si>
    <t>892,1-R</t>
  </si>
  <si>
    <t>Kamerová zkouška kanalizačního potrubí, vč. vyhotovení záznamu o zkoušce</t>
  </si>
  <si>
    <t>-2061872986</t>
  </si>
  <si>
    <t>79</t>
  </si>
  <si>
    <t>898161201R</t>
  </si>
  <si>
    <t>Sanace kanalizačního potrubí vložkování textilním rukávcem DN 150 tl 3 mm</t>
  </si>
  <si>
    <t>1783609797</t>
  </si>
  <si>
    <t>Vložkování kanalizačního potrubí litinového, ocelového nebo betonového textilním rukávcem sanační tloušťky 7 mm DN 200</t>
  </si>
  <si>
    <t>"bezepčnostní odtok" 13</t>
  </si>
  <si>
    <t>80</t>
  </si>
  <si>
    <t>898,1-R</t>
  </si>
  <si>
    <t xml:space="preserve">Vyčištění potrubí DN150 tlakovou vodou před provedením sanačního rukávce </t>
  </si>
  <si>
    <t>-83191928</t>
  </si>
  <si>
    <t xml:space="preserve">Vyčištění potrubí DN150 tlakovou vodou </t>
  </si>
  <si>
    <t>Poznámka k položce:_x000D_
1,5bar</t>
  </si>
  <si>
    <t>81</t>
  </si>
  <si>
    <t>899721111</t>
  </si>
  <si>
    <t>Signalizační vodič DN do 150 mm na potrubí CY6 mm2</t>
  </si>
  <si>
    <t>-70270674</t>
  </si>
  <si>
    <t>Signalizační vodič na potrubí DN do 150 mm</t>
  </si>
  <si>
    <t>"odběr, PE D63" 4,7*1,1</t>
  </si>
  <si>
    <t>"přítok, PE D63" 4,5*1,1</t>
  </si>
  <si>
    <t>82</t>
  </si>
  <si>
    <t>899722113</t>
  </si>
  <si>
    <t>Krytí potrubí z plastů výstražnou fólií z PVC s nápisem 34cm s nápisem "POZOR VODOVOD"</t>
  </si>
  <si>
    <t>1651892344</t>
  </si>
  <si>
    <t>Krytí potrubí z plastů výstražnou fólií z PVC šířky 34 cm</t>
  </si>
  <si>
    <t>"odběr, PE D63" 4,7</t>
  </si>
  <si>
    <t>"přítok, PE D63" 4,5</t>
  </si>
  <si>
    <t>Ostatní konstrukce a práce, bourání</t>
  </si>
  <si>
    <t>83</t>
  </si>
  <si>
    <t>900,1-R</t>
  </si>
  <si>
    <t>R/002 - Dodávka + monáž maketa kamery 125x125mm</t>
  </si>
  <si>
    <t>688998142</t>
  </si>
  <si>
    <t xml:space="preserve">R/002 - Dodávka + monáž MAKETA KAMERY:
VÝROBEK - NAPODOBENINA BEZPEČNOSTNÍ KAMERY TYPU RYBÍ OKO - ČERNÁ;
LED DIODA PRO SIMULACI AKTIVITY KAMERY;
PRO MONTÁŽ NA STROP NEBO STĚNU;
POHYBOVÝ SENZOR;
BATERIOVÉ NAPÁJENÍ (AA BATERIE)
POZN.: NUTNO ZVOLIT VÝROBEK S VHODNÝM KRYTÍM DO EXTERIÉRU.
</t>
  </si>
  <si>
    <t>84</t>
  </si>
  <si>
    <t>900,8-R</t>
  </si>
  <si>
    <t>Demontáž stávajícího litinového svodu DN100, vč. odvozu a likvidace</t>
  </si>
  <si>
    <t>-1348842005</t>
  </si>
  <si>
    <t>85</t>
  </si>
  <si>
    <t>900,9-R</t>
  </si>
  <si>
    <t>Demontáž stávajícího oplocení z drátěného pletiva na ocelové sloupky, vč. vstupní branky , vč. odvozu a likvidace</t>
  </si>
  <si>
    <t>-2049601439</t>
  </si>
  <si>
    <t>55,1</t>
  </si>
  <si>
    <t>86</t>
  </si>
  <si>
    <t>910,1-R</t>
  </si>
  <si>
    <t>Demontáž stávající vodočetné latě s tenzometrickým měřením hladiny, vč. odvozu a likvidace</t>
  </si>
  <si>
    <t>37421999</t>
  </si>
  <si>
    <t>87</t>
  </si>
  <si>
    <t>916231213</t>
  </si>
  <si>
    <t>Osazení chodníkového obrubníku betonového stojatého s boční opěrou do lože z betonu prostého C12/15</t>
  </si>
  <si>
    <t>-544423275</t>
  </si>
  <si>
    <t>Osazení chodníkového obrubníku betonového se zřízením lože, s vyplněním a zatřením spár cementovou maltou stojatého s boční opěrou z betonu prostého, do lože z betonu prostého</t>
  </si>
  <si>
    <t>1,3+3,51+0,5+1,97+1,97</t>
  </si>
  <si>
    <t>88</t>
  </si>
  <si>
    <t>59217019</t>
  </si>
  <si>
    <t>obrubník betonový chodníkový 1000x100x200mm</t>
  </si>
  <si>
    <t>-1993520009</t>
  </si>
  <si>
    <t>9,25*1,05 'Přepočtené koeficientem množství</t>
  </si>
  <si>
    <t>89</t>
  </si>
  <si>
    <t>919726122</t>
  </si>
  <si>
    <t>Geotextilie pro ochranu, separaci a filtraci netkaná měrná hm přes 200 do 300 g/m2</t>
  </si>
  <si>
    <t>-446973050</t>
  </si>
  <si>
    <t>Geotextilie netkaná pro ochranu, separaci nebo filtraci měrná hmotnost přes 200 do 300 g/m2</t>
  </si>
  <si>
    <t>90</t>
  </si>
  <si>
    <t>941211111</t>
  </si>
  <si>
    <t>Montáž lešení řadového rámového lehkého zatížení do 200 kg/m2 š od 0,6 do 0,9 m v do 10 m</t>
  </si>
  <si>
    <t>1193693418</t>
  </si>
  <si>
    <t>Lešení řadové rámové lehké pracovní s podlahami s provozním zatížením tř. 3 do 200 kg/m2 šířky tř. SW06 od 0,6 do 0,9 m výšky do 10 m montáž</t>
  </si>
  <si>
    <t>2*(5,64+5,17)*2,6-1,535*2,6</t>
  </si>
  <si>
    <t>91</t>
  </si>
  <si>
    <t>941211211</t>
  </si>
  <si>
    <t>Příplatek k lešení řadovému rámovému lehkému do 200 kg/m2 š od 0,6 do 0,9 m v do 10 m za každý den použití</t>
  </si>
  <si>
    <t>786020756</t>
  </si>
  <si>
    <t>Lešení řadové rámové lehké pracovní s podlahami s provozním zatížením tř. 3 do 200 kg/m2 šířky tř. SW06 od 0,6 do 0,9 m výšky do 10 m příplatek za každý den použití</t>
  </si>
  <si>
    <t>52,221*60 'Přepočtené koeficientem množství</t>
  </si>
  <si>
    <t>92</t>
  </si>
  <si>
    <t>941211811</t>
  </si>
  <si>
    <t>Demontáž lešení řadového rámového lehkého zatížení do 200 kg/m2 š od 0,6 do 0,9 m v do 10 m</t>
  </si>
  <si>
    <t>754426337</t>
  </si>
  <si>
    <t>Lešení řadové rámové lehké pracovní s podlahami s provozním zatížením tř. 3 do 200 kg/m2 šířky tř. SW06 od 0,6 do 0,9 m výšky do 10 m demontáž</t>
  </si>
  <si>
    <t>93</t>
  </si>
  <si>
    <t>949101111</t>
  </si>
  <si>
    <t>Lešení pomocné pro objekty pozemních staveb s lešeňovou podlahou v do 1,9 m zatížení do 150 kg/m2</t>
  </si>
  <si>
    <t>-949331399</t>
  </si>
  <si>
    <t>Lešení pomocné pracovní pro objekty pozemních staveb pro zatížení do 150 kg/m2, o výšce lešeňové podlahy do 1,9 m</t>
  </si>
  <si>
    <t>"1.PP" 2,66*2,12</t>
  </si>
  <si>
    <t>"1.NP" 2,67*2,17</t>
  </si>
  <si>
    <t>94</t>
  </si>
  <si>
    <t>952903112</t>
  </si>
  <si>
    <t>Vyčištění objektů ČOV, nádrží, žlabů a kanálů při v do 3,5 m</t>
  </si>
  <si>
    <t>1968141045</t>
  </si>
  <si>
    <t>Vyčištění objektů čistíren odpadních vod, nádrží, žlabů nebo kanálů světlé výšky prostoru do 3,5 m</t>
  </si>
  <si>
    <t>95</t>
  </si>
  <si>
    <t>962081131</t>
  </si>
  <si>
    <t>Bourání příček ze skleněných tvárnic tl do 100 mm</t>
  </si>
  <si>
    <t>1058552181</t>
  </si>
  <si>
    <t>Bourání příček nebo přizdívek ze skleněných tvárnic, tl. do 100 mm</t>
  </si>
  <si>
    <t>"okno" 0,55*1,17</t>
  </si>
  <si>
    <t>96</t>
  </si>
  <si>
    <t>963011512R</t>
  </si>
  <si>
    <t>Bourání stropů ze skleněných tvárnic tl do 150 mm</t>
  </si>
  <si>
    <t>-1214539052</t>
  </si>
  <si>
    <t>Poznámka k položce:_x000D_
viz TZ př.č. D.1.1.1 a. D.1.1.2, v.č. D.1.1.3.1 až 14  , situace C3, konstrukční část př.č. D.3.1 až 4 _x000D_
šetrné odbourání ručním nářadím</t>
  </si>
  <si>
    <t>"strop 1.PP" 0,505*0,99</t>
  </si>
  <si>
    <t>97</t>
  </si>
  <si>
    <t>963051113</t>
  </si>
  <si>
    <t>Bourání ŽB stropů deskových tl přes 80 mm</t>
  </si>
  <si>
    <t>-1539940741</t>
  </si>
  <si>
    <t>Bourání železobetonových stropů deskových, tl. přes 80 mm</t>
  </si>
  <si>
    <t>Poznámka k položce:_x000D_
viz TZ př.č. D.1.1.1 a. D.1.1.2, v.č. D.1.1.3.1 až 14  , situace C3, konstrukční část př.č. D.3.1 až 4 _x000D_
šetrné bourání elektrickým nářadím, odříznutí</t>
  </si>
  <si>
    <t>"střecha" 4,24*3,77*0,2</t>
  </si>
  <si>
    <t>"atika" 4,24*3,77*0,135-3,94*3,47*0,135</t>
  </si>
  <si>
    <t>"strop nad 1.PP" 2,02*0,7*0,24-0,6*0,6*0,24-0,505*0,99*0,24</t>
  </si>
  <si>
    <t>98</t>
  </si>
  <si>
    <t>968072455</t>
  </si>
  <si>
    <t>Vybourání kovových dveřních zárubní pl do 2 m2, s vyšením křídel</t>
  </si>
  <si>
    <t>-299870605</t>
  </si>
  <si>
    <t>Vybourání kovových rámů oken s křídly, dveřních zárubní, vrat, stěn, ostění nebo obkladů dveřních zárubní, plochy do 2 m2</t>
  </si>
  <si>
    <t>0,96*2,09*2</t>
  </si>
  <si>
    <t>0,7*1,2</t>
  </si>
  <si>
    <t>99</t>
  </si>
  <si>
    <t>974049122</t>
  </si>
  <si>
    <t>Vysekání rýh v betonových zdech hl do 30 mm š do 70 mm</t>
  </si>
  <si>
    <t>-83720062</t>
  </si>
  <si>
    <t>Vysekání rýh v betonových zdech do hl. 30 mm a šířky do 70 mm</t>
  </si>
  <si>
    <t>"zemnící a elektrické kabely, dle pozn.7" 2,5+2</t>
  </si>
  <si>
    <t>100</t>
  </si>
  <si>
    <t>977,1-R</t>
  </si>
  <si>
    <t>Převrtání stávajícíh prostupů DN80, očištění ocelovými kartáči a tlakovou vodou a vyspravení povrchů sanační maltou, vč. dodávky materiálů</t>
  </si>
  <si>
    <t>-828723267</t>
  </si>
  <si>
    <t>Poznámka k položce:_x000D_
viz TZ př.č. D.1.1.1 a. D.1.1.2, v.č. D.1.1.3.1 až 14  , situace C3, konstrukční část př.č. D.3.1 až 4 _x000D_
sanační malta např. Vandex UNI</t>
  </si>
  <si>
    <t>"prostup č.3" 1</t>
  </si>
  <si>
    <t>"prostup č.4" 1,05</t>
  </si>
  <si>
    <t>"prostup č.5" 1,05</t>
  </si>
  <si>
    <t>"prostup č.6" 0,5</t>
  </si>
  <si>
    <t>"prostup č.7" 0,5</t>
  </si>
  <si>
    <t>101</t>
  </si>
  <si>
    <t>977,2-R</t>
  </si>
  <si>
    <t>Převrtání stávajícíh prostupů DN110, očištění ocelovými kartáči a tlakovou vodou a vyspravení povrchů sanační maltou, vč. dodávky materiálů</t>
  </si>
  <si>
    <t>-1717446243</t>
  </si>
  <si>
    <t>"prostup č.1" 1,065</t>
  </si>
  <si>
    <t>"prostup č.2" 1,03</t>
  </si>
  <si>
    <t>102</t>
  </si>
  <si>
    <t>977,3-R</t>
  </si>
  <si>
    <t>Převrtání stávajícíh prostupů DN150, očištění a vyspravení povrchů sanační maltou</t>
  </si>
  <si>
    <t>-1321032095</t>
  </si>
  <si>
    <t>Převrtání stávajícíh prostupů DN150, očištění ocelovými kartáči a tlakovou vodou a vyspravení povrchů sanační maltou, vč. dodávky materiálů</t>
  </si>
  <si>
    <t>"prostup č.8" 0,31</t>
  </si>
  <si>
    <t>103</t>
  </si>
  <si>
    <t>977,5-R</t>
  </si>
  <si>
    <t>Očištění stávajícíh přivětrávacích průduchů a prostupu do DN200 protažením ocelovým kartáčem a očištění tlakovou vodou</t>
  </si>
  <si>
    <t>-1650318184</t>
  </si>
  <si>
    <t>Očištění stávajícíh přivětrávacích průduchů do DN200 protažením ocelovým kartáčem a očištění tlakovou vodou</t>
  </si>
  <si>
    <t>"Pozn.2 nový stav, DN200" 0,485</t>
  </si>
  <si>
    <t>"Pozn.6 stávající stav, DN100-130" 8</t>
  </si>
  <si>
    <t>104</t>
  </si>
  <si>
    <t>978,1-R</t>
  </si>
  <si>
    <t>Utěsnění prostupu DN80 po osazení potrubí segmentovým těsněními pro styk s pitnou vodou a na straně AN bude otvor vyplněn sanační maltou s hydroizolačním nátěrem, vč. dodávky materiálů</t>
  </si>
  <si>
    <t>464003854</t>
  </si>
  <si>
    <t>Poznámka k položce:_x000D_
viz TZ př.č. D.1.1.1 a. D.1.1.2, v.č. D.1.1.3.1 až 14  , situace C3, konstrukční část př.č. D.3.1 až 4 _x000D_
(systém Vandex – směsi pro styk s pitnou vodou, např. nátěr Vandex BB75).</t>
  </si>
  <si>
    <t>"prostup č.4" 1</t>
  </si>
  <si>
    <t>"prostup č.5" 1</t>
  </si>
  <si>
    <t>105</t>
  </si>
  <si>
    <t>978,2-R</t>
  </si>
  <si>
    <t>Utěsnění prostupu DN110 po osazení potrubí segmentovým těsněními pro styk s pitnou vodou a na straně AN bude otvor vyplněn sanační maltou s hydroizolačním nátěrem, vč. dodávky materiálů</t>
  </si>
  <si>
    <t>1190215832</t>
  </si>
  <si>
    <t>"prostup č.1" 1</t>
  </si>
  <si>
    <t>"prostup č.2" 1</t>
  </si>
  <si>
    <t>106</t>
  </si>
  <si>
    <t>978,11-R</t>
  </si>
  <si>
    <t>Utěsnění prostupu DN80 vložením bobtnávého pásku a zapravením cementovým hydroizalčním nátěrem, vč. dodávky materiálů</t>
  </si>
  <si>
    <t>-779752950</t>
  </si>
  <si>
    <t>"prostup č.6" 1</t>
  </si>
  <si>
    <t>"prostup č.7" 1</t>
  </si>
  <si>
    <t>107</t>
  </si>
  <si>
    <t>978,12-R</t>
  </si>
  <si>
    <t>Utěsnění prostupu DN150 vložením bobtnávého pásku a zapravením cementovým hydroizalčním nátěrem, vč. dodávky materiálů</t>
  </si>
  <si>
    <t>201558362</t>
  </si>
  <si>
    <t>"prostup č.8" 1</t>
  </si>
  <si>
    <t>108</t>
  </si>
  <si>
    <t>979,1-R</t>
  </si>
  <si>
    <t>Provedení vystrojení prostupu vložením PVC potrubí DN300 do bednění před betonáží stropní desky, výška cca 300mm, vč. dodávky materiálů</t>
  </si>
  <si>
    <t>2029482438</t>
  </si>
  <si>
    <t>"VZT turbína" 1</t>
  </si>
  <si>
    <t>109</t>
  </si>
  <si>
    <t>978021191</t>
  </si>
  <si>
    <t>Otlučení (osekání) cementových omítek vnitřních stěn v rozsahu do 100 %</t>
  </si>
  <si>
    <t>-375211749</t>
  </si>
  <si>
    <t>Otlučení cementových vnitřních ploch stěn, v rozsahu do 100 %</t>
  </si>
  <si>
    <t>pro potřeby rozpočtu uvažováno 5m2 (pouze místy)</t>
  </si>
  <si>
    <t>110</t>
  </si>
  <si>
    <t>985121123</t>
  </si>
  <si>
    <t>Tryskání degradovaného betonu stěn a rubu kleneb vodou pod tlakem přes 1250 do 2500 barů</t>
  </si>
  <si>
    <t>462508680</t>
  </si>
  <si>
    <t>Tryskání degradovaného betonu stěn, rubu kleneb a podlah vodou pod tlakem přes 1 250 do 2 500 barů</t>
  </si>
  <si>
    <t>vnitřní povrchy</t>
  </si>
  <si>
    <t>"podlaha AK  1.PP" 2,66*2,12</t>
  </si>
  <si>
    <t>"stěny AK 1.PP" 2*(2,66+2,12)*2,24+2,12*0,37*2</t>
  </si>
  <si>
    <t>"ve stropě místě sestupu do 1.NPP" 2*(0,7+2,02)*0,24</t>
  </si>
  <si>
    <t>"podlaha AK 1.NP" 2,66*2,12-0,7*2,02</t>
  </si>
  <si>
    <t>"stěny AK 1.NP" 2*(2,66+2,12)*2,52</t>
  </si>
  <si>
    <t>-0,96*2,09-0,55*1,17-0,7*1,2</t>
  </si>
  <si>
    <t>"ostění" 2,09*0,5*2+1,17*0,5*2+1,2*0,35*2</t>
  </si>
  <si>
    <t>"prahy a parapet" 0,96*0,5+0,55*0,5+1,1*0,35</t>
  </si>
  <si>
    <t>111</t>
  </si>
  <si>
    <t>985121223</t>
  </si>
  <si>
    <t>Tryskání degradovaného betonu líce kleneb vodou pod tlakem přes 1250 do 2500 barů</t>
  </si>
  <si>
    <t>323285645</t>
  </si>
  <si>
    <t>Tryskání degradovaného betonu líce kleneb a podhledů vodou pod tlakem přes 1 250 do 2 500 barů</t>
  </si>
  <si>
    <t>"strop AK" 2,66*2,12-0,7*2,02</t>
  </si>
  <si>
    <t>"nadpraží otvorů AK 1.NP" 0,96*0,5+0,55*0,5+1,1*0,35</t>
  </si>
  <si>
    <t>112</t>
  </si>
  <si>
    <t>985131211</t>
  </si>
  <si>
    <t>Očištění ploch stěn, rubu kleneb a podlah sušeným křemičitým pískem</t>
  </si>
  <si>
    <t>1446611871</t>
  </si>
  <si>
    <t>Očištění ploch stěn, rubu kleneb a podlah tryskání pískem sušeným</t>
  </si>
  <si>
    <t>113</t>
  </si>
  <si>
    <t>985132211</t>
  </si>
  <si>
    <t>Očištění ploch líce kleneb a podhledů sušeným křemičitým pískem</t>
  </si>
  <si>
    <t>-595255928</t>
  </si>
  <si>
    <t>Očištění ploch líce kleneb a podhledů tryskání pískem sušeným</t>
  </si>
  <si>
    <t>114</t>
  </si>
  <si>
    <t>985311111</t>
  </si>
  <si>
    <t>Reprofilace stěn cementovou sanační maltou tl do 10 mm</t>
  </si>
  <si>
    <t>1242356114</t>
  </si>
  <si>
    <t>Reprofilace betonu sanačními maltami na cementové bázi ručně stěn, tloušťky do 10 mm</t>
  </si>
  <si>
    <t>Poznámka k položce:_x000D_
viz TZ př.č. D.1.1.1 a. D.1.1.2, v.č. D.1.1.3.1 až 14, situace C3, konstrukční část př.č. D.3.1 až 4 _x000D_
např. VANDEX UNI 1, tl.6-8mm</t>
  </si>
  <si>
    <t>115</t>
  </si>
  <si>
    <t>985311211</t>
  </si>
  <si>
    <t>Reprofilace líce kleneb a podhledů cementovou sanační maltou tl do 10 mm</t>
  </si>
  <si>
    <t>-36784010</t>
  </si>
  <si>
    <t>Reprofilace betonu sanačními maltami na cementové bázi ručně líce kleneb a podhledů, tloušťky do 10 mm</t>
  </si>
  <si>
    <t>"střecha AK" 2,66*2,12</t>
  </si>
  <si>
    <t>116</t>
  </si>
  <si>
    <t>985311311</t>
  </si>
  <si>
    <t>Reprofilace rubu kleneb a podlah cementovou sanační maltou tl 10 mm</t>
  </si>
  <si>
    <t>123779945</t>
  </si>
  <si>
    <t>Reprofilace betonu sanačními maltami na cementové bázi ručně rubu kleneb a podlah, tloušťky do 10 mm</t>
  </si>
  <si>
    <t>117</t>
  </si>
  <si>
    <t>985312111R</t>
  </si>
  <si>
    <t>Hydroizolační nátěr nebo stěrka k vyrovnání betonových ploch stěn tl do 2 mm</t>
  </si>
  <si>
    <t>1088433462</t>
  </si>
  <si>
    <t>Stěrka k vyrovnání ploch reprofilovaného betonu stěn, tloušťky do 2 mm</t>
  </si>
  <si>
    <t>Poznámka k položce:_x000D_
viz TZ př.č. D.1.1.1 a. D.1.1.2, v.č. D.1.1.3.1 až 14, situace C3, konstrukční část př.č. D.3.1 až 4 _x000D_
např. VANDEX BB75</t>
  </si>
  <si>
    <t>118</t>
  </si>
  <si>
    <t>985312121R</t>
  </si>
  <si>
    <t>Hydroizolační nátěr nebo stěrka k vyrovnání betonových ploch líce kleneb a podhledů tl do 2 mm</t>
  </si>
  <si>
    <t>-739510204</t>
  </si>
  <si>
    <t>Hydroizolační stěrka k vyrovnání ploch reprofilovaného betonu líce kleneb a podhledů, tloušťky do 2 mm</t>
  </si>
  <si>
    <t>119</t>
  </si>
  <si>
    <t>985312131R</t>
  </si>
  <si>
    <t>Hydroizolační nátěr nebo stěrka k vyrovnání betonových ploch rubu kleneb a podlah tl do 2 mm</t>
  </si>
  <si>
    <t>-2077732256</t>
  </si>
  <si>
    <t>Hydroizolační stěrka k vyrovnání ploch reprofilovaného betonu rubu kleneb a podlah, tloušťky do 2 mm</t>
  </si>
  <si>
    <t>997</t>
  </si>
  <si>
    <t>Přesun sutě</t>
  </si>
  <si>
    <t>120</t>
  </si>
  <si>
    <t>997013511</t>
  </si>
  <si>
    <t>Odvoz suti a vybouraných hmot z meziskládky na skládku do 1 km s naložením a se složením</t>
  </si>
  <si>
    <t>-997974576</t>
  </si>
  <si>
    <t>Odvoz suti a vybouraných hmot z meziskládky na skládku s naložením a se složením, na vzdálenost do 1 km</t>
  </si>
  <si>
    <t>"PE potrubí" 0,055</t>
  </si>
  <si>
    <t>"BT potrubí" 0,9</t>
  </si>
  <si>
    <t>"tryskání betonu vodou" 7,88+0,402</t>
  </si>
  <si>
    <t>"očištění ploch pískem" 5,043+0,258</t>
  </si>
  <si>
    <t>"omítky" 0,305</t>
  </si>
  <si>
    <t>"vysekání rýh" 0,023</t>
  </si>
  <si>
    <t>"ocelové dveře" 0,369</t>
  </si>
  <si>
    <t>"okno sklobeton" 0,064</t>
  </si>
  <si>
    <t>"strop sklobeton" 0,083</t>
  </si>
  <si>
    <t>"krytina" 0,172</t>
  </si>
  <si>
    <t>"klempířské prvky" 0,031</t>
  </si>
  <si>
    <t>"TI" 0,046</t>
  </si>
  <si>
    <t>"ŽB strop" 8,741</t>
  </si>
  <si>
    <t>121</t>
  </si>
  <si>
    <t>997013509</t>
  </si>
  <si>
    <t>Příplatek k odvozu suti a vybouraných hmot na skládku ZKD 1 km přes 1 km</t>
  </si>
  <si>
    <t>-1309067725</t>
  </si>
  <si>
    <t>Odvoz suti a vybouraných hmot na skládku nebo meziskládku se složením, na vzdálenost Příplatek k ceně za každý další i započatý 1 km přes 1 km</t>
  </si>
  <si>
    <t>24,372*9 'Přepočtené koeficientem množství</t>
  </si>
  <si>
    <t>122</t>
  </si>
  <si>
    <t>997013813</t>
  </si>
  <si>
    <t>Poplatek za uložení na skládce (skládkovné) stavebního odpadu z plastických hmot kód odpadu 17 02 03</t>
  </si>
  <si>
    <t>751516308</t>
  </si>
  <si>
    <t>Poplatek za uložení stavebního odpadu na skládce (skládkovné) z plastických hmot zatříděného do Katalogu odpadů pod kódem 17 02 03</t>
  </si>
  <si>
    <t>123</t>
  </si>
  <si>
    <t>997013814</t>
  </si>
  <si>
    <t>Poplatek za uložení na skládce (skládkovné) stavebního odpadu izolací kód odpadu 17 06 04</t>
  </si>
  <si>
    <t>2081152389</t>
  </si>
  <si>
    <t>Poplatek za uložení stavebního odpadu na skládce (skládkovné) z izolačních materiálů zatříděného do Katalogu odpadů pod kódem 17 06 04</t>
  </si>
  <si>
    <t>124</t>
  </si>
  <si>
    <t>997013861</t>
  </si>
  <si>
    <t>Poplatek za uložení stavebního odpadu na recyklační skládce (skládkovné) z prostého betonu kód odpadu 17 01 01</t>
  </si>
  <si>
    <t>-1904002644</t>
  </si>
  <si>
    <t>Poplatek za uložení stavebního odpadu na recyklační skládce (skládkovné) z prostého betonu zatříděného do Katalogu odpadů pod kódem 17 01 01</t>
  </si>
  <si>
    <t>125</t>
  </si>
  <si>
    <t>997013862</t>
  </si>
  <si>
    <t>Poplatek za uložení stavebního odpadu na recyklační skládce (skládkovné) z armovaného betonu kód odpadu 17 01 01</t>
  </si>
  <si>
    <t>-687711169</t>
  </si>
  <si>
    <t>Poplatek za uložení stavebního odpadu na recyklační skládce (skládkovné) z armovaného betonu zatříděného do Katalogu odpadů pod kódem 17 01 01</t>
  </si>
  <si>
    <t>126</t>
  </si>
  <si>
    <t>997013871</t>
  </si>
  <si>
    <t>Poplatek za uložení stavebního odpadu na recyklační skládce (skládkovné) směsného stavebního a demoličního kód odpadu 17 09 04</t>
  </si>
  <si>
    <t>-318466412</t>
  </si>
  <si>
    <t>Poplatek za uložení stavebního odpadu na recyklační skládce (skládkovné) směsného stavebního a demoličního zatříděného do Katalogu odpadů pod kódem 17 09 04</t>
  </si>
  <si>
    <t>998</t>
  </si>
  <si>
    <t>Přesun hmot</t>
  </si>
  <si>
    <t>127</t>
  </si>
  <si>
    <t>998142251</t>
  </si>
  <si>
    <t>Přesun hmot pro nádrže, jímky, zásobníky a jámy betonové monolitické v do 25 m</t>
  </si>
  <si>
    <t>-395688539</t>
  </si>
  <si>
    <t>Přesun hmot pro nádrže, jímky, zásobníky a jámy pozemní mimo zemědělství se svislou nosnou konstrukcí monolitickou betonovou tyčovou nebo plošnou vodorovná dopravní vzdálenost do 50 m výšky do 25 m</t>
  </si>
  <si>
    <t>PSV</t>
  </si>
  <si>
    <t>Práce a dodávky PSV</t>
  </si>
  <si>
    <t>711</t>
  </si>
  <si>
    <t>Izolace proti vodě, vlhkosti a plynům</t>
  </si>
  <si>
    <t>128</t>
  </si>
  <si>
    <t>711111001</t>
  </si>
  <si>
    <t>Provedení izolace proti zemní vlhkosti vodorovné za studena nátěrem penetračním</t>
  </si>
  <si>
    <t>-1811442858</t>
  </si>
  <si>
    <t>Provedení izolace proti zemní vlhkosti natěradly a tmely za studena na ploše vodorovné V nátěrem penetračním</t>
  </si>
  <si>
    <t>střecha</t>
  </si>
  <si>
    <t>3,34*3,17</t>
  </si>
  <si>
    <t>129</t>
  </si>
  <si>
    <t>11163150</t>
  </si>
  <si>
    <t>lak penetrační asfaltový</t>
  </si>
  <si>
    <t>7618630</t>
  </si>
  <si>
    <t>10,588*0,0003 'Přepočtené koeficientem množství</t>
  </si>
  <si>
    <t>130</t>
  </si>
  <si>
    <t>711112001</t>
  </si>
  <si>
    <t>Provedení izolace proti zemní vlhkosti svislé za studena nátěrem penetračním</t>
  </si>
  <si>
    <t>-1135077547</t>
  </si>
  <si>
    <t>Provedení izolace proti zemní vlhkosti natěradly a tmely za studena na ploše svislé S nátěrem penetračním</t>
  </si>
  <si>
    <t>"vytažení na atiku" (3,17+3,34+3,17)*0,28</t>
  </si>
  <si>
    <t>131</t>
  </si>
  <si>
    <t>1333511952</t>
  </si>
  <si>
    <t>14,942*0,00034 'Přepočtené koeficientem množství</t>
  </si>
  <si>
    <t>132</t>
  </si>
  <si>
    <t>711132101</t>
  </si>
  <si>
    <t>Provedení izolace proti zemní vlhkosti pásy na sucho svislé AIP nebo tkaninou</t>
  </si>
  <si>
    <t>550269759</t>
  </si>
  <si>
    <t>Provedení izolace proti zemní vlhkosti pásy na sucho AIP nebo tkaniny na ploše svislé S</t>
  </si>
  <si>
    <t>Poznámka k položce:_x000D_
viz TZ př.č. D.1.1.1 a. D.1.1.2, v.č. D.1.1.3.1 až 14, situace C3, konstrukční část př.č. D.3.1 až 4 _x000D_
zpevněná vpichováním</t>
  </si>
  <si>
    <t>"zateplení vstupu do AN, plocha dle autocad" 2,1*2</t>
  </si>
  <si>
    <t>"šikmá část" 0,77*2,9</t>
  </si>
  <si>
    <t>133</t>
  </si>
  <si>
    <t>69311068</t>
  </si>
  <si>
    <t>geotextilie netkaná separační, ochranná, filtrační, drenážní PP 300g/m2</t>
  </si>
  <si>
    <t>-1586758214</t>
  </si>
  <si>
    <t>6,433*1,2 'Přepočtené koeficientem množství</t>
  </si>
  <si>
    <t>134</t>
  </si>
  <si>
    <t>711141559</t>
  </si>
  <si>
    <t>Provedení izolace proti zemní vlhkosti pásy přitavením vodorovné NAIP</t>
  </si>
  <si>
    <t>898921288</t>
  </si>
  <si>
    <t>Provedení izolace proti zemní vlhkosti pásy přitavením NAIP na ploše vodorovné V</t>
  </si>
  <si>
    <t>135</t>
  </si>
  <si>
    <t>62856011</t>
  </si>
  <si>
    <t>pás asfaltový natavitelný modifikovaný SBS s vložkou z hliníkové fólie s textilií a spalitelnou PE fólií nebo jemnozrnným minerálním posypem na horním povrchu tl 4,0mm</t>
  </si>
  <si>
    <t>-901949876</t>
  </si>
  <si>
    <t>10,588*1,1655 'Přepočtené koeficientem množství</t>
  </si>
  <si>
    <t>136</t>
  </si>
  <si>
    <t>711142559</t>
  </si>
  <si>
    <t>Provedení izolace proti zemní vlhkosti pásy přitavením svislé NAIP</t>
  </si>
  <si>
    <t>145957468</t>
  </si>
  <si>
    <t>Provedení izolace proti zemní vlhkosti pásy přitavením NAIP na ploše svislé S</t>
  </si>
  <si>
    <t>2 vrstvy</t>
  </si>
  <si>
    <t>"zateplení vstupu do AN, plocha dle autocad" 3,6*2*2</t>
  </si>
  <si>
    <t>"šikmá část" 1,735*2,9*2</t>
  </si>
  <si>
    <t>"přetažení na střechu AK" 1,735*1*2</t>
  </si>
  <si>
    <t>137</t>
  </si>
  <si>
    <t>-1428610947</t>
  </si>
  <si>
    <t>30,643*1,221 'Přepočtené koeficientem množství</t>
  </si>
  <si>
    <t>138</t>
  </si>
  <si>
    <t>711161112</t>
  </si>
  <si>
    <t>Izolace proti zemní vlhkosti nopovou fólií vodorovná, nopek v 8,0 mm, tl do 0,6 mm</t>
  </si>
  <si>
    <t>2052421152</t>
  </si>
  <si>
    <t>Izolace proti zemní vlhkosti a beztlakové vodě nopovými fóliemi na ploše vodorovné V vrstva ochranná, odvětrávací a drenážní výška nopku 8,0 mm, tl. fólie do 0,6 mm</t>
  </si>
  <si>
    <t>2*(3,64+3,17)*0,6-1,535*0,6</t>
  </si>
  <si>
    <t>139</t>
  </si>
  <si>
    <t>711161383</t>
  </si>
  <si>
    <t>Izolace proti zemní vlhkosti nopovou fólií ukončení horní lištou</t>
  </si>
  <si>
    <t>461753220</t>
  </si>
  <si>
    <t>Izolace proti zemní vlhkosti a beztlakové vodě nopovými fóliemi ostatní ukončení izolace lištou</t>
  </si>
  <si>
    <t>2*(3,64+3,17)-1,535</t>
  </si>
  <si>
    <t>140</t>
  </si>
  <si>
    <t>998711101</t>
  </si>
  <si>
    <t>Přesun hmot tonážní pro izolace proti vodě, vlhkosti a plynům v objektech v do 6 m</t>
  </si>
  <si>
    <t>-109187321</t>
  </si>
  <si>
    <t>Přesun hmot pro izolace proti vodě, vlhkosti a plynům stanovený z hmotnosti přesunovaného materiálu vodorovná dopravní vzdálenost do 50 m základní v objektech výšky do 6 m</t>
  </si>
  <si>
    <t>712</t>
  </si>
  <si>
    <t>Povlakové krytiny</t>
  </si>
  <si>
    <t>141</t>
  </si>
  <si>
    <t>712340832</t>
  </si>
  <si>
    <t>Odstranění povlakové krytiny střech do 10° z pásů NAIP přitavených v plné ploše dvouvrstvé</t>
  </si>
  <si>
    <t>1267170140</t>
  </si>
  <si>
    <t>Odstranění povlakové krytiny střech plochých do 10° z přitavených pásů NAIP v plné ploše dvouvrstvé</t>
  </si>
  <si>
    <t>3,94*3,47</t>
  </si>
  <si>
    <t>"vytažení na atiku" 2*(3,94+3,47)*0,135</t>
  </si>
  <si>
    <t>142</t>
  </si>
  <si>
    <t>712363445</t>
  </si>
  <si>
    <t>Provedení povlak krytiny mechanicky kotvenou do betonu TI tl do 140 mm, budova v do 18 m</t>
  </si>
  <si>
    <t>-1587455502</t>
  </si>
  <si>
    <t>Provedení povlakové krytiny střech plochých do 10° z mechanicky kotvených hydroizolačních fólií včetně položení fólie a horkovzdušného svaření tl. tepelné izolace do 140 mm budovy výšky do 18 m, kotvené do betonu</t>
  </si>
  <si>
    <t>143</t>
  </si>
  <si>
    <t>28322012</t>
  </si>
  <si>
    <t>fólie hydroizolační střešní mPVC mechanicky kotvená šedá tl 1,5mm s ochranou proti UV záření</t>
  </si>
  <si>
    <t>-1009812597</t>
  </si>
  <si>
    <t>fólie hydroizolační střešní mPVC mechanicky kotvená šedá tl 1,5mm</t>
  </si>
  <si>
    <t>13,298*1,1655 'Přepočtené koeficientem množství</t>
  </si>
  <si>
    <t>144</t>
  </si>
  <si>
    <t>712771001</t>
  </si>
  <si>
    <t>Provedení separační nebo kluzné vrstvy z fólií střechy sklon do 5°</t>
  </si>
  <si>
    <t>973828397</t>
  </si>
  <si>
    <t>Provedení separační nebo kluzné vrstvy střechy z fólií kladených volně s přesahem, sklon střechy do 5°</t>
  </si>
  <si>
    <t>145</t>
  </si>
  <si>
    <t>69311317</t>
  </si>
  <si>
    <t>textilie netkaná HPPE 300g/m2</t>
  </si>
  <si>
    <t>1178822412</t>
  </si>
  <si>
    <t>146</t>
  </si>
  <si>
    <t>998712101</t>
  </si>
  <si>
    <t>Přesun hmot tonážní pro krytiny povlakové v objektech v do 6 m</t>
  </si>
  <si>
    <t>-1359553266</t>
  </si>
  <si>
    <t>Přesun hmot pro povlakové krytiny stanovený z hmotnosti přesunovaného materiálu vodorovná dopravní vzdálenost do 50 m základní v objektech výšky do 6 m</t>
  </si>
  <si>
    <t>713</t>
  </si>
  <si>
    <t>Izolace tepelné</t>
  </si>
  <si>
    <t>147</t>
  </si>
  <si>
    <t>713140843</t>
  </si>
  <si>
    <t>Odstranění tepelné izolace střech nadstřešní připevněné z polystyrenu suchého tl do 200 mm</t>
  </si>
  <si>
    <t>2086186664</t>
  </si>
  <si>
    <t>Odstranění tepelné izolace střech plochých z rohoží, pásů, dílců, desek, bloků nadstřešních izolací připevněných šrouby z polystyrenu suchého, tloušťka izolace do 200 mm</t>
  </si>
  <si>
    <t>148</t>
  </si>
  <si>
    <t>713141131</t>
  </si>
  <si>
    <t>Montáž izolace tepelné střech plochých lepené za studena plně 1 vrstva rohoží, pásů, dílců, desek</t>
  </si>
  <si>
    <t>-286074265</t>
  </si>
  <si>
    <t>Montáž tepelné izolace střech plochých rohožemi, pásy, deskami, dílci, bloky (izolační materiál ve specifikaci) přilepenými za studena jednovrstvá zplna</t>
  </si>
  <si>
    <t>149</t>
  </si>
  <si>
    <t>28372300</t>
  </si>
  <si>
    <t>deska EPS 100 pro konstrukce s běžným zatížením λ=0,037</t>
  </si>
  <si>
    <t>-864105281</t>
  </si>
  <si>
    <t>tl. 30-120mm</t>
  </si>
  <si>
    <t>3,34*3,17*0,075</t>
  </si>
  <si>
    <t>0,794*1,6655 'Přepočtené koeficientem množství</t>
  </si>
  <si>
    <t>150</t>
  </si>
  <si>
    <t>713141233</t>
  </si>
  <si>
    <t>Přikotvení tepelné izolace šrouby do betonu pro izolaci tl do 140 mm</t>
  </si>
  <si>
    <t>-1481884817</t>
  </si>
  <si>
    <t>Montáž tepelné izolace střech plochých mechanické přikotvení šrouby včetně dodávky šroubů, bez položení tepelné izolace tl. izolace do 140 mm do betonu</t>
  </si>
  <si>
    <t>151</t>
  </si>
  <si>
    <t>998713101</t>
  </si>
  <si>
    <t>Přesun hmot tonážní pro izolace tepelné v objektech v do 6 m</t>
  </si>
  <si>
    <t>1116816959</t>
  </si>
  <si>
    <t>Přesun hmot pro izolace tepelné stanovený z hmotnosti přesunovaného materiálu vodorovná dopravní vzdálenost do 50 m s užitím mechanizace v objektech výšky do 6 m</t>
  </si>
  <si>
    <t>751</t>
  </si>
  <si>
    <t>Vzduchotechnika</t>
  </si>
  <si>
    <t>152</t>
  </si>
  <si>
    <t>751,1-R</t>
  </si>
  <si>
    <t>Demontáž stávající větrací turbínová hlavice, vč. odvozu a likvidace</t>
  </si>
  <si>
    <t>534167702</t>
  </si>
  <si>
    <t>153</t>
  </si>
  <si>
    <t>751,2-R</t>
  </si>
  <si>
    <t>Demontáž stávajícího nerezového filtru, vč. odvozu a likvidace</t>
  </si>
  <si>
    <t>-2102845350</t>
  </si>
  <si>
    <t>Demontáž stávající nerezového filtru, vč. odvozu a likvidace</t>
  </si>
  <si>
    <t>154</t>
  </si>
  <si>
    <t>751,3-R</t>
  </si>
  <si>
    <t>Demontáž stávajícího odvětrávacího potrubí DN100 až DN200, vč. tvarovek, vč. odvozu a likvidace</t>
  </si>
  <si>
    <t>-1213776018</t>
  </si>
  <si>
    <t>Poznámka k položce:_x000D_
viz TZ př.č. D.1.1.1 a. D.1.1.2, v.č. D.1.1.3.1 až 14  , situace C3, konstrukční část př.č. D.3.1 až 4 _x000D_
délky do 5-ti metrů</t>
  </si>
  <si>
    <t>155</t>
  </si>
  <si>
    <t>751,4-R</t>
  </si>
  <si>
    <t>Dodváka + montáž  větracího potrubí DN 100 až DN200, vč. tvarovek, vč. upevňovacího materiálu</t>
  </si>
  <si>
    <t>673381786</t>
  </si>
  <si>
    <t>Dodváka + montáž  větracího potrubí DN 100 až DN200, vč. tvarovek</t>
  </si>
  <si>
    <t>Poznámka k položce:_x000D_
viz TZ př.č. D.1.1.1 a. D.1.1.2, v.č. D.1.1.3.1 až 14  , situace C3, konstrukční část př.č. D.3.1 až 4 _x000D_
délky do 5m, rozsah dle původního</t>
  </si>
  <si>
    <t>přesný počet dle původního</t>
  </si>
  <si>
    <t>"pozn.6 nový stav" 5</t>
  </si>
  <si>
    <t>764</t>
  </si>
  <si>
    <t>Konstrukce klempířské</t>
  </si>
  <si>
    <t>156</t>
  </si>
  <si>
    <t>764,1-R</t>
  </si>
  <si>
    <t>Dodávka + montáž oplechování větracího potrubí DN200 z AN s mřížkou proti hmyzu, paškově lakovaný, žárový pozink, tl.plechu 0,75mm, vč. spojovacého materiálu</t>
  </si>
  <si>
    <t>-135373059</t>
  </si>
  <si>
    <t xml:space="preserve">Dodávka + montáž OPLECHOVÁNÍ VĚTRACÍHO POTRUBÍ Z AN S MŘÍŽKOU PROTI HMYZU:
PRÁŠKOVĚ LAKOVANÝ, ŽÁROVĚ ZINKOVANÝ PLECH TL. 0,75 MM, VČ. SPOJOVACÍHO MATERIÁLU
DÍL BUDE SVAŘEN, NASAZEN NA POTRUBÍ Z PVC A ZAJIŠTĚN NÝTY.
BARVA - ANTRACIT (RAL 7016)
</t>
  </si>
  <si>
    <t xml:space="preserve">Poznámka k položce:_x000D_
viz TZ př.č. D.1.1.1 a. D.1.1.2, v.č. D.1.1.3.1 až 14  , situace C3, konstrukční část př.č. D.3.1 až 4 _x000D_
LZE NAHRADIT SYSTÉMOVÝM ZÁMEČNICKÝM VÝROBKEM - FASÁDNÍ MŘÍŽKA SE SÍŤKOU PROTI HMYZU_x000D_
</t>
  </si>
  <si>
    <t>"K/07" 1</t>
  </si>
  <si>
    <t>157</t>
  </si>
  <si>
    <t>764002841</t>
  </si>
  <si>
    <t>Demontáž oplechování horních ploch zdí a nadezdívek do suti</t>
  </si>
  <si>
    <t>1974669521</t>
  </si>
  <si>
    <t>Demontáž klempířských konstrukcí oplechování horních ploch zdí a nadezdívek do suti</t>
  </si>
  <si>
    <t>2*(4,24+3,77)</t>
  </si>
  <si>
    <t>158</t>
  </si>
  <si>
    <t>764011612</t>
  </si>
  <si>
    <t>Podkladní plech z Pz upraveným povrchem rš 200 mm - příponka</t>
  </si>
  <si>
    <t>-1163147381</t>
  </si>
  <si>
    <t xml:space="preserve">Podkladní plech příponky z pozinkovaného plechu s povrchovou úpravou rš 200 mm´
OPLECHOVÁNÍ ATIKY:
PRÁŠKOVĚ LAKOVANÝ, ŽÁROVĚ ZINKOVANÝ PLECH TL. 0,75 MM
BARVA - ANTRACIT (RAL 7016)
- UCHYCENO DO SYSTÉMOVÝCH PŘÍPONEK ZE SHODNÉHO MATERIÁLU
VČ. SPOJOVACÍHO MATERIÁLU - VRUTY A HMOŽDINY DO BETONU 2+2 KS/PŘÍPONKA
</t>
  </si>
  <si>
    <t>po cca 500mm</t>
  </si>
  <si>
    <t>"K/03" 22</t>
  </si>
  <si>
    <t>159</t>
  </si>
  <si>
    <t>764212663</t>
  </si>
  <si>
    <t>Oplechování rovné okapové hrany z Pz s povrchovou úpravou rš 250 mm</t>
  </si>
  <si>
    <t>899149374</t>
  </si>
  <si>
    <t xml:space="preserve">Oplechování střešních prvků z pozinkovaného plechu s povrchovou úpravou okapu střechy rovné okapovým plechem rš 250 mm
OKAPOVÝ PLECH:
PRÁŠKOVĚ LAKOVANÝ, ŽÁROVĚ ZINKOVANÝ PLECH TL. 0,75 MM, VČ. SPOJOVACÍHO MATERIÁLU
BARVA - ANTRACIT (RAL 7016)
-	UCHYCENO DO PRKENNÉHO BEDNĚNÍ HŘEBENE
</t>
  </si>
  <si>
    <t>"K/04" 3,4</t>
  </si>
  <si>
    <t>160</t>
  </si>
  <si>
    <t>764214605</t>
  </si>
  <si>
    <t>Oplechování horních ploch a atik bez rohů z Pz s povrch úpravou mechanicky kotvené do rš 400 mm</t>
  </si>
  <si>
    <t>2125312370</t>
  </si>
  <si>
    <t xml:space="preserve">Oplechování horních ploch zdí a nadezdívek (atik) z pozinkovaného plechu s povrchovou úpravou mechanicky kotvené rš 400 mm
PRÁŠKOVĚ LAKOVANÝ, ŽÁROVĚ ZINKOVANÝ PLECH TL. 0,75 MM
BARVA - ANTRACIT (RAL 7016)
- UCHYCENO DO SYSTÉMOVÝCH PŘÍPONEK ZE SHODNÉHO MATERIÁLU
VČ. SPOJOVACÍHO MATERIÁLU - VRUTY A HMOŽDINY DO BETONU 2+2 KS/PŘÍPONKA
</t>
  </si>
  <si>
    <t>"K/03" 10,6</t>
  </si>
  <si>
    <t>161</t>
  </si>
  <si>
    <t>764218603</t>
  </si>
  <si>
    <t>Oplechování rovné římsy  mechanicky kotvené z Pz s upraveným povrchem rš 200 mm</t>
  </si>
  <si>
    <t>-503501639</t>
  </si>
  <si>
    <t xml:space="preserve">Oplechování říms a ozdobných prvků z pozinkovaného plechu s povrchovou úpravou rovných, bez rohů mechanicky kotvené do rš 200 mm
OPLECHOVÁNÍ VSTUPU DO AK:
PRÁŠKOVĚ LAKOVANÝ, ŽÁROVĚ ZINKOVANÝ PLECH TL. 0,75 MM, VČ. SPOJOVACÍHO MATERIÁLU
BARVA - ANTRACIT (RAL 7016)
</t>
  </si>
  <si>
    <t>"K/06" 0,96</t>
  </si>
  <si>
    <t>162</t>
  </si>
  <si>
    <t>764218604</t>
  </si>
  <si>
    <t>Oplechování rovné římsy  mechanicky kotvené z Pz s upraveným povrchem rš 340 mm</t>
  </si>
  <si>
    <t>-224501968</t>
  </si>
  <si>
    <t xml:space="preserve">Oplechování říms a ozdobných prvků z pozinkovaného plechu s povrchovou úpravou rovných, bez rohů mechanicky kotvené rš 340 mm
OPLECHOVÁNÍ STŘECHY NAD VSTUPEM DO AN:
PRÁŠKOVĚ LAKOVANÝ, ŽÁROVĚ ZINKOVANÝ PLECH TL. 0,75 MM, VČ. SPOJOVACÍHO MATERIÁLU
BARVA - ANTRACIT (RAL 7016)
</t>
  </si>
  <si>
    <t>"K/05" 1,74</t>
  </si>
  <si>
    <t>163</t>
  </si>
  <si>
    <t>764511601</t>
  </si>
  <si>
    <t>Žlab podokapní půlkruhový z Pz s povrchovou úpravou rš 250 mm</t>
  </si>
  <si>
    <t>-400686221</t>
  </si>
  <si>
    <t xml:space="preserve">Žlab podokapní z pozinkovaného plechu s povrchovou úpravou včetně háků a čel půlkruhový do rš 280 mm
OKAPOVÝ ŽLAB ∅105 MM (0,5 %):
PRÁŠKOVĚ LAKOVANÝ POZINKOVANÝ PLECH (1x 4 M), VČ. SPOJOVACÍHO MATERIÁLU A DOPLŇKOVÝCH PRVKŮ: ČELA - POZINK (2 KS); OKAPNÍ HÁKY NÁSTĚNNÉ - POZINK (8 KS MM); 
BARVA - ANTRACIT (RAL 7016)
- PPRO MONTÁŽ BUDOU POUŽITY NÁSTĚNNÉ OKAPNÍ HÁKY, PRO ZACHOVÁNÍ INTEGRITY STŘEŠNÍ KRYTINY (KOTVENÍ POUZE DO NOSNÉ KONSTRUKCE STŘECHY)
</t>
  </si>
  <si>
    <t>"K/01" 3,45</t>
  </si>
  <si>
    <t>164</t>
  </si>
  <si>
    <t>764511641</t>
  </si>
  <si>
    <t>Kotlík oválný (trychtýřový) pro podokapní žlaby z Pz s povrchovou úpravou do 250/90 mm</t>
  </si>
  <si>
    <t>1838755941</t>
  </si>
  <si>
    <t>Žlab podokapní z pozinkovaného plechu s povrchovou úpravou kotlík oválný (trychtýřový), rš žlabu/průměr svodu do 250/90 mm
BARVA - ANTRACIT (RAL 7016)</t>
  </si>
  <si>
    <t>"K/01" 1</t>
  </si>
  <si>
    <t>165</t>
  </si>
  <si>
    <t>764518621</t>
  </si>
  <si>
    <t>Svody kruhové včetně objímek, kolen, odskoků z Pz s povrchovou úpravou průměru do 90 mm</t>
  </si>
  <si>
    <t>83046646</t>
  </si>
  <si>
    <t xml:space="preserve">Svod z pozinkovaného plechu s upraveným povrchem včetně objímek, kolen a odskoků kruhový, průměru do 90 mm
OKAPOVÝ SVOD ∅80 MM:
PRÁŠKOVĚ LAKOVANÝ, ŽÁROVĚ ZINKOVANÝ PLECH (1x 3 M + 1x 1 M PRO PŘÍPADNÉ DOŘEZY), VČ. SPOJOVACÍHO MATERIÁLU A DOPLŇKOVÝCH PRVKŮ: SVODOVÉ OBJÍMKY (3 KS); ÚCHYTY NA FASÁDU (3 KS); KOLENO 30° (2 KS).
BARVA - ANTRACIT (RAL 7016)
- KOTVENO ČTYŘBODOVÝMI ÚCHYTY NA FASÁDU SKRZ ZATEPLOVACÍ SYSTÉM.
</t>
  </si>
  <si>
    <t>"K/02" 3</t>
  </si>
  <si>
    <t>166</t>
  </si>
  <si>
    <t>998764101</t>
  </si>
  <si>
    <t>Přesun hmot tonážní pro konstrukce klempířské v objektech v do 6 m</t>
  </si>
  <si>
    <t>-503610841</t>
  </si>
  <si>
    <t>Přesun hmot pro konstrukce klempířské stanovený z hmotnosti přesunovaného materiálu vodorovná dopravní vzdálenost do 50 m základní v objektech výšky do 6 m</t>
  </si>
  <si>
    <t>767</t>
  </si>
  <si>
    <t>Konstrukce zámečnické</t>
  </si>
  <si>
    <t>167</t>
  </si>
  <si>
    <t>767,1-R</t>
  </si>
  <si>
    <t>Z/001 - Dodávka + montáž stříška nad vstupem 1900x950mm, konstrukce eloxovaný hliník, barva antracit šedá + zakrytí polykarbonát tl.12mm barva antracit</t>
  </si>
  <si>
    <t>-413231532</t>
  </si>
  <si>
    <t>Dodávka + montáž STŘÍŠKA NAD VSTUPEM: 1900x950mm
SYSTÉMOVÝ VÝROBEK PODLE ZVOLENÉHO SYSTÉMU STŘÍŠKY - ELOXOVANÝ HLINÍK (RAL 7016 - ANTRACITOVÁ ŠEDÁ); VČ. NEREZOVÝCH KOTVÍCÍCH PRVKŮ A SPOJOVACÍHO MATERIÁLU.
4 NOSNÉ PRVKY V PRAVIDELNÝCH ROZTEČÍCH
ZAKRYTÍ - POLYKARBONÁT TL. MIN. 12 MM V BARVĚ ANTRACIT</t>
  </si>
  <si>
    <t>168</t>
  </si>
  <si>
    <t>767,2-R</t>
  </si>
  <si>
    <t>Z/002 - Dodávka + montáž vícedílný kryt 2020x700mm z kompozitního roštu 30x30x30mm, pevná a odnímatelná část, vč. nosného ocelového rámu z L-profilů, povrchová úprava žárový pozink, vč. kotvení a kotvícího materiálu</t>
  </si>
  <si>
    <t>-952288008</t>
  </si>
  <si>
    <t xml:space="preserve">Dodávka + montáž VÍCEDÍLNÝ KRYT VSTUPU DO 1PP BUDE TVOŘEN KOMPOZITNÍM ROŠTEM ULOŽENÝM NA ŽÁROVĚ ZINKOVANÉM NOSNÉM RÁMU Z L-PROFILŮ.
PEVNÁ ČÁST KRYTU:	- KOMPOZITOVÝ PLNÝ ROŠT LITÝ [30x30x30] - POCHOZÍ	KOMPOZITNÍ ROŠT	S NALAMINOVANOU DESKOU S	PROTISKLUZOVÝM VSYPEM.
	- KOTVENO ŠROUBENÍM DO NOSNÉHO RÁMU ŠROUBENÍM	PŘES SYSTÉMOVÉ PLECHOVÉ PŘÍPONKY
ODNÍMATELNÁ ČÁST KRYTU:	- KOMPOZITOVÝ ROŠT LITÝ [30x30x30] - POCHOZÍ	KOMPOZITNÍ ROŠT S PROTISKLUZOVÝM VSYPEM
	- SPOJENO S PEVNOU ČÁSTÍ DVĚMA 360° STUPŇOVÝMI	NEREZOVÝMI PANTY; VOLNĚ LOŽENO NA PROFILECH	ULOŽENÍ KRYTU
VČ. SPOJOVACÍHO MATERIÁLU (M6 á 250 MM)
NOSNÝ RÁM KRYTU:	- NOSNÝ RÁM JE TVOŘEN DVĚMA SVAŘENÝMI ŽÁROVĚ	ZINKOVANÝMI L PROFILY - L50x32x4 A L50x50x4
	- DÉLKY L PROFILŮ	- L50x32x4	-	2x 	7850 MM
				2x	 700 MM
		- L50x50x4	-	2x 	7850 MM
				2x	 700 MM
	- KOTVENÍ DO ŽB - M8 á 300 MM
</t>
  </si>
  <si>
    <t>169</t>
  </si>
  <si>
    <t>767,3-R</t>
  </si>
  <si>
    <t>Z/003 - Dodávka + montáž nerez žebřík délky 3620mm, vč. kotvení a kotvícího materiálu, 1.4301</t>
  </si>
  <si>
    <t>-476351499</t>
  </si>
  <si>
    <t xml:space="preserve">Dodávka + montáž NEREZOVÝ ŽEBŘÍK Z KRUHOVÝCH VÁLCOVANÝCH PROFILŮ:
ŠTĚŘÍNY:
- NEREZOVÁ TRUBKA ∅40x3 MM OHÝBANÁ - 3910 MM
- 2 KS
PŘÍČKY:
- NEREZOVÁ TRUBKY ∅25x2 MM - 400 MM
- NAVAŘENO NA ŠTĚŘÍNY
- 12 KS
KOTEVNÍ PRVKY:
- PÁSOVINA KOTVENÁ DO STĚNY NA 4 ZÁVITOVÉ TYČE KOTVENÉ NA CHEMICKOU	KOTVU - KOTVÍCÍ PATRONY
- KOTVÍCÍ TRUBKY ∅40x3 MM - NAVAŘENO
	- 2x 150 MM
	- 2x 645 MM
- 8 KS PÁSOVINA 120x120x6 MM - NEREZ
- 32 KS ZÁVITOVÁ TYČ 250 MM, ∅10 MM; MATICE - NEREZ
NEREZOVÝ VÝROBEK BUDE DOPRAVEN NA STAVBU TAK, ABY BYLO MOŽNÉ JEJ DOPRAVIT DO ARMATURNÍ KOMORY A SMONTOVAT NA MÍSTĚ.
POVRCHOVÉ PROVEDENJÍ - KARTÁČOVANÁ NEREZ (1.4301)
</t>
  </si>
  <si>
    <t>170</t>
  </si>
  <si>
    <t>767,4-R</t>
  </si>
  <si>
    <t>Z/004 - Dodávka + montáž ocelový kryt větrací hlavice 600x600x665mm, vč. kotvení a kotevního materiálu, barva antracit</t>
  </si>
  <si>
    <t>-290489269</t>
  </si>
  <si>
    <t xml:space="preserve">Dodávka + montáž KRYT VĚTRACÍ HLAVICE:
RÁM KRYTU:
- PRÁŠKOVĚ LAKOVANÝ POZINKOVÝ PROFIL Z PROFILŮ JÄKL SE ČTVERCOVÝM PRŮŘEZEM	25x25x1,5 MM (BARVA ANTRACIT)
- 1 KS - CELKEM 5,05 M
TAHOKOV:
- POZINKOVÝ TAHOKOV 25x15x2,5 MM (BARVA ANTRACIT)
- NAVAŘENO NA RÁM KRYTU
- 4 KS/650x650 MM - CELKEM 1,69 M2/
KOTEVNÍ PRVKY:
- PÁSOVINA KOTVENÁ DO STŘECHY NA 4 ZÁVITOVÉ TYČE KOTVENÉ NA CHEMICKOU	KOTVU - KOTVÍCÍ PATRONY; VČ. SPOJOVACÍHO MATERIÁLU
</t>
  </si>
  <si>
    <t>171</t>
  </si>
  <si>
    <t>767,5--R</t>
  </si>
  <si>
    <t>Z/005 - Dodávka + montáž větrací hlavice DN300, vč. kotvení a kotívcího materiálů, barva antracit</t>
  </si>
  <si>
    <t>-1874054762</t>
  </si>
  <si>
    <t xml:space="preserve">Dodávka + montáž VĚTRACÍ HLAVICE/TURBÍNA:
SYSTÉMOVÝ VÝROBEK ∅300 MM - PRÁŠKOVĚ LAKOVANÝ HLINÍK VČ. KOTVÍCÍCH PRVKŮ A SPOJOVACÍHO MATERIÁLU
- BARVA ANTRACIT (RAL 7016)
KOTVENÍ A OSAZENÍ SYSTÉMOVÉHO VÝROBKU BUDE PROVEDENO DLE POKYNŮ VÝROBCE A DODAVATELE ZVOLENÉHO VÝROBKU.
</t>
  </si>
  <si>
    <t>172</t>
  </si>
  <si>
    <t>767,6--R</t>
  </si>
  <si>
    <t>Z/006 - Dodávka + montáž vodočetná lať délky 4,1m</t>
  </si>
  <si>
    <t>769842821</t>
  </si>
  <si>
    <t xml:space="preserve">Dodávka + montáž VODOČETNÁ LAŤ: 4000x200mm
SYSTÉMOVÝ VÝROBEK PRO ODEČET HLADINY VODY VE VODOJEMU.
VODOČETNÁ LAŤ BUDE OPATŘENA V SESTAVĚ SKLENĚNOU TRUBIČKOU PRO VIZUÁLNÍ ODEČET HLADINY A SNÍMAČEM PRO ELEKTRONICKÝ ODEČET HLADINY A PRO AUTOMATICKÉ VYPNUTÍ NAPOUŠTĚNÍ DO VODOJEMU.
MAX. VÝŠKA VODOTEČNÉ LATĚ - 4,10 M.
KOTVENÍ A OSAZENÍ SYSTÉMOVÉHO VÝROBKU BUDE PROVEDENO DLE POKYNŮ VÝROBCE A DODAVATELE ZVOLENÉHO VÝROBKU.
</t>
  </si>
  <si>
    <t>173</t>
  </si>
  <si>
    <t>767,7--R</t>
  </si>
  <si>
    <t>Z/007 - Dodávka + montáž větrací mřížka 150x150mm se síťkou proti hmyzu s pevnou žaluzií, hliníková, barva RAL 7016</t>
  </si>
  <si>
    <t>-998022477</t>
  </si>
  <si>
    <t xml:space="preserve">Dodávka + montáž VĚTRACÍ MŘÍŽKA 150x150mm VENKOVNÍ SE SÍŤKOU PROTI HMYZU S PEVNOU ŽALUZIÍ:
SYSTÉMOVÝ ZÁMEČNICKÝ VÝROBEK Z ELOXOVANÉHO HLINÍKU BARVY RAL 7016 (ANTRACITOVÁ ŠEĎ).
PRO VĚTRACÍ PRŮDUCH ∅100 MM (NUTNO OVĚŘIT SKUTEČNÝ PRŮMĚR NA STAVBĚ)
DODÁVKA VČ. SPOJOVACÍHO MATERIÁLU.
</t>
  </si>
  <si>
    <t>174</t>
  </si>
  <si>
    <t>767,8--R</t>
  </si>
  <si>
    <t>Z/008 - Dodávka + montáž větrací mřížka 180x180mm se síťkou proti hmyzu s pevnou žaluzií, hliníková, barva RAL 7016</t>
  </si>
  <si>
    <t>-1610823378</t>
  </si>
  <si>
    <t xml:space="preserve">Dodávka + montáž VĚTRACÍ MŘÍŽKA 180x180mm VENKOVNÍ SE SÍŤKOU PROTI HMYZU S PEVNOU ŽALUZIÍ:
SYSTÉMOVÝ ZÁMEČNICKÝ VÝROBEK Z ELOXOVANÉHO HLINÍKU BARVY RAL 7016 (ANTRACITOVÁ ŠEĎ).
PRO VĚTRACÍ PRŮDUCH ∅130 MM (NUTNO OVĚŘIT SKUTEČNÝ PRŮMĚR NA STAVBĚ)
DODÁVKA VČ. SPOJOVACÍHO MATERIÁLU.
</t>
  </si>
  <si>
    <t>175</t>
  </si>
  <si>
    <t>767,9-R</t>
  </si>
  <si>
    <t>Z/009 - Dodávka + montáž větrací mřížka 150x150mm vnitřní, s uzavírací klapkou, materiál z kartáčované nerezi 1.4301</t>
  </si>
  <si>
    <t>1448870129</t>
  </si>
  <si>
    <t xml:space="preserve">Dodávka + montáž VĚTRACÍ MŘÍŽKA 150x150mm VNITŘNÍ S UZAVÍRACÍ KLAPKOU:
SYSTÉMOVÝ ZÁMEČNICKÝ VÝROBEK Z KARTÁČOVANÉ NEREZI (1.4301).
PRO VĚTRACÍ PRŮDUCH ∅100 MM (NUTNO OVĚŘIT SKUTEČNÝ PRŮMĚR NA STAVBĚ)
MECHANICKY OVLÁDANÉ UZAVÍRÁNÍ
DODÁVKA VČ. SPOJOVACÍHO MATERIÁLU.
</t>
  </si>
  <si>
    <t>176</t>
  </si>
  <si>
    <t>767,10-R</t>
  </si>
  <si>
    <t>Z/010 - Dodávka + montáž větrací mřížka 180x180mm vnitřní, s uzavírací klapkou, materiál z kartáčované nerezi 1.4301</t>
  </si>
  <si>
    <t>-1075864491</t>
  </si>
  <si>
    <t xml:space="preserve">Dodávka + montáž VĚTRACÍ MŘÍŽKA 180x180mm VNITŘNÍ S UZAVÍRACÍ KLAPKOU:
SYSTÉMOVÝ ZÁMEČNICKÝ VÝROBEK Z KARTÁČOVANÉ NEREZI (1.4301).
PRO VĚTRACÍ PRŮDUCH ∅100 MM (NUTNO OVĚŘIT SKUTEČNÝ PRŮMĚR NA STAVBĚ)
MECHANICKY OVLÁDANÉ UZAVÍRÁNÍ
DODÁVKA VČ. SPOJOVACÍHO MATERIÁLU.
</t>
  </si>
  <si>
    <t>177</t>
  </si>
  <si>
    <t>767,11-R</t>
  </si>
  <si>
    <t>Z/013 - Dodávka + montáž venkovní zábradlí z nerez oceli, výšky 1,1m, délky 1,62m, vč. kotvení a kotvícího materiálu</t>
  </si>
  <si>
    <t>355438449</t>
  </si>
  <si>
    <t>Dodávka + montáž ZÁBRADLÍ VENKOVNÍ:
SVAŘOVANÉ ZÁBRADLÍ Z NEREZOVÝCH TRUBEK A PLECHŮ - KARTÁČOVANÁ NEREZ (1.4301).
MADLO: NEREZOVÁ TRUBKA ∅50x3 MM - 1x 1,78 M;
VÝPLNĚ: NEREZOVÁ TRUBKA ∅30x2 MM - 2x 1,45 MM;
STOJKY: NEREZOVÁ TRUBKA ∅40x3 MM - 1x 1,05 M, 2x 1,08 M;
KOTVÍCÍ DESKY: NEREZ PLECH 100x100x6 MM - 3 KS
KOTVENÍ: NEREZ ŠROUBY 150 MM, M10 - 12 KS
DOPLŇKOVÝ MATERIÁL:
ZÁSLEPKA - NEREZ ∅50 MM - 1 KS;
ZÁSLEPKA - NEREZ ∅30 MM - 2 KS;
KOTVENÍ DO PODKLADU PŘES CHEMICKÉ PATRONY</t>
  </si>
  <si>
    <t>178</t>
  </si>
  <si>
    <t>767,12-R</t>
  </si>
  <si>
    <t>Z/014 - Dodávka + montáž venkovní zábradlí z nerez oceli, výšky 1,1m, délky 5,385m, vč. kotvení a kotvícího materiálu</t>
  </si>
  <si>
    <t>-563075142</t>
  </si>
  <si>
    <t>Dodávka + montáž ZÁBRADLÍ VENKOVNÍ:
SVAŘOVANÉ ZÁBRADLÍ Z NEREZOVÝCH TRUBEK A PLECHŮ - KARTÁČOVANÁ NEREZ (1.4301).
MADLO: NEREZOVÁ TRUBKA ∅50x3 MM - 1x 5,55 M;
VÝPLNĚ: NEREZOVÁ TRUBKA ∅30x2 MM - 2x 5,24 MM;
STOJKY: NEREZOVÁ TRUBKA ∅40x3 MM - 4x 1,00 M, 1x 1,05 M, 2x 1,08 MM;
OKOPOVÉ PLECHY: NEREZOVÝ PLECH 6 MM - [Š. 100]: 7,02 M; [Š. 150]: 0,70 M;
KOTVÍCÍ DESKY: NEREZ PLECH 100x100x6 MM - 7 KS;
KOTVENÍ: NEREZ ŠROUBY 150 MM, M10 - 28 KS
DOPLŇKOVÝ MATERIÁL:
ZÁSLEPKA - NEREZ ∅50 MM - 1 KS;
ZÁSLEPKA - NEREZ ∅30 MM - 2 KS;
KOTVENÍ DO PODKLADU PŘES CHEMICKÉ PATRONY</t>
  </si>
  <si>
    <t>179</t>
  </si>
  <si>
    <t>767,13-R</t>
  </si>
  <si>
    <t>Z/015 - Dodávka + montáž nástěnný stolek 500x300mm, materiál z kartáčované nerezi 1.4301, vč. kotvení a kotevního materiálu</t>
  </si>
  <si>
    <t>-990647125</t>
  </si>
  <si>
    <t xml:space="preserve">Dodávka + montáž NÁSTĚNNÝ STOLEK 500x300:
SVAŘOVANÉ ZÁBRADLÍ Z NEREZOVÝCH TRUBEK A PLECHŮ - KARTÁČOVANÁ NEREZ (1.4301).
DESKA:	DŘEVĚNÁ DESKA 500x300 MM TL. 25 MM,
	POVRCH. ÚPRAVA - AKRYLURETANOVÝ LAK - 1 KS;
NOSNÝ RÁM:	SVAŘOVANÝ RÁM Z DUTÝCH PROFILŮ - NEREZOVÁ ČTVERCOVÁ TRUBKA	∅25x2 MM - 2x 750 MM S KOTVÍCÍMI DESKAMI Z NEREZ. PÁSOVINY	50x50x4 MM S PŘEDVRTANÝM OTVOREM PRO KOTVÍCÍ ŠROUBY,
	POVRCH. ÚPRAVA - KARTÁČOVANÁ NEREZ - 2 KS;
KOTVENÍ DESKY K RÁMU: NEREZOVÉ ŠROUBY M4 - 6 KS;
KOTVENÍ DO STĚNY: NEREZOVÉ ŠROUBY M8 - 4 KS
- KOTVENÍ DO STĚN PŘES CHEMICKÉ PATRONY.
- DÍLY RÁMU NUTNO VYROBIT ZRCADLOVĚ OPAČNÉ, VIZ SCHÉMA.
</t>
  </si>
  <si>
    <t>180</t>
  </si>
  <si>
    <t>767,14-R</t>
  </si>
  <si>
    <t>Z/016 - Dodávka + montáž odnímatelné schody do AN , práškově lakovaný hliník, barva RAL 7016, vč. kotvení a kotvícího materiálu</t>
  </si>
  <si>
    <t>-477646411</t>
  </si>
  <si>
    <t xml:space="preserve">Dodávka + montáž ODNÍMATELNÉ SCHODY DO AN:
HLINÍKOVÉ ODNÍMATELNÉ SCHODY - PRÁŠKOVĚ LAKOVANÝ HLINÍK (RAL 7035 - SVĚTLE ŠEDÁ).
NOSNÝ RÁM: ČTVERCOVÝ PROFIL ∅40x40x2,5 MM - CELKEM 7150 MM;
VÝPLNĚ: HLINÍKOVÝ ROŠT PR-33/33-40/3 - 170x800 MM;
KOTEVNÍ OKA: NEREZ PÁSOVINA 40x3 - 2x 240 MM;
KOTVÍCÍ ŠROUBY: NEREZOVÉ ŠROUBY M8 - 4 KS;
FIXOVACÍ ZÁVLAČKY: MEREZOVÁ KULATINA ∅10 MM - 2 KS;
- ALTERNATIVNĚ LZE ŘEŠIT SYSTÉMOVÝM VÝROBKEM, KTERÝ MÁ MOŽNOST KOTVENÍ DO STĚNY.
- KOTVENÍ ŠROUBŮ DO BETONU PŘES CHEMICKÉ PATRONY NEBO CHEMICKÉ KOTVY.
</t>
  </si>
  <si>
    <t>181</t>
  </si>
  <si>
    <t>767,15-R</t>
  </si>
  <si>
    <t>Z/017 - Dodávka + montáž bezpečnostní mříž okna 1160x550mm z kulatiny D14mm, svařenec, žárový pozink, práškový lak RAL 7016, vč. kotvení a kotvícího materiálu</t>
  </si>
  <si>
    <t>-1521303093</t>
  </si>
  <si>
    <t xml:space="preserve">Dodávka + montáž BEZPEČNOSTNÍ MŘÍŽ OKNA 1160x550mm
BEZPEČNOSTNÍ MŘÍŽ SVAŘENÁ Z KULATINY ∅14 MM, ŽÁROVĚ ZINKOVANÁ, PRÁŠKOVÝ LAK (RAL 7016 - ANTRACITOVÁ ŠEĎ).
DL. 1460 MM - 2 KS;
DL. 1060 MM - 1 KS;
DL. 850 MM - 2 KS;
DL. 450 MM - 3 KS;
CELKOVÁ DÉLKA KULATINY - 7,03 M
ULOŽENÍ MŘÍŽE 150 MM - FIXOVÁNO CHEMICKÝMI KOTVAMI A ZAPRAVENO SANAČNÍ MALTOU
</t>
  </si>
  <si>
    <t>182</t>
  </si>
  <si>
    <t>767,21-R</t>
  </si>
  <si>
    <t>D/001 - Dodávka + montáž ocelové nerez vstupní dveře 880x2000mm, jenokřídlé, zateplené, plné, bezpečnostní RC2, vč. zárubně, kování a zámku</t>
  </si>
  <si>
    <t>-1971532617</t>
  </si>
  <si>
    <t xml:space="preserve">Dodávka + montáž ocelové nerez vstupní dveře 880x2000mm, rozleštěný povrch, vč. zárubně KOVOVÁ - NEREZ,
GALVAN. ČERNĚNÁ, ŠROUBENÉ DO BET.(popř. chemická kotva nebo hmoždina, BEZPEČNOSTNÍ, BEZ POLODRÁŽKY, závěs bezpečnostní odolný proti vysazení a proti ubroušení, zámek zadlabávací, vložkový, bezpečnostní, el.-mechanický, typ ABLOY vložka cylindrická, zabezpečená proti otevíraní, bezpečnostní kovaní klika/klika, RC2, Ud 1,2 W/m2K, vč. prahu a samozavírače, napojení na EZS, křídlo BEZFALCOVÉ, BEZPOLODRÁŽKOVÉ;
NA VNITŘNÍ STRANĚ OPATŘENY OLIVOU PRO MOŽNOST ODEMČENÍ ZÁMKU ZEVNITŘ;
MAGNETICKÉ ZABEZPEČENÍ
</t>
  </si>
  <si>
    <t>183</t>
  </si>
  <si>
    <t>767,22-R</t>
  </si>
  <si>
    <t>D/002 - Dodávka + montáž ocelové nerez vnitřní dveře 700x1200mm, jenokřídlé, plné, bezpečnostní RC2, vč. zárubně, kování a zámku</t>
  </si>
  <si>
    <t>-339971201</t>
  </si>
  <si>
    <t xml:space="preserve">Dodávka + montáž ocelové nerez vstupní dveře 700x1200mm, rozleštěný povrch, vč. zárubně KOVOVÁ - NEREZ, svařované L-profily ŠROUBENÉ DO BET.(popř. chemická kotva nebo hmoždina, BEZPEČNOSTNÍ, BEZ POLODRÁŽKY, závěs navařovací nerez závěsy 3x D10x60mm, zámek zadlabávací, vložkový, bezpečnostní el.mechanická, typ TOKOZ, vložka cylindrická, zabezpečená proti otevíraní, bezpečnostní kovaní madlo(kluatina D8mm)/-, RC2, Ud 2,3 W/m2K, napojení na EZS, křídlo POŽADAVEK NA PRACHOTĚSNOST - ZAJISTÍ SE, NAPŘ. TĚSNĚNÍM, KONSTRUKCÍ A POD., DLE MOŽNOSTÍ DODAVATELE.
</t>
  </si>
  <si>
    <t>184</t>
  </si>
  <si>
    <t>767,31-R</t>
  </si>
  <si>
    <t>O/1.1 - Dodávka + montáž okno 550x1170mm hliníkové jednokřídlové, vč. vnitřního plastového a vnějsího plechového parapetu, bezpečnostní zasklení, vč. kování</t>
  </si>
  <si>
    <t>975473401</t>
  </si>
  <si>
    <t>O/1.1 - Dodávka + montáž okno hliníkové 550x1170mm, jednokřídlové, fixní, vč. vnitřního plastového a vnějsího plechového parapetu, bezpečnostní zasklení P5A, 6-18-6-4-4 s bezpečnostními povlakyU/w,max. = 2,1 W/(m2/.K);
BEZPEČNOSTNÍ OKNO TŘÍDY MIN. RC2;R/W = 40 dB;
rám hliník Ufmax = 1,8m W/m2K, barva Antracit 7016, Elox
PŘED ZADÁNÍM DO VÝROBY BUDE MONTÁŽNÍ OTVOR ZAMĚŘEN A ROZMĚRY OKNA BUDOU TOMUTO OTVORU UZPŮSOBENY. OKNO BUDE DODÁNO A INSTALOVÁNO VČETNĚ VNITŘNÍHO A VNĚJŠÍHO PARAPETU;
ZASKLENÍ OKNA - MLÉČNÉ VRSTVENÉ (VSG) SKLO (MATOVÁNÍ KYSELINOU)</t>
  </si>
  <si>
    <t>185</t>
  </si>
  <si>
    <t>767,41-R</t>
  </si>
  <si>
    <t>Demontáž zámečníckých prvků (konstrukce pro anténu, ochranná okenní mříž, poklopy, žebříky, větracích mřížek,...), vč. odvozu a likvidace</t>
  </si>
  <si>
    <t>hod</t>
  </si>
  <si>
    <t>1208387874</t>
  </si>
  <si>
    <t>186</t>
  </si>
  <si>
    <t>767,51-R</t>
  </si>
  <si>
    <t>Dodávka + montáž provizorního plechového krytu 700x1200mm, vč. kotvení a kotevního materiálu</t>
  </si>
  <si>
    <t>2036344721</t>
  </si>
  <si>
    <t>"dveře do AN" 1</t>
  </si>
  <si>
    <t>187</t>
  </si>
  <si>
    <t>767,52-R</t>
  </si>
  <si>
    <t>Demontáž provizorního plechového krytu 700x1200mm, vč. odvozu a likvidace</t>
  </si>
  <si>
    <t>-1403776031</t>
  </si>
  <si>
    <t>781</t>
  </si>
  <si>
    <t>Dokončovací práce - obklady</t>
  </si>
  <si>
    <t>188</t>
  </si>
  <si>
    <t>781121011</t>
  </si>
  <si>
    <t>Nátěr penetrační na stěnu</t>
  </si>
  <si>
    <t>1486127012</t>
  </si>
  <si>
    <t>Příprava podkladu před provedením obkladu nátěr penetrační na stěnu</t>
  </si>
  <si>
    <t>189</t>
  </si>
  <si>
    <t>781472222</t>
  </si>
  <si>
    <t>Montáž obkladů keramických hladkých lepených cementovým flexibilním lepidlem přes 45 do 50 ks/m2</t>
  </si>
  <si>
    <t>-1642615396</t>
  </si>
  <si>
    <t>Montáž keramických obkladů stěn lepených cementovým flexibilním lepidlem hladkých přes 45 do 50 ks/m2</t>
  </si>
  <si>
    <t>"plochy dle autocad</t>
  </si>
  <si>
    <t>"SV" 2,18+0,395</t>
  </si>
  <si>
    <t>"JZ" 1,26</t>
  </si>
  <si>
    <t>"SZ" 2,51</t>
  </si>
  <si>
    <t>"JV" 2,55</t>
  </si>
  <si>
    <t>190</t>
  </si>
  <si>
    <t>59761161</t>
  </si>
  <si>
    <t>dlažba keramická slinutá mrazuvzdorná povrch hladký/matný tl do 10mm přes 45 do 50ks/m2 (barva RAL 3011 )</t>
  </si>
  <si>
    <t>-665038909</t>
  </si>
  <si>
    <t>dlažba keramická slinutá mrazuvzdorná povrch hladký/matný tl do 10mm přes 45 do 50ks/m2</t>
  </si>
  <si>
    <t>8,895*1,1 'Přepočtené koeficientem množství</t>
  </si>
  <si>
    <t>191</t>
  </si>
  <si>
    <t>998781101</t>
  </si>
  <si>
    <t>Přesun hmot tonážní pro obklady keramické v objektech v do 6 m</t>
  </si>
  <si>
    <t>34774466</t>
  </si>
  <si>
    <t>Přesun hmot pro obklady keramické stanovený z hmotnosti přesunovaného materiálu vodorovná dopravní vzdálenost do 50 m základní v objektech výšky do 6 m</t>
  </si>
  <si>
    <t>784</t>
  </si>
  <si>
    <t>Dokončovací práce - malby a tapety</t>
  </si>
  <si>
    <t>192</t>
  </si>
  <si>
    <t>784181121</t>
  </si>
  <si>
    <t>Hloubková jednonásobná bezbarvá penetrace podkladu v místnostech v do 3,80 m</t>
  </si>
  <si>
    <t>-2112827302</t>
  </si>
  <si>
    <t>Penetrace podkladu jednonásobná hloubková akrylátová bezbarvá v místnostech výšky do 3,80 m</t>
  </si>
  <si>
    <t>viz reprofilace stěn a podhledů</t>
  </si>
  <si>
    <t>48,99+5,365</t>
  </si>
  <si>
    <t>193</t>
  </si>
  <si>
    <t>784221103</t>
  </si>
  <si>
    <t>Dvojnásobné bílé malby ze směsí za sucha dobře otěruvzdorných v místnostech přes 3,80 do 5,00 m</t>
  </si>
  <si>
    <t>1166476417</t>
  </si>
  <si>
    <t>Malby z malířských směsí otěruvzdorných za sucha dvojnásobné, bílé za sucha otěruvzdorné dobře v místnostech výšky přes 3,80 do 5,00 m</t>
  </si>
  <si>
    <t>0002 - SO 01.2 Stavební úpravy a rekonstrukce vodojemu - VZT</t>
  </si>
  <si>
    <t xml:space="preserve">      D1 - Zařízení číslo 1 - Dýchání vodojemu</t>
  </si>
  <si>
    <t xml:space="preserve">      D2 - Zařízení číslo 2 - Větrání armaturních prostorů</t>
  </si>
  <si>
    <t xml:space="preserve">      D3 - Zařízení číslo 3 - Těsnící, spojovací a pomocný materiál</t>
  </si>
  <si>
    <t>D1</t>
  </si>
  <si>
    <t>Zařízení číslo 1 - Dýchání vodojemu</t>
  </si>
  <si>
    <t>1.1</t>
  </si>
  <si>
    <t>Dodávka + montáž nerezový filtrační box AS-ARIBOX s filtračním nanovlákenným filtrem AS-NANOTEX. Připojovací hrdla prům.200 mm. Max. přívod/odvod-1,5 m3/hod</t>
  </si>
  <si>
    <t>851996844</t>
  </si>
  <si>
    <t>Dodávka + montáž nerezový filtrační box AS-ARIBOX s filtračním nanovlákenným filtrem AS-NANOTEX. Připojovací hrdla prům.200 mm. Max. přívod/odvod-1,5 m3/hod.</t>
  </si>
  <si>
    <t>Poznámka k položce:_x000D_
Další krycí mřížky na otvorech pro přívod a odvod vzduchu jsou v zámečnických pracích ve stavebním projektu. Ve stavební části je i vzduchotechnické  potrubí.</t>
  </si>
  <si>
    <t>D2</t>
  </si>
  <si>
    <t>Zařízení číslo 2 - Větrání armaturních prostorů</t>
  </si>
  <si>
    <t>2.1</t>
  </si>
  <si>
    <t>Dodávka + montáž ventilační turbina Lomanco BIB 12 (prům.300 mm)</t>
  </si>
  <si>
    <t>618657145</t>
  </si>
  <si>
    <t>2.2</t>
  </si>
  <si>
    <t>Dodávka + montáž klapka uzavírací těsná prům.315 mm. Materiál nerez</t>
  </si>
  <si>
    <t>1791577803</t>
  </si>
  <si>
    <t>2.3</t>
  </si>
  <si>
    <t xml:space="preserve">Dodávka + montáž krycí mřížka prům.315 mm. Materiál nerez </t>
  </si>
  <si>
    <t>2089526034</t>
  </si>
  <si>
    <t>Poznámka k položce:_x000D_
Další krycí mřížky na otvorech pro přívod vzduchu jsou v zámečnických pracích ve stavebním projektu. Ve stavební části je i vzduchotechnické potrubí.</t>
  </si>
  <si>
    <t>2.4</t>
  </si>
  <si>
    <t>Dodávka + montáž kruhová vanička na kondenzát prům.350 mm výšky 50 mm</t>
  </si>
  <si>
    <t>1561559334</t>
  </si>
  <si>
    <t>D3</t>
  </si>
  <si>
    <t>Zařízení číslo 3 - Těsnící, spojovací a pomocný materiál</t>
  </si>
  <si>
    <t>Dodávka + montáž spojovací materiál nerez</t>
  </si>
  <si>
    <t>kg</t>
  </si>
  <si>
    <t>946010340</t>
  </si>
  <si>
    <t>Dodávka + montáž závěsný materiál nerez s pryžovými silentbloky</t>
  </si>
  <si>
    <t>-625444789</t>
  </si>
  <si>
    <t>Dodávka + montáž závitová tyč nerez prům.8 mm</t>
  </si>
  <si>
    <t>bm</t>
  </si>
  <si>
    <t>1136584787</t>
  </si>
  <si>
    <t>Dodávka + montáž těsnění pryžové samolepící</t>
  </si>
  <si>
    <t>-1483666316</t>
  </si>
  <si>
    <t>751,5-R</t>
  </si>
  <si>
    <t>Komplexní vyzkoušení, zaškolení obsluhy</t>
  </si>
  <si>
    <t>-1921872068</t>
  </si>
  <si>
    <t>0003 - SO 01.3 Stavební úpravy a rekonstrukce vodojemu - Silnoproud</t>
  </si>
  <si>
    <t>HSV - HSV</t>
  </si>
  <si>
    <t xml:space="preserve">    735 - Ústřední vytápění - otopná tělesa</t>
  </si>
  <si>
    <t xml:space="preserve">    741 - Elektroinstalace - silnoproud</t>
  </si>
  <si>
    <t xml:space="preserve">    742 - Elektroinstalace - slaboproud</t>
  </si>
  <si>
    <t>M - Práce a dodávky M</t>
  </si>
  <si>
    <t xml:space="preserve">    22-M - Montáže technologických zařízení pro dopravní stavby</t>
  </si>
  <si>
    <t xml:space="preserve">    58-M - Revize vyhrazených technických zařízení</t>
  </si>
  <si>
    <t>HZS - Hodinové zúčtovací sazby</t>
  </si>
  <si>
    <t>469971111</t>
  </si>
  <si>
    <t>Svislá doprava suti a vybouraných hmot při elektromontážích za první podlaží</t>
  </si>
  <si>
    <t>-1281222437</t>
  </si>
  <si>
    <t>Odvoz suti a vybouraných hmot svislá doprava suti a vybouraných hmot za první podlaží</t>
  </si>
  <si>
    <t>"demontáže stávajícího el. zařízení a odvoz demontovaného materiálu na určené místo</t>
  </si>
  <si>
    <t>"ke skládkování, při respektování ekologických předpisů</t>
  </si>
  <si>
    <t>"0,175t demontáž stávající kabeláž</t>
  </si>
  <si>
    <t>0,175</t>
  </si>
  <si>
    <t>469972111</t>
  </si>
  <si>
    <t>Odvoz suti a vybouraných hmot při elektromontážích do 1 km</t>
  </si>
  <si>
    <t>-1359202597</t>
  </si>
  <si>
    <t>Odvoz suti a vybouraných hmot odvoz suti a vybouraných hmot do 1 km</t>
  </si>
  <si>
    <t>469972121</t>
  </si>
  <si>
    <t>Příplatek k odvozu suti a vybouraných hmot při elektromontážích za každý další 1 km</t>
  </si>
  <si>
    <t>733674681</t>
  </si>
  <si>
    <t>Odvoz suti a vybouraných hmot odvoz suti a vybouraných hmot Příplatek k ceně za každý další i započatý 1 km</t>
  </si>
  <si>
    <t>0,175*14 'Přepočtené koeficientem množství</t>
  </si>
  <si>
    <t>997013152</t>
  </si>
  <si>
    <t>Vnitrostaveništní doprava suti a vybouraných hmot pro budovy v přes 6 do 9 m s omezením mechanizace</t>
  </si>
  <si>
    <t>468927876</t>
  </si>
  <si>
    <t>Vnitrostaveništní doprava suti a vybouraných hmot vodorovně do 50 m s naložením s omezením mechanizace pro budovy a haly výšky přes 6 do 9 m</t>
  </si>
  <si>
    <t>735</t>
  </si>
  <si>
    <t>Ústřední vytápění - otopná tělesa</t>
  </si>
  <si>
    <t>735164231</t>
  </si>
  <si>
    <t>Otopné těleso trubkové elektrické přímotopné výška/délka 900/595 mm</t>
  </si>
  <si>
    <t>-884145944</t>
  </si>
  <si>
    <t>Otopná tělesa trubková přímotopná elektrická na stěnu výšky tělesa 900 mm, délky 595 mm</t>
  </si>
  <si>
    <t>"Silnoproudé rozvody Technická zpráva a specifikace</t>
  </si>
  <si>
    <t>"elektrický přímotop s vlastní regulací, IPX4, 1,5kW / 230V, nástěnný, připojení na svorky přes elinstal.krabici</t>
  </si>
  <si>
    <t>741</t>
  </si>
  <si>
    <t>Elektroinstalace - silnoproud</t>
  </si>
  <si>
    <t>741110002</t>
  </si>
  <si>
    <t>Montáž trubka plastová tuhá D přes 23 do 35 mm uložená pevně</t>
  </si>
  <si>
    <t>-837758873</t>
  </si>
  <si>
    <t>Montáž trubek elektroinstalačních s nasunutím nebo našroubováním do krabic plastových tuhých, uložených pevně, vnější Ø přes 23 do 35 mm</t>
  </si>
  <si>
    <t>"plastová elektroinstalační trubka pevná, PVC pr.32</t>
  </si>
  <si>
    <t>"šedá, vč. kolen a příchytek a kotvícího materiálu, montáž na stěnu/strop</t>
  </si>
  <si>
    <t>34571556</t>
  </si>
  <si>
    <t>trubka elektroinstalační tuhá středně odolná z PVC UV stabilní D 28,6/32mm</t>
  </si>
  <si>
    <t>-1642992342</t>
  </si>
  <si>
    <t>25*1,05 'Přepočtené koeficientem množství</t>
  </si>
  <si>
    <t>741110042</t>
  </si>
  <si>
    <t>Montáž trubka plastová ohebná D přes 23 do 35 mm uložená pevně</t>
  </si>
  <si>
    <t>-630734863</t>
  </si>
  <si>
    <t>Montáž trubek elektroinstalačních s nasunutím nebo našroubováním do krabic plastových ohebných, uložených pevně, vnější Ø přes 23 do 35 mm</t>
  </si>
  <si>
    <t>"plastová elektroinstalační trubka ohebná, PVC pr.32</t>
  </si>
  <si>
    <t>34571350</t>
  </si>
  <si>
    <t>trubka elektroinstalační ohebná dvouplášťová korugovaná HDPE (chránička) D 32/40mm</t>
  </si>
  <si>
    <t>-1500473457</t>
  </si>
  <si>
    <t>10*1,05 'Přepočtené koeficientem množství</t>
  </si>
  <si>
    <t>741110142</t>
  </si>
  <si>
    <t>Montáž trubka pancéřová kovová tuhá závitová D přes 16 do 29 mm uložená pevně</t>
  </si>
  <si>
    <t>3049400</t>
  </si>
  <si>
    <t>Montáž trubek pancéřových elektroinstalačních s nasunutím nebo našroubováním do krabic kovových tuhých závitových, uložených pevně, Ø přes 16 do 29 mm</t>
  </si>
  <si>
    <t>"nerezová ochranná trubka, délka 1,7m, O 18mm</t>
  </si>
  <si>
    <t>34571121</t>
  </si>
  <si>
    <t>trubka elektroinstalační ocelová lakovaná závitová P13,5 D 18,2/20,4mm</t>
  </si>
  <si>
    <t>-639719491</t>
  </si>
  <si>
    <t>4*1,05 'Přepočtené koeficientem množství</t>
  </si>
  <si>
    <t>741112021</t>
  </si>
  <si>
    <t>Montáž krabice nástěnná plastová čtyřhranná do 100x100 mm</t>
  </si>
  <si>
    <t>-1300300213</t>
  </si>
  <si>
    <t>Montáž krabic elektroinstalačních bez napojení na trubky a lišty, demontáže a montáže víčka a přístroje protahovacích nebo odbočných nástěnných plastových čtyřhranných, vel. do 100x100 mm</t>
  </si>
  <si>
    <t xml:space="preserve">"instalační krabice, pevná, elastické membránové těsnící průchodky se svorkami / bez svorek pro měděné vodiče do O 16mm2, ÚV odolná, </t>
  </si>
  <si>
    <t>"barva šedá RAL 7035, montáž na stěnu / žlab</t>
  </si>
  <si>
    <t>34571482</t>
  </si>
  <si>
    <t>krabice v uzavřeném provedení PVC s krytím IP 54 čtvercová 100x100mm</t>
  </si>
  <si>
    <t>1215382904</t>
  </si>
  <si>
    <t>741120301</t>
  </si>
  <si>
    <t>Montáž vodič Cu izolovaný plný a laněný s PVC pláštěm žíla 0,55 až 16 mm2 pevně (např. CY, CHAH-V)</t>
  </si>
  <si>
    <t>-1356782485</t>
  </si>
  <si>
    <t>Montáž vodičů izolovaných měděných bez ukončení uložených pevně plných a laněných s PVC pláštěm, bezhalogenových, ohniodolných (např. CY, CHAH-V) průřezu žíly 0,55 až 16 mm2</t>
  </si>
  <si>
    <t>"vodič Cu (CYA) ochranného pospojení do průřezu 25mm2 žzl.</t>
  </si>
  <si>
    <t>34141029</t>
  </si>
  <si>
    <t>vodič propojovací flexibilní jádro Cu lanované izolace PVC 450/750V (H07V-K) 1x16mm2</t>
  </si>
  <si>
    <t>-1019009214</t>
  </si>
  <si>
    <t>Poznámka k položce:_x000D_
H07V-K CYA, průměr vodiče 8,1mm</t>
  </si>
  <si>
    <t>30*1,15 'Přepočtené koeficientem množství</t>
  </si>
  <si>
    <t>741122601</t>
  </si>
  <si>
    <t>Montáž kabel Cu plný kulatý žíla 2x1,5 až 6 mm2 uložený pevně (např. CYKY)</t>
  </si>
  <si>
    <t>-59300895</t>
  </si>
  <si>
    <t>Montáž kabelů měděných bez ukončení uložených pevně plných kulatých nebo bezhalogenových (např. CYKY) počtu a průřezu žil 2x1,5 až 6 mm2</t>
  </si>
  <si>
    <t>"napájecí kabel CYKY 2 x 1,5 mm2, vč. ukončení a zapojení na svorkách, pevné uložení</t>
  </si>
  <si>
    <t>34111005</t>
  </si>
  <si>
    <t>kabel instalační jádro Cu plné izolace PVC plášť PVC 450/750V (CYKY) 2x1,5mm2</t>
  </si>
  <si>
    <t>649228791</t>
  </si>
  <si>
    <t>Poznámka k položce:_x000D_
CYKY, průměr kabelu 8,1mm</t>
  </si>
  <si>
    <t>10*1,15 'Přepočtené koeficientem množství</t>
  </si>
  <si>
    <t>741122611</t>
  </si>
  <si>
    <t>Montáž kabel Cu plný kulatý žíla 3x1,5 až 6 mm2 uložený pevně (např. CYKY)</t>
  </si>
  <si>
    <t>1940489894</t>
  </si>
  <si>
    <t>Montáž kabelů měděných bez ukončení uložených pevně plných kulatých nebo bezhalogenových (např. CYKY) počtu a průřezu žil 3x1,5 až 6 mm2</t>
  </si>
  <si>
    <t>"napájecí kabel CYKY 3 x 1,5 mm2, vč. ukončení a zapojení na svorkách, pevné uložení</t>
  </si>
  <si>
    <t>"napájecí kabel CYKY 3 x 2,5 mm2, vč. ukončení a zapojení na svorkách, pevné uložení</t>
  </si>
  <si>
    <t>34111030</t>
  </si>
  <si>
    <t>kabel instalační jádro Cu plné izolace PVC plášť PVC 450/750V (CYKY) 3x1,5mm2</t>
  </si>
  <si>
    <t>821924599</t>
  </si>
  <si>
    <t>Poznámka k položce:_x000D_
CYKY, průměr kabelu 8,6mm</t>
  </si>
  <si>
    <t>34111036</t>
  </si>
  <si>
    <t>kabel instalační jádro Cu plné izolace PVC plášť PVC 450/750V (CYKY) 3x2,5mm2</t>
  </si>
  <si>
    <t>722833318</t>
  </si>
  <si>
    <t>Poznámka k položce:_x000D_
CYKY, průměr kabelu 9,5mm</t>
  </si>
  <si>
    <t>741122624</t>
  </si>
  <si>
    <t>Montáž kabel Cu plný kulatý žíla 4x16 až 25 mm2 uložený pevně (např. CYKY)</t>
  </si>
  <si>
    <t>514243899</t>
  </si>
  <si>
    <t>Montáž kabelů měděných bez ukončení uložených pevně plných kulatých nebo bezhalogenových (např. CYKY) počtu a průřezu žil 4x16 až 25 mm2</t>
  </si>
  <si>
    <t>"napájecí kabel CYKY 4 x 16 mm2, vč. ukončení a zapojení na svorkách, pevné uložení</t>
  </si>
  <si>
    <t>34111080</t>
  </si>
  <si>
    <t>kabel instalační jádro Cu plné izolace PVC plášť PVC 450/750V (CYKY) 4x16mm2</t>
  </si>
  <si>
    <t>1994450387</t>
  </si>
  <si>
    <t>Poznámka k položce:_x000D_
CYKY, průměr kabelu 18,6mm</t>
  </si>
  <si>
    <t>20*1,15 'Přepočtené koeficientem množství</t>
  </si>
  <si>
    <t>741122643</t>
  </si>
  <si>
    <t>Montáž kabel Cu plný kulatý žíla 5x10 mm2 uložený pevně (např. CYKY)</t>
  </si>
  <si>
    <t>1649811657</t>
  </si>
  <si>
    <t>Montáž kabelů měděných bez ukončení uložených pevně plných kulatých nebo bezhalogenových (např. CYKY) počtu a průřezu žil 5x10 mm2</t>
  </si>
  <si>
    <t>"napájecí kabel CYKY 5 x 10 mm2, vč. ukončení a zapojení na svorkách, pevné uložení</t>
  </si>
  <si>
    <t>34113034</t>
  </si>
  <si>
    <t>kabel instalační jádro Cu plné izolace PVC plášť PVC 450/750V (CYKY) 5x10mm2</t>
  </si>
  <si>
    <t>904488861</t>
  </si>
  <si>
    <t>Poznámka k položce:_x000D_
CYKY, průměr kabelu 18mm</t>
  </si>
  <si>
    <t>741123813R</t>
  </si>
  <si>
    <t>Demontáž kabel Cu plný kulatý žíla do 16 mm2</t>
  </si>
  <si>
    <t>374009371</t>
  </si>
  <si>
    <t>Demontáž kabelů měděných uložených pevně plných kulatých počtu a průřezu žil 3x16 mm2, 5x10 mm2, 12x2,5 až 4 mm2, 19x1,5 až 2,5 mm2, 24x1,5 mm2</t>
  </si>
  <si>
    <t>"odpojení a demontáž kabelů do 16 mm2</t>
  </si>
  <si>
    <t>250</t>
  </si>
  <si>
    <t>741128002</t>
  </si>
  <si>
    <t>Ostatní práce při montáži vodičů a kabelů - označení dalším štítkem</t>
  </si>
  <si>
    <t>1905740612</t>
  </si>
  <si>
    <t>Ostatní práce při montáži vodičů a kabelů úpravy vodičů a kabelů označování dalším štítkem</t>
  </si>
  <si>
    <t>"kabelový štítek vč. strojového popisu</t>
  </si>
  <si>
    <t>741130001</t>
  </si>
  <si>
    <t>Ukončení vodič izolovaný do 2,5 mm2 v rozváděči nebo na přístroji</t>
  </si>
  <si>
    <t>-708100025</t>
  </si>
  <si>
    <t>Ukončení vodičů izolovaných s označením a zapojením v rozváděči nebo na přístroji, průřezu žíly do 2,5 mm2</t>
  </si>
  <si>
    <t>"ukončení kabelu do O žíly 1,5 mm2</t>
  </si>
  <si>
    <t>"ukončení kabelu do O žíly 2,5 mm2</t>
  </si>
  <si>
    <t>741130005</t>
  </si>
  <si>
    <t>Ukončení vodič izolovaný do 10 mm2 v rozváděči nebo na přístroji</t>
  </si>
  <si>
    <t>-1452333458</t>
  </si>
  <si>
    <t>Ukončení vodičů izolovaných s označením a zapojením v rozváděči nebo na přístroji, průřezu žíly do 10 mm2</t>
  </si>
  <si>
    <t>"ukončení kabelu do O žíly 10 mm2</t>
  </si>
  <si>
    <t>741130006</t>
  </si>
  <si>
    <t>Ukončení vodič izolovaný do 16 mm2 v rozváděči nebo na přístroji</t>
  </si>
  <si>
    <t>2137187675</t>
  </si>
  <si>
    <t>Ukončení vodičů izolovaných s označením a zapojením v rozváděči nebo na přístroji, průřezu žíly do 16 mm2</t>
  </si>
  <si>
    <t>"ukončení kabelu do O žíly 16 mm2</t>
  </si>
  <si>
    <t>741210004</t>
  </si>
  <si>
    <t>Montáž rozvodnice oceloplechová nebo plastová běžná do 150 kg</t>
  </si>
  <si>
    <t>1003553351</t>
  </si>
  <si>
    <t>Montáž rozvodnic oceloplechových nebo plastových bez zapojení vodičů běžných, hmotnosti do 150 kg</t>
  </si>
  <si>
    <t>"přípojné místo pro mobilní dieselgenerátor / rozvodná skříň s přívodkou / umístění na vnější stěně objektu</t>
  </si>
  <si>
    <t>RMAT0001</t>
  </si>
  <si>
    <t>přípojné místo pro generátor dieselagregát</t>
  </si>
  <si>
    <t>1034149094</t>
  </si>
  <si>
    <t>741310031</t>
  </si>
  <si>
    <t>Montáž spínač nástěnný 1-jednopólový prostředí venkovní/mokré se zapojením vodičů</t>
  </si>
  <si>
    <t>-804279679</t>
  </si>
  <si>
    <t>Montáž spínačů jedno nebo dvoupólových nástěnných se zapojením vodičů, pro prostředí venkovní nebo mokré spínačů, řazení 1-jednopólových</t>
  </si>
  <si>
    <t>"vypínač jednopólový nástěnný, ř.1, 230V AC, 10A, IP55, přisazená montáž</t>
  </si>
  <si>
    <t>34535071</t>
  </si>
  <si>
    <t>spínač nástěnný jednopólový, řazení 1, IP54, bezšroubové svorky</t>
  </si>
  <si>
    <t>-2142961364</t>
  </si>
  <si>
    <t>741313201</t>
  </si>
  <si>
    <t>Montáž zásuvek průmyslových nástěnných provedení IP 67 2P+PE 16 A se zapojením vodičů</t>
  </si>
  <si>
    <t>1428606153</t>
  </si>
  <si>
    <t>Montáž zásuvek průmyslových se zapojením vodičů nástěnných, provedení IP 67 2P+PE 16 A</t>
  </si>
  <si>
    <t>"průmyslová zásuvka plastová, s víčkem, IP55, 16A/230V, šedá, povrchová montáž, bezšroubové spoje</t>
  </si>
  <si>
    <t>35811379</t>
  </si>
  <si>
    <t>zásuvka nástěnná 16A - 3pól, řazení 2P+PE IP67, šroubové svorky</t>
  </si>
  <si>
    <t>730762473</t>
  </si>
  <si>
    <t>741313411</t>
  </si>
  <si>
    <t>Montáž zásuvková kombinace průmyslová pohyblivá ve skříni se zapojením vodičů</t>
  </si>
  <si>
    <t>-1089212103</t>
  </si>
  <si>
    <t>Montáž zásuvek průmyslových ve skříni, se zapojením vodičů pohyblivých zásuvkových kombinací</t>
  </si>
  <si>
    <t>"zásuvková plastová skříň, s integrovaným proudovým chráničem a pojistkami, IP66, 3x230V, 2x400V, 16/32A, nástěnná montáž</t>
  </si>
  <si>
    <t>RMAT0002</t>
  </si>
  <si>
    <t>zásuvková skříň, kompletní</t>
  </si>
  <si>
    <t>-1646593063</t>
  </si>
  <si>
    <t>741372157</t>
  </si>
  <si>
    <t>Montáž svítidlo LED průmyslové závěsné liniové se zapojením vodičů</t>
  </si>
  <si>
    <t>1193966431</t>
  </si>
  <si>
    <t>Montáž svítidel s integrovaným zdrojem LED se zapojením vodičů průmyslových závěsných liniových</t>
  </si>
  <si>
    <t>"svítidlo prachotěsné stropní, zdroj LED, IP65, 31W, 3300lm, nouzový zdroj, ventilační ucpávka, spony v kovovém provedení</t>
  </si>
  <si>
    <t>34835001</t>
  </si>
  <si>
    <t>svítidlo průmyslové přisazené podlouhlé kryt z PH 3000-4500lm</t>
  </si>
  <si>
    <t>-1731516805</t>
  </si>
  <si>
    <t>741410001</t>
  </si>
  <si>
    <t>Montáž pásku uzemňovacího průřezu do 120 mm2 na povrchu</t>
  </si>
  <si>
    <t>-526882037</t>
  </si>
  <si>
    <t>Montáž uzemňovacího vedení s upevněním, propojením a připojením pomocí svorek na povrchu pásku průřezu do 120 mm2</t>
  </si>
  <si>
    <t>"pásek FeZn 120mm2, s upevněním na povrchu, včetně ukončení a svorkování</t>
  </si>
  <si>
    <t>35442062</t>
  </si>
  <si>
    <t>pás zemnící 30x4mm FeZn</t>
  </si>
  <si>
    <t>-1023045011</t>
  </si>
  <si>
    <t>25*1,15 'Přepočtené koeficientem množství</t>
  </si>
  <si>
    <t>741410022</t>
  </si>
  <si>
    <t>Montáž pásku uzemňovacího průřezu do 120 mm2 v průmyslové výstavbě v zemi</t>
  </si>
  <si>
    <t>-1575261803</t>
  </si>
  <si>
    <t>Montáž uzemňovacího vedení s upevněním, propojením a připojením pomocí svorek v zemi s izolací spojů pásku průřezu do 120 mm2 v průmyslové výstavbě</t>
  </si>
  <si>
    <t>"pásek FeZn 120mm2, uložený do výkopu</t>
  </si>
  <si>
    <t>483759618</t>
  </si>
  <si>
    <t>50*1,15 'Přepočtené koeficientem množství</t>
  </si>
  <si>
    <t>741410042</t>
  </si>
  <si>
    <t>Montáž drátu nebo lana uzemňovacího průřezu do 10 mm v průmysl výstavbě v zemi</t>
  </si>
  <si>
    <t>-586084273</t>
  </si>
  <si>
    <t>Montáž uzemňovacího vedení s upevněním, propojením a připojením pomocí svorek v zemi s izolací spojů drátu nebo lana Ø do 10 mm v průmyslové výstavbě</t>
  </si>
  <si>
    <t xml:space="preserve">"vodič o 8mm AlMgSi volně </t>
  </si>
  <si>
    <t>"vodič o 10mm FeZn ve výkopu / volně</t>
  </si>
  <si>
    <t>35441073</t>
  </si>
  <si>
    <t>drát D 10mm FeZn</t>
  </si>
  <si>
    <t>1647472024</t>
  </si>
  <si>
    <t>45*1,15 'Přepočtené koeficientem množství</t>
  </si>
  <si>
    <t>35441077</t>
  </si>
  <si>
    <t>drát D 8mm AlMgSi</t>
  </si>
  <si>
    <t>2086724656</t>
  </si>
  <si>
    <t>741410072</t>
  </si>
  <si>
    <t>Montáž pospojování ochranné konstrukce ostatní vodičem do 16 mm2 uloženým pevně</t>
  </si>
  <si>
    <t>1576760100</t>
  </si>
  <si>
    <t>Montáž uzemňovacího vedení s upevněním, propojením a připojením pomocí svorek doplňků ostatních konstrukcí vodičem průřezu do 16 mm2, uloženým pevně</t>
  </si>
  <si>
    <t>"hromosvodné svorky</t>
  </si>
  <si>
    <t>falcová svorka drát / plech</t>
  </si>
  <si>
    <t>zkušební svorka</t>
  </si>
  <si>
    <t>SR - svorka pásek / drát ( v zemi)</t>
  </si>
  <si>
    <t>PVz - podpěra vedení na svislou plochu / stěna</t>
  </si>
  <si>
    <t xml:space="preserve">SK - svorka křížová </t>
  </si>
  <si>
    <t>SS - spojovací svorka</t>
  </si>
  <si>
    <t>OS - okapová svorka (/objímka na okapové potrubí s nastavitelným průměrem, s připojovacím otvorem Ø10,5mm, pro Ø potrubí 60 -150mm, FeZn)</t>
  </si>
  <si>
    <t>35441875</t>
  </si>
  <si>
    <t>svorka křížová pro vodič D 6-10mm</t>
  </si>
  <si>
    <t>2026512097</t>
  </si>
  <si>
    <t>35431015</t>
  </si>
  <si>
    <t>svorka uzemnění FeZn zkušební, spoj hromosvod/uzemnění</t>
  </si>
  <si>
    <t>926784137</t>
  </si>
  <si>
    <t>Poznámka k položce:_x000D_
SZb</t>
  </si>
  <si>
    <t>35442040</t>
  </si>
  <si>
    <t>svorka uzemnění nerez pro zemnící pásku a drát</t>
  </si>
  <si>
    <t>346900923</t>
  </si>
  <si>
    <t>35442038</t>
  </si>
  <si>
    <t>svorka uzemnění nerez A4 křížová</t>
  </si>
  <si>
    <t>1812404593</t>
  </si>
  <si>
    <t>35442033</t>
  </si>
  <si>
    <t>svorka uzemnění nerez spojovací</t>
  </si>
  <si>
    <t>-310460352</t>
  </si>
  <si>
    <t>35431038</t>
  </si>
  <si>
    <t>svorka uzemnění FeZn na okapové žlaby, 60mm</t>
  </si>
  <si>
    <t>459076873</t>
  </si>
  <si>
    <t>Poznámka k položce:_x000D_
SOb</t>
  </si>
  <si>
    <t>35431000</t>
  </si>
  <si>
    <t>svorka uzemnění FeZn univerzální</t>
  </si>
  <si>
    <t>1102962351</t>
  </si>
  <si>
    <t>Poznámka k položce:_x000D_
SU</t>
  </si>
  <si>
    <t>1*20 'Přepočtené koeficientem množství</t>
  </si>
  <si>
    <t>741410074</t>
  </si>
  <si>
    <t>Montáž vedení uzemňovací - pouzdro pro průchod stěnou</t>
  </si>
  <si>
    <t>1970347242</t>
  </si>
  <si>
    <t>Montáž uzemňovacího vedení s upevněním, propojením a připojením pomocí svorek doplňků ostatních konstrukcí pouzdra pro průchod stěnou</t>
  </si>
  <si>
    <t>"vodotěsná průchodka do zdiva základů a stěn s nerezovou závitovou tyčí M10</t>
  </si>
  <si>
    <t>35442122</t>
  </si>
  <si>
    <t>průchodka kruhových vodičů 8-10mm do základu a stěny 100-300mm</t>
  </si>
  <si>
    <t>-1873699566</t>
  </si>
  <si>
    <t>741420103</t>
  </si>
  <si>
    <t>Montáž držáků oddáleného vedení na trubku</t>
  </si>
  <si>
    <t>833297126</t>
  </si>
  <si>
    <t>Montáž oddáleného vedení držáků na trubku</t>
  </si>
  <si>
    <t>"2 x distanční izolované držáky délka 450mm s držákem jímací tyče a držákem na potrubí</t>
  </si>
  <si>
    <t>"1x jímací tyč GFK, celková délka 2m, izolační délka 975, materiál Al</t>
  </si>
  <si>
    <t>"1x montáž + potřebný montážní materiál, vč. svorek a připojovacích prvků</t>
  </si>
  <si>
    <t>35442202</t>
  </si>
  <si>
    <t>držák oddáleného hromosvodu FeZn na trubku pr. 54-61mm (2")</t>
  </si>
  <si>
    <t>298435278</t>
  </si>
  <si>
    <t>741420911</t>
  </si>
  <si>
    <t>Nátěry svodových vodičů včetně podpěr a svorek hromosvodů</t>
  </si>
  <si>
    <t>-1700173589</t>
  </si>
  <si>
    <t>Údržba hromosvodů nátěry částí hromosvodných zařízení (odrezivění, očistění, základní a vrchní nátěr) svodových vodičů včetně podpěr a svorek</t>
  </si>
  <si>
    <t>741420912</t>
  </si>
  <si>
    <t>Nátěry jímacích tyčí včetně držáků a ochranné stříšky hromosvodů</t>
  </si>
  <si>
    <t>-1914584606</t>
  </si>
  <si>
    <t>Údržba hromosvodů nátěry částí hromosvodných zařízení (odrezivění, očistění, základní a vrchní nátěr) jímacích tyčí včetně držáků a ochranné stříšky</t>
  </si>
  <si>
    <t>741430003</t>
  </si>
  <si>
    <t>Montáž tyč jímací délky do 3 m na konstrukci ocelovou</t>
  </si>
  <si>
    <t>1181582072</t>
  </si>
  <si>
    <t>Montáž jímacích tyčí délky do 3 m, na konstrukci ocelovou</t>
  </si>
  <si>
    <t>35442152</t>
  </si>
  <si>
    <t>tyč jímací s rovným koncem 16/10 2000 (1000/1000)mm AlMgSi</t>
  </si>
  <si>
    <t>862370125</t>
  </si>
  <si>
    <t>35442176</t>
  </si>
  <si>
    <t>objímka jímací tyče FeZn</t>
  </si>
  <si>
    <t>-1889706112</t>
  </si>
  <si>
    <t>741430005</t>
  </si>
  <si>
    <t>Montáž tyč jímací délky do 3 m na stojan</t>
  </si>
  <si>
    <t>-1101123635</t>
  </si>
  <si>
    <t>Montáž jímacích tyčí délky do 3 m, na stojan</t>
  </si>
  <si>
    <t>"jímací tyč na stojanu na plochou střechu, délka 1m</t>
  </si>
  <si>
    <t>35441060</t>
  </si>
  <si>
    <t>tyč jímací s rovným koncem 1000mm FeZn</t>
  </si>
  <si>
    <t>-280804503</t>
  </si>
  <si>
    <t>741990063R</t>
  </si>
  <si>
    <t>Ostatní doplňkové práce elektromontážní - doplňkový elektromateriál</t>
  </si>
  <si>
    <t>R- položka</t>
  </si>
  <si>
    <t>1010728336</t>
  </si>
  <si>
    <t>Ostatní doplňkové práce elektromontážní dokončovací práce (čistění a konzervace) utěsnění skříňových rozváděčů a řídících skříní</t>
  </si>
  <si>
    <t>"1x pomocný materiál (rozvodnicové krabice, atd.)</t>
  </si>
  <si>
    <t>"- materiál, který nelze určit při zpracování technologického postupu</t>
  </si>
  <si>
    <t>"- podružný a pomocný instalační materiál, např.:</t>
  </si>
  <si>
    <t>"prodrátování v rozvaděči, spojovací a upevňovací materiál v rozvaděči, DIN lišty</t>
  </si>
  <si>
    <t>741990064R</t>
  </si>
  <si>
    <t>Ostatní doplňkové práce elektromontážní - stavební přípomoci</t>
  </si>
  <si>
    <t>959910972</t>
  </si>
  <si>
    <t>"Zednické výpomoci pro elektromontážní práce</t>
  </si>
  <si>
    <t>"- vysekání, vyvrtání a vynechání rýh, kapes, prostupů pro rozvody a upevňovací prvky</t>
  </si>
  <si>
    <t>"- zaplnění, zazdění nebo zabetonování rýh, kapes, prostupů</t>
  </si>
  <si>
    <t>"- průchod svodového vodiče rampou, do O 15mm, začištění otvoru</t>
  </si>
  <si>
    <t>998741101</t>
  </si>
  <si>
    <t>Přesun hmot tonážní pro silnoproud v objektech v do 6 m</t>
  </si>
  <si>
    <t>-1191196639</t>
  </si>
  <si>
    <t>Přesun hmot pro silnoproud stanovený z hmotnosti přesunovaného materiálu vodorovná dopravní vzdálenost do 50 m v objektech výšky do 6 m</t>
  </si>
  <si>
    <t>742</t>
  </si>
  <si>
    <t>Elektroinstalace - slaboproud</t>
  </si>
  <si>
    <t>742110103R</t>
  </si>
  <si>
    <t>Montáž kabelového žlabu pro slaboproud drátěného š.50-100</t>
  </si>
  <si>
    <t>-480155244</t>
  </si>
  <si>
    <t>Montáž kabelového žlabu drátěného 150/100 mm</t>
  </si>
  <si>
    <t>"Nosné a ochr. konstrukce kabelových tras pro podružné kabelové trasy</t>
  </si>
  <si>
    <t>"10,00m drátěné kabelové žlaby 50/50</t>
  </si>
  <si>
    <t>"délka 2,00m/kus, provedení žárově zinkované</t>
  </si>
  <si>
    <t>221123R</t>
  </si>
  <si>
    <t>Žlab 50/50 "ŽZ" - vzdálenost podpěr cca 1,9 m</t>
  </si>
  <si>
    <t>118602631</t>
  </si>
  <si>
    <t>Žlab 100/50 "ŽZ" - vzdálenost podpěr cca 1,9 m</t>
  </si>
  <si>
    <t>34210106R</t>
  </si>
  <si>
    <t>spojovací materiál pro montáž kabelových žlabů</t>
  </si>
  <si>
    <t>-227264508</t>
  </si>
  <si>
    <t>742110122</t>
  </si>
  <si>
    <t>Montáž nosníku s konzolami nebo závitovými tyčemi pro slaboproud šířky do 150 mm</t>
  </si>
  <si>
    <t>901305979</t>
  </si>
  <si>
    <t>Montáž kabelového žlabu nosníku včetně konzol nebo závitových tyčí, šířky 150 mm</t>
  </si>
  <si>
    <t>"montáž 10m drátěné kabelové žlaby č. do 150mm</t>
  </si>
  <si>
    <t>"5kusů konzola pro montáž kabelových tras šíře do 150mm, montáž na stěnu</t>
  </si>
  <si>
    <t>"vzdálenost konzol cca 2,00m, provedení žárově zinkované</t>
  </si>
  <si>
    <t>225010</t>
  </si>
  <si>
    <t>Nosník 100/150 "ŽZ" - pro žlab 50/50, 100/50, 100/100, 100/150</t>
  </si>
  <si>
    <t>-1745158173</t>
  </si>
  <si>
    <t>Nosník 100 "ŽZ" - pro žlab 50/50, 100/50, 100/100</t>
  </si>
  <si>
    <t>"montáž 5m drátěné kabelové žlaby č. do 150mm</t>
  </si>
  <si>
    <t>742190003</t>
  </si>
  <si>
    <t>Vyvazování kabeláže ve žlabech pro slaboproud</t>
  </si>
  <si>
    <t>-1025667812</t>
  </si>
  <si>
    <t>Ostatní práce pro trasy vyvazování kabeláže ve žlabech</t>
  </si>
  <si>
    <t>34572307</t>
  </si>
  <si>
    <t>páska stahovací kabelová 3,6x140mm</t>
  </si>
  <si>
    <t>100 kus</t>
  </si>
  <si>
    <t>-2071512118</t>
  </si>
  <si>
    <t>10/100</t>
  </si>
  <si>
    <t>742190004</t>
  </si>
  <si>
    <t>Požárně těsnící materiál do prostupu</t>
  </si>
  <si>
    <t>-2129367283</t>
  </si>
  <si>
    <t>Ostatní práce pro trasy požárně těsnící materiál do prostupu</t>
  </si>
  <si>
    <t>"DODÁVKA ELEKTRO-TECHNOLOGICKÁ ČÁST</t>
  </si>
  <si>
    <t>"Protipožární těsnění kabelových prostupů</t>
  </si>
  <si>
    <t>"1x pěna pistolová PUR nízkoexpanzní celoroční</t>
  </si>
  <si>
    <t>"v souladu se stanovenou požární odolností EI dle ČSN EN 13501-2</t>
  </si>
  <si>
    <t>23170004</t>
  </si>
  <si>
    <t>pěna montážní PUR protipožární jednosložková teplotní odolnost -40°C až +90°C</t>
  </si>
  <si>
    <t>litr</t>
  </si>
  <si>
    <t>-608142066</t>
  </si>
  <si>
    <t>"další požadavky jsou uvedeny v příloze projektové dokumentace</t>
  </si>
  <si>
    <t>1*0,325 'Přepočtené koeficientem množství</t>
  </si>
  <si>
    <t>998742101</t>
  </si>
  <si>
    <t>Přesun hmot tonážní pro slaboproud v objektech v do 6 m</t>
  </si>
  <si>
    <t>799965130</t>
  </si>
  <si>
    <t>Přesun hmot pro slaboproud stanovený z hmotnosti přesunovaného materiálu vodorovná dopravní vzdálenost do 50 m v objektech výšky do 6 m</t>
  </si>
  <si>
    <t>Práce a dodávky M</t>
  </si>
  <si>
    <t>22-M</t>
  </si>
  <si>
    <t>Montáže technologických zařízení pro dopravní stavby</t>
  </si>
  <si>
    <t>220731515</t>
  </si>
  <si>
    <t>Montáž antény ve výšce přes 5 m</t>
  </si>
  <si>
    <t>1163614384</t>
  </si>
  <si>
    <t xml:space="preserve">"nástěnný nosník pro anténu MaR, výška </t>
  </si>
  <si>
    <t>RMAT0003</t>
  </si>
  <si>
    <t>Nosník antény</t>
  </si>
  <si>
    <t>-1555134757</t>
  </si>
  <si>
    <t>58-M</t>
  </si>
  <si>
    <t>Revize vyhrazených technických zařízení</t>
  </si>
  <si>
    <t>580105062</t>
  </si>
  <si>
    <t>Měření zemního odporu přes 2 do 8 svodů</t>
  </si>
  <si>
    <t>měření</t>
  </si>
  <si>
    <t>1785062782</t>
  </si>
  <si>
    <t>Hromosvody měření zemního odporu svodu přes 2 do 8 svodů</t>
  </si>
  <si>
    <t>580106010</t>
  </si>
  <si>
    <t>Měření zemního přechodového odporu uzemnění ochranného nebo pracovního</t>
  </si>
  <si>
    <t>1943640156</t>
  </si>
  <si>
    <t>Měření při revizích zemního přechodového odporu uzemnění ochranného nebo pracovního</t>
  </si>
  <si>
    <t>580106011</t>
  </si>
  <si>
    <t>Měření celkového nebo ochranného vodiče</t>
  </si>
  <si>
    <t>-956908268</t>
  </si>
  <si>
    <t>Měření při revizích zemního přechodového odporu celkového nebo ochranného vodiče</t>
  </si>
  <si>
    <t>HZS</t>
  </si>
  <si>
    <t>Hodinové zúčtovací sazby</t>
  </si>
  <si>
    <t>HZS2232</t>
  </si>
  <si>
    <t>Hodinová zúčtovací sazba elektrikář odborný</t>
  </si>
  <si>
    <t>512</t>
  </si>
  <si>
    <t>863554371</t>
  </si>
  <si>
    <t>Hodinové zúčtovací sazby profesí PSV provádění stavebních instalací elektrikář odborný</t>
  </si>
  <si>
    <t xml:space="preserve">"zajištění  beznapěťového stavu </t>
  </si>
  <si>
    <t>0004 - SO 01.4 Stavební úpravy a rekonstrukce vodojemu - elektronické komunikace + Měření a regulace</t>
  </si>
  <si>
    <t xml:space="preserve">    21-M - Elektromontáže</t>
  </si>
  <si>
    <t xml:space="preserve">      D1 - Dostrojení rozváděče ED1</t>
  </si>
  <si>
    <t xml:space="preserve">      D2 - Sdružovací boxy</t>
  </si>
  <si>
    <t xml:space="preserve">      D3 - Kabely</t>
  </si>
  <si>
    <t xml:space="preserve">      D4 - Demontážní a montážní práce</t>
  </si>
  <si>
    <t xml:space="preserve">      D5 - SW práce pro řídicí systém</t>
  </si>
  <si>
    <t xml:space="preserve">      D6 - Ostatní</t>
  </si>
  <si>
    <t>21-M</t>
  </si>
  <si>
    <t>Elektromontáže</t>
  </si>
  <si>
    <t>Dostrojení rozváděče ED1</t>
  </si>
  <si>
    <t>Pol57</t>
  </si>
  <si>
    <t>Výklopná klika s cylindrickou vložkou, včetně 3ks klíče 5333</t>
  </si>
  <si>
    <t>Pol58</t>
  </si>
  <si>
    <t>Jistič 10kA 1P+N char.C 6A</t>
  </si>
  <si>
    <t>Pol59</t>
  </si>
  <si>
    <t>Kombinovaný zdroj 12VDC + UPS DRC-100A</t>
  </si>
  <si>
    <t>Pol60</t>
  </si>
  <si>
    <t>Pojistková svorka včetně pojistky 5x20mm</t>
  </si>
  <si>
    <t>Pol61</t>
  </si>
  <si>
    <t>Bateriový modul BATTERY MODULE 12V/12 AH</t>
  </si>
  <si>
    <t>Pol62</t>
  </si>
  <si>
    <t>Držák pro bateriový modul 12V/12Ah</t>
  </si>
  <si>
    <t>Pol63</t>
  </si>
  <si>
    <t>Svorka řadová 4mm2 bílá</t>
  </si>
  <si>
    <t>Pol64</t>
  </si>
  <si>
    <t>Propojka řadové svorky 4mm2</t>
  </si>
  <si>
    <t>Pol65</t>
  </si>
  <si>
    <t>LTE modem včetně anténního svodu, montáže projektové dokumentace a začlenění do stávající infrastruktury. 4xEhternet, 2xTerminal server, 2xSIM</t>
  </si>
  <si>
    <t>Pol66</t>
  </si>
  <si>
    <t>Komunikační procesor Ethernet pro S7-1200, TCP/UDP, IPV4/IPV6</t>
  </si>
  <si>
    <t>Pol67</t>
  </si>
  <si>
    <t>Modul DI 16x24V DC</t>
  </si>
  <si>
    <t>Pol68</t>
  </si>
  <si>
    <t>Svorka řadová, 2.5mm, šedá</t>
  </si>
  <si>
    <t>Pol69</t>
  </si>
  <si>
    <t>Přepěťová ochrana signálových vedení 24V</t>
  </si>
  <si>
    <t>Pol70</t>
  </si>
  <si>
    <t>Dostrojení rozváděče, vnitřní propoje</t>
  </si>
  <si>
    <t>Pol71</t>
  </si>
  <si>
    <t>Svorka řadová, 2.5mm, žlutozelená</t>
  </si>
  <si>
    <t>Pol72</t>
  </si>
  <si>
    <t>Drobný montážní a označovací materiál</t>
  </si>
  <si>
    <t>Pol73</t>
  </si>
  <si>
    <t>Patch cord 3m, Cat 5e</t>
  </si>
  <si>
    <t>Sdružovací boxy</t>
  </si>
  <si>
    <t>Pol74</t>
  </si>
  <si>
    <t>Sdružovací box MX_PZTS</t>
  </si>
  <si>
    <t>Kabely</t>
  </si>
  <si>
    <t>Pol75</t>
  </si>
  <si>
    <t>FTP Cat5e</t>
  </si>
  <si>
    <t>Pol76</t>
  </si>
  <si>
    <t>JYTY-O 4x1 mm2</t>
  </si>
  <si>
    <t>Pol77</t>
  </si>
  <si>
    <t>LAN Cat 5e, patch cord 2m</t>
  </si>
  <si>
    <t>D4</t>
  </si>
  <si>
    <t>Demontážní a montážní práce</t>
  </si>
  <si>
    <t>Pol78</t>
  </si>
  <si>
    <t>Montáž signálových kabelů</t>
  </si>
  <si>
    <t>Pol79</t>
  </si>
  <si>
    <t>Montáž silových kabelů čerpadel</t>
  </si>
  <si>
    <t>Pol80</t>
  </si>
  <si>
    <t>Montáže ostatních silových kabelů</t>
  </si>
  <si>
    <t>Pol81</t>
  </si>
  <si>
    <t>Drobný montážní materiál</t>
  </si>
  <si>
    <t>Pol82</t>
  </si>
  <si>
    <t>Zapojení průtokoměru</t>
  </si>
  <si>
    <t>Pol83</t>
  </si>
  <si>
    <t>Kabelové trasy - materiál</t>
  </si>
  <si>
    <t>Pol84</t>
  </si>
  <si>
    <t>Kabelové trasy - montážní práce</t>
  </si>
  <si>
    <t>D5</t>
  </si>
  <si>
    <t>SW práce pro řídicí systém</t>
  </si>
  <si>
    <t>Pol85</t>
  </si>
  <si>
    <t>SW řídícího systému pro přenos dat</t>
  </si>
  <si>
    <t>sd</t>
  </si>
  <si>
    <t>Pol86</t>
  </si>
  <si>
    <t>SW pro operátorský panel OP</t>
  </si>
  <si>
    <t>Pol87</t>
  </si>
  <si>
    <t>Úprava SW řídícího systému – dispečink</t>
  </si>
  <si>
    <t>Pol88</t>
  </si>
  <si>
    <t>Úprava vizualizace na dispečinku a pracovištích s oprávněním náhledu</t>
  </si>
  <si>
    <t>Pol89</t>
  </si>
  <si>
    <t>Oživení měřících bodů</t>
  </si>
  <si>
    <t>D6</t>
  </si>
  <si>
    <t>Ostatní</t>
  </si>
  <si>
    <t>Pol90</t>
  </si>
  <si>
    <t>Výchozí revize elektrozařízení Dodavatel má ze zákona povinnost provést výchozí revizi. Zařízení může být uvedeno do trvalého provozu až na základě pozitivního výsledku výchozí revize.</t>
  </si>
  <si>
    <t>0005 - SO 01.5 Stavební ´pravy a rekonstrukce vodojemu - EZS</t>
  </si>
  <si>
    <t>Pol92</t>
  </si>
  <si>
    <t>Dodávka + montáž Řídící jednotka v plastové bedně pro vodárny - včetně  veškerého vystrojení a vybavení</t>
  </si>
  <si>
    <t>Řídící jednotka v plastové bedně pro vodárny - včetně  BB01, PWR 4A, OUT 4R-01-MM,  ASSET 6.20, OZ PZL11 a PZL-i, kontakt otevření MAS 303, napájecí svorkovnice 12V, servisní zásuvka 230V, 2x jistič B6A, přepěťová ochrana přívodu 230V, přívodní svorky 230V, kompletace</t>
  </si>
  <si>
    <t>Pol93</t>
  </si>
  <si>
    <t>Dodávka + montáž Ovládací klávesnice KMU4NW</t>
  </si>
  <si>
    <t>Ovládací klávesnice KMU4NW</t>
  </si>
  <si>
    <t>Pol94</t>
  </si>
  <si>
    <t>Dodávka + montáž NP24-12I - Akumulátor12V/24Ah šroubové svorky M5, životnost dle EUROBAT 3 až 5 let, VdS</t>
  </si>
  <si>
    <t>NP24-12I - Akumulátor12V/24Ah šroubové svorky M5, životnost dle EUROBAT 3 až 5 let, VdS</t>
  </si>
  <si>
    <t>Pol95</t>
  </si>
  <si>
    <t>Dodávka + montáž Visací zámek TOKOZ  OMEGA s půlvložkou ePRO S - pouze dodávka zámku a integrace bez mechanických úprav</t>
  </si>
  <si>
    <t>Visací zámek TOKOZ  OMEGA s půlvložkou ePRO S - pouze dodávka zámku a integrace bez mechanických úprav</t>
  </si>
  <si>
    <t>Pol96</t>
  </si>
  <si>
    <t>Dodávka + montáž Adaptér RJ 9kolíkový D-sub samice, RJ45 samice RS PRO</t>
  </si>
  <si>
    <t>Adaptér RJ 9kolíkový D-sub samice, RJ45 samice RS PRO</t>
  </si>
  <si>
    <t>Pol97</t>
  </si>
  <si>
    <t>Dodávka + montáž Adaptér RJ 9kolíkový D-sub samec, RJ45 samice RS PRO</t>
  </si>
  <si>
    <t>Adaptér RJ 9kolíkový D-sub samec, RJ45 samice RS PRO</t>
  </si>
  <si>
    <t>Pol98</t>
  </si>
  <si>
    <t>Dodávka + montáž KEN-C5E-T-005 KELine, patch kabel Cat.5E STP PVC šedý  0,5 m</t>
  </si>
  <si>
    <t>KEN-C5E-T-005 KELine, patch kabel Cat.5E STP PVC šedý  0,5 m</t>
  </si>
  <si>
    <t>Pol99</t>
  </si>
  <si>
    <t>Dodávka + montáž KEN-C5E-T-50 KELine, patch kabel Cat.5E STP PVC šedý 5 m</t>
  </si>
  <si>
    <t>KEN-C5E-T-50 KELine, patch kabel Cat.5E STP PVC šedý 5 m</t>
  </si>
  <si>
    <t>Pol100</t>
  </si>
  <si>
    <t>Konfigurace na PCO a kontrola spojení s objektem</t>
  </si>
  <si>
    <t>Pol101</t>
  </si>
  <si>
    <t>Dodávka + montáž UC232-12 GALVANICKÉ ODDĚLENÍ  RS232</t>
  </si>
  <si>
    <t>UC232-12 GALVANICKÉ ODDĚLENÍ  RS232</t>
  </si>
  <si>
    <t>Pol102</t>
  </si>
  <si>
    <t>Dodávka + montáž HID ICLASS SE RP10 - bezkontaktní čtečka</t>
  </si>
  <si>
    <t>HID ICLASS SE RP10 - bezkontaktní čtečka</t>
  </si>
  <si>
    <t>Pol103</t>
  </si>
  <si>
    <t>Dodávka + montáž DC 115 kontakt magnet polarizovaný Aritech DC115 hliník</t>
  </si>
  <si>
    <t>DC 115 kontakt magnet polarizovaný Aritech DC115 hliník</t>
  </si>
  <si>
    <t>Pol104</t>
  </si>
  <si>
    <t>Dodávka + montáž MAS 303 -  magnetický kontakt</t>
  </si>
  <si>
    <t>MAS 303 -  magnetický kontakt</t>
  </si>
  <si>
    <t>Pol105</t>
  </si>
  <si>
    <t>Dodávka + montáž RKZ111-  krabička propojovací s OK</t>
  </si>
  <si>
    <t>RKZ111-  krabička propojovací s OK</t>
  </si>
  <si>
    <t>Pol106</t>
  </si>
  <si>
    <t>Dodávka + montáž Krabice IP 55 + průchodky</t>
  </si>
  <si>
    <t>Krabice IP 55 + průchodky</t>
  </si>
  <si>
    <t>Pol107</t>
  </si>
  <si>
    <t>Dodávka + montáž Siréna SB2</t>
  </si>
  <si>
    <t>Siréna SB2</t>
  </si>
  <si>
    <t>Pol108</t>
  </si>
  <si>
    <t>Dodávka + montáž Siréna SB4</t>
  </si>
  <si>
    <t>Siréna SB4</t>
  </si>
  <si>
    <t>Pol109</t>
  </si>
  <si>
    <t>Dodávka + montáž Prostorový detektor venkovní PIR+MW - GJD360</t>
  </si>
  <si>
    <t>Prostorový detektor venkovní PIR+MW - GJD360</t>
  </si>
  <si>
    <t>Pol110</t>
  </si>
  <si>
    <t>Konzultace s policií ČR</t>
  </si>
  <si>
    <t>Pol111</t>
  </si>
  <si>
    <t>Půdorys v digitální podobě - úprava, vč. vkl. akt. bodů a foto, PČR i dispečink BVK</t>
  </si>
  <si>
    <t>Pol112</t>
  </si>
  <si>
    <t>Měření v systému, předání zakázky</t>
  </si>
  <si>
    <t>Pol113</t>
  </si>
  <si>
    <t>Oživení, programování</t>
  </si>
  <si>
    <t>Pol114</t>
  </si>
  <si>
    <t>Demontáž stávajícího systému</t>
  </si>
  <si>
    <t>Pol115</t>
  </si>
  <si>
    <t>Dodávka + montáž Kabel FTP Cat5e</t>
  </si>
  <si>
    <t>Kabel FTP Cat5e</t>
  </si>
  <si>
    <t>Pol116</t>
  </si>
  <si>
    <t>Dodávka + montáž Sdělovací kabel 2x0,6 + 4x0,4</t>
  </si>
  <si>
    <t>Sdělovací kabel 2x0,6 + 4x0,4</t>
  </si>
  <si>
    <t>Pol117</t>
  </si>
  <si>
    <t>Dodávka + montáž Vodič CYA 1,5 - červený</t>
  </si>
  <si>
    <t>Vodič CYA 1,5 - červený</t>
  </si>
  <si>
    <t>Pol118</t>
  </si>
  <si>
    <t>Dodávka + montáž Vodič CYA 1,5 - černý</t>
  </si>
  <si>
    <t>Vodič CYA 1,5 - černý</t>
  </si>
  <si>
    <t>Pol119</t>
  </si>
  <si>
    <t>Dodávka + montáž Vodič CYA 16 - žz</t>
  </si>
  <si>
    <t>Vodič CYA 16 - žz</t>
  </si>
  <si>
    <t>Pol120</t>
  </si>
  <si>
    <t>Dodávka + montáž Lišta 20x20</t>
  </si>
  <si>
    <t>Lišta 20x20</t>
  </si>
  <si>
    <t>Pol121</t>
  </si>
  <si>
    <t>Dodávka + montáž Pomocný instal. materiál</t>
  </si>
  <si>
    <t>Pomocný instal. materiál</t>
  </si>
  <si>
    <t>Pol122</t>
  </si>
  <si>
    <t>Dopravní náklady</t>
  </si>
  <si>
    <t>Pol123</t>
  </si>
  <si>
    <t>Koordinační práce</t>
  </si>
  <si>
    <t>Pol124</t>
  </si>
  <si>
    <t>Výchozí revize</t>
  </si>
  <si>
    <t>003 - PS 01 Vystrojení VDJ Chochola</t>
  </si>
  <si>
    <t xml:space="preserve">    35-M - Montáž čerpadel, kompr.a vodoh.zař.</t>
  </si>
  <si>
    <t>35-M</t>
  </si>
  <si>
    <t>Montáž čerpadel, kompr.a vodoh.zař.</t>
  </si>
  <si>
    <t>Pol1</t>
  </si>
  <si>
    <t>ZPĚTNÁ KLAPKA DN80 - dodávka a montáž</t>
  </si>
  <si>
    <t>D+M Přírubová zpětná klapka s víkem, bez páky a závaží Typ protékajícího média: pitná voda stavební délka dle EN 558-1 GR 48 integrované těsnění ve víku, odkalovací zátka DN80, PN16 Materiál - tělo z tvárné litiny s epoxidovou povrchovou úpravou uzavírací disk / rameno z elastomeru / polyamidu šrouby a matice z nerezové oceli těsnění víka z elastomeru hřídel z polyamidu</t>
  </si>
  <si>
    <t>Pol2</t>
  </si>
  <si>
    <t>T KUS DN80 - dodávka a montáž</t>
  </si>
  <si>
    <t>D+M  T-KUS DN80 Typ protékajícího média: pitná voda DN80, tl. stěny 2 mm Materiál: 1.4404 (AISI 316L)</t>
  </si>
  <si>
    <t>Pol3</t>
  </si>
  <si>
    <t>ZASLEPOVACÍ PŘÍRUBA DN80 S 2" VNITŘNÍM ZÁVITEM  - dodávka a montáž</t>
  </si>
  <si>
    <t>D+M X80/ 2" - ZASLEPOVACÍ PŘÍRUBA DN80 S 2" VNITŘNÍM ZÁVITEM Typ protékajícího média: pitná voda DN80 Materiál: 1.4404 (AISI 316L)</t>
  </si>
  <si>
    <t>Pol4</t>
  </si>
  <si>
    <t>KULOVÝ VENTIL 2" VNĚJŠÍ/VNITŘNÍ ZÁVIT  - dodávka a montáž</t>
  </si>
  <si>
    <t>D+M  KULOVÝ VENTIL S VNĚJŠÍM/VNITŘNÍM ZÁVITEM DN50, PN10 Materiál nerez ocel 1.4408 (AISI 316)</t>
  </si>
  <si>
    <t>Pol5</t>
  </si>
  <si>
    <t>NÁTOKOVÉ POTRUBÍ S VNĚJŠÍM ZÁVITEM:</t>
  </si>
  <si>
    <t>D+M NÁTOKOVÉ POTRUBÍ S VNĚJŠÍM ZÁVITEM Typ protékajícího média: pitná voda DN50, Materiál: 1.4404 (AISI 316L)</t>
  </si>
  <si>
    <t>Pol6</t>
  </si>
  <si>
    <t>T KUS 2" S VNITŘNÍM ZÁVITEM - dodávka a montáž</t>
  </si>
  <si>
    <t>D+M T KUS 2" S VNITŘNÍM ZÁVITEM Typ protékajícího média: pitná voda 2",  Materiál: 1.4404 (AISI 316L)</t>
  </si>
  <si>
    <t>Pol7</t>
  </si>
  <si>
    <t>ISIFLO SPOJKA d63x2" VNĚJŠÍ ZÁVIT/PE</t>
  </si>
  <si>
    <t>Pol8</t>
  </si>
  <si>
    <t>KULOVÝ VENTIL 3/4" VNĚJŠÍ/VNITŘNÍ ZÁVIT  - dodávka a montáž</t>
  </si>
  <si>
    <t>KS</t>
  </si>
  <si>
    <t>D+M  KULOVÝ VENTIL S VNĚJŠÍM/VNITŘNÍM ZÁVITEM 3/4", PN10 Materiál nerez ocel 1.4408 (AISI 316)</t>
  </si>
  <si>
    <t>Pol9</t>
  </si>
  <si>
    <t>T KUS 3/4" S VNITŘNÍM ZÁVITEM - dodávka a montáž</t>
  </si>
  <si>
    <t>D+M T KUS 3/4" S VNITŘNÍM ZÁVITEM Typ protékajícího média: pitná voda 3/4",  Materiál: 1.4404 (AISI 316L)</t>
  </si>
  <si>
    <t>Pol10</t>
  </si>
  <si>
    <t>T KUS 1/2" S VNITŘNÍM ZÁVITEM - dodávka a montáž</t>
  </si>
  <si>
    <t>D+M T KUS 1/2" S VNITŘNÍM ZÁVITEM Typ protékajícího média: pitná voda 1/2", Materiál: 1.4404 (AISI 316L)</t>
  </si>
  <si>
    <t>Pol11</t>
  </si>
  <si>
    <t>HADICOVÝ TRN 1/2" VNĚJŠÍ ZÁVIT - dodávka a montáž</t>
  </si>
  <si>
    <t>D+M HADICOVÝ TRN 1/2" VNĚJŠÍ ZÁVIT Typ protékajícího média: pitná voda 1/2"</t>
  </si>
  <si>
    <t>Pol12</t>
  </si>
  <si>
    <t>KULOVÝ VENTIL 1/2" VNĚJŠÍ/VNITŘNÍ ZÁVIT  - dodávka a montáž</t>
  </si>
  <si>
    <t>D+M  KULOVÝ VENTIL S VNĚJŠÍM/VNITŘNÍM ZÁVITEM 1/2", PN10 Materiál nerez ocel 1.4408 (AISI 316)</t>
  </si>
  <si>
    <t>Pol13</t>
  </si>
  <si>
    <t>REDUKOVANÁ VSUVKA 3/4"x1/2" VNĚJŠÍ ZÁVIT  - dodávka a montáž</t>
  </si>
  <si>
    <t>D+M  REDUKOVANÁ VSUVKA 3/4"x1/2" VNĚJŠÍ ZÁVIT Materiál nerez ocel 1.4408 (AISI 316)</t>
  </si>
  <si>
    <t>Pol14</t>
  </si>
  <si>
    <t>KOLENO 3/4" S VNITŘNÍM/VNĚJŠÍM ZÁVITEM - dodávka a montáž</t>
  </si>
  <si>
    <t>D+M KOLENO 3/4" S VNITŘNÍM/VNĚJŠÍM ZÁVITEM Typ protékajícího média: pitná voda 3/4", 90° Materiál: 1.4404 (AISI 316L)</t>
  </si>
  <si>
    <t>Pol15</t>
  </si>
  <si>
    <t>VÝTOKOVÝ KULOVÝ VENTIL 3/4" VNĚJŠÍ ZÁVIT  - dodávka a montáž</t>
  </si>
  <si>
    <t>D+M  VÝTOKOVÝ KULOVÝ VENTIL S VNĚJŠÍM ZÁVITEM 3/4", PN10 Materiál nerez ocel 1.4408 (AISI 316)</t>
  </si>
  <si>
    <t>Pol16</t>
  </si>
  <si>
    <t>VSUVKA 2" VNĚJŠÍ ZÁVIT - dodávka a montáž</t>
  </si>
  <si>
    <t>D+M  VSUVKA S VNĚJŠÍM ZÁVITEM 2", PN10 Materiál nerez ocel 1.4408 (AISI 316)</t>
  </si>
  <si>
    <t>Pol17</t>
  </si>
  <si>
    <t>ŠROUBENÍ K VODOMĚRU 2"x6/4" VNITŘNÍ/VNĚJŠÍ ZÁVIT  - dodávka a montáž</t>
  </si>
  <si>
    <t>D+M ŠROUBENÍ K VODOMĚRU 2"x6/4" VNITŘNÍ/VNĚJŠÍ ZÁVIT Materiál nerez ocel 1.4408 (AISI 316)</t>
  </si>
  <si>
    <t>Pol18</t>
  </si>
  <si>
    <t>VODOMĚR 6/4" VNĚJŠÍ ZÁVIT - dodávka a montáž</t>
  </si>
  <si>
    <t>D+M  VODOMĚR 6/4" VNĚJŠÍ ZÁVIT Vodoměr s dálkovým přenosem dat</t>
  </si>
  <si>
    <t>Pol19</t>
  </si>
  <si>
    <t>PP-R KOLENO 90° d20X1/2" S VNITŘNÍM KOVOVÝM ZÁVITEM - dodávka a montáž</t>
  </si>
  <si>
    <t>D+M KOLENO d20X1/2" S VNITŘNÍM ZÁVITEM Typ protékajícího média: pitná voda  90° Materiál: 1.4404 (AISI 316L)</t>
  </si>
  <si>
    <t>Pol20</t>
  </si>
  <si>
    <t>NÁVAREK 1/2" VNĚJŠÍ ZÁVIT  - dodávka a montáž</t>
  </si>
  <si>
    <t>D+M  NÁVAREK 1/2" VNĚJŠÍ ZÁVIT, NÁVAREK DL. 50 mm
Materiál nerez ocel 1.4408 (AISI 316)</t>
  </si>
  <si>
    <t>Pol21</t>
  </si>
  <si>
    <t>PP-R KOLENO 90°  - dodávka a montáž</t>
  </si>
  <si>
    <t>D+M KOLENO d20 mm  Typ protékajícího média: pitná voda 90° Materiál: PP-R</t>
  </si>
  <si>
    <t>Pol22</t>
  </si>
  <si>
    <t>PP-R NÁSTĚNNÉ KOLENO 90° D20x3/4" S VNITŘNÍM KOVOVÝM ZÁVITEM - dodávka a montáž</t>
  </si>
  <si>
    <t>D+M NÁSTĚNNÉ KOLENO D20x3/4" S VNITŘNÍM KOVOVÝM ZÁVITEM Typ protékajícího média: pitná voda 90° Materiál: PP-R
PP-R PŘECHODKA 20x3/4" VNĚJŠÍ KOVOVÝ ZÁVIT - dodávka a montáž
D+M PP-R PŘECHODKA 20x3/4" VNĚJŠÍ KOVOVÝ ZÁVIT Typ protékajícího média: pitná voda Materiál: PP-R</t>
  </si>
  <si>
    <t>Pol23</t>
  </si>
  <si>
    <t>HADICOVÝ TRN 3/4" VNĚJŠÍ ZÁVIT - dodávka a montáž</t>
  </si>
  <si>
    <t>D+M HADICOVÝ TRN 3/4" VNĚJŠÍ ZÁVIT Typ protékajícího média: pitná voda 3/4"</t>
  </si>
  <si>
    <t>Pol24</t>
  </si>
  <si>
    <t>PRODLOUŽENÍ 3/4" x 100 mm VNĚJŠÍ ZÁVIT - dodávka a montáž</t>
  </si>
  <si>
    <t>D+M PRODLOUŽENÍ 3/4" x 100 mm VNĚJŠÍ ZÁVIT Typ protékajícího média: pitná voda 3/4", Materiál nerez ocel 1.4408 (AISI 316)</t>
  </si>
  <si>
    <t>Pol25</t>
  </si>
  <si>
    <t>Šoupátko přírubové vodárenské DN 80 s ručním kolem, PN 10  - dodávka a montáž</t>
  </si>
  <si>
    <t>Šoupátko vodárenské DN 80, PN 10 s krátkou stavební délkou Materiálové provedení: 	 Tělo, víko, klín: tvárná litina EN-GJS-400-15  (GGG 40 ) nebo EN‑GJS‑500-7 (GGG 50).  Klín celopogumován antibakteriální pryží. 	 Vřeteno: korozivzdorná ocel, obsah Cr min. 13%. 	 O kroužky: pryž NBR. 	 Spojovací šrouby víka: korozivzdorná ocel A2 dle ISO 3506.  Vřetenová matice: mosaz.   Medium: pitná voda</t>
  </si>
  <si>
    <t>Pol26</t>
  </si>
  <si>
    <t>PP-R KOLENO 90°  3/4" VNITŘNÍ ZÁVIT - dodávka a montáž</t>
  </si>
  <si>
    <t>D+M KOLENO 3/4", VNITŘNÍ ZÁVIT  Typ protékajícího média: pitná voda 90° Materiál: PP-R</t>
  </si>
  <si>
    <t>Pol27</t>
  </si>
  <si>
    <t>REDUKOVANÁ VSUVKA 2"x 3/4" VNĚJŠÍ ZÁVIT - dodávka a montáž</t>
  </si>
  <si>
    <t>D+M  REDUKOVANÁ VSUVKA S VNĚJŠÍM ZÁVITEM 2" x 3/4", PN10 Materiál nerez ocel 1.4408 (AISI 316)</t>
  </si>
  <si>
    <t>Pol28</t>
  </si>
  <si>
    <t>PP-R PŘECHODKA 20x1/2" VNĚJŠÍ ZÁVIT - dodávka a montáž</t>
  </si>
  <si>
    <t>D+M PP-R PŘECHODKA 20x1/2" VNĚJŠÍ ZÁVIT Typ protékajícího média: pitná voda 1/2" Materiál: PP-R</t>
  </si>
  <si>
    <t>Pol29</t>
  </si>
  <si>
    <t>NEREZOVÁ TRUBKA 2" S VNĚJŠÍM ZÁVITEM  - dodávka a montáž</t>
  </si>
  <si>
    <t>Nerezová trubka 2" S VNĚJŠÍM ZÁVITEM - dodávka a montáž Nerezová trubka mat. – nerezová ocel DIN 1.4404/ AISI 316L</t>
  </si>
  <si>
    <t>Pol30</t>
  </si>
  <si>
    <t>KOLENO DN80 90° - dodávka a montáž</t>
  </si>
  <si>
    <t>D+M KOLENO DN80 90° Typ protékajícího média: pitná voda DN80,  90° Materiál: 1.4404 (AISI 316L)</t>
  </si>
  <si>
    <t>Pol31</t>
  </si>
  <si>
    <t>REDUKCE CENTRICKÁ DN80/150  - dodávka a montáž</t>
  </si>
  <si>
    <t>D+M  REDUKCE CENTRICKÁ DN80/150 Materiál nerez ocel 1.4408 (AISI 316)</t>
  </si>
  <si>
    <t>Pol32</t>
  </si>
  <si>
    <t>VTOKOVÝ KOŠ DN80  - dodávka a montáž</t>
  </si>
  <si>
    <t>D+M  VTOKOVÝ KOŠ DN80 PŘÍRUBOVÝ Materiál nerez ocel 1.4408 (AISI 316)</t>
  </si>
  <si>
    <t>Pol33</t>
  </si>
  <si>
    <t>KOLENO 90°, 2" S VNITŘNÍM/VNĚJŠÍM ZÁVITEM - dodávka a montáž</t>
  </si>
  <si>
    <t>D+M KOLENO 2" S VNITŘNÍM/VNĚJŠÍM ZÁVITEM Typ protékajícího média: pitná voda 2", 90° Materiál: 1.4404 (AISI 316L)</t>
  </si>
  <si>
    <t>Pol34</t>
  </si>
  <si>
    <t>ODVZDUŠŇOVACÍ  VENTIL 2" VNITŘNÍ ZÁVIT  - dodávka a montáž</t>
  </si>
  <si>
    <t>D+M  ODVZDUŠŇOVACÍ  VENTIL S VNITŘNÍM ZÁVITEM 2", PN10 Materiál nerez ocel 1.4408 (AISI 316)</t>
  </si>
  <si>
    <t>Pol35</t>
  </si>
  <si>
    <t>KOLENO 1" S VNITŘNÍM/VNĚJŠÍM ZÁVITEM - dodávka a montáž</t>
  </si>
  <si>
    <t>D+M KOLENO 1" S VNITŘNÍM/VNĚJŠÍM ZÁVITEM Typ protékajícího média: pitná voda 1",  90° Materiál: 1.4404 (AISI 316L)
DÁVKOVACÍ ZAŘÍZENÍ DEZINFEKČNÍ CHEMIKÁLIE
Demontáž a zpětná montáž  zařízení pro dávkování dezinfekční chemikálie do pitné vody Součástí položky je kotvení do podkladu betonu, vč. kotevního materiálu</t>
  </si>
  <si>
    <t>Pol36</t>
  </si>
  <si>
    <t>HADICE DN20 K PROPOJENÍ VODOMĚRNÉ LATĚ A POTRUBÍ- dodávka a montáž</t>
  </si>
  <si>
    <t>D+M HADICE DN20 K PROPOJENÍ VODOMĚRNÉ LATĚ A POTRUBÍ Typ protékajícího média: pitná voda</t>
  </si>
  <si>
    <t>Pol37</t>
  </si>
  <si>
    <t>PP-R POTRUBÍ d20x2,8mm - dodávka a montáž</t>
  </si>
  <si>
    <t>D+M PP-R POTRUBÍ d20x2,8 mm Typ protékajícího média: pitná voda</t>
  </si>
  <si>
    <t>Pol38</t>
  </si>
  <si>
    <t>NEREZOVÁ TRUBKA DN80  - dodávka a montáž</t>
  </si>
  <si>
    <t>Nerezová trubka DN 80 - dodávka a montáž Nerezová trubka DN 80 svařovaná metrická, ø 89 x 2, mat. – nerezová ocel DIN 1.4404/ AISI 316L  Délky 5,5; 1,45; 1,68; 0,04; 1,92; 1,96; 0,95; 2,0 m</t>
  </si>
  <si>
    <t>Pol39</t>
  </si>
  <si>
    <t>Příruba DN 80 - dodávka a montáž</t>
  </si>
  <si>
    <t>D+M Plochá točivá příruba pro potrubí DN 80 PN 10/16 na lemový nákružek Typ protékajícího média: pitná voda Materiál nerez ocel 1.4404 (AISI 316L) Vč. těsnění,  spojovacího a kotevního materiálu</t>
  </si>
  <si>
    <t>Pol40</t>
  </si>
  <si>
    <t>Lemový nákružek DN 80 - dodávka a montáž</t>
  </si>
  <si>
    <t>D+M Lemový nákružek na potrubí DN80 PN 10/16  Typ protékajícího média: pitná voda Materiál nerez ocel 1.4404 (AISI 316L)</t>
  </si>
  <si>
    <t>Pol41</t>
  </si>
  <si>
    <t>PVC potrubí DN 75 - dodávka a montáž</t>
  </si>
  <si>
    <t>D+M PVC POTRUBÍ DN75 Typ protékajícího média: odtok z dávkování chemikálie</t>
  </si>
  <si>
    <t>Pol42</t>
  </si>
  <si>
    <t>PVC KOLENO 90° DN 75 - dodávka a montáž</t>
  </si>
  <si>
    <t>D+M PVC KOLENO 90° DN75 Typ protékajícího média: pitná voda</t>
  </si>
  <si>
    <t>Pol43</t>
  </si>
  <si>
    <t>Objímka pro potrubí DN75</t>
  </si>
  <si>
    <t>OBJÍMKA (ŽÁROVÝ POZINK) M8 PRO POTRUBÍ DN75 VČ. GUMOVÉ VLOŽKY + ZÁVITOVÁ TYČ (ŽÁROVÝ POZINK) M8, DL. 100 mm + CHEMICKÁ LEPÍCÍ HMOTA, KOTEVNÍ HL. 50mm</t>
  </si>
  <si>
    <t>Pol44</t>
  </si>
  <si>
    <t>Objímka pro potrubí 3/4"</t>
  </si>
  <si>
    <t>OBJÍMKA (ŽÁROVÝ POZINK) M8 PRO POTRUBÍ 3/4" VČ. GUMOVÉ VLOŽKY + ZÁVITOVÁ TYČ (ŽÁROVÝ POZINK) M8, DL. 150 mm + CHEMICKÁ LEPÍCÍ HMOTA, KOTEVNÍ HL. 50mm</t>
  </si>
  <si>
    <t>Pol45</t>
  </si>
  <si>
    <t>Objímka pro PPR potrubí 3/4"</t>
  </si>
  <si>
    <t>OBJÍMKA (ŽÁROVÝ POZINK) M8 PRO POTRUBÍ vč. kotvení do betonu</t>
  </si>
  <si>
    <t>Pol46</t>
  </si>
  <si>
    <t>Podpěra rovná - dodávka a montáž</t>
  </si>
  <si>
    <t>Podpěra - rovná - UPE profil - materiál: 1.4404 / AISI 316L Podpěra potrubí, uchycení k betonové podlaze, včetně kotevní desky a kotvení do podlahy;  výška potrubí 0,145 - 0,160 m nad podlahou</t>
  </si>
  <si>
    <t>Pol47</t>
  </si>
  <si>
    <t>Podpěra - rovná - UPE profil - materiál: 1.4404 / AISI 316L Podpěra potrubí, uchycení k betonové podlaze, včetně kotevní desky a kotvení do podlahy;   osa potrubí 0,195 - 0,21 m nad podlahou</t>
  </si>
  <si>
    <t>Pol48</t>
  </si>
  <si>
    <t>Podpěra rovná s podepřením - dodávka a montáž</t>
  </si>
  <si>
    <t>Podpěra - rovná s podepřením - UPE profil1 - materiál: 1.4404 / AISI 316L Podpěra potrubí, uchycení k betonové stěně, včetně kotevní desky a kotvení do stěny;   Vzdálenost potrubí od stěny 0,62 m</t>
  </si>
  <si>
    <t>Pol49</t>
  </si>
  <si>
    <t>U-objímka - dodávka a montáž</t>
  </si>
  <si>
    <t>U-objímka - materiál: 1.4404 / AISI 316L - pro potrubí DN50 Vč. spojovacího materiálu nerez ocel</t>
  </si>
  <si>
    <t>Pol50</t>
  </si>
  <si>
    <t>U-objímka - materiál: 1.4404 / AISI 316L - pro potrubí DN80 Vč. spojovacího materiálu nerez ocel</t>
  </si>
  <si>
    <t>-238248196</t>
  </si>
  <si>
    <t>Nerezová trubka DN 2" s vnějším závitem - dodávka a montáž Nerezová ocel DIN 1.4404/ AISI 316L Délka 0,5 m</t>
  </si>
  <si>
    <t>NEREZ. POTRUBÍ 2" VNĚJŠÍ ZÁVIT, DL. 150 mm -  dodávka a montáž</t>
  </si>
  <si>
    <t>1677473143</t>
  </si>
  <si>
    <t>Nerezová trubka DN 2" s vnějším závitem - dodávka a montáž Nerezová ocel DIN 1.4404/ AISI 316L Délka 0,15 m</t>
  </si>
  <si>
    <t>Pol51</t>
  </si>
  <si>
    <t>Demontáže zařízení, armatur a potrubí ve VDJ Chochola</t>
  </si>
  <si>
    <t>Zahrnuje: demontáž stávajících potrubí, armatur vč. odvozu a likvidace</t>
  </si>
  <si>
    <t>Pol52</t>
  </si>
  <si>
    <t>Tlakové zkoušky těsnosti potrubí - příprava do DN80</t>
  </si>
  <si>
    <t>sada</t>
  </si>
  <si>
    <t>Pol53</t>
  </si>
  <si>
    <t>Tlakové zkoušky těsnosti potrubí - zkouška do 80</t>
  </si>
  <si>
    <t>Tlakové zkoušky těsnosti potrubí - zkouška DN do 80</t>
  </si>
  <si>
    <t>Pol54</t>
  </si>
  <si>
    <t>Mechanické vyčištění vodojemu po stavebních pracích</t>
  </si>
  <si>
    <t>Mechanické vyčištění akumulační komory vodojemu po dokončení stavebních prací Odstranění prachu, příp. stavební suti, oplach vodou, odčerpání / vypuštění vody</t>
  </si>
  <si>
    <t>Pol55</t>
  </si>
  <si>
    <t>Dezinfekce vodojemu</t>
  </si>
  <si>
    <t>Vyčištění a dezinfekce akumulační komory vodojemy, kontrolní zkoušky hygienické nezávadnosti</t>
  </si>
  <si>
    <t>Pol56</t>
  </si>
  <si>
    <t>Pomocné konstrukce pro instalaci a montáž potrubí</t>
  </si>
  <si>
    <t>Dodávka, montáž a demontáž pomocných konstrukcí k zajištění realizace strojního vystrojení arm,aturní komory a akumulační komory vodojemu</t>
  </si>
  <si>
    <t>004 - Ostatní a vedlejší náklady</t>
  </si>
  <si>
    <t xml:space="preserve">    1.1 - Zařízení staveniště</t>
  </si>
  <si>
    <t xml:space="preserve">      1.1.1 - Zřízení, údržba a odstranění prostor dodavatele</t>
  </si>
  <si>
    <t xml:space="preserve">      1.1.4 - Geodetické vytyčení stavby</t>
  </si>
  <si>
    <t xml:space="preserve">      1.1.5 - Zajištění čištění komunikací </t>
  </si>
  <si>
    <t xml:space="preserve">      1.1.8 - Zjištění obslužnosti komunikací a dočasné dopravní značení</t>
  </si>
  <si>
    <t xml:space="preserve">    1.2 - Doprovodné objekty - Propagace</t>
  </si>
  <si>
    <t xml:space="preserve">      1.2.1 - Informační tabule</t>
  </si>
  <si>
    <t xml:space="preserve">    1.3 - Související činnosti</t>
  </si>
  <si>
    <t xml:space="preserve">      1.3.1 - Provozní plán stavby</t>
  </si>
  <si>
    <t xml:space="preserve">      1.3.2 - Havarijní  plán stavby</t>
  </si>
  <si>
    <t xml:space="preserve">      1.3.4 - Geodetické zaměření skutečného provedení  stavby</t>
  </si>
  <si>
    <t xml:space="preserve">      1.3.5 - Dokumentace realizační, dílenská, technologické postupy</t>
  </si>
  <si>
    <t xml:space="preserve">      1.3.6 - Dokumentace skutečného provedení stavby</t>
  </si>
  <si>
    <t xml:space="preserve">      1.3.8 - Zkoušky</t>
  </si>
  <si>
    <t xml:space="preserve">      1.3.10 - Kompletační činnost</t>
  </si>
  <si>
    <t xml:space="preserve">      1.3.12 - Fotodokumentace stavby</t>
  </si>
  <si>
    <t xml:space="preserve">      1.3.13 - Obnova povrchů komunikací</t>
  </si>
  <si>
    <t xml:space="preserve">      1.3.14 - Statik</t>
  </si>
  <si>
    <t>Zařízení staveniště</t>
  </si>
  <si>
    <t>1.1.1</t>
  </si>
  <si>
    <t>Zřízení, údržba a odstranění prostor dodavatele</t>
  </si>
  <si>
    <t>1.1.1.1</t>
  </si>
  <si>
    <t>ZS zhotovitele</t>
  </si>
  <si>
    <t>-1087542685</t>
  </si>
  <si>
    <t xml:space="preserve">Šatny, sociální objekty (mobilní WC...), kancelář pro stavbyvedoucího a mistra,a pro jednání ostatní dozorů, kryté plechové uzamyk. sklady, volné sklady - potrubí, prefa díly, sypké materiály, apod. Oplocení, osvětlení, napojení na média, vč. Poplatky majiteli veřejných pozemků za dočasný pronájem ploch pro zařízení staveniště a poplatků za energie. včetně přesunů ZS v rámci obvodu staveniště dle postupu výstavby, včetně zajištění kontejnerů na směsný a tříděný odpad          </t>
  </si>
  <si>
    <t>1.1.4</t>
  </si>
  <si>
    <t>Geodetické vytyčení stavby</t>
  </si>
  <si>
    <t>1.1.4.1</t>
  </si>
  <si>
    <t>Náklady na vytýčení všech inženýrských sítí na staveništi u jednotlivých správců a majitelů, před zahájením stavebních prací</t>
  </si>
  <si>
    <t>-1023839059</t>
  </si>
  <si>
    <t>Zhotovitel  zajistí aktualizaci vyjádření majitelů všech stávajících inženýrských sítí a následně zajistí vytyčení všech stávajících inženýrských sítí na staveništi u jednotlivých správců a majitelů</t>
  </si>
  <si>
    <t>1.1.4.2</t>
  </si>
  <si>
    <t>Náklady na vytýčení celé stavby před zahájením stavebních prací</t>
  </si>
  <si>
    <t>-1122872604</t>
  </si>
  <si>
    <t>Zhotovitel  zajistí geodetické vytýčení všech objektů oprávněným geodetem stavby,s předáním protokolu o vytýčení stavby, včetně ověření hloubky existujících revizních šachet na kanalizačních přípojkách</t>
  </si>
  <si>
    <t>1.1.4.3</t>
  </si>
  <si>
    <t xml:space="preserve">Náklady na provedení ručních kopaných sond pro zjištění podzemních sítí při zaměřování </t>
  </si>
  <si>
    <t>-526732950</t>
  </si>
  <si>
    <t>1.1.5</t>
  </si>
  <si>
    <t xml:space="preserve">Zajištění čištění komunikací </t>
  </si>
  <si>
    <t>1.1.5.1</t>
  </si>
  <si>
    <t>Čistění komunikací</t>
  </si>
  <si>
    <t>Kpl</t>
  </si>
  <si>
    <t>-1843951564</t>
  </si>
  <si>
    <t>Zajištění čištění komunikací po celou dobu realizace stavby</t>
  </si>
  <si>
    <t>1.1.8</t>
  </si>
  <si>
    <t>Zjištění obslužnosti komunikací a dočasné dopravní značení</t>
  </si>
  <si>
    <t>1.1.8.2</t>
  </si>
  <si>
    <t>Dočasné dopravní značení vč. dopravních značek, jejich osazení a následného odstranění, převzetí komunikace jejich správci, vč. aktualizace dokumnetace dočasného dopravního značení, jeho projednání a schválení</t>
  </si>
  <si>
    <t>-1412878175</t>
  </si>
  <si>
    <t>Dočasné dopravní značení vč. dopravních značek, jejich osazení a následného odstranění, převzetí komunikace jejich správci, vč. aktualizace dokumnetace dočasného dopravního značení, jeho projednání a schválen</t>
  </si>
  <si>
    <t>1.2</t>
  </si>
  <si>
    <t>Doprovodné objekty - Propagace</t>
  </si>
  <si>
    <t>1.2.1</t>
  </si>
  <si>
    <t>Informační tabule</t>
  </si>
  <si>
    <t>1.2.1.1</t>
  </si>
  <si>
    <t>Informační tabule 1500x1000mm</t>
  </si>
  <si>
    <t>999450065</t>
  </si>
  <si>
    <t xml:space="preserve">1 ks informační tabule, odolná proti povětrnostním vlivům, vyrobená z hliníku. Tabule bude mít rozměry 1500x1000 mm a bude v minimální výšce 1,6 m nad terénem, osazená na zabetonovaných ocelových sloupcích </t>
  </si>
  <si>
    <t>1.3</t>
  </si>
  <si>
    <t>Související činnosti</t>
  </si>
  <si>
    <t>1.3.1</t>
  </si>
  <si>
    <t>Provozní plán stavby</t>
  </si>
  <si>
    <t>1.3.1.1</t>
  </si>
  <si>
    <t>Náklady na aktualizaci návrhu, projednání a schválení provozního řádu</t>
  </si>
  <si>
    <t>-1836329861</t>
  </si>
  <si>
    <t>1.3.2</t>
  </si>
  <si>
    <t>Havarijní  plán stavby</t>
  </si>
  <si>
    <t>1.3.2.1</t>
  </si>
  <si>
    <t>Náklady na  zpracování, projednání a schválení havarijního plánu stavby</t>
  </si>
  <si>
    <t>-1507366687</t>
  </si>
  <si>
    <t>Náklady na  zpracování, projednání a schválení havarijního plánu stavby. Havarijní plán bude vypracován 5x v tištěné verzi a 2x v digitální verzi na CD</t>
  </si>
  <si>
    <t>1.3.4</t>
  </si>
  <si>
    <t>Geodetické zaměření skutečného provedení  stavby</t>
  </si>
  <si>
    <t>1.3.4.1</t>
  </si>
  <si>
    <t>-1132094583</t>
  </si>
  <si>
    <t>Geodetické zaměření skutečného provedení stavby včetně zákresu tras a objektů - předmětem je zaměření veškerých nadzemních i podzemních objektů, veškerých potrubních vedení a veškerých elektro rozvodů. Dokumentace geometrického zaměření skutečného stavu bude ověřena odpovědným geodetem. Dokumentace bude vyhotovena 2x v tištěné verzi a 1x v digitální verzi na CD. Bude provedeno na podkladu katastrální mapy.</t>
  </si>
  <si>
    <t>1.3.5</t>
  </si>
  <si>
    <t>Dokumentace realizační, dílenská, technologické postupy</t>
  </si>
  <si>
    <t>1.3.5.2</t>
  </si>
  <si>
    <t>Dokumentace realizační, výrobní, technologické postupy</t>
  </si>
  <si>
    <t>849624899</t>
  </si>
  <si>
    <t>Dokumentace pro realizaci stavby jednotlivých dílčích staveb celého komplexu, vč. technologických postupů 
bude odevzdáno ve 4 tištěných podepsaných paré + elektronická podoba v needitovaných a současně editovatelných formátech (množství 4 paré + elektronická podoba)</t>
  </si>
  <si>
    <t>1.3.6</t>
  </si>
  <si>
    <t>Dokumentace skutečného provedení stavby</t>
  </si>
  <si>
    <t>1.3.6.1</t>
  </si>
  <si>
    <t>-2142196777</t>
  </si>
  <si>
    <t>Vypracování dokumentace skutečného provedení  jednotlivých dílčích staveb celého komplexu včetně zakreslení skutečného provedení stavby do originálu ověřené dokumentace na MMO OVP. Dokumentace skutečného provedení bude vypracována 6x v tištěné verzi a 2x v digitální verzi na CD. Součístí je i vyhotovení přípojkových listů k jednotlivým přípojkám</t>
  </si>
  <si>
    <t>1.3.8</t>
  </si>
  <si>
    <t>Zkoušky</t>
  </si>
  <si>
    <t>1.3.8.1</t>
  </si>
  <si>
    <t>Náklady na provedení zkoušek hutnění obysypu a zásypu a únosnosti zemní pláně, vč. vypracování záznamu o zkoušce, zkoušky budou prováděné podle příslušných ČSN a EN</t>
  </si>
  <si>
    <t>1385990583</t>
  </si>
  <si>
    <t xml:space="preserve">Náklady na provedení zkoušek hutnění obysypu a zásypu a únosnosti zemní pláně, vč. vypracování záznamu o zkoušce, zkoušky budou prováděné podle příslušných ČSN a EN
Zkoušku bude provádět odborně způsobilá osoba, která provede i její vyhodnocení. 
Při provádění prací a při jejich kontrole je třeba dodržovat kvalitativní požadavky Technických podmínek TP 146 vydaných MDS ČR v roce 2001 (Povolování a provádění výkopů a zásypů rýh pro inženýrské sítě ve vozovkách pozemních komunikací).
</t>
  </si>
  <si>
    <t>1.3.8.2</t>
  </si>
  <si>
    <t>Náklady na laboratorní zkoušky vody - provedení bakteriologické zkoušky pro vodovody</t>
  </si>
  <si>
    <t>-195678827</t>
  </si>
  <si>
    <t>Náklady na laboratorní zkoušky vody - provedení bakteriologické zkoušky</t>
  </si>
  <si>
    <t>1.3.8.3</t>
  </si>
  <si>
    <t>Zkouška funkčnosti signalizačního vodiče</t>
  </si>
  <si>
    <t>651213142</t>
  </si>
  <si>
    <t>1.3.10</t>
  </si>
  <si>
    <t>Kompletační činnost</t>
  </si>
  <si>
    <t>1.3.10.1</t>
  </si>
  <si>
    <t>Kompletační činnost zhotovitele stavby a příprava k odevzdání stavby zadavateli</t>
  </si>
  <si>
    <t>-1848324301</t>
  </si>
  <si>
    <t>Zajištění a shromáždění všech dokladů potřebných k zahájení stavby, k vlastní realizaci stavby a k ukončení stavby včetně přípravy a shromáždění dokladů ke kolaudaci stavby a k předání stavby zadavateli.</t>
  </si>
  <si>
    <t>1.3.12</t>
  </si>
  <si>
    <t>Fotodokumentace stavby</t>
  </si>
  <si>
    <t>1.3.12.1</t>
  </si>
  <si>
    <t>Náklady na fotodokumentaci postupu prací při provádění stavby</t>
  </si>
  <si>
    <t>-1975725463</t>
  </si>
  <si>
    <t>1.3.13</t>
  </si>
  <si>
    <t>Obnova povrchů komunikací</t>
  </si>
  <si>
    <t>1.2.13.1</t>
  </si>
  <si>
    <t>Náklady na obnovu povrchu komunikací využívaných pro dopravu v rámci stavby (staveniště, skládky, meziskládky, ZS) a ploch v obvodu staveniště tak, aby je předal jejích správcům min. ve stavu, v jakém byly před zahájením stavby.</t>
  </si>
  <si>
    <t>328186293</t>
  </si>
  <si>
    <t>-	po končení stavby provede Zhotovitel na své náklady obnovu komunikací využívaných pro dopravu v rámci stavby (staveniště, skládky, meziskládky, ZS) a ploch v obvodu staveniště tak, aby je předal jejích správcům min. ve stavu, v jakém byly před zahájením stavby. Převzetí komunikací a dotčených ploch bude po dokončení stavby písemně potvrzeno správci komunikací.</t>
  </si>
  <si>
    <t>1.3.14</t>
  </si>
  <si>
    <t>Statik</t>
  </si>
  <si>
    <t>1.3.14.1</t>
  </si>
  <si>
    <t>Náklady na statika</t>
  </si>
  <si>
    <t>-830872726</t>
  </si>
  <si>
    <t>Náklady na konzultaci se statikem před vyřezáním části stávající desky, popř. navržení opatření</t>
  </si>
  <si>
    <t>NEREZ. POTRUBÍ 2" VNĚJŠÍ ZÁVIT, DL. 800 mm -  dodávka a montáž</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</si>
</sst>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
    <numFmt numFmtId="165" formatCode="dd\.mm\.yyyy"/>
    <numFmt numFmtId="166" formatCode="#,##0.00000"/>
    <numFmt numFmtId="167" formatCode="#,##0.000"/>
  </numFmts>
  <fonts count="42">
    <font>
      <sz val="8"/>
      <name val="Arial CE"/>
      <family val="2"/>
    </font>
    <font>
      <sz val="10"/>
      <color rgb="FF969696"/>
      <name val="Arial CE"/>
    </font>
    <font>
      <sz val="10"/>
      <name val="Arial CE"/>
    </font>
    <font>
      <b/>
      <sz val="11"/>
      <name val="Arial CE"/>
    </font>
    <font>
      <b/>
      <sz val="12"/>
      <name val="Arial CE"/>
    </font>
    <font>
      <sz val="11"/>
      <name val="Arial CE"/>
    </font>
    <font>
      <sz val="12"/>
      <color rgb="FF003366"/>
      <name val="Arial CE"/>
    </font>
    <font>
      <sz val="10"/>
      <color rgb="FF003366"/>
      <name val="Arial CE"/>
    </font>
    <font>
      <sz val="8"/>
      <color rgb="FF003366"/>
      <name val="Arial CE"/>
    </font>
    <font>
      <sz val="8"/>
      <color rgb="FF800080"/>
      <name val="Arial CE"/>
    </font>
    <font>
      <sz val="8"/>
      <color rgb="FF505050"/>
      <name val="Arial CE"/>
    </font>
    <font>
      <sz val="8"/>
      <color rgb="FFFF0000"/>
      <name val="Arial CE"/>
    </font>
    <font>
      <sz val="8"/>
      <color rgb="FF0000A8"/>
      <name val="Arial CE"/>
    </font>
    <font>
      <sz val="8"/>
      <color rgb="FFFFFFFF"/>
      <name val="Arial CE"/>
    </font>
    <font>
      <sz val="8"/>
      <color rgb="FF3366FF"/>
      <name val="Arial CE"/>
    </font>
    <font>
      <b/>
      <sz val="14"/>
      <name val="Arial CE"/>
    </font>
    <font>
      <b/>
      <sz val="12"/>
      <color rgb="FF969696"/>
      <name val="Arial CE"/>
    </font>
    <font>
      <b/>
      <sz val="8"/>
      <color rgb="FF969696"/>
      <name val="Arial CE"/>
    </font>
    <font>
      <b/>
      <sz val="10"/>
      <name val="Arial CE"/>
    </font>
    <font>
      <b/>
      <sz val="10"/>
      <color rgb="FF969696"/>
      <name val="Arial CE"/>
    </font>
    <font>
      <b/>
      <sz val="10"/>
      <color rgb="FF464646"/>
      <name val="Arial CE"/>
    </font>
    <font>
      <sz val="12"/>
      <color rgb="FF969696"/>
      <name val="Arial CE"/>
    </font>
    <font>
      <sz val="8"/>
      <color rgb="FF969696"/>
      <name val="Arial CE"/>
    </font>
    <font>
      <sz val="9"/>
      <name val="Arial CE"/>
    </font>
    <font>
      <sz val="9"/>
      <color rgb="FF969696"/>
      <name val="Arial CE"/>
    </font>
    <font>
      <b/>
      <sz val="12"/>
      <color rgb="FF960000"/>
      <name val="Arial CE"/>
    </font>
    <font>
      <sz val="12"/>
      <name val="Arial CE"/>
    </font>
    <font>
      <b/>
      <sz val="11"/>
      <color rgb="FF003366"/>
      <name val="Arial CE"/>
    </font>
    <font>
      <sz val="11"/>
      <color rgb="FF003366"/>
      <name val="Arial CE"/>
    </font>
    <font>
      <sz val="11"/>
      <color rgb="FF969696"/>
      <name val="Arial CE"/>
    </font>
    <font>
      <b/>
      <sz val="10"/>
      <color rgb="FF003366"/>
      <name val="Arial CE"/>
    </font>
    <font>
      <sz val="18"/>
      <color theme="10"/>
      <name val="Wingdings 2"/>
    </font>
    <font>
      <sz val="10"/>
      <color rgb="FF3366FF"/>
      <name val="Arial CE"/>
    </font>
    <font>
      <b/>
      <sz val="12"/>
      <color rgb="FF800000"/>
      <name val="Arial CE"/>
    </font>
    <font>
      <sz val="8"/>
      <color rgb="FF960000"/>
      <name val="Arial CE"/>
    </font>
    <font>
      <b/>
      <sz val="8"/>
      <name val="Arial CE"/>
    </font>
    <font>
      <sz val="7"/>
      <color rgb="FF969696"/>
      <name val="Arial CE"/>
    </font>
    <font>
      <sz val="7"/>
      <name val="Arial CE"/>
    </font>
    <font>
      <i/>
      <sz val="7"/>
      <color rgb="FF969696"/>
      <name val="Arial CE"/>
    </font>
    <font>
      <i/>
      <sz val="9"/>
      <color rgb="FF0000FF"/>
      <name val="Arial CE"/>
    </font>
    <font>
      <i/>
      <sz val="8"/>
      <color rgb="FF0000FF"/>
      <name val="Arial CE"/>
    </font>
    <font>
      <u/>
      <sz val="11"/>
      <color theme="10"/>
      <name val="Calibri"/>
      <scheme val="minor"/>
    </font>
  </fonts>
  <fills count="6">
    <fill>
      <patternFill patternType="none"/>
    </fill>
    <fill>
      <patternFill patternType="gray125"/>
    </fill>
    <fill>
      <patternFill patternType="solid">
        <fgColor rgb="FFC0C0C0"/>
      </patternFill>
    </fill>
    <fill>
      <patternFill patternType="solid">
        <fgColor rgb="FFFFFFCC"/>
      </patternFill>
    </fill>
    <fill>
      <patternFill patternType="solid">
        <fgColor rgb="FFBEBEBE"/>
      </patternFill>
    </fill>
    <fill>
      <patternFill patternType="solid">
        <fgColor rgb="FFD2D2D2"/>
      </patternFill>
    </fill>
  </fills>
  <borders count="23">
    <border>
      <left/>
      <right/>
      <top/>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right/>
      <top style="hair">
        <color rgb="FF000000"/>
      </top>
      <bottom/>
      <diagonal/>
    </border>
    <border>
      <left/>
      <right/>
      <top/>
      <bottom style="hair">
        <color rgb="FF000000"/>
      </bottom>
      <diagonal/>
    </border>
    <border>
      <left style="hair">
        <color rgb="FF000000"/>
      </left>
      <right/>
      <top style="hair">
        <color rgb="FF000000"/>
      </top>
      <bottom style="hair">
        <color rgb="FF000000"/>
      </bottom>
      <diagonal/>
    </border>
    <border>
      <left/>
      <right/>
      <top style="hair">
        <color rgb="FF000000"/>
      </top>
      <bottom style="hair">
        <color rgb="FF000000"/>
      </bottom>
      <diagonal/>
    </border>
    <border>
      <left/>
      <right style="hair">
        <color rgb="FF000000"/>
      </right>
      <top style="hair">
        <color rgb="FF000000"/>
      </top>
      <bottom style="hair">
        <color rgb="FF000000"/>
      </bottom>
      <diagonal/>
    </border>
    <border>
      <left style="thin">
        <color rgb="FF000000"/>
      </left>
      <right/>
      <top/>
      <bottom style="thin">
        <color rgb="FF000000"/>
      </bottom>
      <diagonal/>
    </border>
    <border>
      <left/>
      <right/>
      <top/>
      <bottom style="thin">
        <color rgb="FF000000"/>
      </bottom>
      <diagonal/>
    </border>
    <border>
      <left style="hair">
        <color rgb="FF969696"/>
      </left>
      <right/>
      <top style="hair">
        <color rgb="FF969696"/>
      </top>
      <bottom/>
      <diagonal/>
    </border>
    <border>
      <left/>
      <right/>
      <top style="hair">
        <color rgb="FF969696"/>
      </top>
      <bottom/>
      <diagonal/>
    </border>
    <border>
      <left/>
      <right style="hair">
        <color rgb="FF969696"/>
      </right>
      <top style="hair">
        <color rgb="FF969696"/>
      </top>
      <bottom/>
      <diagonal/>
    </border>
    <border>
      <left style="hair">
        <color rgb="FF969696"/>
      </left>
      <right/>
      <top/>
      <bottom/>
      <diagonal/>
    </border>
    <border>
      <left/>
      <right style="hair">
        <color rgb="FF969696"/>
      </right>
      <top/>
      <bottom/>
      <diagonal/>
    </border>
    <border>
      <left style="hair">
        <color rgb="FF969696"/>
      </left>
      <right/>
      <top style="hair">
        <color rgb="FF969696"/>
      </top>
      <bottom style="hair">
        <color rgb="FF969696"/>
      </bottom>
      <diagonal/>
    </border>
    <border>
      <left/>
      <right/>
      <top style="hair">
        <color rgb="FF969696"/>
      </top>
      <bottom style="hair">
        <color rgb="FF969696"/>
      </bottom>
      <diagonal/>
    </border>
    <border>
      <left/>
      <right style="hair">
        <color rgb="FF969696"/>
      </right>
      <top style="hair">
        <color rgb="FF969696"/>
      </top>
      <bottom style="hair">
        <color rgb="FF969696"/>
      </bottom>
      <diagonal/>
    </border>
    <border>
      <left style="hair">
        <color rgb="FF969696"/>
      </left>
      <right/>
      <top/>
      <bottom style="hair">
        <color rgb="FF969696"/>
      </bottom>
      <diagonal/>
    </border>
    <border>
      <left/>
      <right/>
      <top/>
      <bottom style="hair">
        <color rgb="FF969696"/>
      </bottom>
      <diagonal/>
    </border>
    <border>
      <left/>
      <right style="hair">
        <color rgb="FF969696"/>
      </right>
      <top/>
      <bottom style="hair">
        <color rgb="FF969696"/>
      </bottom>
      <diagonal/>
    </border>
    <border>
      <left style="hair">
        <color rgb="FF969696"/>
      </left>
      <right style="hair">
        <color rgb="FF969696"/>
      </right>
      <top style="hair">
        <color rgb="FF969696"/>
      </top>
      <bottom style="hair">
        <color rgb="FF969696"/>
      </bottom>
      <diagonal/>
    </border>
  </borders>
  <cellStyleXfs count="2">
    <xf numFmtId="0" fontId="0" fillId="0" borderId="0"/>
    <xf numFmtId="0" fontId="41" fillId="0" borderId="0" applyNumberFormat="0" applyFill="0" applyBorder="0" applyAlignment="0" applyProtection="0"/>
  </cellStyleXfs>
  <cellXfs count="269">
    <xf numFmtId="0" fontId="0" fillId="0" borderId="0" xfId="0"/>
    <xf numFmtId="0" fontId="0" fillId="0" borderId="0" xfId="0"/>
    <xf numFmtId="0" fontId="0" fillId="0" borderId="0" xfId="0" applyAlignment="1">
      <alignment vertical="center"/>
    </xf>
    <xf numFmtId="0" fontId="1" fillId="0" borderId="0" xfId="0" applyFont="1" applyAlignment="1">
      <alignment vertical="center"/>
    </xf>
    <xf numFmtId="0" fontId="2"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5" fillId="0" borderId="0" xfId="0" applyFont="1" applyAlignment="1">
      <alignment vertical="center"/>
    </xf>
    <xf numFmtId="0" fontId="0" fillId="0" borderId="0" xfId="0" applyAlignment="1">
      <alignment vertical="center" wrapText="1"/>
    </xf>
    <xf numFmtId="0" fontId="6" fillId="0" borderId="0" xfId="0" applyFont="1" applyAlignment="1">
      <alignment vertical="center"/>
    </xf>
    <xf numFmtId="0" fontId="7" fillId="0" borderId="0" xfId="0" applyFont="1" applyAlignment="1">
      <alignment vertical="center"/>
    </xf>
    <xf numFmtId="0" fontId="0" fillId="0" borderId="0" xfId="0" applyAlignment="1">
      <alignment horizontal="center" vertical="center" wrapText="1"/>
    </xf>
    <xf numFmtId="0" fontId="8" fillId="0" borderId="0" xfId="0" applyFont="1" applyAlignment="1"/>
    <xf numFmtId="0" fontId="9" fillId="0" borderId="0" xfId="0" applyFont="1" applyAlignment="1">
      <alignment vertical="center"/>
    </xf>
    <xf numFmtId="0" fontId="10" fillId="0" borderId="0" xfId="0" applyFont="1" applyAlignment="1">
      <alignment vertical="center"/>
    </xf>
    <xf numFmtId="0" fontId="11" fillId="0" borderId="0" xfId="0" applyFont="1" applyAlignment="1">
      <alignment vertical="center"/>
    </xf>
    <xf numFmtId="0" fontId="12" fillId="0" borderId="0" xfId="0" applyFont="1" applyAlignment="1">
      <alignment vertical="center"/>
    </xf>
    <xf numFmtId="0" fontId="13" fillId="0" borderId="0" xfId="0" applyFont="1" applyAlignment="1">
      <alignment horizontal="left" vertical="center"/>
    </xf>
    <xf numFmtId="0" fontId="0" fillId="0" borderId="0" xfId="0" applyFont="1" applyAlignment="1">
      <alignment horizontal="left" vertical="center"/>
    </xf>
    <xf numFmtId="0" fontId="0" fillId="0" borderId="1" xfId="0" applyBorder="1"/>
    <xf numFmtId="0" fontId="0" fillId="0" borderId="2" xfId="0" applyBorder="1"/>
    <xf numFmtId="0" fontId="0" fillId="0" borderId="3" xfId="0" applyBorder="1"/>
    <xf numFmtId="0" fontId="15" fillId="0" borderId="0" xfId="0" applyFont="1" applyAlignment="1">
      <alignment horizontal="left" vertical="center"/>
    </xf>
    <xf numFmtId="0" fontId="14" fillId="0" borderId="0" xfId="0" applyFont="1" applyAlignment="1">
      <alignment horizontal="left" vertical="center"/>
    </xf>
    <xf numFmtId="0" fontId="16" fillId="0" borderId="0" xfId="0" applyFont="1" applyAlignment="1">
      <alignment horizontal="left" vertical="center"/>
    </xf>
    <xf numFmtId="0" fontId="1" fillId="0" borderId="0" xfId="0" applyFont="1" applyAlignment="1">
      <alignment horizontal="left" vertical="top"/>
    </xf>
    <xf numFmtId="0" fontId="2" fillId="0" borderId="0" xfId="0" applyFont="1" applyAlignment="1">
      <alignment horizontal="left" vertical="center"/>
    </xf>
    <xf numFmtId="0" fontId="3" fillId="0" borderId="0" xfId="0" applyFont="1" applyAlignment="1">
      <alignment horizontal="left" vertical="top"/>
    </xf>
    <xf numFmtId="0" fontId="1" fillId="0" borderId="0" xfId="0" applyFont="1" applyAlignment="1">
      <alignment horizontal="left" vertical="center"/>
    </xf>
    <xf numFmtId="0" fontId="2" fillId="3" borderId="0" xfId="0" applyFont="1" applyFill="1" applyAlignment="1" applyProtection="1">
      <alignment horizontal="left" vertical="center"/>
      <protection locked="0"/>
    </xf>
    <xf numFmtId="49" fontId="2" fillId="3" borderId="0" xfId="0" applyNumberFormat="1" applyFont="1" applyFill="1" applyAlignment="1" applyProtection="1">
      <alignment horizontal="left" vertical="center"/>
      <protection locked="0"/>
    </xf>
    <xf numFmtId="0" fontId="2" fillId="0" borderId="0" xfId="0" applyFont="1" applyAlignment="1">
      <alignment horizontal="left" vertical="center" wrapText="1"/>
    </xf>
    <xf numFmtId="0" fontId="0" fillId="0" borderId="4" xfId="0" applyBorder="1"/>
    <xf numFmtId="0" fontId="0" fillId="0" borderId="0" xfId="0" applyFont="1" applyAlignment="1">
      <alignment vertical="center"/>
    </xf>
    <xf numFmtId="0" fontId="0" fillId="0" borderId="3" xfId="0" applyFont="1" applyBorder="1" applyAlignment="1">
      <alignment vertical="center"/>
    </xf>
    <xf numFmtId="0" fontId="18" fillId="0" borderId="5" xfId="0" applyFont="1" applyBorder="1" applyAlignment="1">
      <alignment horizontal="left" vertical="center"/>
    </xf>
    <xf numFmtId="0" fontId="0" fillId="0" borderId="5" xfId="0" applyFont="1" applyBorder="1" applyAlignment="1">
      <alignment vertical="center"/>
    </xf>
    <xf numFmtId="0" fontId="1" fillId="0" borderId="0" xfId="0" applyFont="1" applyAlignment="1">
      <alignment horizontal="right" vertical="center"/>
    </xf>
    <xf numFmtId="0" fontId="1" fillId="0" borderId="3" xfId="0" applyFont="1" applyBorder="1" applyAlignment="1">
      <alignment vertical="center"/>
    </xf>
    <xf numFmtId="0" fontId="0" fillId="4" borderId="0" xfId="0" applyFont="1" applyFill="1" applyAlignment="1">
      <alignment vertical="center"/>
    </xf>
    <xf numFmtId="0" fontId="4" fillId="4" borderId="6" xfId="0" applyFont="1" applyFill="1" applyBorder="1" applyAlignment="1">
      <alignment horizontal="left" vertical="center"/>
    </xf>
    <xf numFmtId="0" fontId="0" fillId="4" borderId="7" xfId="0" applyFont="1" applyFill="1" applyBorder="1" applyAlignment="1">
      <alignment vertical="center"/>
    </xf>
    <xf numFmtId="0" fontId="4" fillId="4" borderId="7" xfId="0" applyFont="1" applyFill="1" applyBorder="1" applyAlignment="1">
      <alignment horizontal="center" vertical="center"/>
    </xf>
    <xf numFmtId="0" fontId="0" fillId="0" borderId="3" xfId="0" applyBorder="1" applyAlignment="1">
      <alignment vertical="center"/>
    </xf>
    <xf numFmtId="0" fontId="20" fillId="0" borderId="4" xfId="0" applyFont="1" applyBorder="1" applyAlignment="1">
      <alignment horizontal="left" vertical="center"/>
    </xf>
    <xf numFmtId="0" fontId="0" fillId="0" borderId="4" xfId="0" applyBorder="1" applyAlignment="1">
      <alignment vertical="center"/>
    </xf>
    <xf numFmtId="0" fontId="1" fillId="0" borderId="5" xfId="0" applyFont="1" applyBorder="1" applyAlignment="1">
      <alignment horizontal="left" vertical="center"/>
    </xf>
    <xf numFmtId="0" fontId="0" fillId="0" borderId="4" xfId="0" applyFont="1" applyBorder="1" applyAlignment="1">
      <alignment vertical="center"/>
    </xf>
    <xf numFmtId="0" fontId="0" fillId="0" borderId="9" xfId="0" applyFont="1" applyBorder="1" applyAlignment="1">
      <alignment vertical="center"/>
    </xf>
    <xf numFmtId="0" fontId="0" fillId="0" borderId="10" xfId="0" applyFont="1" applyBorder="1" applyAlignment="1">
      <alignment vertical="center"/>
    </xf>
    <xf numFmtId="0" fontId="0" fillId="0" borderId="1" xfId="0" applyFont="1" applyBorder="1" applyAlignment="1">
      <alignment vertical="center"/>
    </xf>
    <xf numFmtId="0" fontId="0" fillId="0" borderId="2" xfId="0" applyFont="1" applyBorder="1" applyAlignment="1">
      <alignment vertical="center"/>
    </xf>
    <xf numFmtId="0" fontId="2" fillId="0" borderId="3" xfId="0" applyFont="1" applyBorder="1" applyAlignment="1">
      <alignment vertical="center"/>
    </xf>
    <xf numFmtId="0" fontId="3" fillId="0" borderId="3" xfId="0" applyFont="1" applyBorder="1" applyAlignment="1">
      <alignment vertical="center"/>
    </xf>
    <xf numFmtId="0" fontId="3" fillId="0" borderId="0" xfId="0" applyFont="1" applyAlignment="1">
      <alignment horizontal="left" vertical="center"/>
    </xf>
    <xf numFmtId="0" fontId="18" fillId="0" borderId="0" xfId="0" applyFont="1" applyAlignment="1">
      <alignment vertical="center"/>
    </xf>
    <xf numFmtId="165" fontId="2" fillId="0" borderId="0" xfId="0" applyNumberFormat="1" applyFont="1" applyAlignment="1">
      <alignment horizontal="left" vertical="center"/>
    </xf>
    <xf numFmtId="0" fontId="0" fillId="0" borderId="12" xfId="0" applyBorder="1" applyAlignment="1">
      <alignment vertical="center"/>
    </xf>
    <xf numFmtId="0" fontId="0" fillId="0" borderId="13" xfId="0" applyBorder="1" applyAlignment="1">
      <alignment vertical="center"/>
    </xf>
    <xf numFmtId="0" fontId="0" fillId="0" borderId="0" xfId="0" applyFont="1" applyBorder="1" applyAlignment="1">
      <alignment vertical="center"/>
    </xf>
    <xf numFmtId="0" fontId="0" fillId="0" borderId="15" xfId="0" applyFont="1" applyBorder="1" applyAlignment="1">
      <alignment vertical="center"/>
    </xf>
    <xf numFmtId="0" fontId="0" fillId="5" borderId="7" xfId="0" applyFont="1" applyFill="1" applyBorder="1" applyAlignment="1">
      <alignment vertical="center"/>
    </xf>
    <xf numFmtId="0" fontId="23" fillId="5" borderId="0" xfId="0" applyFont="1" applyFill="1" applyAlignment="1">
      <alignment horizontal="center" vertical="center"/>
    </xf>
    <xf numFmtId="0" fontId="24" fillId="0" borderId="16" xfId="0" applyFont="1" applyBorder="1" applyAlignment="1">
      <alignment horizontal="center" vertical="center" wrapText="1"/>
    </xf>
    <xf numFmtId="0" fontId="24" fillId="0" borderId="17" xfId="0" applyFont="1" applyBorder="1" applyAlignment="1">
      <alignment horizontal="center" vertical="center" wrapText="1"/>
    </xf>
    <xf numFmtId="0" fontId="24" fillId="0" borderId="18" xfId="0" applyFont="1" applyBorder="1" applyAlignment="1">
      <alignment horizontal="center" vertical="center" wrapText="1"/>
    </xf>
    <xf numFmtId="0" fontId="0" fillId="0" borderId="11" xfId="0" applyFont="1" applyBorder="1" applyAlignment="1">
      <alignment vertical="center"/>
    </xf>
    <xf numFmtId="0" fontId="0" fillId="0" borderId="12" xfId="0" applyFont="1" applyBorder="1" applyAlignment="1">
      <alignment vertical="center"/>
    </xf>
    <xf numFmtId="0" fontId="0" fillId="0" borderId="13" xfId="0" applyFont="1" applyBorder="1" applyAlignment="1">
      <alignment vertical="center"/>
    </xf>
    <xf numFmtId="0" fontId="4" fillId="0" borderId="3" xfId="0" applyFont="1" applyBorder="1" applyAlignment="1">
      <alignment vertical="center"/>
    </xf>
    <xf numFmtId="0" fontId="25" fillId="0" borderId="0" xfId="0" applyFont="1" applyAlignment="1">
      <alignment horizontal="left" vertical="center"/>
    </xf>
    <xf numFmtId="0" fontId="25" fillId="0" borderId="0" xfId="0" applyFont="1" applyAlignment="1">
      <alignment vertical="center"/>
    </xf>
    <xf numFmtId="4" fontId="25" fillId="0" borderId="0" xfId="0" applyNumberFormat="1" applyFont="1" applyAlignment="1">
      <alignment vertical="center"/>
    </xf>
    <xf numFmtId="0" fontId="4" fillId="0" borderId="0" xfId="0" applyFont="1" applyAlignment="1">
      <alignment horizontal="center" vertical="center"/>
    </xf>
    <xf numFmtId="4" fontId="21" fillId="0" borderId="14" xfId="0" applyNumberFormat="1" applyFont="1" applyBorder="1" applyAlignment="1">
      <alignment vertical="center"/>
    </xf>
    <xf numFmtId="4" fontId="21" fillId="0" borderId="0" xfId="0" applyNumberFormat="1" applyFont="1" applyBorder="1" applyAlignment="1">
      <alignment vertical="center"/>
    </xf>
    <xf numFmtId="166" fontId="21" fillId="0" borderId="0" xfId="0" applyNumberFormat="1" applyFont="1" applyBorder="1" applyAlignment="1">
      <alignment vertical="center"/>
    </xf>
    <xf numFmtId="4" fontId="21" fillId="0" borderId="15" xfId="0" applyNumberFormat="1" applyFont="1" applyBorder="1" applyAlignment="1">
      <alignment vertical="center"/>
    </xf>
    <xf numFmtId="0" fontId="4" fillId="0" borderId="0" xfId="0" applyFont="1" applyAlignment="1">
      <alignment horizontal="left" vertical="center"/>
    </xf>
    <xf numFmtId="0" fontId="26" fillId="0" borderId="0" xfId="0" applyFont="1" applyAlignment="1">
      <alignment horizontal="left" vertical="center"/>
    </xf>
    <xf numFmtId="0" fontId="5" fillId="0" borderId="3" xfId="0" applyFont="1" applyBorder="1" applyAlignment="1">
      <alignment vertical="center"/>
    </xf>
    <xf numFmtId="0" fontId="27" fillId="0" borderId="0" xfId="0" applyFont="1" applyAlignment="1">
      <alignment vertical="center"/>
    </xf>
    <xf numFmtId="0" fontId="28" fillId="0" borderId="0" xfId="0" applyFont="1" applyAlignment="1">
      <alignment vertical="center"/>
    </xf>
    <xf numFmtId="0" fontId="3" fillId="0" borderId="0" xfId="0" applyFont="1" applyAlignment="1">
      <alignment horizontal="center" vertical="center"/>
    </xf>
    <xf numFmtId="4" fontId="29" fillId="0" borderId="14" xfId="0" applyNumberFormat="1" applyFont="1" applyBorder="1" applyAlignment="1">
      <alignment vertical="center"/>
    </xf>
    <xf numFmtId="4" fontId="29" fillId="0" borderId="0" xfId="0" applyNumberFormat="1" applyFont="1" applyBorder="1" applyAlignment="1">
      <alignment vertical="center"/>
    </xf>
    <xf numFmtId="166" fontId="29" fillId="0" borderId="0" xfId="0" applyNumberFormat="1" applyFont="1" applyBorder="1" applyAlignment="1">
      <alignment vertical="center"/>
    </xf>
    <xf numFmtId="4" fontId="29" fillId="0" borderId="15" xfId="0" applyNumberFormat="1" applyFont="1" applyBorder="1" applyAlignment="1">
      <alignment vertical="center"/>
    </xf>
    <xf numFmtId="0" fontId="5" fillId="0" borderId="0" xfId="0" applyFont="1" applyAlignment="1">
      <alignment horizontal="left" vertical="center"/>
    </xf>
    <xf numFmtId="0" fontId="2" fillId="0" borderId="0" xfId="0" applyFont="1" applyAlignment="1">
      <alignment horizontal="center" vertical="center"/>
    </xf>
    <xf numFmtId="4" fontId="1" fillId="0" borderId="14" xfId="0" applyNumberFormat="1" applyFont="1" applyBorder="1" applyAlignment="1">
      <alignment vertical="center"/>
    </xf>
    <xf numFmtId="4" fontId="1" fillId="0" borderId="0" xfId="0" applyNumberFormat="1" applyFont="1" applyBorder="1" applyAlignment="1">
      <alignment vertical="center"/>
    </xf>
    <xf numFmtId="166" fontId="1" fillId="0" borderId="0" xfId="0" applyNumberFormat="1" applyFont="1" applyBorder="1" applyAlignment="1">
      <alignment vertical="center"/>
    </xf>
    <xf numFmtId="4" fontId="1" fillId="0" borderId="15" xfId="0" applyNumberFormat="1" applyFont="1" applyBorder="1" applyAlignment="1">
      <alignment vertical="center"/>
    </xf>
    <xf numFmtId="0" fontId="31" fillId="0" borderId="0" xfId="1" applyFont="1" applyAlignment="1">
      <alignment horizontal="center" vertical="center"/>
    </xf>
    <xf numFmtId="4" fontId="1" fillId="0" borderId="19" xfId="0" applyNumberFormat="1" applyFont="1" applyBorder="1" applyAlignment="1">
      <alignment vertical="center"/>
    </xf>
    <xf numFmtId="4" fontId="1" fillId="0" borderId="20" xfId="0" applyNumberFormat="1" applyFont="1" applyBorder="1" applyAlignment="1">
      <alignment vertical="center"/>
    </xf>
    <xf numFmtId="166" fontId="1" fillId="0" borderId="20" xfId="0" applyNumberFormat="1" applyFont="1" applyBorder="1" applyAlignment="1">
      <alignment vertical="center"/>
    </xf>
    <xf numFmtId="4" fontId="1" fillId="0" borderId="21" xfId="0" applyNumberFormat="1" applyFont="1" applyBorder="1" applyAlignment="1">
      <alignment vertical="center"/>
    </xf>
    <xf numFmtId="0" fontId="32" fillId="0" borderId="0" xfId="0" applyFont="1" applyAlignment="1">
      <alignment horizontal="left" vertical="center"/>
    </xf>
    <xf numFmtId="0" fontId="22" fillId="0" borderId="0" xfId="0" applyFont="1" applyAlignment="1">
      <alignment horizontal="left" vertical="center"/>
    </xf>
    <xf numFmtId="0" fontId="0" fillId="0" borderId="0" xfId="0" applyFont="1" applyAlignment="1">
      <alignment vertical="center" wrapText="1"/>
    </xf>
    <xf numFmtId="0" fontId="0" fillId="0" borderId="3" xfId="0" applyFont="1" applyBorder="1" applyAlignment="1">
      <alignment vertical="center" wrapText="1"/>
    </xf>
    <xf numFmtId="0" fontId="0" fillId="0" borderId="3" xfId="0" applyBorder="1" applyAlignment="1">
      <alignment vertical="center" wrapText="1"/>
    </xf>
    <xf numFmtId="0" fontId="18" fillId="0" borderId="0" xfId="0" applyFont="1" applyAlignment="1">
      <alignment horizontal="left" vertical="center"/>
    </xf>
    <xf numFmtId="4" fontId="1" fillId="0" borderId="0" xfId="0" applyNumberFormat="1" applyFont="1" applyAlignment="1">
      <alignment vertical="center"/>
    </xf>
    <xf numFmtId="164" fontId="1" fillId="0" borderId="0" xfId="0" applyNumberFormat="1" applyFont="1" applyAlignment="1">
      <alignment horizontal="right" vertical="center"/>
    </xf>
    <xf numFmtId="0" fontId="0" fillId="5" borderId="0" xfId="0" applyFont="1" applyFill="1" applyAlignment="1">
      <alignment vertical="center"/>
    </xf>
    <xf numFmtId="0" fontId="4" fillId="5" borderId="6" xfId="0" applyFont="1" applyFill="1" applyBorder="1" applyAlignment="1">
      <alignment horizontal="left" vertical="center"/>
    </xf>
    <xf numFmtId="0" fontId="4" fillId="5" borderId="7" xfId="0" applyFont="1" applyFill="1" applyBorder="1" applyAlignment="1">
      <alignment horizontal="right" vertical="center"/>
    </xf>
    <xf numFmtId="0" fontId="4" fillId="5" borderId="7" xfId="0" applyFont="1" applyFill="1" applyBorder="1" applyAlignment="1">
      <alignment horizontal="center" vertical="center"/>
    </xf>
    <xf numFmtId="4" fontId="4" fillId="5" borderId="7" xfId="0" applyNumberFormat="1" applyFont="1" applyFill="1" applyBorder="1" applyAlignment="1">
      <alignment vertical="center"/>
    </xf>
    <xf numFmtId="0" fontId="0" fillId="5" borderId="8" xfId="0" applyFont="1" applyFill="1" applyBorder="1" applyAlignment="1">
      <alignment vertical="center"/>
    </xf>
    <xf numFmtId="0" fontId="1" fillId="0" borderId="5" xfId="0" applyFont="1" applyBorder="1" applyAlignment="1">
      <alignment horizontal="center" vertical="center"/>
    </xf>
    <xf numFmtId="0" fontId="1" fillId="0" borderId="5" xfId="0" applyFont="1" applyBorder="1" applyAlignment="1">
      <alignment horizontal="right" vertical="center"/>
    </xf>
    <xf numFmtId="0" fontId="23" fillId="5" borderId="0" xfId="0" applyFont="1" applyFill="1" applyAlignment="1">
      <alignment horizontal="left" vertical="center"/>
    </xf>
    <xf numFmtId="0" fontId="23" fillId="5" borderId="0" xfId="0" applyFont="1" applyFill="1" applyAlignment="1">
      <alignment horizontal="right" vertical="center"/>
    </xf>
    <xf numFmtId="0" fontId="33" fillId="0" borderId="0" xfId="0" applyFont="1" applyAlignment="1">
      <alignment horizontal="left" vertical="center"/>
    </xf>
    <xf numFmtId="0" fontId="6" fillId="0" borderId="3" xfId="0" applyFont="1" applyBorder="1" applyAlignment="1">
      <alignment vertical="center"/>
    </xf>
    <xf numFmtId="0" fontId="6" fillId="0" borderId="20" xfId="0" applyFont="1" applyBorder="1" applyAlignment="1">
      <alignment horizontal="left" vertical="center"/>
    </xf>
    <xf numFmtId="0" fontId="6" fillId="0" borderId="20" xfId="0" applyFont="1" applyBorder="1" applyAlignment="1">
      <alignment vertical="center"/>
    </xf>
    <xf numFmtId="4" fontId="6" fillId="0" borderId="20" xfId="0" applyNumberFormat="1" applyFont="1" applyBorder="1" applyAlignment="1">
      <alignment vertical="center"/>
    </xf>
    <xf numFmtId="0" fontId="7" fillId="0" borderId="3" xfId="0" applyFont="1" applyBorder="1" applyAlignment="1">
      <alignment vertical="center"/>
    </xf>
    <xf numFmtId="0" fontId="7" fillId="0" borderId="20" xfId="0" applyFont="1" applyBorder="1" applyAlignment="1">
      <alignment horizontal="left" vertical="center"/>
    </xf>
    <xf numFmtId="0" fontId="7" fillId="0" borderId="20" xfId="0" applyFont="1" applyBorder="1" applyAlignment="1">
      <alignment vertical="center"/>
    </xf>
    <xf numFmtId="4" fontId="7" fillId="0" borderId="20" xfId="0" applyNumberFormat="1" applyFont="1" applyBorder="1" applyAlignment="1">
      <alignment vertical="center"/>
    </xf>
    <xf numFmtId="0" fontId="0" fillId="0" borderId="0" xfId="0" applyFont="1" applyAlignment="1">
      <alignment horizontal="center" vertical="center" wrapText="1"/>
    </xf>
    <xf numFmtId="0" fontId="0" fillId="0" borderId="3" xfId="0" applyFont="1" applyBorder="1" applyAlignment="1">
      <alignment horizontal="center" vertical="center" wrapText="1"/>
    </xf>
    <xf numFmtId="0" fontId="23" fillId="5" borderId="16" xfId="0" applyFont="1" applyFill="1" applyBorder="1" applyAlignment="1">
      <alignment horizontal="center" vertical="center" wrapText="1"/>
    </xf>
    <xf numFmtId="0" fontId="23" fillId="5" borderId="17" xfId="0" applyFont="1" applyFill="1" applyBorder="1" applyAlignment="1">
      <alignment horizontal="center" vertical="center" wrapText="1"/>
    </xf>
    <xf numFmtId="0" fontId="23" fillId="5" borderId="18" xfId="0" applyFont="1" applyFill="1" applyBorder="1" applyAlignment="1">
      <alignment horizontal="center" vertical="center" wrapText="1"/>
    </xf>
    <xf numFmtId="0" fontId="0" fillId="0" borderId="3" xfId="0" applyBorder="1" applyAlignment="1">
      <alignment horizontal="center" vertical="center" wrapText="1"/>
    </xf>
    <xf numFmtId="4" fontId="25" fillId="0" borderId="0" xfId="0" applyNumberFormat="1" applyFont="1" applyAlignment="1"/>
    <xf numFmtId="166" fontId="34" fillId="0" borderId="12" xfId="0" applyNumberFormat="1" applyFont="1" applyBorder="1" applyAlignment="1"/>
    <xf numFmtId="166" fontId="34" fillId="0" borderId="13" xfId="0" applyNumberFormat="1" applyFont="1" applyBorder="1" applyAlignment="1"/>
    <xf numFmtId="4" fontId="35" fillId="0" borderId="0" xfId="0" applyNumberFormat="1" applyFont="1" applyAlignment="1">
      <alignment vertical="center"/>
    </xf>
    <xf numFmtId="0" fontId="8" fillId="0" borderId="3" xfId="0" applyFont="1" applyBorder="1" applyAlignment="1"/>
    <xf numFmtId="0" fontId="8" fillId="0" borderId="0" xfId="0" applyFont="1" applyAlignment="1">
      <alignment horizontal="left"/>
    </xf>
    <xf numFmtId="0" fontId="6" fillId="0" borderId="0" xfId="0" applyFont="1" applyAlignment="1">
      <alignment horizontal="left"/>
    </xf>
    <xf numFmtId="0" fontId="8" fillId="0" borderId="0" xfId="0" applyFont="1" applyAlignment="1" applyProtection="1">
      <protection locked="0"/>
    </xf>
    <xf numFmtId="4" fontId="6" fillId="0" borderId="0" xfId="0" applyNumberFormat="1" applyFont="1" applyAlignment="1"/>
    <xf numFmtId="0" fontId="8" fillId="0" borderId="14" xfId="0" applyFont="1" applyBorder="1" applyAlignment="1"/>
    <xf numFmtId="0" fontId="8" fillId="0" borderId="0" xfId="0" applyFont="1" applyBorder="1" applyAlignment="1"/>
    <xf numFmtId="166" fontId="8" fillId="0" borderId="0" xfId="0" applyNumberFormat="1" applyFont="1" applyBorder="1" applyAlignment="1"/>
    <xf numFmtId="166" fontId="8" fillId="0" borderId="15" xfId="0" applyNumberFormat="1" applyFont="1" applyBorder="1" applyAlignment="1"/>
    <xf numFmtId="0" fontId="8" fillId="0" borderId="0" xfId="0" applyFont="1" applyAlignment="1">
      <alignment horizontal="center"/>
    </xf>
    <xf numFmtId="4" fontId="8" fillId="0" borderId="0" xfId="0" applyNumberFormat="1" applyFont="1" applyAlignment="1">
      <alignment vertical="center"/>
    </xf>
    <xf numFmtId="0" fontId="7" fillId="0" borderId="0" xfId="0" applyFont="1" applyAlignment="1">
      <alignment horizontal="left"/>
    </xf>
    <xf numFmtId="4" fontId="7" fillId="0" borderId="0" xfId="0" applyNumberFormat="1" applyFont="1" applyAlignment="1"/>
    <xf numFmtId="0" fontId="0" fillId="0" borderId="3" xfId="0" applyFont="1" applyBorder="1" applyAlignment="1" applyProtection="1">
      <alignment vertical="center"/>
      <protection locked="0"/>
    </xf>
    <xf numFmtId="0" fontId="23" fillId="0" borderId="22" xfId="0" applyFont="1" applyBorder="1" applyAlignment="1" applyProtection="1">
      <alignment horizontal="center" vertical="center"/>
      <protection locked="0"/>
    </xf>
    <xf numFmtId="49" fontId="23" fillId="0" borderId="22" xfId="0" applyNumberFormat="1" applyFont="1" applyBorder="1" applyAlignment="1" applyProtection="1">
      <alignment horizontal="left" vertical="center" wrapText="1"/>
      <protection locked="0"/>
    </xf>
    <xf numFmtId="0" fontId="23" fillId="0" borderId="22" xfId="0" applyFont="1" applyBorder="1" applyAlignment="1" applyProtection="1">
      <alignment horizontal="left" vertical="center" wrapText="1"/>
      <protection locked="0"/>
    </xf>
    <xf numFmtId="0" fontId="23" fillId="0" borderId="22" xfId="0" applyFont="1" applyBorder="1" applyAlignment="1" applyProtection="1">
      <alignment horizontal="center" vertical="center" wrapText="1"/>
      <protection locked="0"/>
    </xf>
    <xf numFmtId="167" fontId="23" fillId="0" borderId="22" xfId="0" applyNumberFormat="1" applyFont="1" applyBorder="1" applyAlignment="1" applyProtection="1">
      <alignment vertical="center"/>
      <protection locked="0"/>
    </xf>
    <xf numFmtId="4" fontId="23" fillId="3" borderId="22" xfId="0" applyNumberFormat="1" applyFont="1" applyFill="1" applyBorder="1" applyAlignment="1" applyProtection="1">
      <alignment vertical="center"/>
      <protection locked="0"/>
    </xf>
    <xf numFmtId="4" fontId="23" fillId="0" borderId="22" xfId="0" applyNumberFormat="1" applyFont="1" applyBorder="1" applyAlignment="1" applyProtection="1">
      <alignment vertical="center"/>
      <protection locked="0"/>
    </xf>
    <xf numFmtId="0" fontId="24" fillId="3" borderId="14" xfId="0" applyFont="1" applyFill="1" applyBorder="1" applyAlignment="1" applyProtection="1">
      <alignment horizontal="left" vertical="center"/>
      <protection locked="0"/>
    </xf>
    <xf numFmtId="0" fontId="24" fillId="0" borderId="0" xfId="0" applyFont="1" applyBorder="1" applyAlignment="1">
      <alignment horizontal="center" vertical="center"/>
    </xf>
    <xf numFmtId="166" fontId="24" fillId="0" borderId="0" xfId="0" applyNumberFormat="1" applyFont="1" applyBorder="1" applyAlignment="1">
      <alignment vertical="center"/>
    </xf>
    <xf numFmtId="166" fontId="24" fillId="0" borderId="15" xfId="0" applyNumberFormat="1" applyFont="1" applyBorder="1" applyAlignment="1">
      <alignment vertical="center"/>
    </xf>
    <xf numFmtId="0" fontId="23" fillId="0" borderId="0" xfId="0" applyFont="1" applyAlignment="1">
      <alignment horizontal="left" vertical="center"/>
    </xf>
    <xf numFmtId="4" fontId="0" fillId="0" borderId="0" xfId="0" applyNumberFormat="1" applyFont="1" applyAlignment="1">
      <alignment vertical="center"/>
    </xf>
    <xf numFmtId="0" fontId="36" fillId="0" borderId="0" xfId="0" applyFont="1" applyAlignment="1">
      <alignment horizontal="left" vertical="center"/>
    </xf>
    <xf numFmtId="0" fontId="37" fillId="0" borderId="0" xfId="0" applyFont="1" applyAlignment="1">
      <alignment horizontal="left" vertical="center" wrapText="1"/>
    </xf>
    <xf numFmtId="0" fontId="0" fillId="0" borderId="0" xfId="0" applyFont="1" applyAlignment="1" applyProtection="1">
      <alignment vertical="center"/>
      <protection locked="0"/>
    </xf>
    <xf numFmtId="0" fontId="0" fillId="0" borderId="14" xfId="0" applyFont="1" applyBorder="1" applyAlignment="1">
      <alignment vertical="center"/>
    </xf>
    <xf numFmtId="0" fontId="0" fillId="0" borderId="0" xfId="0" applyBorder="1" applyAlignment="1">
      <alignment vertical="center"/>
    </xf>
    <xf numFmtId="0" fontId="38" fillId="0" borderId="0" xfId="0" applyFont="1" applyAlignment="1">
      <alignment vertical="center" wrapText="1"/>
    </xf>
    <xf numFmtId="0" fontId="9" fillId="0" borderId="3" xfId="0" applyFont="1" applyBorder="1" applyAlignment="1">
      <alignment vertical="center"/>
    </xf>
    <xf numFmtId="0" fontId="9" fillId="0" borderId="0" xfId="0" applyFont="1" applyAlignment="1">
      <alignment horizontal="left" vertical="center"/>
    </xf>
    <xf numFmtId="0" fontId="9" fillId="0" borderId="0" xfId="0" applyFont="1" applyAlignment="1">
      <alignment horizontal="left" vertical="center" wrapText="1"/>
    </xf>
    <xf numFmtId="0" fontId="9" fillId="0" borderId="0" xfId="0" applyFont="1" applyAlignment="1" applyProtection="1">
      <alignment vertical="center"/>
      <protection locked="0"/>
    </xf>
    <xf numFmtId="0" fontId="9" fillId="0" borderId="14" xfId="0" applyFont="1" applyBorder="1" applyAlignment="1">
      <alignment vertical="center"/>
    </xf>
    <xf numFmtId="0" fontId="9" fillId="0" borderId="0" xfId="0" applyFont="1" applyBorder="1" applyAlignment="1">
      <alignment vertical="center"/>
    </xf>
    <xf numFmtId="0" fontId="9" fillId="0" borderId="15" xfId="0" applyFont="1" applyBorder="1" applyAlignment="1">
      <alignment vertical="center"/>
    </xf>
    <xf numFmtId="0" fontId="10" fillId="0" borderId="3" xfId="0" applyFont="1" applyBorder="1" applyAlignment="1">
      <alignment vertical="center"/>
    </xf>
    <xf numFmtId="0" fontId="10" fillId="0" borderId="0" xfId="0" applyFont="1" applyAlignment="1">
      <alignment horizontal="left" vertical="center"/>
    </xf>
    <xf numFmtId="0" fontId="10" fillId="0" borderId="0" xfId="0" applyFont="1" applyAlignment="1">
      <alignment horizontal="left" vertical="center" wrapText="1"/>
    </xf>
    <xf numFmtId="167" fontId="10" fillId="0" borderId="0" xfId="0" applyNumberFormat="1" applyFont="1" applyAlignment="1">
      <alignment vertical="center"/>
    </xf>
    <xf numFmtId="0" fontId="10" fillId="0" borderId="0" xfId="0" applyFont="1" applyAlignment="1" applyProtection="1">
      <alignment vertical="center"/>
      <protection locked="0"/>
    </xf>
    <xf numFmtId="0" fontId="10" fillId="0" borderId="14" xfId="0" applyFont="1" applyBorder="1" applyAlignment="1">
      <alignment vertical="center"/>
    </xf>
    <xf numFmtId="0" fontId="10" fillId="0" borderId="0" xfId="0" applyFont="1" applyBorder="1" applyAlignment="1">
      <alignment vertical="center"/>
    </xf>
    <xf numFmtId="0" fontId="10" fillId="0" borderId="15" xfId="0" applyFont="1" applyBorder="1" applyAlignment="1">
      <alignment vertical="center"/>
    </xf>
    <xf numFmtId="0" fontId="11" fillId="0" borderId="3" xfId="0" applyFont="1" applyBorder="1" applyAlignment="1">
      <alignment vertical="center"/>
    </xf>
    <xf numFmtId="0" fontId="11" fillId="0" borderId="0" xfId="0" applyFont="1" applyAlignment="1">
      <alignment horizontal="left" vertical="center"/>
    </xf>
    <xf numFmtId="0" fontId="11" fillId="0" borderId="0" xfId="0" applyFont="1" applyAlignment="1">
      <alignment horizontal="left" vertical="center" wrapText="1"/>
    </xf>
    <xf numFmtId="167" fontId="11" fillId="0" borderId="0" xfId="0" applyNumberFormat="1" applyFont="1" applyAlignment="1">
      <alignment vertical="center"/>
    </xf>
    <xf numFmtId="0" fontId="11" fillId="0" borderId="0" xfId="0" applyFont="1" applyAlignment="1" applyProtection="1">
      <alignment vertical="center"/>
      <protection locked="0"/>
    </xf>
    <xf numFmtId="0" fontId="11" fillId="0" borderId="14" xfId="0" applyFont="1" applyBorder="1" applyAlignment="1">
      <alignment vertical="center"/>
    </xf>
    <xf numFmtId="0" fontId="11" fillId="0" borderId="0" xfId="0" applyFont="1" applyBorder="1" applyAlignment="1">
      <alignment vertical="center"/>
    </xf>
    <xf numFmtId="0" fontId="11" fillId="0" borderId="15" xfId="0" applyFont="1" applyBorder="1" applyAlignment="1">
      <alignment vertical="center"/>
    </xf>
    <xf numFmtId="0" fontId="39" fillId="0" borderId="22" xfId="0" applyFont="1" applyBorder="1" applyAlignment="1" applyProtection="1">
      <alignment horizontal="center" vertical="center"/>
      <protection locked="0"/>
    </xf>
    <xf numFmtId="49" fontId="39" fillId="0" borderId="22" xfId="0" applyNumberFormat="1" applyFont="1" applyBorder="1" applyAlignment="1" applyProtection="1">
      <alignment horizontal="left" vertical="center" wrapText="1"/>
      <protection locked="0"/>
    </xf>
    <xf numFmtId="0" fontId="39" fillId="0" borderId="22" xfId="0" applyFont="1" applyBorder="1" applyAlignment="1" applyProtection="1">
      <alignment horizontal="left" vertical="center" wrapText="1"/>
      <protection locked="0"/>
    </xf>
    <xf numFmtId="0" fontId="39" fillId="0" borderId="22" xfId="0" applyFont="1" applyBorder="1" applyAlignment="1" applyProtection="1">
      <alignment horizontal="center" vertical="center" wrapText="1"/>
      <protection locked="0"/>
    </xf>
    <xf numFmtId="167" fontId="39" fillId="0" borderId="22" xfId="0" applyNumberFormat="1" applyFont="1" applyBorder="1" applyAlignment="1" applyProtection="1">
      <alignment vertical="center"/>
      <protection locked="0"/>
    </xf>
    <xf numFmtId="4" fontId="39" fillId="3" borderId="22" xfId="0" applyNumberFormat="1" applyFont="1" applyFill="1" applyBorder="1" applyAlignment="1" applyProtection="1">
      <alignment vertical="center"/>
      <protection locked="0"/>
    </xf>
    <xf numFmtId="4" fontId="39" fillId="0" borderId="22" xfId="0" applyNumberFormat="1" applyFont="1" applyBorder="1" applyAlignment="1" applyProtection="1">
      <alignment vertical="center"/>
      <protection locked="0"/>
    </xf>
    <xf numFmtId="0" fontId="40" fillId="0" borderId="3" xfId="0" applyFont="1" applyBorder="1" applyAlignment="1">
      <alignment vertical="center"/>
    </xf>
    <xf numFmtId="0" fontId="39" fillId="3" borderId="14" xfId="0" applyFont="1" applyFill="1" applyBorder="1" applyAlignment="1" applyProtection="1">
      <alignment horizontal="left" vertical="center"/>
      <protection locked="0"/>
    </xf>
    <xf numFmtId="0" fontId="39" fillId="0" borderId="0" xfId="0" applyFont="1" applyBorder="1" applyAlignment="1">
      <alignment horizontal="center" vertical="center"/>
    </xf>
    <xf numFmtId="0" fontId="12" fillId="0" borderId="3" xfId="0" applyFont="1" applyBorder="1" applyAlignment="1">
      <alignment vertical="center"/>
    </xf>
    <xf numFmtId="0" fontId="12" fillId="0" borderId="0" xfId="0" applyFont="1" applyAlignment="1">
      <alignment horizontal="left" vertical="center"/>
    </xf>
    <xf numFmtId="0" fontId="12" fillId="0" borderId="0" xfId="0" applyFont="1" applyAlignment="1">
      <alignment horizontal="left" vertical="center" wrapText="1"/>
    </xf>
    <xf numFmtId="167" fontId="12" fillId="0" borderId="0" xfId="0" applyNumberFormat="1" applyFont="1" applyAlignment="1">
      <alignment vertical="center"/>
    </xf>
    <xf numFmtId="0" fontId="12" fillId="0" borderId="0" xfId="0" applyFont="1" applyAlignment="1" applyProtection="1">
      <alignment vertical="center"/>
      <protection locked="0"/>
    </xf>
    <xf numFmtId="0" fontId="12" fillId="0" borderId="14" xfId="0" applyFont="1" applyBorder="1" applyAlignment="1">
      <alignment vertical="center"/>
    </xf>
    <xf numFmtId="0" fontId="12" fillId="0" borderId="0" xfId="0" applyFont="1" applyBorder="1" applyAlignment="1">
      <alignment vertical="center"/>
    </xf>
    <xf numFmtId="0" fontId="12" fillId="0" borderId="15" xfId="0" applyFont="1" applyBorder="1" applyAlignment="1">
      <alignment vertical="center"/>
    </xf>
    <xf numFmtId="0" fontId="0" fillId="0" borderId="19" xfId="0" applyFont="1" applyBorder="1" applyAlignment="1">
      <alignment vertical="center"/>
    </xf>
    <xf numFmtId="0" fontId="0" fillId="0" borderId="20" xfId="0" applyBorder="1" applyAlignment="1">
      <alignment vertical="center"/>
    </xf>
    <xf numFmtId="0" fontId="0" fillId="0" borderId="20" xfId="0" applyFont="1" applyBorder="1" applyAlignment="1">
      <alignment vertical="center"/>
    </xf>
    <xf numFmtId="0" fontId="0" fillId="0" borderId="21" xfId="0" applyFont="1" applyBorder="1" applyAlignment="1">
      <alignment vertical="center"/>
    </xf>
    <xf numFmtId="0" fontId="10" fillId="0" borderId="19" xfId="0" applyFont="1" applyBorder="1" applyAlignment="1">
      <alignment vertical="center"/>
    </xf>
    <xf numFmtId="0" fontId="10" fillId="0" borderId="20" xfId="0" applyFont="1" applyBorder="1" applyAlignment="1">
      <alignment vertical="center"/>
    </xf>
    <xf numFmtId="0" fontId="10" fillId="0" borderId="21" xfId="0" applyFont="1" applyBorder="1" applyAlignment="1">
      <alignment vertical="center"/>
    </xf>
    <xf numFmtId="0" fontId="11" fillId="0" borderId="19" xfId="0" applyFont="1" applyBorder="1" applyAlignment="1">
      <alignment vertical="center"/>
    </xf>
    <xf numFmtId="0" fontId="11" fillId="0" borderId="20" xfId="0" applyFont="1" applyBorder="1" applyAlignment="1">
      <alignment vertical="center"/>
    </xf>
    <xf numFmtId="0" fontId="11" fillId="0" borderId="21" xfId="0" applyFont="1" applyBorder="1" applyAlignment="1">
      <alignment vertical="center"/>
    </xf>
    <xf numFmtId="0" fontId="3" fillId="0" borderId="0" xfId="0" applyFont="1" applyAlignment="1">
      <alignment horizontal="left" vertical="center" wrapText="1"/>
    </xf>
    <xf numFmtId="0" fontId="3" fillId="0" borderId="0" xfId="0" applyFont="1" applyAlignment="1">
      <alignment vertical="center"/>
    </xf>
    <xf numFmtId="165" fontId="2" fillId="0" borderId="0" xfId="0" applyNumberFormat="1" applyFont="1" applyAlignment="1">
      <alignment horizontal="left" vertical="center"/>
    </xf>
    <xf numFmtId="0" fontId="21" fillId="0" borderId="11" xfId="0" applyFont="1" applyBorder="1" applyAlignment="1">
      <alignment horizontal="center" vertical="center"/>
    </xf>
    <xf numFmtId="0" fontId="21" fillId="0" borderId="12" xfId="0" applyFont="1" applyBorder="1" applyAlignment="1">
      <alignment horizontal="left" vertical="center"/>
    </xf>
    <xf numFmtId="0" fontId="22" fillId="0" borderId="14" xfId="0" applyFont="1" applyBorder="1" applyAlignment="1">
      <alignment horizontal="left" vertical="center"/>
    </xf>
    <xf numFmtId="0" fontId="22" fillId="0" borderId="0" xfId="0" applyFont="1" applyBorder="1" applyAlignment="1">
      <alignment horizontal="left" vertical="center"/>
    </xf>
    <xf numFmtId="0" fontId="2" fillId="0" borderId="0" xfId="0" applyFont="1" applyAlignment="1">
      <alignment vertical="center" wrapText="1"/>
    </xf>
    <xf numFmtId="0" fontId="2" fillId="0" borderId="0" xfId="0" applyFont="1" applyAlignment="1">
      <alignment vertical="center"/>
    </xf>
    <xf numFmtId="0" fontId="23" fillId="5" borderId="6" xfId="0" applyFont="1" applyFill="1" applyBorder="1" applyAlignment="1">
      <alignment horizontal="center" vertical="center"/>
    </xf>
    <xf numFmtId="0" fontId="23" fillId="5" borderId="7" xfId="0" applyFont="1" applyFill="1" applyBorder="1" applyAlignment="1">
      <alignment horizontal="left" vertical="center"/>
    </xf>
    <xf numFmtId="0" fontId="23" fillId="5" borderId="7" xfId="0" applyFont="1" applyFill="1" applyBorder="1" applyAlignment="1">
      <alignment horizontal="right" vertical="center"/>
    </xf>
    <xf numFmtId="0" fontId="23" fillId="5" borderId="7" xfId="0" applyFont="1" applyFill="1" applyBorder="1" applyAlignment="1">
      <alignment horizontal="center" vertical="center"/>
    </xf>
    <xf numFmtId="0" fontId="23" fillId="5" borderId="8" xfId="0" applyFont="1" applyFill="1" applyBorder="1" applyAlignment="1">
      <alignment horizontal="left" vertical="center"/>
    </xf>
    <xf numFmtId="4" fontId="28" fillId="0" borderId="0" xfId="0" applyNumberFormat="1" applyFont="1" applyAlignment="1">
      <alignment horizontal="right" vertical="center"/>
    </xf>
    <xf numFmtId="0" fontId="28" fillId="0" borderId="0" xfId="0" applyFont="1" applyAlignment="1">
      <alignment vertical="center"/>
    </xf>
    <xf numFmtId="4" fontId="28" fillId="0" borderId="0" xfId="0" applyNumberFormat="1" applyFont="1" applyAlignment="1">
      <alignment vertical="center"/>
    </xf>
    <xf numFmtId="0" fontId="27" fillId="0" borderId="0" xfId="0" applyFont="1" applyAlignment="1">
      <alignment horizontal="left" vertical="center" wrapText="1"/>
    </xf>
    <xf numFmtId="4" fontId="7" fillId="0" borderId="0" xfId="0" applyNumberFormat="1" applyFont="1" applyAlignment="1">
      <alignment vertical="center"/>
    </xf>
    <xf numFmtId="0" fontId="7" fillId="0" borderId="0" xfId="0" applyFont="1" applyAlignment="1">
      <alignment vertical="center"/>
    </xf>
    <xf numFmtId="0" fontId="30" fillId="0" borderId="0" xfId="0" applyFont="1" applyAlignment="1">
      <alignment horizontal="left" vertical="center" wrapText="1"/>
    </xf>
    <xf numFmtId="4" fontId="7" fillId="0" borderId="0" xfId="0" applyNumberFormat="1" applyFont="1" applyAlignment="1">
      <alignment horizontal="right" vertical="center"/>
    </xf>
    <xf numFmtId="4" fontId="25" fillId="0" borderId="0" xfId="0" applyNumberFormat="1" applyFont="1" applyAlignment="1">
      <alignment horizontal="right" vertical="center"/>
    </xf>
    <xf numFmtId="4" fontId="25" fillId="0" borderId="0" xfId="0" applyNumberFormat="1" applyFont="1" applyAlignment="1">
      <alignment vertical="center"/>
    </xf>
    <xf numFmtId="0" fontId="17" fillId="0" borderId="0" xfId="0" applyFont="1" applyAlignment="1">
      <alignment horizontal="left" vertical="top" wrapText="1"/>
    </xf>
    <xf numFmtId="0" fontId="17" fillId="0" borderId="0" xfId="0" applyFont="1" applyAlignment="1">
      <alignment horizontal="left" vertical="center"/>
    </xf>
    <xf numFmtId="0" fontId="19" fillId="0" borderId="0" xfId="0" applyFont="1" applyAlignment="1">
      <alignment horizontal="left" vertical="center"/>
    </xf>
    <xf numFmtId="0" fontId="2" fillId="0" borderId="0" xfId="0" applyFont="1" applyAlignment="1">
      <alignment horizontal="left" vertical="center"/>
    </xf>
    <xf numFmtId="0" fontId="0" fillId="0" borderId="0" xfId="0"/>
    <xf numFmtId="0" fontId="3" fillId="0" borderId="0" xfId="0" applyFont="1" applyAlignment="1">
      <alignment horizontal="left" vertical="top" wrapText="1"/>
    </xf>
    <xf numFmtId="49" fontId="2" fillId="3" borderId="0" xfId="0" applyNumberFormat="1" applyFont="1" applyFill="1" applyAlignment="1" applyProtection="1">
      <alignment horizontal="left" vertical="center"/>
      <protection locked="0"/>
    </xf>
    <xf numFmtId="49" fontId="2" fillId="0" borderId="0" xfId="0" applyNumberFormat="1" applyFont="1" applyAlignment="1">
      <alignment horizontal="left" vertical="center"/>
    </xf>
    <xf numFmtId="0" fontId="2" fillId="0" borderId="0" xfId="0" applyFont="1" applyAlignment="1">
      <alignment horizontal="left" vertical="center" wrapText="1"/>
    </xf>
    <xf numFmtId="4" fontId="18" fillId="0" borderId="5" xfId="0" applyNumberFormat="1" applyFont="1" applyBorder="1" applyAlignment="1">
      <alignment vertical="center"/>
    </xf>
    <xf numFmtId="0" fontId="0" fillId="0" borderId="5" xfId="0" applyFont="1" applyBorder="1" applyAlignment="1">
      <alignment vertical="center"/>
    </xf>
    <xf numFmtId="0" fontId="1" fillId="0" borderId="0" xfId="0" applyFont="1" applyAlignment="1">
      <alignment horizontal="right" vertical="center"/>
    </xf>
    <xf numFmtId="4" fontId="19" fillId="0" borderId="0" xfId="0" applyNumberFormat="1" applyFont="1" applyAlignment="1">
      <alignment vertical="center"/>
    </xf>
    <xf numFmtId="0" fontId="1" fillId="0" borderId="0" xfId="0" applyFont="1" applyAlignment="1">
      <alignment vertical="center"/>
    </xf>
    <xf numFmtId="164" fontId="1" fillId="0" borderId="0" xfId="0" applyNumberFormat="1" applyFont="1" applyAlignment="1">
      <alignment horizontal="left" vertical="center"/>
    </xf>
    <xf numFmtId="4" fontId="4" fillId="4" borderId="7" xfId="0" applyNumberFormat="1" applyFont="1" applyFill="1" applyBorder="1" applyAlignment="1">
      <alignment vertical="center"/>
    </xf>
    <xf numFmtId="0" fontId="0" fillId="4" borderId="7" xfId="0" applyFont="1" applyFill="1" applyBorder="1" applyAlignment="1">
      <alignment vertical="center"/>
    </xf>
    <xf numFmtId="0" fontId="0" fillId="4" borderId="8" xfId="0" applyFont="1" applyFill="1" applyBorder="1" applyAlignment="1">
      <alignment vertical="center"/>
    </xf>
    <xf numFmtId="0" fontId="4" fillId="4" borderId="7" xfId="0" applyFont="1" applyFill="1" applyBorder="1" applyAlignment="1">
      <alignment horizontal="left" vertical="center"/>
    </xf>
    <xf numFmtId="0" fontId="14" fillId="2" borderId="0" xfId="0" applyFont="1" applyFill="1" applyAlignment="1">
      <alignment horizontal="center" vertical="center"/>
    </xf>
    <xf numFmtId="0" fontId="1" fillId="0" borderId="0" xfId="0" applyFont="1" applyAlignment="1">
      <alignment horizontal="left" vertical="center" wrapText="1"/>
    </xf>
    <xf numFmtId="0" fontId="1" fillId="0" borderId="0" xfId="0" applyFont="1" applyAlignment="1">
      <alignment horizontal="left" vertical="center"/>
    </xf>
    <xf numFmtId="0" fontId="22" fillId="0" borderId="0" xfId="0" applyFont="1" applyAlignment="1">
      <alignment horizontal="left" vertical="center"/>
    </xf>
    <xf numFmtId="0" fontId="0" fillId="0" borderId="0" xfId="0" applyFont="1" applyAlignment="1">
      <alignment vertical="center"/>
    </xf>
    <xf numFmtId="0" fontId="2" fillId="3" borderId="0" xfId="0" applyFont="1" applyFill="1" applyAlignment="1" applyProtection="1">
      <alignment horizontal="left" vertical="center"/>
      <protection locked="0"/>
    </xf>
  </cellXfs>
  <cellStyles count="2">
    <cellStyle name="Hypertextový odkaz" xfId="1" builtinId="8"/>
    <cellStyle name="Normální" xfId="0" builtinId="0" customBuiltin="1"/>
  </cellStyles>
  <dxfs count="0"/>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drawing1.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2.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3.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4.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5.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00000000-0008-0000-04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6.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7.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00000000-0008-0000-06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8.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00000000-0008-0000-07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M105"/>
  <sheetViews>
    <sheetView showGridLines="0" topLeftCell="A82" workbookViewId="0">
      <selection activeCell="A102" sqref="A102"/>
    </sheetView>
  </sheetViews>
  <sheetFormatPr defaultRowHeight="15"/>
  <cols>
    <col min="1" max="1" width="8.33203125" style="1" customWidth="1"/>
    <col min="2" max="2" width="1.6640625" style="1" customWidth="1"/>
    <col min="3" max="3" width="4.1640625" style="1" customWidth="1"/>
    <col min="4" max="33" width="2.6640625" style="1" customWidth="1"/>
    <col min="34" max="34" width="3.33203125" style="1" customWidth="1"/>
    <col min="35" max="35" width="31.6640625" style="1" customWidth="1"/>
    <col min="36" max="37" width="2.5" style="1" customWidth="1"/>
    <col min="38" max="38" width="8.33203125" style="1" customWidth="1"/>
    <col min="39" max="39" width="3.33203125" style="1" customWidth="1"/>
    <col min="40" max="40" width="13.33203125" style="1" customWidth="1"/>
    <col min="41" max="41" width="7.5" style="1" customWidth="1"/>
    <col min="42" max="42" width="4.1640625" style="1" customWidth="1"/>
    <col min="43" max="43" width="15.6640625" style="1" hidden="1" customWidth="1"/>
    <col min="44" max="44" width="13.6640625" style="1" customWidth="1"/>
    <col min="45" max="47" width="25.83203125" style="1" hidden="1" customWidth="1"/>
    <col min="48" max="49" width="21.6640625" style="1" hidden="1" customWidth="1"/>
    <col min="50" max="51" width="25" style="1" hidden="1" customWidth="1"/>
    <col min="52" max="52" width="21.6640625" style="1" hidden="1" customWidth="1"/>
    <col min="53" max="53" width="19.1640625" style="1" hidden="1" customWidth="1"/>
    <col min="54" max="54" width="25" style="1" hidden="1" customWidth="1"/>
    <col min="55" max="55" width="21.6640625" style="1" hidden="1" customWidth="1"/>
    <col min="56" max="56" width="19.1640625" style="1" hidden="1" customWidth="1"/>
    <col min="57" max="57" width="66.5" style="1" customWidth="1"/>
    <col min="71" max="91" width="9.33203125" style="1" hidden="1"/>
  </cols>
  <sheetData>
    <row r="1" spans="1:74" ht="11.25">
      <c r="A1" s="17" t="s">
        <v>0</v>
      </c>
      <c r="AZ1" s="17" t="s">
        <v>1</v>
      </c>
      <c r="BA1" s="17" t="s">
        <v>2</v>
      </c>
      <c r="BB1" s="17" t="s">
        <v>1</v>
      </c>
      <c r="BT1" s="17" t="s">
        <v>3</v>
      </c>
      <c r="BU1" s="17" t="s">
        <v>3</v>
      </c>
      <c r="BV1" s="17" t="s">
        <v>4</v>
      </c>
    </row>
    <row r="2" spans="1:74" s="1" customFormat="1" ht="36.950000000000003" customHeight="1">
      <c r="AR2" s="263" t="s">
        <v>5</v>
      </c>
      <c r="AS2" s="248"/>
      <c r="AT2" s="248"/>
      <c r="AU2" s="248"/>
      <c r="AV2" s="248"/>
      <c r="AW2" s="248"/>
      <c r="AX2" s="248"/>
      <c r="AY2" s="248"/>
      <c r="AZ2" s="248"/>
      <c r="BA2" s="248"/>
      <c r="BB2" s="248"/>
      <c r="BC2" s="248"/>
      <c r="BD2" s="248"/>
      <c r="BE2" s="248"/>
      <c r="BS2" s="18" t="s">
        <v>6</v>
      </c>
      <c r="BT2" s="18" t="s">
        <v>7</v>
      </c>
    </row>
    <row r="3" spans="1:74" s="1" customFormat="1" ht="6.95" customHeight="1">
      <c r="B3" s="19"/>
      <c r="C3" s="20"/>
      <c r="D3" s="20"/>
      <c r="E3" s="20"/>
      <c r="F3" s="20"/>
      <c r="G3" s="20"/>
      <c r="H3" s="20"/>
      <c r="I3" s="20"/>
      <c r="J3" s="20"/>
      <c r="K3" s="20"/>
      <c r="L3" s="20"/>
      <c r="M3" s="20"/>
      <c r="N3" s="20"/>
      <c r="O3" s="20"/>
      <c r="P3" s="20"/>
      <c r="Q3" s="20"/>
      <c r="R3" s="20"/>
      <c r="S3" s="20"/>
      <c r="T3" s="20"/>
      <c r="U3" s="20"/>
      <c r="V3" s="20"/>
      <c r="W3" s="20"/>
      <c r="X3" s="20"/>
      <c r="Y3" s="20"/>
      <c r="Z3" s="20"/>
      <c r="AA3" s="20"/>
      <c r="AB3" s="20"/>
      <c r="AC3" s="20"/>
      <c r="AD3" s="20"/>
      <c r="AE3" s="20"/>
      <c r="AF3" s="20"/>
      <c r="AG3" s="20"/>
      <c r="AH3" s="20"/>
      <c r="AI3" s="20"/>
      <c r="AJ3" s="20"/>
      <c r="AK3" s="20"/>
      <c r="AL3" s="20"/>
      <c r="AM3" s="20"/>
      <c r="AN3" s="20"/>
      <c r="AO3" s="20"/>
      <c r="AP3" s="20"/>
      <c r="AQ3" s="20"/>
      <c r="AR3" s="21"/>
      <c r="BS3" s="18" t="s">
        <v>6</v>
      </c>
      <c r="BT3" s="18" t="s">
        <v>8</v>
      </c>
    </row>
    <row r="4" spans="1:74" s="1" customFormat="1" ht="24.95" customHeight="1">
      <c r="B4" s="21"/>
      <c r="D4" s="22" t="s">
        <v>9</v>
      </c>
      <c r="AR4" s="21"/>
      <c r="AS4" s="23" t="s">
        <v>10</v>
      </c>
      <c r="BE4" s="24" t="s">
        <v>11</v>
      </c>
      <c r="BS4" s="18" t="s">
        <v>12</v>
      </c>
    </row>
    <row r="5" spans="1:74" s="1" customFormat="1" ht="12" customHeight="1">
      <c r="B5" s="21"/>
      <c r="D5" s="25" t="s">
        <v>13</v>
      </c>
      <c r="K5" s="247" t="s">
        <v>14</v>
      </c>
      <c r="L5" s="248"/>
      <c r="M5" s="248"/>
      <c r="N5" s="248"/>
      <c r="O5" s="248"/>
      <c r="P5" s="248"/>
      <c r="Q5" s="248"/>
      <c r="R5" s="248"/>
      <c r="S5" s="248"/>
      <c r="T5" s="248"/>
      <c r="U5" s="248"/>
      <c r="V5" s="248"/>
      <c r="W5" s="248"/>
      <c r="X5" s="248"/>
      <c r="Y5" s="248"/>
      <c r="Z5" s="248"/>
      <c r="AA5" s="248"/>
      <c r="AB5" s="248"/>
      <c r="AC5" s="248"/>
      <c r="AD5" s="248"/>
      <c r="AE5" s="248"/>
      <c r="AF5" s="248"/>
      <c r="AG5" s="248"/>
      <c r="AH5" s="248"/>
      <c r="AI5" s="248"/>
      <c r="AJ5" s="248"/>
      <c r="AR5" s="21"/>
      <c r="BE5" s="244" t="s">
        <v>15</v>
      </c>
      <c r="BS5" s="18" t="s">
        <v>6</v>
      </c>
    </row>
    <row r="6" spans="1:74" s="1" customFormat="1" ht="36.950000000000003" customHeight="1">
      <c r="B6" s="21"/>
      <c r="D6" s="27" t="s">
        <v>16</v>
      </c>
      <c r="K6" s="249" t="s">
        <v>17</v>
      </c>
      <c r="L6" s="248"/>
      <c r="M6" s="248"/>
      <c r="N6" s="248"/>
      <c r="O6" s="248"/>
      <c r="P6" s="248"/>
      <c r="Q6" s="248"/>
      <c r="R6" s="248"/>
      <c r="S6" s="248"/>
      <c r="T6" s="248"/>
      <c r="U6" s="248"/>
      <c r="V6" s="248"/>
      <c r="W6" s="248"/>
      <c r="X6" s="248"/>
      <c r="Y6" s="248"/>
      <c r="Z6" s="248"/>
      <c r="AA6" s="248"/>
      <c r="AB6" s="248"/>
      <c r="AC6" s="248"/>
      <c r="AD6" s="248"/>
      <c r="AE6" s="248"/>
      <c r="AF6" s="248"/>
      <c r="AG6" s="248"/>
      <c r="AH6" s="248"/>
      <c r="AI6" s="248"/>
      <c r="AJ6" s="248"/>
      <c r="AR6" s="21"/>
      <c r="BE6" s="245"/>
      <c r="BS6" s="18" t="s">
        <v>6</v>
      </c>
    </row>
    <row r="7" spans="1:74" s="1" customFormat="1" ht="12" customHeight="1">
      <c r="B7" s="21"/>
      <c r="D7" s="28" t="s">
        <v>18</v>
      </c>
      <c r="K7" s="26" t="s">
        <v>1</v>
      </c>
      <c r="AK7" s="28" t="s">
        <v>19</v>
      </c>
      <c r="AN7" s="26" t="s">
        <v>1</v>
      </c>
      <c r="AR7" s="21"/>
      <c r="BE7" s="245"/>
      <c r="BS7" s="18" t="s">
        <v>6</v>
      </c>
    </row>
    <row r="8" spans="1:74" s="1" customFormat="1" ht="12" customHeight="1">
      <c r="B8" s="21"/>
      <c r="D8" s="28" t="s">
        <v>20</v>
      </c>
      <c r="K8" s="26" t="s">
        <v>21</v>
      </c>
      <c r="AK8" s="28" t="s">
        <v>22</v>
      </c>
      <c r="AN8" s="29" t="s">
        <v>23</v>
      </c>
      <c r="AR8" s="21"/>
      <c r="BE8" s="245"/>
      <c r="BS8" s="18" t="s">
        <v>6</v>
      </c>
    </row>
    <row r="9" spans="1:74" s="1" customFormat="1" ht="14.45" customHeight="1">
      <c r="B9" s="21"/>
      <c r="AR9" s="21"/>
      <c r="BE9" s="245"/>
      <c r="BS9" s="18" t="s">
        <v>6</v>
      </c>
    </row>
    <row r="10" spans="1:74" s="1" customFormat="1" ht="12" customHeight="1">
      <c r="B10" s="21"/>
      <c r="D10" s="28" t="s">
        <v>24</v>
      </c>
      <c r="AK10" s="28" t="s">
        <v>25</v>
      </c>
      <c r="AN10" s="26" t="s">
        <v>1</v>
      </c>
      <c r="AR10" s="21"/>
      <c r="BE10" s="245"/>
      <c r="BS10" s="18" t="s">
        <v>6</v>
      </c>
    </row>
    <row r="11" spans="1:74" s="1" customFormat="1" ht="18.399999999999999" customHeight="1">
      <c r="B11" s="21"/>
      <c r="E11" s="26" t="s">
        <v>26</v>
      </c>
      <c r="AK11" s="28" t="s">
        <v>27</v>
      </c>
      <c r="AN11" s="26" t="s">
        <v>1</v>
      </c>
      <c r="AR11" s="21"/>
      <c r="BE11" s="245"/>
      <c r="BS11" s="18" t="s">
        <v>6</v>
      </c>
    </row>
    <row r="12" spans="1:74" s="1" customFormat="1" ht="6.95" customHeight="1">
      <c r="B12" s="21"/>
      <c r="AR12" s="21"/>
      <c r="BE12" s="245"/>
      <c r="BS12" s="18" t="s">
        <v>6</v>
      </c>
    </row>
    <row r="13" spans="1:74" s="1" customFormat="1" ht="12" customHeight="1">
      <c r="B13" s="21"/>
      <c r="D13" s="28" t="s">
        <v>28</v>
      </c>
      <c r="AK13" s="28" t="s">
        <v>25</v>
      </c>
      <c r="AN13" s="30" t="s">
        <v>29</v>
      </c>
      <c r="AR13" s="21"/>
      <c r="BE13" s="245"/>
      <c r="BS13" s="18" t="s">
        <v>6</v>
      </c>
    </row>
    <row r="14" spans="1:74" ht="12.75">
      <c r="B14" s="21"/>
      <c r="E14" s="250" t="s">
        <v>29</v>
      </c>
      <c r="F14" s="251"/>
      <c r="G14" s="251"/>
      <c r="H14" s="251"/>
      <c r="I14" s="251"/>
      <c r="J14" s="251"/>
      <c r="K14" s="251"/>
      <c r="L14" s="251"/>
      <c r="M14" s="251"/>
      <c r="N14" s="251"/>
      <c r="O14" s="251"/>
      <c r="P14" s="251"/>
      <c r="Q14" s="251"/>
      <c r="R14" s="251"/>
      <c r="S14" s="251"/>
      <c r="T14" s="251"/>
      <c r="U14" s="251"/>
      <c r="V14" s="251"/>
      <c r="W14" s="251"/>
      <c r="X14" s="251"/>
      <c r="Y14" s="251"/>
      <c r="Z14" s="251"/>
      <c r="AA14" s="251"/>
      <c r="AB14" s="251"/>
      <c r="AC14" s="251"/>
      <c r="AD14" s="251"/>
      <c r="AE14" s="251"/>
      <c r="AF14" s="251"/>
      <c r="AG14" s="251"/>
      <c r="AH14" s="251"/>
      <c r="AI14" s="251"/>
      <c r="AJ14" s="251"/>
      <c r="AK14" s="28" t="s">
        <v>27</v>
      </c>
      <c r="AN14" s="30" t="s">
        <v>29</v>
      </c>
      <c r="AR14" s="21"/>
      <c r="BE14" s="245"/>
      <c r="BS14" s="18" t="s">
        <v>6</v>
      </c>
    </row>
    <row r="15" spans="1:74" s="1" customFormat="1" ht="6.95" customHeight="1">
      <c r="B15" s="21"/>
      <c r="AR15" s="21"/>
      <c r="BE15" s="245"/>
      <c r="BS15" s="18" t="s">
        <v>3</v>
      </c>
    </row>
    <row r="16" spans="1:74" s="1" customFormat="1" ht="12" customHeight="1">
      <c r="B16" s="21"/>
      <c r="D16" s="28" t="s">
        <v>30</v>
      </c>
      <c r="AK16" s="28" t="s">
        <v>25</v>
      </c>
      <c r="AN16" s="26" t="s">
        <v>1</v>
      </c>
      <c r="AR16" s="21"/>
      <c r="BE16" s="245"/>
      <c r="BS16" s="18" t="s">
        <v>3</v>
      </c>
    </row>
    <row r="17" spans="1:71" s="1" customFormat="1" ht="18.399999999999999" customHeight="1">
      <c r="B17" s="21"/>
      <c r="E17" s="26" t="s">
        <v>31</v>
      </c>
      <c r="AK17" s="28" t="s">
        <v>27</v>
      </c>
      <c r="AN17" s="26" t="s">
        <v>1</v>
      </c>
      <c r="AR17" s="21"/>
      <c r="BE17" s="245"/>
      <c r="BS17" s="18" t="s">
        <v>32</v>
      </c>
    </row>
    <row r="18" spans="1:71" s="1" customFormat="1" ht="6.95" customHeight="1">
      <c r="B18" s="21"/>
      <c r="AR18" s="21"/>
      <c r="BE18" s="245"/>
      <c r="BS18" s="18" t="s">
        <v>6</v>
      </c>
    </row>
    <row r="19" spans="1:71" s="1" customFormat="1" ht="12" customHeight="1">
      <c r="B19" s="21"/>
      <c r="D19" s="28" t="s">
        <v>33</v>
      </c>
      <c r="AK19" s="28" t="s">
        <v>25</v>
      </c>
      <c r="AN19" s="26" t="s">
        <v>1</v>
      </c>
      <c r="AR19" s="21"/>
      <c r="BE19" s="245"/>
      <c r="BS19" s="18" t="s">
        <v>6</v>
      </c>
    </row>
    <row r="20" spans="1:71" s="1" customFormat="1" ht="18.399999999999999" customHeight="1">
      <c r="B20" s="21"/>
      <c r="E20" s="26" t="s">
        <v>21</v>
      </c>
      <c r="AK20" s="28" t="s">
        <v>27</v>
      </c>
      <c r="AN20" s="26" t="s">
        <v>1</v>
      </c>
      <c r="AR20" s="21"/>
      <c r="BE20" s="245"/>
      <c r="BS20" s="18" t="s">
        <v>32</v>
      </c>
    </row>
    <row r="21" spans="1:71" s="1" customFormat="1" ht="6.95" customHeight="1">
      <c r="B21" s="21"/>
      <c r="AR21" s="21"/>
      <c r="BE21" s="245"/>
    </row>
    <row r="22" spans="1:71" s="1" customFormat="1" ht="12" customHeight="1">
      <c r="B22" s="21"/>
      <c r="D22" s="28" t="s">
        <v>34</v>
      </c>
      <c r="AR22" s="21"/>
      <c r="BE22" s="245"/>
    </row>
    <row r="23" spans="1:71" s="1" customFormat="1" ht="16.5" customHeight="1">
      <c r="B23" s="21"/>
      <c r="E23" s="252" t="s">
        <v>1</v>
      </c>
      <c r="F23" s="252"/>
      <c r="G23" s="252"/>
      <c r="H23" s="252"/>
      <c r="I23" s="252"/>
      <c r="J23" s="252"/>
      <c r="K23" s="252"/>
      <c r="L23" s="252"/>
      <c r="M23" s="252"/>
      <c r="N23" s="252"/>
      <c r="O23" s="252"/>
      <c r="P23" s="252"/>
      <c r="Q23" s="252"/>
      <c r="R23" s="252"/>
      <c r="S23" s="252"/>
      <c r="T23" s="252"/>
      <c r="U23" s="252"/>
      <c r="V23" s="252"/>
      <c r="W23" s="252"/>
      <c r="X23" s="252"/>
      <c r="Y23" s="252"/>
      <c r="Z23" s="252"/>
      <c r="AA23" s="252"/>
      <c r="AB23" s="252"/>
      <c r="AC23" s="252"/>
      <c r="AD23" s="252"/>
      <c r="AE23" s="252"/>
      <c r="AF23" s="252"/>
      <c r="AG23" s="252"/>
      <c r="AH23" s="252"/>
      <c r="AI23" s="252"/>
      <c r="AJ23" s="252"/>
      <c r="AK23" s="252"/>
      <c r="AL23" s="252"/>
      <c r="AM23" s="252"/>
      <c r="AN23" s="252"/>
      <c r="AR23" s="21"/>
      <c r="BE23" s="245"/>
    </row>
    <row r="24" spans="1:71" s="1" customFormat="1" ht="6.95" customHeight="1">
      <c r="B24" s="21"/>
      <c r="AR24" s="21"/>
      <c r="BE24" s="245"/>
    </row>
    <row r="25" spans="1:71" s="1" customFormat="1" ht="6.95" customHeight="1">
      <c r="B25" s="21"/>
      <c r="D25" s="32"/>
      <c r="E25" s="32"/>
      <c r="F25" s="32"/>
      <c r="G25" s="32"/>
      <c r="H25" s="32"/>
      <c r="I25" s="32"/>
      <c r="J25" s="32"/>
      <c r="K25" s="32"/>
      <c r="L25" s="32"/>
      <c r="M25" s="32"/>
      <c r="N25" s="32"/>
      <c r="O25" s="32"/>
      <c r="P25" s="32"/>
      <c r="Q25" s="32"/>
      <c r="R25" s="32"/>
      <c r="S25" s="32"/>
      <c r="T25" s="32"/>
      <c r="U25" s="32"/>
      <c r="V25" s="32"/>
      <c r="W25" s="32"/>
      <c r="X25" s="32"/>
      <c r="Y25" s="32"/>
      <c r="Z25" s="32"/>
      <c r="AA25" s="32"/>
      <c r="AB25" s="32"/>
      <c r="AC25" s="32"/>
      <c r="AD25" s="32"/>
      <c r="AE25" s="32"/>
      <c r="AF25" s="32"/>
      <c r="AG25" s="32"/>
      <c r="AH25" s="32"/>
      <c r="AI25" s="32"/>
      <c r="AJ25" s="32"/>
      <c r="AK25" s="32"/>
      <c r="AL25" s="32"/>
      <c r="AM25" s="32"/>
      <c r="AN25" s="32"/>
      <c r="AO25" s="32"/>
      <c r="AR25" s="21"/>
      <c r="BE25" s="245"/>
    </row>
    <row r="26" spans="1:71" s="2" customFormat="1" ht="25.9" customHeight="1">
      <c r="A26" s="33"/>
      <c r="B26" s="34"/>
      <c r="C26" s="33"/>
      <c r="D26" s="35" t="s">
        <v>35</v>
      </c>
      <c r="E26" s="36"/>
      <c r="F26" s="36"/>
      <c r="G26" s="36"/>
      <c r="H26" s="36"/>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253">
        <f>ROUND(AG94,2)</f>
        <v>0</v>
      </c>
      <c r="AL26" s="254"/>
      <c r="AM26" s="254"/>
      <c r="AN26" s="254"/>
      <c r="AO26" s="254"/>
      <c r="AP26" s="33"/>
      <c r="AQ26" s="33"/>
      <c r="AR26" s="34"/>
      <c r="BE26" s="245"/>
    </row>
    <row r="27" spans="1:71" s="2" customFormat="1" ht="6.95" customHeight="1">
      <c r="A27" s="33"/>
      <c r="B27" s="34"/>
      <c r="C27" s="33"/>
      <c r="D27" s="33"/>
      <c r="E27" s="33"/>
      <c r="F27" s="33"/>
      <c r="G27" s="33"/>
      <c r="H27" s="33"/>
      <c r="I27" s="33"/>
      <c r="J27" s="33"/>
      <c r="K27" s="33"/>
      <c r="L27" s="33"/>
      <c r="M27" s="33"/>
      <c r="N27" s="33"/>
      <c r="O27" s="33"/>
      <c r="P27" s="33"/>
      <c r="Q27" s="33"/>
      <c r="R27" s="33"/>
      <c r="S27" s="33"/>
      <c r="T27" s="33"/>
      <c r="U27" s="33"/>
      <c r="V27" s="33"/>
      <c r="W27" s="33"/>
      <c r="X27" s="33"/>
      <c r="Y27" s="33"/>
      <c r="Z27" s="33"/>
      <c r="AA27" s="33"/>
      <c r="AB27" s="33"/>
      <c r="AC27" s="33"/>
      <c r="AD27" s="33"/>
      <c r="AE27" s="33"/>
      <c r="AF27" s="33"/>
      <c r="AG27" s="33"/>
      <c r="AH27" s="33"/>
      <c r="AI27" s="33"/>
      <c r="AJ27" s="33"/>
      <c r="AK27" s="33"/>
      <c r="AL27" s="33"/>
      <c r="AM27" s="33"/>
      <c r="AN27" s="33"/>
      <c r="AO27" s="33"/>
      <c r="AP27" s="33"/>
      <c r="AQ27" s="33"/>
      <c r="AR27" s="34"/>
      <c r="BE27" s="245"/>
    </row>
    <row r="28" spans="1:71" s="2" customFormat="1" ht="12.75">
      <c r="A28" s="33"/>
      <c r="B28" s="34"/>
      <c r="C28" s="33"/>
      <c r="D28" s="33"/>
      <c r="E28" s="33"/>
      <c r="F28" s="33"/>
      <c r="G28" s="33"/>
      <c r="H28" s="33"/>
      <c r="I28" s="33"/>
      <c r="J28" s="33"/>
      <c r="K28" s="33"/>
      <c r="L28" s="255" t="s">
        <v>36</v>
      </c>
      <c r="M28" s="255"/>
      <c r="N28" s="255"/>
      <c r="O28" s="255"/>
      <c r="P28" s="255"/>
      <c r="Q28" s="33"/>
      <c r="R28" s="33"/>
      <c r="S28" s="33"/>
      <c r="T28" s="33"/>
      <c r="U28" s="33"/>
      <c r="V28" s="33"/>
      <c r="W28" s="255" t="s">
        <v>37</v>
      </c>
      <c r="X28" s="255"/>
      <c r="Y28" s="255"/>
      <c r="Z28" s="255"/>
      <c r="AA28" s="255"/>
      <c r="AB28" s="255"/>
      <c r="AC28" s="255"/>
      <c r="AD28" s="255"/>
      <c r="AE28" s="255"/>
      <c r="AF28" s="33"/>
      <c r="AG28" s="33"/>
      <c r="AH28" s="33"/>
      <c r="AI28" s="33"/>
      <c r="AJ28" s="33"/>
      <c r="AK28" s="255" t="s">
        <v>38</v>
      </c>
      <c r="AL28" s="255"/>
      <c r="AM28" s="255"/>
      <c r="AN28" s="255"/>
      <c r="AO28" s="255"/>
      <c r="AP28" s="33"/>
      <c r="AQ28" s="33"/>
      <c r="AR28" s="34"/>
      <c r="BE28" s="245"/>
    </row>
    <row r="29" spans="1:71" s="3" customFormat="1" ht="14.45" customHeight="1">
      <c r="B29" s="38"/>
      <c r="D29" s="28" t="s">
        <v>39</v>
      </c>
      <c r="F29" s="28" t="s">
        <v>40</v>
      </c>
      <c r="L29" s="258">
        <v>0.21</v>
      </c>
      <c r="M29" s="257"/>
      <c r="N29" s="257"/>
      <c r="O29" s="257"/>
      <c r="P29" s="257"/>
      <c r="W29" s="256">
        <f>ROUND(AZ94, 2)</f>
        <v>0</v>
      </c>
      <c r="X29" s="257"/>
      <c r="Y29" s="257"/>
      <c r="Z29" s="257"/>
      <c r="AA29" s="257"/>
      <c r="AB29" s="257"/>
      <c r="AC29" s="257"/>
      <c r="AD29" s="257"/>
      <c r="AE29" s="257"/>
      <c r="AK29" s="256">
        <f>ROUND(AV94, 2)</f>
        <v>0</v>
      </c>
      <c r="AL29" s="257"/>
      <c r="AM29" s="257"/>
      <c r="AN29" s="257"/>
      <c r="AO29" s="257"/>
      <c r="AR29" s="38"/>
      <c r="BE29" s="246"/>
    </row>
    <row r="30" spans="1:71" s="3" customFormat="1" ht="14.45" customHeight="1">
      <c r="B30" s="38"/>
      <c r="F30" s="28" t="s">
        <v>41</v>
      </c>
      <c r="L30" s="258">
        <v>0.12</v>
      </c>
      <c r="M30" s="257"/>
      <c r="N30" s="257"/>
      <c r="O30" s="257"/>
      <c r="P30" s="257"/>
      <c r="W30" s="256">
        <f>ROUND(BA94, 2)</f>
        <v>0</v>
      </c>
      <c r="X30" s="257"/>
      <c r="Y30" s="257"/>
      <c r="Z30" s="257"/>
      <c r="AA30" s="257"/>
      <c r="AB30" s="257"/>
      <c r="AC30" s="257"/>
      <c r="AD30" s="257"/>
      <c r="AE30" s="257"/>
      <c r="AK30" s="256">
        <f>ROUND(AW94, 2)</f>
        <v>0</v>
      </c>
      <c r="AL30" s="257"/>
      <c r="AM30" s="257"/>
      <c r="AN30" s="257"/>
      <c r="AO30" s="257"/>
      <c r="AR30" s="38"/>
      <c r="BE30" s="246"/>
    </row>
    <row r="31" spans="1:71" s="3" customFormat="1" ht="14.45" hidden="1" customHeight="1">
      <c r="B31" s="38"/>
      <c r="F31" s="28" t="s">
        <v>42</v>
      </c>
      <c r="L31" s="258">
        <v>0.21</v>
      </c>
      <c r="M31" s="257"/>
      <c r="N31" s="257"/>
      <c r="O31" s="257"/>
      <c r="P31" s="257"/>
      <c r="W31" s="256">
        <f>ROUND(BB94, 2)</f>
        <v>0</v>
      </c>
      <c r="X31" s="257"/>
      <c r="Y31" s="257"/>
      <c r="Z31" s="257"/>
      <c r="AA31" s="257"/>
      <c r="AB31" s="257"/>
      <c r="AC31" s="257"/>
      <c r="AD31" s="257"/>
      <c r="AE31" s="257"/>
      <c r="AK31" s="256">
        <v>0</v>
      </c>
      <c r="AL31" s="257"/>
      <c r="AM31" s="257"/>
      <c r="AN31" s="257"/>
      <c r="AO31" s="257"/>
      <c r="AR31" s="38"/>
      <c r="BE31" s="246"/>
    </row>
    <row r="32" spans="1:71" s="3" customFormat="1" ht="14.45" hidden="1" customHeight="1">
      <c r="B32" s="38"/>
      <c r="F32" s="28" t="s">
        <v>43</v>
      </c>
      <c r="L32" s="258">
        <v>0.12</v>
      </c>
      <c r="M32" s="257"/>
      <c r="N32" s="257"/>
      <c r="O32" s="257"/>
      <c r="P32" s="257"/>
      <c r="W32" s="256">
        <f>ROUND(BC94, 2)</f>
        <v>0</v>
      </c>
      <c r="X32" s="257"/>
      <c r="Y32" s="257"/>
      <c r="Z32" s="257"/>
      <c r="AA32" s="257"/>
      <c r="AB32" s="257"/>
      <c r="AC32" s="257"/>
      <c r="AD32" s="257"/>
      <c r="AE32" s="257"/>
      <c r="AK32" s="256">
        <v>0</v>
      </c>
      <c r="AL32" s="257"/>
      <c r="AM32" s="257"/>
      <c r="AN32" s="257"/>
      <c r="AO32" s="257"/>
      <c r="AR32" s="38"/>
      <c r="BE32" s="246"/>
    </row>
    <row r="33" spans="1:57" s="3" customFormat="1" ht="14.45" hidden="1" customHeight="1">
      <c r="B33" s="38"/>
      <c r="F33" s="28" t="s">
        <v>44</v>
      </c>
      <c r="L33" s="258">
        <v>0</v>
      </c>
      <c r="M33" s="257"/>
      <c r="N33" s="257"/>
      <c r="O33" s="257"/>
      <c r="P33" s="257"/>
      <c r="W33" s="256">
        <f>ROUND(BD94, 2)</f>
        <v>0</v>
      </c>
      <c r="X33" s="257"/>
      <c r="Y33" s="257"/>
      <c r="Z33" s="257"/>
      <c r="AA33" s="257"/>
      <c r="AB33" s="257"/>
      <c r="AC33" s="257"/>
      <c r="AD33" s="257"/>
      <c r="AE33" s="257"/>
      <c r="AK33" s="256">
        <v>0</v>
      </c>
      <c r="AL33" s="257"/>
      <c r="AM33" s="257"/>
      <c r="AN33" s="257"/>
      <c r="AO33" s="257"/>
      <c r="AR33" s="38"/>
      <c r="BE33" s="246"/>
    </row>
    <row r="34" spans="1:57" s="2" customFormat="1" ht="6.95" customHeight="1">
      <c r="A34" s="33"/>
      <c r="B34" s="34"/>
      <c r="C34" s="33"/>
      <c r="D34" s="33"/>
      <c r="E34" s="33"/>
      <c r="F34" s="33"/>
      <c r="G34" s="33"/>
      <c r="H34" s="33"/>
      <c r="I34" s="33"/>
      <c r="J34" s="33"/>
      <c r="K34" s="33"/>
      <c r="L34" s="33"/>
      <c r="M34" s="33"/>
      <c r="N34" s="33"/>
      <c r="O34" s="33"/>
      <c r="P34" s="33"/>
      <c r="Q34" s="33"/>
      <c r="R34" s="33"/>
      <c r="S34" s="33"/>
      <c r="T34" s="33"/>
      <c r="U34" s="33"/>
      <c r="V34" s="33"/>
      <c r="W34" s="33"/>
      <c r="X34" s="33"/>
      <c r="Y34" s="33"/>
      <c r="Z34" s="33"/>
      <c r="AA34" s="33"/>
      <c r="AB34" s="33"/>
      <c r="AC34" s="33"/>
      <c r="AD34" s="33"/>
      <c r="AE34" s="33"/>
      <c r="AF34" s="33"/>
      <c r="AG34" s="33"/>
      <c r="AH34" s="33"/>
      <c r="AI34" s="33"/>
      <c r="AJ34" s="33"/>
      <c r="AK34" s="33"/>
      <c r="AL34" s="33"/>
      <c r="AM34" s="33"/>
      <c r="AN34" s="33"/>
      <c r="AO34" s="33"/>
      <c r="AP34" s="33"/>
      <c r="AQ34" s="33"/>
      <c r="AR34" s="34"/>
      <c r="BE34" s="245"/>
    </row>
    <row r="35" spans="1:57" s="2" customFormat="1" ht="25.9" customHeight="1">
      <c r="A35" s="33"/>
      <c r="B35" s="34"/>
      <c r="C35" s="39"/>
      <c r="D35" s="40" t="s">
        <v>45</v>
      </c>
      <c r="E35" s="41"/>
      <c r="F35" s="41"/>
      <c r="G35" s="41"/>
      <c r="H35" s="41"/>
      <c r="I35" s="41"/>
      <c r="J35" s="41"/>
      <c r="K35" s="41"/>
      <c r="L35" s="41"/>
      <c r="M35" s="41"/>
      <c r="N35" s="41"/>
      <c r="O35" s="41"/>
      <c r="P35" s="41"/>
      <c r="Q35" s="41"/>
      <c r="R35" s="41"/>
      <c r="S35" s="41"/>
      <c r="T35" s="42" t="s">
        <v>46</v>
      </c>
      <c r="U35" s="41"/>
      <c r="V35" s="41"/>
      <c r="W35" s="41"/>
      <c r="X35" s="262" t="s">
        <v>47</v>
      </c>
      <c r="Y35" s="260"/>
      <c r="Z35" s="260"/>
      <c r="AA35" s="260"/>
      <c r="AB35" s="260"/>
      <c r="AC35" s="41"/>
      <c r="AD35" s="41"/>
      <c r="AE35" s="41"/>
      <c r="AF35" s="41"/>
      <c r="AG35" s="41"/>
      <c r="AH35" s="41"/>
      <c r="AI35" s="41"/>
      <c r="AJ35" s="41"/>
      <c r="AK35" s="259">
        <f>SUM(AK26:AK33)</f>
        <v>0</v>
      </c>
      <c r="AL35" s="260"/>
      <c r="AM35" s="260"/>
      <c r="AN35" s="260"/>
      <c r="AO35" s="261"/>
      <c r="AP35" s="39"/>
      <c r="AQ35" s="39"/>
      <c r="AR35" s="34"/>
      <c r="BE35" s="33"/>
    </row>
    <row r="36" spans="1:57" s="2" customFormat="1" ht="6.95" customHeight="1">
      <c r="A36" s="33"/>
      <c r="B36" s="34"/>
      <c r="C36" s="33"/>
      <c r="D36" s="33"/>
      <c r="E36" s="33"/>
      <c r="F36" s="33"/>
      <c r="G36" s="33"/>
      <c r="H36" s="33"/>
      <c r="I36" s="33"/>
      <c r="J36" s="33"/>
      <c r="K36" s="33"/>
      <c r="L36" s="33"/>
      <c r="M36" s="33"/>
      <c r="N36" s="33"/>
      <c r="O36" s="33"/>
      <c r="P36" s="33"/>
      <c r="Q36" s="33"/>
      <c r="R36" s="33"/>
      <c r="S36" s="33"/>
      <c r="T36" s="33"/>
      <c r="U36" s="33"/>
      <c r="V36" s="33"/>
      <c r="W36" s="33"/>
      <c r="X36" s="33"/>
      <c r="Y36" s="33"/>
      <c r="Z36" s="33"/>
      <c r="AA36" s="33"/>
      <c r="AB36" s="33"/>
      <c r="AC36" s="33"/>
      <c r="AD36" s="33"/>
      <c r="AE36" s="33"/>
      <c r="AF36" s="33"/>
      <c r="AG36" s="33"/>
      <c r="AH36" s="33"/>
      <c r="AI36" s="33"/>
      <c r="AJ36" s="33"/>
      <c r="AK36" s="33"/>
      <c r="AL36" s="33"/>
      <c r="AM36" s="33"/>
      <c r="AN36" s="33"/>
      <c r="AO36" s="33"/>
      <c r="AP36" s="33"/>
      <c r="AQ36" s="33"/>
      <c r="AR36" s="34"/>
      <c r="BE36" s="33"/>
    </row>
    <row r="37" spans="1:57" s="2" customFormat="1" ht="14.45" customHeight="1">
      <c r="A37" s="33"/>
      <c r="B37" s="34"/>
      <c r="C37" s="33"/>
      <c r="D37" s="33"/>
      <c r="E37" s="33"/>
      <c r="F37" s="33"/>
      <c r="G37" s="33"/>
      <c r="H37" s="33"/>
      <c r="I37" s="33"/>
      <c r="J37" s="33"/>
      <c r="K37" s="33"/>
      <c r="L37" s="33"/>
      <c r="M37" s="33"/>
      <c r="N37" s="33"/>
      <c r="O37" s="33"/>
      <c r="P37" s="33"/>
      <c r="Q37" s="33"/>
      <c r="R37" s="33"/>
      <c r="S37" s="33"/>
      <c r="T37" s="33"/>
      <c r="U37" s="33"/>
      <c r="V37" s="33"/>
      <c r="W37" s="33"/>
      <c r="X37" s="33"/>
      <c r="Y37" s="33"/>
      <c r="Z37" s="33"/>
      <c r="AA37" s="33"/>
      <c r="AB37" s="33"/>
      <c r="AC37" s="33"/>
      <c r="AD37" s="33"/>
      <c r="AE37" s="33"/>
      <c r="AF37" s="33"/>
      <c r="AG37" s="33"/>
      <c r="AH37" s="33"/>
      <c r="AI37" s="33"/>
      <c r="AJ37" s="33"/>
      <c r="AK37" s="33"/>
      <c r="AL37" s="33"/>
      <c r="AM37" s="33"/>
      <c r="AN37" s="33"/>
      <c r="AO37" s="33"/>
      <c r="AP37" s="33"/>
      <c r="AQ37" s="33"/>
      <c r="AR37" s="34"/>
      <c r="BE37" s="33"/>
    </row>
    <row r="38" spans="1:57" s="1" customFormat="1" ht="14.45" customHeight="1">
      <c r="B38" s="21"/>
      <c r="AR38" s="21"/>
    </row>
    <row r="39" spans="1:57" s="1" customFormat="1" ht="14.45" customHeight="1">
      <c r="B39" s="21"/>
      <c r="AR39" s="21"/>
    </row>
    <row r="40" spans="1:57" s="1" customFormat="1" ht="14.45" customHeight="1">
      <c r="B40" s="21"/>
      <c r="AR40" s="21"/>
    </row>
    <row r="41" spans="1:57" s="1" customFormat="1" ht="14.45" customHeight="1">
      <c r="B41" s="21"/>
      <c r="AR41" s="21"/>
    </row>
    <row r="42" spans="1:57" s="1" customFormat="1" ht="14.45" customHeight="1">
      <c r="B42" s="21"/>
      <c r="AR42" s="21"/>
    </row>
    <row r="43" spans="1:57" s="1" customFormat="1" ht="14.45" customHeight="1">
      <c r="B43" s="21"/>
      <c r="AR43" s="21"/>
    </row>
    <row r="44" spans="1:57" s="1" customFormat="1" ht="14.45" customHeight="1">
      <c r="B44" s="21"/>
      <c r="AR44" s="21"/>
    </row>
    <row r="45" spans="1:57" s="1" customFormat="1" ht="14.45" customHeight="1">
      <c r="B45" s="21"/>
      <c r="AR45" s="21"/>
    </row>
    <row r="46" spans="1:57" s="1" customFormat="1" ht="14.45" customHeight="1">
      <c r="B46" s="21"/>
      <c r="AR46" s="21"/>
    </row>
    <row r="47" spans="1:57" s="1" customFormat="1" ht="14.45" customHeight="1">
      <c r="B47" s="21"/>
      <c r="AR47" s="21"/>
    </row>
    <row r="48" spans="1:57" s="1" customFormat="1" ht="14.45" customHeight="1">
      <c r="B48" s="21"/>
      <c r="AR48" s="21"/>
    </row>
    <row r="49" spans="1:57" s="2" customFormat="1" ht="14.45" customHeight="1">
      <c r="B49" s="43"/>
      <c r="D49" s="44" t="s">
        <v>48</v>
      </c>
      <c r="E49" s="45"/>
      <c r="F49" s="45"/>
      <c r="G49" s="45"/>
      <c r="H49" s="45"/>
      <c r="I49" s="45"/>
      <c r="J49" s="45"/>
      <c r="K49" s="45"/>
      <c r="L49" s="45"/>
      <c r="M49" s="45"/>
      <c r="N49" s="45"/>
      <c r="O49" s="45"/>
      <c r="P49" s="45"/>
      <c r="Q49" s="45"/>
      <c r="R49" s="45"/>
      <c r="S49" s="45"/>
      <c r="T49" s="45"/>
      <c r="U49" s="45"/>
      <c r="V49" s="45"/>
      <c r="W49" s="45"/>
      <c r="X49" s="45"/>
      <c r="Y49" s="45"/>
      <c r="Z49" s="45"/>
      <c r="AA49" s="45"/>
      <c r="AB49" s="45"/>
      <c r="AC49" s="45"/>
      <c r="AD49" s="45"/>
      <c r="AE49" s="45"/>
      <c r="AF49" s="45"/>
      <c r="AG49" s="45"/>
      <c r="AH49" s="44" t="s">
        <v>49</v>
      </c>
      <c r="AI49" s="45"/>
      <c r="AJ49" s="45"/>
      <c r="AK49" s="45"/>
      <c r="AL49" s="45"/>
      <c r="AM49" s="45"/>
      <c r="AN49" s="45"/>
      <c r="AO49" s="45"/>
      <c r="AR49" s="43"/>
    </row>
    <row r="50" spans="1:57" ht="11.25">
      <c r="B50" s="21"/>
      <c r="AR50" s="21"/>
    </row>
    <row r="51" spans="1:57" ht="11.25">
      <c r="B51" s="21"/>
      <c r="AR51" s="21"/>
    </row>
    <row r="52" spans="1:57" ht="11.25">
      <c r="B52" s="21"/>
      <c r="AR52" s="21"/>
    </row>
    <row r="53" spans="1:57" ht="11.25">
      <c r="B53" s="21"/>
      <c r="AR53" s="21"/>
    </row>
    <row r="54" spans="1:57" ht="11.25">
      <c r="B54" s="21"/>
      <c r="AR54" s="21"/>
    </row>
    <row r="55" spans="1:57" ht="11.25">
      <c r="B55" s="21"/>
      <c r="AR55" s="21"/>
    </row>
    <row r="56" spans="1:57" ht="11.25">
      <c r="B56" s="21"/>
      <c r="AR56" s="21"/>
    </row>
    <row r="57" spans="1:57" ht="11.25">
      <c r="B57" s="21"/>
      <c r="AR57" s="21"/>
    </row>
    <row r="58" spans="1:57" ht="11.25">
      <c r="B58" s="21"/>
      <c r="AR58" s="21"/>
    </row>
    <row r="59" spans="1:57" ht="11.25">
      <c r="B59" s="21"/>
      <c r="AR59" s="21"/>
    </row>
    <row r="60" spans="1:57" s="2" customFormat="1" ht="12.75">
      <c r="A60" s="33"/>
      <c r="B60" s="34"/>
      <c r="C60" s="33"/>
      <c r="D60" s="46" t="s">
        <v>50</v>
      </c>
      <c r="E60" s="36"/>
      <c r="F60" s="36"/>
      <c r="G60" s="36"/>
      <c r="H60" s="36"/>
      <c r="I60" s="36"/>
      <c r="J60" s="36"/>
      <c r="K60" s="36"/>
      <c r="L60" s="36"/>
      <c r="M60" s="36"/>
      <c r="N60" s="36"/>
      <c r="O60" s="36"/>
      <c r="P60" s="36"/>
      <c r="Q60" s="36"/>
      <c r="R60" s="36"/>
      <c r="S60" s="36"/>
      <c r="T60" s="36"/>
      <c r="U60" s="36"/>
      <c r="V60" s="46" t="s">
        <v>51</v>
      </c>
      <c r="W60" s="36"/>
      <c r="X60" s="36"/>
      <c r="Y60" s="36"/>
      <c r="Z60" s="36"/>
      <c r="AA60" s="36"/>
      <c r="AB60" s="36"/>
      <c r="AC60" s="36"/>
      <c r="AD60" s="36"/>
      <c r="AE60" s="36"/>
      <c r="AF60" s="36"/>
      <c r="AG60" s="36"/>
      <c r="AH60" s="46" t="s">
        <v>50</v>
      </c>
      <c r="AI60" s="36"/>
      <c r="AJ60" s="36"/>
      <c r="AK60" s="36"/>
      <c r="AL60" s="36"/>
      <c r="AM60" s="46" t="s">
        <v>51</v>
      </c>
      <c r="AN60" s="36"/>
      <c r="AO60" s="36"/>
      <c r="AP60" s="33"/>
      <c r="AQ60" s="33"/>
      <c r="AR60" s="34"/>
      <c r="BE60" s="33"/>
    </row>
    <row r="61" spans="1:57" ht="11.25">
      <c r="B61" s="21"/>
      <c r="AR61" s="21"/>
    </row>
    <row r="62" spans="1:57" ht="11.25">
      <c r="B62" s="21"/>
      <c r="AR62" s="21"/>
    </row>
    <row r="63" spans="1:57" ht="11.25">
      <c r="B63" s="21"/>
      <c r="AR63" s="21"/>
    </row>
    <row r="64" spans="1:57" s="2" customFormat="1" ht="12.75">
      <c r="A64" s="33"/>
      <c r="B64" s="34"/>
      <c r="C64" s="33"/>
      <c r="D64" s="44" t="s">
        <v>52</v>
      </c>
      <c r="E64" s="47"/>
      <c r="F64" s="47"/>
      <c r="G64" s="47"/>
      <c r="H64" s="47"/>
      <c r="I64" s="47"/>
      <c r="J64" s="47"/>
      <c r="K64" s="47"/>
      <c r="L64" s="47"/>
      <c r="M64" s="47"/>
      <c r="N64" s="47"/>
      <c r="O64" s="47"/>
      <c r="P64" s="47"/>
      <c r="Q64" s="47"/>
      <c r="R64" s="47"/>
      <c r="S64" s="47"/>
      <c r="T64" s="47"/>
      <c r="U64" s="47"/>
      <c r="V64" s="47"/>
      <c r="W64" s="47"/>
      <c r="X64" s="47"/>
      <c r="Y64" s="47"/>
      <c r="Z64" s="47"/>
      <c r="AA64" s="47"/>
      <c r="AB64" s="47"/>
      <c r="AC64" s="47"/>
      <c r="AD64" s="47"/>
      <c r="AE64" s="47"/>
      <c r="AF64" s="47"/>
      <c r="AG64" s="47"/>
      <c r="AH64" s="44" t="s">
        <v>53</v>
      </c>
      <c r="AI64" s="47"/>
      <c r="AJ64" s="47"/>
      <c r="AK64" s="47"/>
      <c r="AL64" s="47"/>
      <c r="AM64" s="47"/>
      <c r="AN64" s="47"/>
      <c r="AO64" s="47"/>
      <c r="AP64" s="33"/>
      <c r="AQ64" s="33"/>
      <c r="AR64" s="34"/>
      <c r="BE64" s="33"/>
    </row>
    <row r="65" spans="1:57" ht="11.25">
      <c r="B65" s="21"/>
      <c r="AR65" s="21"/>
    </row>
    <row r="66" spans="1:57" ht="11.25">
      <c r="B66" s="21"/>
      <c r="AR66" s="21"/>
    </row>
    <row r="67" spans="1:57" ht="11.25">
      <c r="B67" s="21"/>
      <c r="AR67" s="21"/>
    </row>
    <row r="68" spans="1:57" ht="11.25">
      <c r="B68" s="21"/>
      <c r="AR68" s="21"/>
    </row>
    <row r="69" spans="1:57" ht="11.25">
      <c r="B69" s="21"/>
      <c r="AR69" s="21"/>
    </row>
    <row r="70" spans="1:57" ht="11.25">
      <c r="B70" s="21"/>
      <c r="AR70" s="21"/>
    </row>
    <row r="71" spans="1:57" ht="11.25">
      <c r="B71" s="21"/>
      <c r="AR71" s="21"/>
    </row>
    <row r="72" spans="1:57" ht="11.25">
      <c r="B72" s="21"/>
      <c r="AR72" s="21"/>
    </row>
    <row r="73" spans="1:57" ht="11.25">
      <c r="B73" s="21"/>
      <c r="AR73" s="21"/>
    </row>
    <row r="74" spans="1:57" ht="11.25">
      <c r="B74" s="21"/>
      <c r="AR74" s="21"/>
    </row>
    <row r="75" spans="1:57" s="2" customFormat="1" ht="12.75">
      <c r="A75" s="33"/>
      <c r="B75" s="34"/>
      <c r="C75" s="33"/>
      <c r="D75" s="46" t="s">
        <v>50</v>
      </c>
      <c r="E75" s="36"/>
      <c r="F75" s="36"/>
      <c r="G75" s="36"/>
      <c r="H75" s="36"/>
      <c r="I75" s="36"/>
      <c r="J75" s="36"/>
      <c r="K75" s="36"/>
      <c r="L75" s="36"/>
      <c r="M75" s="36"/>
      <c r="N75" s="36"/>
      <c r="O75" s="36"/>
      <c r="P75" s="36"/>
      <c r="Q75" s="36"/>
      <c r="R75" s="36"/>
      <c r="S75" s="36"/>
      <c r="T75" s="36"/>
      <c r="U75" s="36"/>
      <c r="V75" s="46" t="s">
        <v>51</v>
      </c>
      <c r="W75" s="36"/>
      <c r="X75" s="36"/>
      <c r="Y75" s="36"/>
      <c r="Z75" s="36"/>
      <c r="AA75" s="36"/>
      <c r="AB75" s="36"/>
      <c r="AC75" s="36"/>
      <c r="AD75" s="36"/>
      <c r="AE75" s="36"/>
      <c r="AF75" s="36"/>
      <c r="AG75" s="36"/>
      <c r="AH75" s="46" t="s">
        <v>50</v>
      </c>
      <c r="AI75" s="36"/>
      <c r="AJ75" s="36"/>
      <c r="AK75" s="36"/>
      <c r="AL75" s="36"/>
      <c r="AM75" s="46" t="s">
        <v>51</v>
      </c>
      <c r="AN75" s="36"/>
      <c r="AO75" s="36"/>
      <c r="AP75" s="33"/>
      <c r="AQ75" s="33"/>
      <c r="AR75" s="34"/>
      <c r="BE75" s="33"/>
    </row>
    <row r="76" spans="1:57" s="2" customFormat="1" ht="11.25">
      <c r="A76" s="33"/>
      <c r="B76" s="34"/>
      <c r="C76" s="33"/>
      <c r="D76" s="33"/>
      <c r="E76" s="33"/>
      <c r="F76" s="33"/>
      <c r="G76" s="33"/>
      <c r="H76" s="33"/>
      <c r="I76" s="33"/>
      <c r="J76" s="33"/>
      <c r="K76" s="33"/>
      <c r="L76" s="33"/>
      <c r="M76" s="33"/>
      <c r="N76" s="33"/>
      <c r="O76" s="33"/>
      <c r="P76" s="33"/>
      <c r="Q76" s="33"/>
      <c r="R76" s="33"/>
      <c r="S76" s="33"/>
      <c r="T76" s="33"/>
      <c r="U76" s="33"/>
      <c r="V76" s="33"/>
      <c r="W76" s="33"/>
      <c r="X76" s="33"/>
      <c r="Y76" s="33"/>
      <c r="Z76" s="33"/>
      <c r="AA76" s="33"/>
      <c r="AB76" s="33"/>
      <c r="AC76" s="33"/>
      <c r="AD76" s="33"/>
      <c r="AE76" s="33"/>
      <c r="AF76" s="33"/>
      <c r="AG76" s="33"/>
      <c r="AH76" s="33"/>
      <c r="AI76" s="33"/>
      <c r="AJ76" s="33"/>
      <c r="AK76" s="33"/>
      <c r="AL76" s="33"/>
      <c r="AM76" s="33"/>
      <c r="AN76" s="33"/>
      <c r="AO76" s="33"/>
      <c r="AP76" s="33"/>
      <c r="AQ76" s="33"/>
      <c r="AR76" s="34"/>
      <c r="BE76" s="33"/>
    </row>
    <row r="77" spans="1:57" s="2" customFormat="1" ht="6.95" customHeight="1">
      <c r="A77" s="33"/>
      <c r="B77" s="48"/>
      <c r="C77" s="49"/>
      <c r="D77" s="49"/>
      <c r="E77" s="49"/>
      <c r="F77" s="49"/>
      <c r="G77" s="49"/>
      <c r="H77" s="49"/>
      <c r="I77" s="49"/>
      <c r="J77" s="49"/>
      <c r="K77" s="49"/>
      <c r="L77" s="49"/>
      <c r="M77" s="49"/>
      <c r="N77" s="49"/>
      <c r="O77" s="49"/>
      <c r="P77" s="49"/>
      <c r="Q77" s="49"/>
      <c r="R77" s="49"/>
      <c r="S77" s="49"/>
      <c r="T77" s="49"/>
      <c r="U77" s="49"/>
      <c r="V77" s="49"/>
      <c r="W77" s="49"/>
      <c r="X77" s="49"/>
      <c r="Y77" s="49"/>
      <c r="Z77" s="49"/>
      <c r="AA77" s="49"/>
      <c r="AB77" s="49"/>
      <c r="AC77" s="49"/>
      <c r="AD77" s="49"/>
      <c r="AE77" s="49"/>
      <c r="AF77" s="49"/>
      <c r="AG77" s="49"/>
      <c r="AH77" s="49"/>
      <c r="AI77" s="49"/>
      <c r="AJ77" s="49"/>
      <c r="AK77" s="49"/>
      <c r="AL77" s="49"/>
      <c r="AM77" s="49"/>
      <c r="AN77" s="49"/>
      <c r="AO77" s="49"/>
      <c r="AP77" s="49"/>
      <c r="AQ77" s="49"/>
      <c r="AR77" s="34"/>
      <c r="BE77" s="33"/>
    </row>
    <row r="81" spans="1:91" s="2" customFormat="1" ht="6.95" customHeight="1">
      <c r="A81" s="33"/>
      <c r="B81" s="50"/>
      <c r="C81" s="51"/>
      <c r="D81" s="51"/>
      <c r="E81" s="51"/>
      <c r="F81" s="51"/>
      <c r="G81" s="51"/>
      <c r="H81" s="51"/>
      <c r="I81" s="51"/>
      <c r="J81" s="51"/>
      <c r="K81" s="51"/>
      <c r="L81" s="51"/>
      <c r="M81" s="51"/>
      <c r="N81" s="51"/>
      <c r="O81" s="51"/>
      <c r="P81" s="51"/>
      <c r="Q81" s="51"/>
      <c r="R81" s="51"/>
      <c r="S81" s="51"/>
      <c r="T81" s="51"/>
      <c r="U81" s="51"/>
      <c r="V81" s="51"/>
      <c r="W81" s="51"/>
      <c r="X81" s="51"/>
      <c r="Y81" s="51"/>
      <c r="Z81" s="51"/>
      <c r="AA81" s="51"/>
      <c r="AB81" s="51"/>
      <c r="AC81" s="51"/>
      <c r="AD81" s="51"/>
      <c r="AE81" s="51"/>
      <c r="AF81" s="51"/>
      <c r="AG81" s="51"/>
      <c r="AH81" s="51"/>
      <c r="AI81" s="51"/>
      <c r="AJ81" s="51"/>
      <c r="AK81" s="51"/>
      <c r="AL81" s="51"/>
      <c r="AM81" s="51"/>
      <c r="AN81" s="51"/>
      <c r="AO81" s="51"/>
      <c r="AP81" s="51"/>
      <c r="AQ81" s="51"/>
      <c r="AR81" s="34"/>
      <c r="BE81" s="33"/>
    </row>
    <row r="82" spans="1:91" s="2" customFormat="1" ht="24.95" customHeight="1">
      <c r="A82" s="33"/>
      <c r="B82" s="34"/>
      <c r="C82" s="22" t="s">
        <v>54</v>
      </c>
      <c r="D82" s="33"/>
      <c r="E82" s="33"/>
      <c r="F82" s="33"/>
      <c r="G82" s="33"/>
      <c r="H82" s="33"/>
      <c r="I82" s="33"/>
      <c r="J82" s="33"/>
      <c r="K82" s="33"/>
      <c r="L82" s="33"/>
      <c r="M82" s="33"/>
      <c r="N82" s="33"/>
      <c r="O82" s="33"/>
      <c r="P82" s="33"/>
      <c r="Q82" s="33"/>
      <c r="R82" s="33"/>
      <c r="S82" s="33"/>
      <c r="T82" s="33"/>
      <c r="U82" s="33"/>
      <c r="V82" s="33"/>
      <c r="W82" s="33"/>
      <c r="X82" s="33"/>
      <c r="Y82" s="33"/>
      <c r="Z82" s="33"/>
      <c r="AA82" s="33"/>
      <c r="AB82" s="33"/>
      <c r="AC82" s="33"/>
      <c r="AD82" s="33"/>
      <c r="AE82" s="33"/>
      <c r="AF82" s="33"/>
      <c r="AG82" s="33"/>
      <c r="AH82" s="33"/>
      <c r="AI82" s="33"/>
      <c r="AJ82" s="33"/>
      <c r="AK82" s="33"/>
      <c r="AL82" s="33"/>
      <c r="AM82" s="33"/>
      <c r="AN82" s="33"/>
      <c r="AO82" s="33"/>
      <c r="AP82" s="33"/>
      <c r="AQ82" s="33"/>
      <c r="AR82" s="34"/>
      <c r="BE82" s="33"/>
    </row>
    <row r="83" spans="1:91" s="2" customFormat="1" ht="6.95" customHeight="1">
      <c r="A83" s="33"/>
      <c r="B83" s="34"/>
      <c r="C83" s="33"/>
      <c r="D83" s="33"/>
      <c r="E83" s="33"/>
      <c r="F83" s="33"/>
      <c r="G83" s="33"/>
      <c r="H83" s="33"/>
      <c r="I83" s="33"/>
      <c r="J83" s="33"/>
      <c r="K83" s="33"/>
      <c r="L83" s="33"/>
      <c r="M83" s="33"/>
      <c r="N83" s="33"/>
      <c r="O83" s="33"/>
      <c r="P83" s="33"/>
      <c r="Q83" s="33"/>
      <c r="R83" s="33"/>
      <c r="S83" s="33"/>
      <c r="T83" s="33"/>
      <c r="U83" s="33"/>
      <c r="V83" s="33"/>
      <c r="W83" s="33"/>
      <c r="X83" s="33"/>
      <c r="Y83" s="33"/>
      <c r="Z83" s="33"/>
      <c r="AA83" s="33"/>
      <c r="AB83" s="33"/>
      <c r="AC83" s="33"/>
      <c r="AD83" s="33"/>
      <c r="AE83" s="33"/>
      <c r="AF83" s="33"/>
      <c r="AG83" s="33"/>
      <c r="AH83" s="33"/>
      <c r="AI83" s="33"/>
      <c r="AJ83" s="33"/>
      <c r="AK83" s="33"/>
      <c r="AL83" s="33"/>
      <c r="AM83" s="33"/>
      <c r="AN83" s="33"/>
      <c r="AO83" s="33"/>
      <c r="AP83" s="33"/>
      <c r="AQ83" s="33"/>
      <c r="AR83" s="34"/>
      <c r="BE83" s="33"/>
    </row>
    <row r="84" spans="1:91" s="4" customFormat="1" ht="12" customHeight="1">
      <c r="B84" s="52"/>
      <c r="C84" s="28" t="s">
        <v>13</v>
      </c>
      <c r="L84" s="4" t="str">
        <f>K5</f>
        <v>SW_Brno-224165</v>
      </c>
      <c r="AR84" s="52"/>
    </row>
    <row r="85" spans="1:91" s="5" customFormat="1" ht="36.950000000000003" customHeight="1">
      <c r="B85" s="53"/>
      <c r="C85" s="54" t="s">
        <v>16</v>
      </c>
      <c r="L85" s="220" t="str">
        <f>K6</f>
        <v>Brno, VDJ Chochola, rekonstrukce stavební části a technologie</v>
      </c>
      <c r="M85" s="221"/>
      <c r="N85" s="221"/>
      <c r="O85" s="221"/>
      <c r="P85" s="221"/>
      <c r="Q85" s="221"/>
      <c r="R85" s="221"/>
      <c r="S85" s="221"/>
      <c r="T85" s="221"/>
      <c r="U85" s="221"/>
      <c r="V85" s="221"/>
      <c r="W85" s="221"/>
      <c r="X85" s="221"/>
      <c r="Y85" s="221"/>
      <c r="Z85" s="221"/>
      <c r="AA85" s="221"/>
      <c r="AB85" s="221"/>
      <c r="AC85" s="221"/>
      <c r="AD85" s="221"/>
      <c r="AE85" s="221"/>
      <c r="AF85" s="221"/>
      <c r="AG85" s="221"/>
      <c r="AH85" s="221"/>
      <c r="AI85" s="221"/>
      <c r="AJ85" s="221"/>
      <c r="AR85" s="53"/>
    </row>
    <row r="86" spans="1:91" s="2" customFormat="1" ht="6.95" customHeight="1">
      <c r="A86" s="33"/>
      <c r="B86" s="34"/>
      <c r="C86" s="33"/>
      <c r="D86" s="33"/>
      <c r="E86" s="33"/>
      <c r="F86" s="33"/>
      <c r="G86" s="33"/>
      <c r="H86" s="33"/>
      <c r="I86" s="33"/>
      <c r="J86" s="33"/>
      <c r="K86" s="33"/>
      <c r="L86" s="33"/>
      <c r="M86" s="33"/>
      <c r="N86" s="33"/>
      <c r="O86" s="33"/>
      <c r="P86" s="33"/>
      <c r="Q86" s="33"/>
      <c r="R86" s="33"/>
      <c r="S86" s="33"/>
      <c r="T86" s="33"/>
      <c r="U86" s="33"/>
      <c r="V86" s="33"/>
      <c r="W86" s="33"/>
      <c r="X86" s="33"/>
      <c r="Y86" s="33"/>
      <c r="Z86" s="33"/>
      <c r="AA86" s="33"/>
      <c r="AB86" s="33"/>
      <c r="AC86" s="33"/>
      <c r="AD86" s="33"/>
      <c r="AE86" s="33"/>
      <c r="AF86" s="33"/>
      <c r="AG86" s="33"/>
      <c r="AH86" s="33"/>
      <c r="AI86" s="33"/>
      <c r="AJ86" s="33"/>
      <c r="AK86" s="33"/>
      <c r="AL86" s="33"/>
      <c r="AM86" s="33"/>
      <c r="AN86" s="33"/>
      <c r="AO86" s="33"/>
      <c r="AP86" s="33"/>
      <c r="AQ86" s="33"/>
      <c r="AR86" s="34"/>
      <c r="BE86" s="33"/>
    </row>
    <row r="87" spans="1:91" s="2" customFormat="1" ht="12" customHeight="1">
      <c r="A87" s="33"/>
      <c r="B87" s="34"/>
      <c r="C87" s="28" t="s">
        <v>20</v>
      </c>
      <c r="D87" s="33"/>
      <c r="E87" s="33"/>
      <c r="F87" s="33"/>
      <c r="G87" s="33"/>
      <c r="H87" s="33"/>
      <c r="I87" s="33"/>
      <c r="J87" s="33"/>
      <c r="K87" s="33"/>
      <c r="L87" s="55" t="str">
        <f>IF(K8="","",K8)</f>
        <v xml:space="preserve"> </v>
      </c>
      <c r="M87" s="33"/>
      <c r="N87" s="33"/>
      <c r="O87" s="33"/>
      <c r="P87" s="33"/>
      <c r="Q87" s="33"/>
      <c r="R87" s="33"/>
      <c r="S87" s="33"/>
      <c r="T87" s="33"/>
      <c r="U87" s="33"/>
      <c r="V87" s="33"/>
      <c r="W87" s="33"/>
      <c r="X87" s="33"/>
      <c r="Y87" s="33"/>
      <c r="Z87" s="33"/>
      <c r="AA87" s="33"/>
      <c r="AB87" s="33"/>
      <c r="AC87" s="33"/>
      <c r="AD87" s="33"/>
      <c r="AE87" s="33"/>
      <c r="AF87" s="33"/>
      <c r="AG87" s="33"/>
      <c r="AH87" s="33"/>
      <c r="AI87" s="28" t="s">
        <v>22</v>
      </c>
      <c r="AJ87" s="33"/>
      <c r="AK87" s="33"/>
      <c r="AL87" s="33"/>
      <c r="AM87" s="222" t="str">
        <f>IF(AN8= "","",AN8)</f>
        <v>23. 4. 2025</v>
      </c>
      <c r="AN87" s="222"/>
      <c r="AO87" s="33"/>
      <c r="AP87" s="33"/>
      <c r="AQ87" s="33"/>
      <c r="AR87" s="34"/>
      <c r="BE87" s="33"/>
    </row>
    <row r="88" spans="1:91" s="2" customFormat="1" ht="6.95" customHeight="1">
      <c r="A88" s="33"/>
      <c r="B88" s="34"/>
      <c r="C88" s="33"/>
      <c r="D88" s="33"/>
      <c r="E88" s="33"/>
      <c r="F88" s="33"/>
      <c r="G88" s="33"/>
      <c r="H88" s="33"/>
      <c r="I88" s="33"/>
      <c r="J88" s="33"/>
      <c r="K88" s="33"/>
      <c r="L88" s="33"/>
      <c r="M88" s="33"/>
      <c r="N88" s="33"/>
      <c r="O88" s="33"/>
      <c r="P88" s="33"/>
      <c r="Q88" s="33"/>
      <c r="R88" s="33"/>
      <c r="S88" s="33"/>
      <c r="T88" s="33"/>
      <c r="U88" s="33"/>
      <c r="V88" s="33"/>
      <c r="W88" s="33"/>
      <c r="X88" s="33"/>
      <c r="Y88" s="33"/>
      <c r="Z88" s="33"/>
      <c r="AA88" s="33"/>
      <c r="AB88" s="33"/>
      <c r="AC88" s="33"/>
      <c r="AD88" s="33"/>
      <c r="AE88" s="33"/>
      <c r="AF88" s="33"/>
      <c r="AG88" s="33"/>
      <c r="AH88" s="33"/>
      <c r="AI88" s="33"/>
      <c r="AJ88" s="33"/>
      <c r="AK88" s="33"/>
      <c r="AL88" s="33"/>
      <c r="AM88" s="33"/>
      <c r="AN88" s="33"/>
      <c r="AO88" s="33"/>
      <c r="AP88" s="33"/>
      <c r="AQ88" s="33"/>
      <c r="AR88" s="34"/>
      <c r="BE88" s="33"/>
    </row>
    <row r="89" spans="1:91" s="2" customFormat="1" ht="15.2" customHeight="1">
      <c r="A89" s="33"/>
      <c r="B89" s="34"/>
      <c r="C89" s="28" t="s">
        <v>24</v>
      </c>
      <c r="D89" s="33"/>
      <c r="E89" s="33"/>
      <c r="F89" s="33"/>
      <c r="G89" s="33"/>
      <c r="H89" s="33"/>
      <c r="I89" s="33"/>
      <c r="J89" s="33"/>
      <c r="K89" s="33"/>
      <c r="L89" s="4" t="str">
        <f>IF(E11= "","",E11)</f>
        <v>Statutární město Brno</v>
      </c>
      <c r="M89" s="33"/>
      <c r="N89" s="33"/>
      <c r="O89" s="33"/>
      <c r="P89" s="33"/>
      <c r="Q89" s="33"/>
      <c r="R89" s="33"/>
      <c r="S89" s="33"/>
      <c r="T89" s="33"/>
      <c r="U89" s="33"/>
      <c r="V89" s="33"/>
      <c r="W89" s="33"/>
      <c r="X89" s="33"/>
      <c r="Y89" s="33"/>
      <c r="Z89" s="33"/>
      <c r="AA89" s="33"/>
      <c r="AB89" s="33"/>
      <c r="AC89" s="33"/>
      <c r="AD89" s="33"/>
      <c r="AE89" s="33"/>
      <c r="AF89" s="33"/>
      <c r="AG89" s="33"/>
      <c r="AH89" s="33"/>
      <c r="AI89" s="28" t="s">
        <v>30</v>
      </c>
      <c r="AJ89" s="33"/>
      <c r="AK89" s="33"/>
      <c r="AL89" s="33"/>
      <c r="AM89" s="227" t="str">
        <f>IF(E17="","",E17)</f>
        <v>Sweco a.s., divize Morava</v>
      </c>
      <c r="AN89" s="228"/>
      <c r="AO89" s="228"/>
      <c r="AP89" s="228"/>
      <c r="AQ89" s="33"/>
      <c r="AR89" s="34"/>
      <c r="AS89" s="223" t="s">
        <v>55</v>
      </c>
      <c r="AT89" s="224"/>
      <c r="AU89" s="57"/>
      <c r="AV89" s="57"/>
      <c r="AW89" s="57"/>
      <c r="AX89" s="57"/>
      <c r="AY89" s="57"/>
      <c r="AZ89" s="57"/>
      <c r="BA89" s="57"/>
      <c r="BB89" s="57"/>
      <c r="BC89" s="57"/>
      <c r="BD89" s="58"/>
      <c r="BE89" s="33"/>
    </row>
    <row r="90" spans="1:91" s="2" customFormat="1" ht="15.2" customHeight="1">
      <c r="A90" s="33"/>
      <c r="B90" s="34"/>
      <c r="C90" s="28" t="s">
        <v>28</v>
      </c>
      <c r="D90" s="33"/>
      <c r="E90" s="33"/>
      <c r="F90" s="33"/>
      <c r="G90" s="33"/>
      <c r="H90" s="33"/>
      <c r="I90" s="33"/>
      <c r="J90" s="33"/>
      <c r="K90" s="33"/>
      <c r="L90" s="4" t="str">
        <f>IF(E14= "Vyplň údaj","",E14)</f>
        <v/>
      </c>
      <c r="M90" s="33"/>
      <c r="N90" s="33"/>
      <c r="O90" s="33"/>
      <c r="P90" s="33"/>
      <c r="Q90" s="33"/>
      <c r="R90" s="33"/>
      <c r="S90" s="33"/>
      <c r="T90" s="33"/>
      <c r="U90" s="33"/>
      <c r="V90" s="33"/>
      <c r="W90" s="33"/>
      <c r="X90" s="33"/>
      <c r="Y90" s="33"/>
      <c r="Z90" s="33"/>
      <c r="AA90" s="33"/>
      <c r="AB90" s="33"/>
      <c r="AC90" s="33"/>
      <c r="AD90" s="33"/>
      <c r="AE90" s="33"/>
      <c r="AF90" s="33"/>
      <c r="AG90" s="33"/>
      <c r="AH90" s="33"/>
      <c r="AI90" s="28" t="s">
        <v>33</v>
      </c>
      <c r="AJ90" s="33"/>
      <c r="AK90" s="33"/>
      <c r="AL90" s="33"/>
      <c r="AM90" s="227" t="str">
        <f>IF(E20="","",E20)</f>
        <v xml:space="preserve"> </v>
      </c>
      <c r="AN90" s="228"/>
      <c r="AO90" s="228"/>
      <c r="AP90" s="228"/>
      <c r="AQ90" s="33"/>
      <c r="AR90" s="34"/>
      <c r="AS90" s="225"/>
      <c r="AT90" s="226"/>
      <c r="AU90" s="59"/>
      <c r="AV90" s="59"/>
      <c r="AW90" s="59"/>
      <c r="AX90" s="59"/>
      <c r="AY90" s="59"/>
      <c r="AZ90" s="59"/>
      <c r="BA90" s="59"/>
      <c r="BB90" s="59"/>
      <c r="BC90" s="59"/>
      <c r="BD90" s="60"/>
      <c r="BE90" s="33"/>
    </row>
    <row r="91" spans="1:91" s="2" customFormat="1" ht="10.9" customHeight="1">
      <c r="A91" s="33"/>
      <c r="B91" s="34"/>
      <c r="C91" s="33"/>
      <c r="D91" s="33"/>
      <c r="E91" s="33"/>
      <c r="F91" s="33"/>
      <c r="G91" s="33"/>
      <c r="H91" s="33"/>
      <c r="I91" s="33"/>
      <c r="J91" s="33"/>
      <c r="K91" s="33"/>
      <c r="L91" s="33"/>
      <c r="M91" s="33"/>
      <c r="N91" s="33"/>
      <c r="O91" s="33"/>
      <c r="P91" s="33"/>
      <c r="Q91" s="33"/>
      <c r="R91" s="33"/>
      <c r="S91" s="33"/>
      <c r="T91" s="33"/>
      <c r="U91" s="33"/>
      <c r="V91" s="33"/>
      <c r="W91" s="33"/>
      <c r="X91" s="33"/>
      <c r="Y91" s="33"/>
      <c r="Z91" s="33"/>
      <c r="AA91" s="33"/>
      <c r="AB91" s="33"/>
      <c r="AC91" s="33"/>
      <c r="AD91" s="33"/>
      <c r="AE91" s="33"/>
      <c r="AF91" s="33"/>
      <c r="AG91" s="33"/>
      <c r="AH91" s="33"/>
      <c r="AI91" s="33"/>
      <c r="AJ91" s="33"/>
      <c r="AK91" s="33"/>
      <c r="AL91" s="33"/>
      <c r="AM91" s="33"/>
      <c r="AN91" s="33"/>
      <c r="AO91" s="33"/>
      <c r="AP91" s="33"/>
      <c r="AQ91" s="33"/>
      <c r="AR91" s="34"/>
      <c r="AS91" s="225"/>
      <c r="AT91" s="226"/>
      <c r="AU91" s="59"/>
      <c r="AV91" s="59"/>
      <c r="AW91" s="59"/>
      <c r="AX91" s="59"/>
      <c r="AY91" s="59"/>
      <c r="AZ91" s="59"/>
      <c r="BA91" s="59"/>
      <c r="BB91" s="59"/>
      <c r="BC91" s="59"/>
      <c r="BD91" s="60"/>
      <c r="BE91" s="33"/>
    </row>
    <row r="92" spans="1:91" s="2" customFormat="1" ht="29.25" customHeight="1">
      <c r="A92" s="33"/>
      <c r="B92" s="34"/>
      <c r="C92" s="229" t="s">
        <v>56</v>
      </c>
      <c r="D92" s="230"/>
      <c r="E92" s="230"/>
      <c r="F92" s="230"/>
      <c r="G92" s="230"/>
      <c r="H92" s="61"/>
      <c r="I92" s="232" t="s">
        <v>57</v>
      </c>
      <c r="J92" s="230"/>
      <c r="K92" s="230"/>
      <c r="L92" s="230"/>
      <c r="M92" s="230"/>
      <c r="N92" s="230"/>
      <c r="O92" s="230"/>
      <c r="P92" s="230"/>
      <c r="Q92" s="230"/>
      <c r="R92" s="230"/>
      <c r="S92" s="230"/>
      <c r="T92" s="230"/>
      <c r="U92" s="230"/>
      <c r="V92" s="230"/>
      <c r="W92" s="230"/>
      <c r="X92" s="230"/>
      <c r="Y92" s="230"/>
      <c r="Z92" s="230"/>
      <c r="AA92" s="230"/>
      <c r="AB92" s="230"/>
      <c r="AC92" s="230"/>
      <c r="AD92" s="230"/>
      <c r="AE92" s="230"/>
      <c r="AF92" s="230"/>
      <c r="AG92" s="231" t="s">
        <v>58</v>
      </c>
      <c r="AH92" s="230"/>
      <c r="AI92" s="230"/>
      <c r="AJ92" s="230"/>
      <c r="AK92" s="230"/>
      <c r="AL92" s="230"/>
      <c r="AM92" s="230"/>
      <c r="AN92" s="232" t="s">
        <v>59</v>
      </c>
      <c r="AO92" s="230"/>
      <c r="AP92" s="233"/>
      <c r="AQ92" s="62" t="s">
        <v>60</v>
      </c>
      <c r="AR92" s="34"/>
      <c r="AS92" s="63" t="s">
        <v>61</v>
      </c>
      <c r="AT92" s="64" t="s">
        <v>62</v>
      </c>
      <c r="AU92" s="64" t="s">
        <v>63</v>
      </c>
      <c r="AV92" s="64" t="s">
        <v>64</v>
      </c>
      <c r="AW92" s="64" t="s">
        <v>65</v>
      </c>
      <c r="AX92" s="64" t="s">
        <v>66</v>
      </c>
      <c r="AY92" s="64" t="s">
        <v>67</v>
      </c>
      <c r="AZ92" s="64" t="s">
        <v>68</v>
      </c>
      <c r="BA92" s="64" t="s">
        <v>69</v>
      </c>
      <c r="BB92" s="64" t="s">
        <v>70</v>
      </c>
      <c r="BC92" s="64" t="s">
        <v>71</v>
      </c>
      <c r="BD92" s="65" t="s">
        <v>72</v>
      </c>
      <c r="BE92" s="33"/>
    </row>
    <row r="93" spans="1:91" s="2" customFormat="1" ht="10.9" customHeight="1">
      <c r="A93" s="33"/>
      <c r="B93" s="34"/>
      <c r="C93" s="33"/>
      <c r="D93" s="33"/>
      <c r="E93" s="33"/>
      <c r="F93" s="33"/>
      <c r="G93" s="33"/>
      <c r="H93" s="33"/>
      <c r="I93" s="33"/>
      <c r="J93" s="33"/>
      <c r="K93" s="33"/>
      <c r="L93" s="33"/>
      <c r="M93" s="33"/>
      <c r="N93" s="33"/>
      <c r="O93" s="33"/>
      <c r="P93" s="33"/>
      <c r="Q93" s="33"/>
      <c r="R93" s="33"/>
      <c r="S93" s="33"/>
      <c r="T93" s="33"/>
      <c r="U93" s="33"/>
      <c r="V93" s="33"/>
      <c r="W93" s="33"/>
      <c r="X93" s="33"/>
      <c r="Y93" s="33"/>
      <c r="Z93" s="33"/>
      <c r="AA93" s="33"/>
      <c r="AB93" s="33"/>
      <c r="AC93" s="33"/>
      <c r="AD93" s="33"/>
      <c r="AE93" s="33"/>
      <c r="AF93" s="33"/>
      <c r="AG93" s="33"/>
      <c r="AH93" s="33"/>
      <c r="AI93" s="33"/>
      <c r="AJ93" s="33"/>
      <c r="AK93" s="33"/>
      <c r="AL93" s="33"/>
      <c r="AM93" s="33"/>
      <c r="AN93" s="33"/>
      <c r="AO93" s="33"/>
      <c r="AP93" s="33"/>
      <c r="AQ93" s="33"/>
      <c r="AR93" s="34"/>
      <c r="AS93" s="66"/>
      <c r="AT93" s="67"/>
      <c r="AU93" s="67"/>
      <c r="AV93" s="67"/>
      <c r="AW93" s="67"/>
      <c r="AX93" s="67"/>
      <c r="AY93" s="67"/>
      <c r="AZ93" s="67"/>
      <c r="BA93" s="67"/>
      <c r="BB93" s="67"/>
      <c r="BC93" s="67"/>
      <c r="BD93" s="68"/>
      <c r="BE93" s="33"/>
    </row>
    <row r="94" spans="1:91" s="6" customFormat="1" ht="32.450000000000003" customHeight="1">
      <c r="B94" s="69"/>
      <c r="C94" s="70" t="s">
        <v>73</v>
      </c>
      <c r="D94" s="71"/>
      <c r="E94" s="71"/>
      <c r="F94" s="71"/>
      <c r="G94" s="71"/>
      <c r="H94" s="71"/>
      <c r="I94" s="71"/>
      <c r="J94" s="71"/>
      <c r="K94" s="71"/>
      <c r="L94" s="71"/>
      <c r="M94" s="71"/>
      <c r="N94" s="71"/>
      <c r="O94" s="71"/>
      <c r="P94" s="71"/>
      <c r="Q94" s="71"/>
      <c r="R94" s="71"/>
      <c r="S94" s="71"/>
      <c r="T94" s="71"/>
      <c r="U94" s="71"/>
      <c r="V94" s="71"/>
      <c r="W94" s="71"/>
      <c r="X94" s="71"/>
      <c r="Y94" s="71"/>
      <c r="Z94" s="71"/>
      <c r="AA94" s="71"/>
      <c r="AB94" s="71"/>
      <c r="AC94" s="71"/>
      <c r="AD94" s="71"/>
      <c r="AE94" s="71"/>
      <c r="AF94" s="71"/>
      <c r="AG94" s="242">
        <f>ROUND(AG95,2)</f>
        <v>0</v>
      </c>
      <c r="AH94" s="242"/>
      <c r="AI94" s="242"/>
      <c r="AJ94" s="242"/>
      <c r="AK94" s="242"/>
      <c r="AL94" s="242"/>
      <c r="AM94" s="242"/>
      <c r="AN94" s="243">
        <f t="shared" ref="AN94:AN103" si="0">SUM(AG94,AT94)</f>
        <v>0</v>
      </c>
      <c r="AO94" s="243"/>
      <c r="AP94" s="243"/>
      <c r="AQ94" s="73" t="s">
        <v>1</v>
      </c>
      <c r="AR94" s="69"/>
      <c r="AS94" s="74">
        <f>ROUND(AS95,2)</f>
        <v>0</v>
      </c>
      <c r="AT94" s="75">
        <f t="shared" ref="AT94:AT103" si="1">ROUND(SUM(AV94:AW94),2)</f>
        <v>0</v>
      </c>
      <c r="AU94" s="76">
        <f>ROUND(AU95,5)</f>
        <v>0</v>
      </c>
      <c r="AV94" s="75">
        <f>ROUND(AZ94*L29,2)</f>
        <v>0</v>
      </c>
      <c r="AW94" s="75">
        <f>ROUND(BA94*L30,2)</f>
        <v>0</v>
      </c>
      <c r="AX94" s="75">
        <f>ROUND(BB94*L29,2)</f>
        <v>0</v>
      </c>
      <c r="AY94" s="75">
        <f>ROUND(BC94*L30,2)</f>
        <v>0</v>
      </c>
      <c r="AZ94" s="75">
        <f>ROUND(AZ95,2)</f>
        <v>0</v>
      </c>
      <c r="BA94" s="75">
        <f>ROUND(BA95,2)</f>
        <v>0</v>
      </c>
      <c r="BB94" s="75">
        <f>ROUND(BB95,2)</f>
        <v>0</v>
      </c>
      <c r="BC94" s="75">
        <f>ROUND(BC95,2)</f>
        <v>0</v>
      </c>
      <c r="BD94" s="77">
        <f>ROUND(BD95,2)</f>
        <v>0</v>
      </c>
      <c r="BS94" s="78" t="s">
        <v>74</v>
      </c>
      <c r="BT94" s="78" t="s">
        <v>75</v>
      </c>
      <c r="BU94" s="79" t="s">
        <v>76</v>
      </c>
      <c r="BV94" s="78" t="s">
        <v>77</v>
      </c>
      <c r="BW94" s="78" t="s">
        <v>4</v>
      </c>
      <c r="BX94" s="78" t="s">
        <v>78</v>
      </c>
      <c r="CL94" s="78" t="s">
        <v>1</v>
      </c>
    </row>
    <row r="95" spans="1:91" s="7" customFormat="1" ht="24.75" customHeight="1">
      <c r="B95" s="80"/>
      <c r="C95" s="81"/>
      <c r="D95" s="237" t="s">
        <v>79</v>
      </c>
      <c r="E95" s="237"/>
      <c r="F95" s="237"/>
      <c r="G95" s="237"/>
      <c r="H95" s="237"/>
      <c r="I95" s="82"/>
      <c r="J95" s="237" t="s">
        <v>17</v>
      </c>
      <c r="K95" s="237"/>
      <c r="L95" s="237"/>
      <c r="M95" s="237"/>
      <c r="N95" s="237"/>
      <c r="O95" s="237"/>
      <c r="P95" s="237"/>
      <c r="Q95" s="237"/>
      <c r="R95" s="237"/>
      <c r="S95" s="237"/>
      <c r="T95" s="237"/>
      <c r="U95" s="237"/>
      <c r="V95" s="237"/>
      <c r="W95" s="237"/>
      <c r="X95" s="237"/>
      <c r="Y95" s="237"/>
      <c r="Z95" s="237"/>
      <c r="AA95" s="237"/>
      <c r="AB95" s="237"/>
      <c r="AC95" s="237"/>
      <c r="AD95" s="237"/>
      <c r="AE95" s="237"/>
      <c r="AF95" s="237"/>
      <c r="AG95" s="234">
        <f>ROUND(AG96+AG102+AG103,2)</f>
        <v>0</v>
      </c>
      <c r="AH95" s="235"/>
      <c r="AI95" s="235"/>
      <c r="AJ95" s="235"/>
      <c r="AK95" s="235"/>
      <c r="AL95" s="235"/>
      <c r="AM95" s="235"/>
      <c r="AN95" s="236">
        <f t="shared" si="0"/>
        <v>0</v>
      </c>
      <c r="AO95" s="235"/>
      <c r="AP95" s="235"/>
      <c r="AQ95" s="83" t="s">
        <v>80</v>
      </c>
      <c r="AR95" s="80"/>
      <c r="AS95" s="84">
        <f>ROUND(AS96+AS102+AS103,2)</f>
        <v>0</v>
      </c>
      <c r="AT95" s="85">
        <f t="shared" si="1"/>
        <v>0</v>
      </c>
      <c r="AU95" s="86">
        <f>ROUND(AU96+AU102+AU103,5)</f>
        <v>0</v>
      </c>
      <c r="AV95" s="85">
        <f>ROUND(AZ95*L29,2)</f>
        <v>0</v>
      </c>
      <c r="AW95" s="85">
        <f>ROUND(BA95*L30,2)</f>
        <v>0</v>
      </c>
      <c r="AX95" s="85">
        <f>ROUND(BB95*L29,2)</f>
        <v>0</v>
      </c>
      <c r="AY95" s="85">
        <f>ROUND(BC95*L30,2)</f>
        <v>0</v>
      </c>
      <c r="AZ95" s="85">
        <f>ROUND(AZ96+AZ102+AZ103,2)</f>
        <v>0</v>
      </c>
      <c r="BA95" s="85">
        <f>ROUND(BA96+BA102+BA103,2)</f>
        <v>0</v>
      </c>
      <c r="BB95" s="85">
        <f>ROUND(BB96+BB102+BB103,2)</f>
        <v>0</v>
      </c>
      <c r="BC95" s="85">
        <f>ROUND(BC96+BC102+BC103,2)</f>
        <v>0</v>
      </c>
      <c r="BD95" s="87">
        <f>ROUND(BD96+BD102+BD103,2)</f>
        <v>0</v>
      </c>
      <c r="BS95" s="88" t="s">
        <v>74</v>
      </c>
      <c r="BT95" s="88" t="s">
        <v>81</v>
      </c>
      <c r="BU95" s="88" t="s">
        <v>76</v>
      </c>
      <c r="BV95" s="88" t="s">
        <v>77</v>
      </c>
      <c r="BW95" s="88" t="s">
        <v>82</v>
      </c>
      <c r="BX95" s="88" t="s">
        <v>4</v>
      </c>
      <c r="CL95" s="88" t="s">
        <v>1</v>
      </c>
      <c r="CM95" s="88" t="s">
        <v>83</v>
      </c>
    </row>
    <row r="96" spans="1:91" s="4" customFormat="1" ht="23.25" customHeight="1">
      <c r="B96" s="52"/>
      <c r="C96" s="10"/>
      <c r="D96" s="10"/>
      <c r="E96" s="240" t="s">
        <v>84</v>
      </c>
      <c r="F96" s="240"/>
      <c r="G96" s="240"/>
      <c r="H96" s="240"/>
      <c r="I96" s="240"/>
      <c r="J96" s="10"/>
      <c r="K96" s="240" t="s">
        <v>85</v>
      </c>
      <c r="L96" s="240"/>
      <c r="M96" s="240"/>
      <c r="N96" s="240"/>
      <c r="O96" s="240"/>
      <c r="P96" s="240"/>
      <c r="Q96" s="240"/>
      <c r="R96" s="240"/>
      <c r="S96" s="240"/>
      <c r="T96" s="240"/>
      <c r="U96" s="240"/>
      <c r="V96" s="240"/>
      <c r="W96" s="240"/>
      <c r="X96" s="240"/>
      <c r="Y96" s="240"/>
      <c r="Z96" s="240"/>
      <c r="AA96" s="240"/>
      <c r="AB96" s="240"/>
      <c r="AC96" s="240"/>
      <c r="AD96" s="240"/>
      <c r="AE96" s="240"/>
      <c r="AF96" s="240"/>
      <c r="AG96" s="241">
        <f>ROUND(SUM(AG97:AG101),2)</f>
        <v>0</v>
      </c>
      <c r="AH96" s="239"/>
      <c r="AI96" s="239"/>
      <c r="AJ96" s="239"/>
      <c r="AK96" s="239"/>
      <c r="AL96" s="239"/>
      <c r="AM96" s="239"/>
      <c r="AN96" s="238">
        <f t="shared" si="0"/>
        <v>0</v>
      </c>
      <c r="AO96" s="239"/>
      <c r="AP96" s="239"/>
      <c r="AQ96" s="89" t="s">
        <v>86</v>
      </c>
      <c r="AR96" s="52"/>
      <c r="AS96" s="90">
        <f>ROUND(SUM(AS97:AS101),2)</f>
        <v>0</v>
      </c>
      <c r="AT96" s="91">
        <f t="shared" si="1"/>
        <v>0</v>
      </c>
      <c r="AU96" s="92">
        <f>ROUND(SUM(AU97:AU101),5)</f>
        <v>0</v>
      </c>
      <c r="AV96" s="91">
        <f>ROUND(AZ96*L29,2)</f>
        <v>0</v>
      </c>
      <c r="AW96" s="91">
        <f>ROUND(BA96*L30,2)</f>
        <v>0</v>
      </c>
      <c r="AX96" s="91">
        <f>ROUND(BB96*L29,2)</f>
        <v>0</v>
      </c>
      <c r="AY96" s="91">
        <f>ROUND(BC96*L30,2)</f>
        <v>0</v>
      </c>
      <c r="AZ96" s="91">
        <f>ROUND(SUM(AZ97:AZ101),2)</f>
        <v>0</v>
      </c>
      <c r="BA96" s="91">
        <f>ROUND(SUM(BA97:BA101),2)</f>
        <v>0</v>
      </c>
      <c r="BB96" s="91">
        <f>ROUND(SUM(BB97:BB101),2)</f>
        <v>0</v>
      </c>
      <c r="BC96" s="91">
        <f>ROUND(SUM(BC97:BC101),2)</f>
        <v>0</v>
      </c>
      <c r="BD96" s="93">
        <f>ROUND(SUM(BD97:BD101),2)</f>
        <v>0</v>
      </c>
      <c r="BS96" s="26" t="s">
        <v>74</v>
      </c>
      <c r="BT96" s="26" t="s">
        <v>83</v>
      </c>
      <c r="BU96" s="26" t="s">
        <v>76</v>
      </c>
      <c r="BV96" s="26" t="s">
        <v>77</v>
      </c>
      <c r="BW96" s="26" t="s">
        <v>87</v>
      </c>
      <c r="BX96" s="26" t="s">
        <v>82</v>
      </c>
      <c r="CL96" s="26" t="s">
        <v>1</v>
      </c>
    </row>
    <row r="97" spans="1:90" s="4" customFormat="1" ht="23.25" customHeight="1">
      <c r="A97" s="94" t="s">
        <v>88</v>
      </c>
      <c r="B97" s="52"/>
      <c r="C97" s="10"/>
      <c r="D97" s="10"/>
      <c r="E97" s="10"/>
      <c r="F97" s="240" t="s">
        <v>89</v>
      </c>
      <c r="G97" s="240"/>
      <c r="H97" s="240"/>
      <c r="I97" s="240"/>
      <c r="J97" s="240"/>
      <c r="K97" s="10"/>
      <c r="L97" s="240" t="s">
        <v>90</v>
      </c>
      <c r="M97" s="240"/>
      <c r="N97" s="240"/>
      <c r="O97" s="240"/>
      <c r="P97" s="240"/>
      <c r="Q97" s="240"/>
      <c r="R97" s="240"/>
      <c r="S97" s="240"/>
      <c r="T97" s="240"/>
      <c r="U97" s="240"/>
      <c r="V97" s="240"/>
      <c r="W97" s="240"/>
      <c r="X97" s="240"/>
      <c r="Y97" s="240"/>
      <c r="Z97" s="240"/>
      <c r="AA97" s="240"/>
      <c r="AB97" s="240"/>
      <c r="AC97" s="240"/>
      <c r="AD97" s="240"/>
      <c r="AE97" s="240"/>
      <c r="AF97" s="240"/>
      <c r="AG97" s="238">
        <f>'0001 - SO 01.1 Stavební ú...'!J34</f>
        <v>0</v>
      </c>
      <c r="AH97" s="239"/>
      <c r="AI97" s="239"/>
      <c r="AJ97" s="239"/>
      <c r="AK97" s="239"/>
      <c r="AL97" s="239"/>
      <c r="AM97" s="239"/>
      <c r="AN97" s="238">
        <f t="shared" si="0"/>
        <v>0</v>
      </c>
      <c r="AO97" s="239"/>
      <c r="AP97" s="239"/>
      <c r="AQ97" s="89" t="s">
        <v>86</v>
      </c>
      <c r="AR97" s="52"/>
      <c r="AS97" s="90">
        <v>0</v>
      </c>
      <c r="AT97" s="91">
        <f t="shared" si="1"/>
        <v>0</v>
      </c>
      <c r="AU97" s="92">
        <f>'0001 - SO 01.1 Stavební ú...'!P143</f>
        <v>0</v>
      </c>
      <c r="AV97" s="91">
        <f>'0001 - SO 01.1 Stavební ú...'!J37</f>
        <v>0</v>
      </c>
      <c r="AW97" s="91">
        <f>'0001 - SO 01.1 Stavební ú...'!J38</f>
        <v>0</v>
      </c>
      <c r="AX97" s="91">
        <f>'0001 - SO 01.1 Stavební ú...'!J39</f>
        <v>0</v>
      </c>
      <c r="AY97" s="91">
        <f>'0001 - SO 01.1 Stavební ú...'!J40</f>
        <v>0</v>
      </c>
      <c r="AZ97" s="91">
        <f>'0001 - SO 01.1 Stavební ú...'!F37</f>
        <v>0</v>
      </c>
      <c r="BA97" s="91">
        <f>'0001 - SO 01.1 Stavební ú...'!F38</f>
        <v>0</v>
      </c>
      <c r="BB97" s="91">
        <f>'0001 - SO 01.1 Stavební ú...'!F39</f>
        <v>0</v>
      </c>
      <c r="BC97" s="91">
        <f>'0001 - SO 01.1 Stavební ú...'!F40</f>
        <v>0</v>
      </c>
      <c r="BD97" s="93">
        <f>'0001 - SO 01.1 Stavební ú...'!F41</f>
        <v>0</v>
      </c>
      <c r="BT97" s="26" t="s">
        <v>91</v>
      </c>
      <c r="BV97" s="26" t="s">
        <v>77</v>
      </c>
      <c r="BW97" s="26" t="s">
        <v>92</v>
      </c>
      <c r="BX97" s="26" t="s">
        <v>87</v>
      </c>
      <c r="CL97" s="26" t="s">
        <v>1</v>
      </c>
    </row>
    <row r="98" spans="1:90" s="4" customFormat="1" ht="23.25" customHeight="1">
      <c r="A98" s="94" t="s">
        <v>88</v>
      </c>
      <c r="B98" s="52"/>
      <c r="C98" s="10"/>
      <c r="D98" s="10"/>
      <c r="E98" s="10"/>
      <c r="F98" s="240" t="s">
        <v>93</v>
      </c>
      <c r="G98" s="240"/>
      <c r="H98" s="240"/>
      <c r="I98" s="240"/>
      <c r="J98" s="240"/>
      <c r="K98" s="10"/>
      <c r="L98" s="240" t="s">
        <v>94</v>
      </c>
      <c r="M98" s="240"/>
      <c r="N98" s="240"/>
      <c r="O98" s="240"/>
      <c r="P98" s="240"/>
      <c r="Q98" s="240"/>
      <c r="R98" s="240"/>
      <c r="S98" s="240"/>
      <c r="T98" s="240"/>
      <c r="U98" s="240"/>
      <c r="V98" s="240"/>
      <c r="W98" s="240"/>
      <c r="X98" s="240"/>
      <c r="Y98" s="240"/>
      <c r="Z98" s="240"/>
      <c r="AA98" s="240"/>
      <c r="AB98" s="240"/>
      <c r="AC98" s="240"/>
      <c r="AD98" s="240"/>
      <c r="AE98" s="240"/>
      <c r="AF98" s="240"/>
      <c r="AG98" s="238">
        <f>'0002 - SO 01.2 Stavební ú...'!J34</f>
        <v>0</v>
      </c>
      <c r="AH98" s="239"/>
      <c r="AI98" s="239"/>
      <c r="AJ98" s="239"/>
      <c r="AK98" s="239"/>
      <c r="AL98" s="239"/>
      <c r="AM98" s="239"/>
      <c r="AN98" s="238">
        <f t="shared" si="0"/>
        <v>0</v>
      </c>
      <c r="AO98" s="239"/>
      <c r="AP98" s="239"/>
      <c r="AQ98" s="89" t="s">
        <v>86</v>
      </c>
      <c r="AR98" s="52"/>
      <c r="AS98" s="90">
        <v>0</v>
      </c>
      <c r="AT98" s="91">
        <f t="shared" si="1"/>
        <v>0</v>
      </c>
      <c r="AU98" s="92">
        <f>'0002 - SO 01.2 Stavební ú...'!P129</f>
        <v>0</v>
      </c>
      <c r="AV98" s="91">
        <f>'0002 - SO 01.2 Stavební ú...'!J37</f>
        <v>0</v>
      </c>
      <c r="AW98" s="91">
        <f>'0002 - SO 01.2 Stavební ú...'!J38</f>
        <v>0</v>
      </c>
      <c r="AX98" s="91">
        <f>'0002 - SO 01.2 Stavební ú...'!J39</f>
        <v>0</v>
      </c>
      <c r="AY98" s="91">
        <f>'0002 - SO 01.2 Stavební ú...'!J40</f>
        <v>0</v>
      </c>
      <c r="AZ98" s="91">
        <f>'0002 - SO 01.2 Stavební ú...'!F37</f>
        <v>0</v>
      </c>
      <c r="BA98" s="91">
        <f>'0002 - SO 01.2 Stavební ú...'!F38</f>
        <v>0</v>
      </c>
      <c r="BB98" s="91">
        <f>'0002 - SO 01.2 Stavební ú...'!F39</f>
        <v>0</v>
      </c>
      <c r="BC98" s="91">
        <f>'0002 - SO 01.2 Stavební ú...'!F40</f>
        <v>0</v>
      </c>
      <c r="BD98" s="93">
        <f>'0002 - SO 01.2 Stavební ú...'!F41</f>
        <v>0</v>
      </c>
      <c r="BT98" s="26" t="s">
        <v>91</v>
      </c>
      <c r="BV98" s="26" t="s">
        <v>77</v>
      </c>
      <c r="BW98" s="26" t="s">
        <v>95</v>
      </c>
      <c r="BX98" s="26" t="s">
        <v>87</v>
      </c>
      <c r="CL98" s="26" t="s">
        <v>1</v>
      </c>
    </row>
    <row r="99" spans="1:90" s="4" customFormat="1" ht="23.25" customHeight="1">
      <c r="A99" s="94" t="s">
        <v>88</v>
      </c>
      <c r="B99" s="52"/>
      <c r="C99" s="10"/>
      <c r="D99" s="10"/>
      <c r="E99" s="10"/>
      <c r="F99" s="240" t="s">
        <v>96</v>
      </c>
      <c r="G99" s="240"/>
      <c r="H99" s="240"/>
      <c r="I99" s="240"/>
      <c r="J99" s="240"/>
      <c r="K99" s="10"/>
      <c r="L99" s="240" t="s">
        <v>97</v>
      </c>
      <c r="M99" s="240"/>
      <c r="N99" s="240"/>
      <c r="O99" s="240"/>
      <c r="P99" s="240"/>
      <c r="Q99" s="240"/>
      <c r="R99" s="240"/>
      <c r="S99" s="240"/>
      <c r="T99" s="240"/>
      <c r="U99" s="240"/>
      <c r="V99" s="240"/>
      <c r="W99" s="240"/>
      <c r="X99" s="240"/>
      <c r="Y99" s="240"/>
      <c r="Z99" s="240"/>
      <c r="AA99" s="240"/>
      <c r="AB99" s="240"/>
      <c r="AC99" s="240"/>
      <c r="AD99" s="240"/>
      <c r="AE99" s="240"/>
      <c r="AF99" s="240"/>
      <c r="AG99" s="238">
        <f>'0003 - SO 01.3 Stavební ú...'!J34</f>
        <v>0</v>
      </c>
      <c r="AH99" s="239"/>
      <c r="AI99" s="239"/>
      <c r="AJ99" s="239"/>
      <c r="AK99" s="239"/>
      <c r="AL99" s="239"/>
      <c r="AM99" s="239"/>
      <c r="AN99" s="238">
        <f t="shared" si="0"/>
        <v>0</v>
      </c>
      <c r="AO99" s="239"/>
      <c r="AP99" s="239"/>
      <c r="AQ99" s="89" t="s">
        <v>86</v>
      </c>
      <c r="AR99" s="52"/>
      <c r="AS99" s="90">
        <v>0</v>
      </c>
      <c r="AT99" s="91">
        <f t="shared" si="1"/>
        <v>0</v>
      </c>
      <c r="AU99" s="92">
        <f>'0003 - SO 01.3 Stavební ú...'!P134</f>
        <v>0</v>
      </c>
      <c r="AV99" s="91">
        <f>'0003 - SO 01.3 Stavební ú...'!J37</f>
        <v>0</v>
      </c>
      <c r="AW99" s="91">
        <f>'0003 - SO 01.3 Stavební ú...'!J38</f>
        <v>0</v>
      </c>
      <c r="AX99" s="91">
        <f>'0003 - SO 01.3 Stavební ú...'!J39</f>
        <v>0</v>
      </c>
      <c r="AY99" s="91">
        <f>'0003 - SO 01.3 Stavební ú...'!J40</f>
        <v>0</v>
      </c>
      <c r="AZ99" s="91">
        <f>'0003 - SO 01.3 Stavební ú...'!F37</f>
        <v>0</v>
      </c>
      <c r="BA99" s="91">
        <f>'0003 - SO 01.3 Stavební ú...'!F38</f>
        <v>0</v>
      </c>
      <c r="BB99" s="91">
        <f>'0003 - SO 01.3 Stavební ú...'!F39</f>
        <v>0</v>
      </c>
      <c r="BC99" s="91">
        <f>'0003 - SO 01.3 Stavební ú...'!F40</f>
        <v>0</v>
      </c>
      <c r="BD99" s="93">
        <f>'0003 - SO 01.3 Stavební ú...'!F41</f>
        <v>0</v>
      </c>
      <c r="BT99" s="26" t="s">
        <v>91</v>
      </c>
      <c r="BV99" s="26" t="s">
        <v>77</v>
      </c>
      <c r="BW99" s="26" t="s">
        <v>98</v>
      </c>
      <c r="BX99" s="26" t="s">
        <v>87</v>
      </c>
      <c r="CL99" s="26" t="s">
        <v>1</v>
      </c>
    </row>
    <row r="100" spans="1:90" s="4" customFormat="1" ht="35.25" customHeight="1">
      <c r="A100" s="94" t="s">
        <v>88</v>
      </c>
      <c r="B100" s="52"/>
      <c r="C100" s="10"/>
      <c r="D100" s="10"/>
      <c r="E100" s="10"/>
      <c r="F100" s="240" t="s">
        <v>99</v>
      </c>
      <c r="G100" s="240"/>
      <c r="H100" s="240"/>
      <c r="I100" s="240"/>
      <c r="J100" s="240"/>
      <c r="K100" s="10"/>
      <c r="L100" s="240" t="s">
        <v>100</v>
      </c>
      <c r="M100" s="240"/>
      <c r="N100" s="240"/>
      <c r="O100" s="240"/>
      <c r="P100" s="240"/>
      <c r="Q100" s="240"/>
      <c r="R100" s="240"/>
      <c r="S100" s="240"/>
      <c r="T100" s="240"/>
      <c r="U100" s="240"/>
      <c r="V100" s="240"/>
      <c r="W100" s="240"/>
      <c r="X100" s="240"/>
      <c r="Y100" s="240"/>
      <c r="Z100" s="240"/>
      <c r="AA100" s="240"/>
      <c r="AB100" s="240"/>
      <c r="AC100" s="240"/>
      <c r="AD100" s="240"/>
      <c r="AE100" s="240"/>
      <c r="AF100" s="240"/>
      <c r="AG100" s="238">
        <f>'0004 - SO 01.4 Stavební ú...'!J34</f>
        <v>0</v>
      </c>
      <c r="AH100" s="239"/>
      <c r="AI100" s="239"/>
      <c r="AJ100" s="239"/>
      <c r="AK100" s="239"/>
      <c r="AL100" s="239"/>
      <c r="AM100" s="239"/>
      <c r="AN100" s="238">
        <f t="shared" si="0"/>
        <v>0</v>
      </c>
      <c r="AO100" s="239"/>
      <c r="AP100" s="239"/>
      <c r="AQ100" s="89" t="s">
        <v>86</v>
      </c>
      <c r="AR100" s="52"/>
      <c r="AS100" s="90">
        <v>0</v>
      </c>
      <c r="AT100" s="91">
        <f t="shared" si="1"/>
        <v>0</v>
      </c>
      <c r="AU100" s="92">
        <f>'0004 - SO 01.4 Stavební ú...'!P132</f>
        <v>0</v>
      </c>
      <c r="AV100" s="91">
        <f>'0004 - SO 01.4 Stavební ú...'!J37</f>
        <v>0</v>
      </c>
      <c r="AW100" s="91">
        <f>'0004 - SO 01.4 Stavební ú...'!J38</f>
        <v>0</v>
      </c>
      <c r="AX100" s="91">
        <f>'0004 - SO 01.4 Stavební ú...'!J39</f>
        <v>0</v>
      </c>
      <c r="AY100" s="91">
        <f>'0004 - SO 01.4 Stavební ú...'!J40</f>
        <v>0</v>
      </c>
      <c r="AZ100" s="91">
        <f>'0004 - SO 01.4 Stavební ú...'!F37</f>
        <v>0</v>
      </c>
      <c r="BA100" s="91">
        <f>'0004 - SO 01.4 Stavební ú...'!F38</f>
        <v>0</v>
      </c>
      <c r="BB100" s="91">
        <f>'0004 - SO 01.4 Stavební ú...'!F39</f>
        <v>0</v>
      </c>
      <c r="BC100" s="91">
        <f>'0004 - SO 01.4 Stavební ú...'!F40</f>
        <v>0</v>
      </c>
      <c r="BD100" s="93">
        <f>'0004 - SO 01.4 Stavební ú...'!F41</f>
        <v>0</v>
      </c>
      <c r="BT100" s="26" t="s">
        <v>91</v>
      </c>
      <c r="BV100" s="26" t="s">
        <v>77</v>
      </c>
      <c r="BW100" s="26" t="s">
        <v>101</v>
      </c>
      <c r="BX100" s="26" t="s">
        <v>87</v>
      </c>
      <c r="CL100" s="26" t="s">
        <v>1</v>
      </c>
    </row>
    <row r="101" spans="1:90" s="4" customFormat="1" ht="23.25" customHeight="1">
      <c r="A101" s="94" t="s">
        <v>88</v>
      </c>
      <c r="B101" s="52"/>
      <c r="C101" s="10"/>
      <c r="D101" s="10"/>
      <c r="E101" s="10"/>
      <c r="F101" s="240" t="s">
        <v>102</v>
      </c>
      <c r="G101" s="240"/>
      <c r="H101" s="240"/>
      <c r="I101" s="240"/>
      <c r="J101" s="240"/>
      <c r="K101" s="10"/>
      <c r="L101" s="240" t="s">
        <v>103</v>
      </c>
      <c r="M101" s="240"/>
      <c r="N101" s="240"/>
      <c r="O101" s="240"/>
      <c r="P101" s="240"/>
      <c r="Q101" s="240"/>
      <c r="R101" s="240"/>
      <c r="S101" s="240"/>
      <c r="T101" s="240"/>
      <c r="U101" s="240"/>
      <c r="V101" s="240"/>
      <c r="W101" s="240"/>
      <c r="X101" s="240"/>
      <c r="Y101" s="240"/>
      <c r="Z101" s="240"/>
      <c r="AA101" s="240"/>
      <c r="AB101" s="240"/>
      <c r="AC101" s="240"/>
      <c r="AD101" s="240"/>
      <c r="AE101" s="240"/>
      <c r="AF101" s="240"/>
      <c r="AG101" s="238">
        <f>'0005 - SO 01.5 Stavební ´...'!J34</f>
        <v>0</v>
      </c>
      <c r="AH101" s="239"/>
      <c r="AI101" s="239"/>
      <c r="AJ101" s="239"/>
      <c r="AK101" s="239"/>
      <c r="AL101" s="239"/>
      <c r="AM101" s="239"/>
      <c r="AN101" s="238">
        <f t="shared" si="0"/>
        <v>0</v>
      </c>
      <c r="AO101" s="239"/>
      <c r="AP101" s="239"/>
      <c r="AQ101" s="89" t="s">
        <v>86</v>
      </c>
      <c r="AR101" s="52"/>
      <c r="AS101" s="90">
        <v>0</v>
      </c>
      <c r="AT101" s="91">
        <f t="shared" si="1"/>
        <v>0</v>
      </c>
      <c r="AU101" s="92">
        <f>'0005 - SO 01.5 Stavební ´...'!P126</f>
        <v>0</v>
      </c>
      <c r="AV101" s="91">
        <f>'0005 - SO 01.5 Stavební ´...'!J37</f>
        <v>0</v>
      </c>
      <c r="AW101" s="91">
        <f>'0005 - SO 01.5 Stavební ´...'!J38</f>
        <v>0</v>
      </c>
      <c r="AX101" s="91">
        <f>'0005 - SO 01.5 Stavební ´...'!J39</f>
        <v>0</v>
      </c>
      <c r="AY101" s="91">
        <f>'0005 - SO 01.5 Stavební ´...'!J40</f>
        <v>0</v>
      </c>
      <c r="AZ101" s="91">
        <f>'0005 - SO 01.5 Stavební ´...'!F37</f>
        <v>0</v>
      </c>
      <c r="BA101" s="91">
        <f>'0005 - SO 01.5 Stavební ´...'!F38</f>
        <v>0</v>
      </c>
      <c r="BB101" s="91">
        <f>'0005 - SO 01.5 Stavební ´...'!F39</f>
        <v>0</v>
      </c>
      <c r="BC101" s="91">
        <f>'0005 - SO 01.5 Stavební ´...'!F40</f>
        <v>0</v>
      </c>
      <c r="BD101" s="93">
        <f>'0005 - SO 01.5 Stavební ´...'!F41</f>
        <v>0</v>
      </c>
      <c r="BT101" s="26" t="s">
        <v>91</v>
      </c>
      <c r="BV101" s="26" t="s">
        <v>77</v>
      </c>
      <c r="BW101" s="26" t="s">
        <v>104</v>
      </c>
      <c r="BX101" s="26" t="s">
        <v>87</v>
      </c>
      <c r="CL101" s="26" t="s">
        <v>1</v>
      </c>
    </row>
    <row r="102" spans="1:90" s="4" customFormat="1" ht="16.5" customHeight="1">
      <c r="A102" s="94" t="s">
        <v>88</v>
      </c>
      <c r="B102" s="52"/>
      <c r="C102" s="10"/>
      <c r="D102" s="10"/>
      <c r="E102" s="240" t="s">
        <v>105</v>
      </c>
      <c r="F102" s="240"/>
      <c r="G102" s="240"/>
      <c r="H102" s="240"/>
      <c r="I102" s="240"/>
      <c r="J102" s="10"/>
      <c r="K102" s="240" t="s">
        <v>106</v>
      </c>
      <c r="L102" s="240"/>
      <c r="M102" s="240"/>
      <c r="N102" s="240"/>
      <c r="O102" s="240"/>
      <c r="P102" s="240"/>
      <c r="Q102" s="240"/>
      <c r="R102" s="240"/>
      <c r="S102" s="240"/>
      <c r="T102" s="240"/>
      <c r="U102" s="240"/>
      <c r="V102" s="240"/>
      <c r="W102" s="240"/>
      <c r="X102" s="240"/>
      <c r="Y102" s="240"/>
      <c r="Z102" s="240"/>
      <c r="AA102" s="240"/>
      <c r="AB102" s="240"/>
      <c r="AC102" s="240"/>
      <c r="AD102" s="240"/>
      <c r="AE102" s="240"/>
      <c r="AF102" s="240"/>
      <c r="AG102" s="238">
        <f>'003 - PS 01 Vystrojení VD...'!J32</f>
        <v>0</v>
      </c>
      <c r="AH102" s="239"/>
      <c r="AI102" s="239"/>
      <c r="AJ102" s="239"/>
      <c r="AK102" s="239"/>
      <c r="AL102" s="239"/>
      <c r="AM102" s="239"/>
      <c r="AN102" s="238">
        <f t="shared" si="0"/>
        <v>0</v>
      </c>
      <c r="AO102" s="239"/>
      <c r="AP102" s="239"/>
      <c r="AQ102" s="89" t="s">
        <v>86</v>
      </c>
      <c r="AR102" s="52"/>
      <c r="AS102" s="90">
        <v>0</v>
      </c>
      <c r="AT102" s="91">
        <f t="shared" si="1"/>
        <v>0</v>
      </c>
      <c r="AU102" s="92">
        <f>'003 - PS 01 Vystrojení VD...'!P122</f>
        <v>0</v>
      </c>
      <c r="AV102" s="91">
        <f>'003 - PS 01 Vystrojení VD...'!J35</f>
        <v>0</v>
      </c>
      <c r="AW102" s="91">
        <f>'003 - PS 01 Vystrojení VD...'!J36</f>
        <v>0</v>
      </c>
      <c r="AX102" s="91">
        <f>'003 - PS 01 Vystrojení VD...'!J37</f>
        <v>0</v>
      </c>
      <c r="AY102" s="91">
        <f>'003 - PS 01 Vystrojení VD...'!J38</f>
        <v>0</v>
      </c>
      <c r="AZ102" s="91">
        <f>'003 - PS 01 Vystrojení VD...'!F35</f>
        <v>0</v>
      </c>
      <c r="BA102" s="91">
        <f>'003 - PS 01 Vystrojení VD...'!F36</f>
        <v>0</v>
      </c>
      <c r="BB102" s="91">
        <f>'003 - PS 01 Vystrojení VD...'!F37</f>
        <v>0</v>
      </c>
      <c r="BC102" s="91">
        <f>'003 - PS 01 Vystrojení VD...'!F38</f>
        <v>0</v>
      </c>
      <c r="BD102" s="93">
        <f>'003 - PS 01 Vystrojení VD...'!F39</f>
        <v>0</v>
      </c>
      <c r="BT102" s="26" t="s">
        <v>83</v>
      </c>
      <c r="BV102" s="26" t="s">
        <v>77</v>
      </c>
      <c r="BW102" s="26" t="s">
        <v>107</v>
      </c>
      <c r="BX102" s="26" t="s">
        <v>82</v>
      </c>
      <c r="CL102" s="26" t="s">
        <v>1</v>
      </c>
    </row>
    <row r="103" spans="1:90" s="4" customFormat="1" ht="16.5" customHeight="1">
      <c r="A103" s="94" t="s">
        <v>88</v>
      </c>
      <c r="B103" s="52"/>
      <c r="C103" s="10"/>
      <c r="D103" s="10"/>
      <c r="E103" s="240" t="s">
        <v>108</v>
      </c>
      <c r="F103" s="240"/>
      <c r="G103" s="240"/>
      <c r="H103" s="240"/>
      <c r="I103" s="240"/>
      <c r="J103" s="10"/>
      <c r="K103" s="240" t="s">
        <v>109</v>
      </c>
      <c r="L103" s="240"/>
      <c r="M103" s="240"/>
      <c r="N103" s="240"/>
      <c r="O103" s="240"/>
      <c r="P103" s="240"/>
      <c r="Q103" s="240"/>
      <c r="R103" s="240"/>
      <c r="S103" s="240"/>
      <c r="T103" s="240"/>
      <c r="U103" s="240"/>
      <c r="V103" s="240"/>
      <c r="W103" s="240"/>
      <c r="X103" s="240"/>
      <c r="Y103" s="240"/>
      <c r="Z103" s="240"/>
      <c r="AA103" s="240"/>
      <c r="AB103" s="240"/>
      <c r="AC103" s="240"/>
      <c r="AD103" s="240"/>
      <c r="AE103" s="240"/>
      <c r="AF103" s="240"/>
      <c r="AG103" s="238">
        <f>'004 - Ostatní a vedlejší ...'!J32</f>
        <v>0</v>
      </c>
      <c r="AH103" s="239"/>
      <c r="AI103" s="239"/>
      <c r="AJ103" s="239"/>
      <c r="AK103" s="239"/>
      <c r="AL103" s="239"/>
      <c r="AM103" s="239"/>
      <c r="AN103" s="238">
        <f t="shared" si="0"/>
        <v>0</v>
      </c>
      <c r="AO103" s="239"/>
      <c r="AP103" s="239"/>
      <c r="AQ103" s="89" t="s">
        <v>86</v>
      </c>
      <c r="AR103" s="52"/>
      <c r="AS103" s="95">
        <v>0</v>
      </c>
      <c r="AT103" s="96">
        <f t="shared" si="1"/>
        <v>0</v>
      </c>
      <c r="AU103" s="97">
        <f>'004 - Ostatní a vedlejší ...'!P139</f>
        <v>0</v>
      </c>
      <c r="AV103" s="96">
        <f>'004 - Ostatní a vedlejší ...'!J35</f>
        <v>0</v>
      </c>
      <c r="AW103" s="96">
        <f>'004 - Ostatní a vedlejší ...'!J36</f>
        <v>0</v>
      </c>
      <c r="AX103" s="96">
        <f>'004 - Ostatní a vedlejší ...'!J37</f>
        <v>0</v>
      </c>
      <c r="AY103" s="96">
        <f>'004 - Ostatní a vedlejší ...'!J38</f>
        <v>0</v>
      </c>
      <c r="AZ103" s="96">
        <f>'004 - Ostatní a vedlejší ...'!F35</f>
        <v>0</v>
      </c>
      <c r="BA103" s="96">
        <f>'004 - Ostatní a vedlejší ...'!F36</f>
        <v>0</v>
      </c>
      <c r="BB103" s="96">
        <f>'004 - Ostatní a vedlejší ...'!F37</f>
        <v>0</v>
      </c>
      <c r="BC103" s="96">
        <f>'004 - Ostatní a vedlejší ...'!F38</f>
        <v>0</v>
      </c>
      <c r="BD103" s="98">
        <f>'004 - Ostatní a vedlejší ...'!F39</f>
        <v>0</v>
      </c>
      <c r="BT103" s="26" t="s">
        <v>83</v>
      </c>
      <c r="BV103" s="26" t="s">
        <v>77</v>
      </c>
      <c r="BW103" s="26" t="s">
        <v>110</v>
      </c>
      <c r="BX103" s="26" t="s">
        <v>82</v>
      </c>
      <c r="CL103" s="26" t="s">
        <v>1</v>
      </c>
    </row>
    <row r="104" spans="1:90" s="2" customFormat="1" ht="30" customHeight="1">
      <c r="A104" s="33"/>
      <c r="B104" s="34"/>
      <c r="C104" s="33"/>
      <c r="D104" s="33"/>
      <c r="E104" s="33"/>
      <c r="F104" s="33"/>
      <c r="G104" s="33"/>
      <c r="H104" s="33"/>
      <c r="I104" s="33"/>
      <c r="J104" s="33"/>
      <c r="K104" s="33"/>
      <c r="L104" s="33"/>
      <c r="M104" s="33"/>
      <c r="N104" s="33"/>
      <c r="O104" s="33"/>
      <c r="P104" s="33"/>
      <c r="Q104" s="33"/>
      <c r="R104" s="33"/>
      <c r="S104" s="33"/>
      <c r="T104" s="33"/>
      <c r="U104" s="33"/>
      <c r="V104" s="33"/>
      <c r="W104" s="33"/>
      <c r="X104" s="33"/>
      <c r="Y104" s="33"/>
      <c r="Z104" s="33"/>
      <c r="AA104" s="33"/>
      <c r="AB104" s="33"/>
      <c r="AC104" s="33"/>
      <c r="AD104" s="33"/>
      <c r="AE104" s="33"/>
      <c r="AF104" s="33"/>
      <c r="AG104" s="33"/>
      <c r="AH104" s="33"/>
      <c r="AI104" s="33"/>
      <c r="AJ104" s="33"/>
      <c r="AK104" s="33"/>
      <c r="AL104" s="33"/>
      <c r="AM104" s="33"/>
      <c r="AN104" s="33"/>
      <c r="AO104" s="33"/>
      <c r="AP104" s="33"/>
      <c r="AQ104" s="33"/>
      <c r="AR104" s="34"/>
      <c r="AS104" s="33"/>
      <c r="AT104" s="33"/>
      <c r="AU104" s="33"/>
      <c r="AV104" s="33"/>
      <c r="AW104" s="33"/>
      <c r="AX104" s="33"/>
      <c r="AY104" s="33"/>
      <c r="AZ104" s="33"/>
      <c r="BA104" s="33"/>
      <c r="BB104" s="33"/>
      <c r="BC104" s="33"/>
      <c r="BD104" s="33"/>
      <c r="BE104" s="33"/>
    </row>
    <row r="105" spans="1:90" s="2" customFormat="1" ht="6.95" customHeight="1">
      <c r="A105" s="33"/>
      <c r="B105" s="48"/>
      <c r="C105" s="49"/>
      <c r="D105" s="49"/>
      <c r="E105" s="49"/>
      <c r="F105" s="49"/>
      <c r="G105" s="49"/>
      <c r="H105" s="49"/>
      <c r="I105" s="49"/>
      <c r="J105" s="49"/>
      <c r="K105" s="49"/>
      <c r="L105" s="49"/>
      <c r="M105" s="49"/>
      <c r="N105" s="49"/>
      <c r="O105" s="49"/>
      <c r="P105" s="49"/>
      <c r="Q105" s="49"/>
      <c r="R105" s="49"/>
      <c r="S105" s="49"/>
      <c r="T105" s="49"/>
      <c r="U105" s="49"/>
      <c r="V105" s="49"/>
      <c r="W105" s="49"/>
      <c r="X105" s="49"/>
      <c r="Y105" s="49"/>
      <c r="Z105" s="49"/>
      <c r="AA105" s="49"/>
      <c r="AB105" s="49"/>
      <c r="AC105" s="49"/>
      <c r="AD105" s="49"/>
      <c r="AE105" s="49"/>
      <c r="AF105" s="49"/>
      <c r="AG105" s="49"/>
      <c r="AH105" s="49"/>
      <c r="AI105" s="49"/>
      <c r="AJ105" s="49"/>
      <c r="AK105" s="49"/>
      <c r="AL105" s="49"/>
      <c r="AM105" s="49"/>
      <c r="AN105" s="49"/>
      <c r="AO105" s="49"/>
      <c r="AP105" s="49"/>
      <c r="AQ105" s="49"/>
      <c r="AR105" s="34"/>
      <c r="AS105" s="33"/>
      <c r="AT105" s="33"/>
      <c r="AU105" s="33"/>
      <c r="AV105" s="33"/>
      <c r="AW105" s="33"/>
      <c r="AX105" s="33"/>
      <c r="AY105" s="33"/>
      <c r="AZ105" s="33"/>
      <c r="BA105" s="33"/>
      <c r="BB105" s="33"/>
      <c r="BC105" s="33"/>
      <c r="BD105" s="33"/>
      <c r="BE105" s="33"/>
    </row>
  </sheetData>
  <mergeCells count="74">
    <mergeCell ref="AR2:BE2"/>
    <mergeCell ref="L33:P33"/>
    <mergeCell ref="W33:AE33"/>
    <mergeCell ref="AK33:AO33"/>
    <mergeCell ref="AK35:AO35"/>
    <mergeCell ref="X35:AB35"/>
    <mergeCell ref="L31:P31"/>
    <mergeCell ref="W31:AE31"/>
    <mergeCell ref="L32:P32"/>
    <mergeCell ref="W32:AE32"/>
    <mergeCell ref="AK32:AO32"/>
    <mergeCell ref="BE5:BE34"/>
    <mergeCell ref="K5:AJ5"/>
    <mergeCell ref="K6:AJ6"/>
    <mergeCell ref="E14:AJ14"/>
    <mergeCell ref="E23:AN23"/>
    <mergeCell ref="AK26:AO26"/>
    <mergeCell ref="L28:P28"/>
    <mergeCell ref="W28:AE28"/>
    <mergeCell ref="AK28:AO28"/>
    <mergeCell ref="AK29:AO29"/>
    <mergeCell ref="L29:P29"/>
    <mergeCell ref="W29:AE29"/>
    <mergeCell ref="AK30:AO30"/>
    <mergeCell ref="W30:AE30"/>
    <mergeCell ref="L30:P30"/>
    <mergeCell ref="AK31:AO31"/>
    <mergeCell ref="AN102:AP102"/>
    <mergeCell ref="AG102:AM102"/>
    <mergeCell ref="E102:I102"/>
    <mergeCell ref="K102:AF102"/>
    <mergeCell ref="AN103:AP103"/>
    <mergeCell ref="AG103:AM103"/>
    <mergeCell ref="E103:I103"/>
    <mergeCell ref="K103:AF103"/>
    <mergeCell ref="AN100:AP100"/>
    <mergeCell ref="AG100:AM100"/>
    <mergeCell ref="F100:J100"/>
    <mergeCell ref="L100:AF100"/>
    <mergeCell ref="AN101:AP101"/>
    <mergeCell ref="AG101:AM101"/>
    <mergeCell ref="F101:J101"/>
    <mergeCell ref="L101:AF101"/>
    <mergeCell ref="AG98:AM98"/>
    <mergeCell ref="AN98:AP98"/>
    <mergeCell ref="F98:J98"/>
    <mergeCell ref="L98:AF98"/>
    <mergeCell ref="AN99:AP99"/>
    <mergeCell ref="AG99:AM99"/>
    <mergeCell ref="F99:J99"/>
    <mergeCell ref="L99:AF99"/>
    <mergeCell ref="AN96:AP96"/>
    <mergeCell ref="E96:I96"/>
    <mergeCell ref="K96:AF96"/>
    <mergeCell ref="AG96:AM96"/>
    <mergeCell ref="L97:AF97"/>
    <mergeCell ref="AN97:AP97"/>
    <mergeCell ref="F97:J97"/>
    <mergeCell ref="AG97:AM97"/>
    <mergeCell ref="C92:G92"/>
    <mergeCell ref="AG92:AM92"/>
    <mergeCell ref="AN92:AP92"/>
    <mergeCell ref="I92:AF92"/>
    <mergeCell ref="AG95:AM95"/>
    <mergeCell ref="AN95:AP95"/>
    <mergeCell ref="J95:AF95"/>
    <mergeCell ref="D95:H95"/>
    <mergeCell ref="AG94:AM94"/>
    <mergeCell ref="AN94:AP94"/>
    <mergeCell ref="L85:AJ85"/>
    <mergeCell ref="AM87:AN87"/>
    <mergeCell ref="AS89:AT91"/>
    <mergeCell ref="AM89:AP89"/>
    <mergeCell ref="AM90:AP90"/>
  </mergeCells>
  <hyperlinks>
    <hyperlink ref="A97" location="'0001 - SO 01.1 Stavební ú...'!C2" display="/" xr:uid="{00000000-0004-0000-0000-000000000000}"/>
    <hyperlink ref="A98" location="'0002 - SO 01.2 Stavební ú...'!C2" display="/" xr:uid="{00000000-0004-0000-0000-000001000000}"/>
    <hyperlink ref="A99" location="'0003 - SO 01.3 Stavební ú...'!C2" display="/" xr:uid="{00000000-0004-0000-0000-000002000000}"/>
    <hyperlink ref="A100" location="'0004 - SO 01.4 Stavební ú...'!C2" display="/" xr:uid="{00000000-0004-0000-0000-000003000000}"/>
    <hyperlink ref="A101" location="'0005 - SO 01.5 Stavební ´...'!C2" display="/" xr:uid="{00000000-0004-0000-0000-000004000000}"/>
    <hyperlink ref="A102" location="'003 - PS 01 Vystrojení VD...'!C2" display="/" xr:uid="{00000000-0004-0000-0000-000005000000}"/>
    <hyperlink ref="A103" location="'004 - Ostatní a vedlejší ...'!C2" display="/" xr:uid="{00000000-0004-0000-0000-000006000000}"/>
  </hyperlinks>
  <pageMargins left="0.39374999999999999" right="0.39374999999999999" top="0.39374999999999999" bottom="0.39374999999999999" header="0" footer="0"/>
  <pageSetup paperSize="9" fitToHeight="100" orientation="portrait" blackAndWhite="1"/>
  <headerFooter>
    <oddFooter>&amp;CStrana &amp;P z &amp;N</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BM1034"/>
  <sheetViews>
    <sheetView showGridLines="0" workbookViewId="0"/>
  </sheetViews>
  <sheetFormatPr defaultRowHeight="15"/>
  <cols>
    <col min="1" max="1" width="8.33203125" style="1" customWidth="1"/>
    <col min="2" max="2" width="1.1640625" style="1" customWidth="1"/>
    <col min="3" max="3" width="4.1640625" style="1" customWidth="1"/>
    <col min="4" max="4" width="4.33203125" style="1" customWidth="1"/>
    <col min="5" max="5" width="17.1640625" style="1" customWidth="1"/>
    <col min="6" max="6" width="50.83203125" style="1" customWidth="1"/>
    <col min="7" max="7" width="7.5" style="1" customWidth="1"/>
    <col min="8" max="8" width="14" style="1" customWidth="1"/>
    <col min="9" max="9" width="15.83203125" style="1" customWidth="1"/>
    <col min="10" max="11" width="22.33203125" style="1" customWidth="1"/>
    <col min="12" max="12" width="9.33203125" style="1" customWidth="1"/>
    <col min="13" max="13" width="10.83203125" style="1" hidden="1" customWidth="1"/>
    <col min="14" max="14" width="9.33203125" style="1" hidden="1"/>
    <col min="15" max="20" width="14.1640625" style="1" hidden="1" customWidth="1"/>
    <col min="21" max="21" width="16.33203125" style="1" hidden="1" customWidth="1"/>
    <col min="22" max="22" width="12.33203125" style="1" customWidth="1"/>
    <col min="23" max="23" width="16.33203125" style="1" customWidth="1"/>
    <col min="24" max="24" width="12.33203125" style="1" customWidth="1"/>
    <col min="25" max="25" width="15" style="1" customWidth="1"/>
    <col min="26" max="26" width="11" style="1" customWidth="1"/>
    <col min="27" max="27" width="15" style="1" customWidth="1"/>
    <col min="28" max="28" width="16.33203125" style="1" customWidth="1"/>
    <col min="29" max="29" width="11" style="1" customWidth="1"/>
    <col min="30" max="30" width="15" style="1" customWidth="1"/>
    <col min="31" max="31" width="16.33203125" style="1" customWidth="1"/>
    <col min="44" max="65" width="9.33203125" style="1" hidden="1"/>
  </cols>
  <sheetData>
    <row r="2" spans="1:46" s="1" customFormat="1" ht="36.950000000000003" customHeight="1">
      <c r="L2" s="263" t="s">
        <v>5</v>
      </c>
      <c r="M2" s="248"/>
      <c r="N2" s="248"/>
      <c r="O2" s="248"/>
      <c r="P2" s="248"/>
      <c r="Q2" s="248"/>
      <c r="R2" s="248"/>
      <c r="S2" s="248"/>
      <c r="T2" s="248"/>
      <c r="U2" s="248"/>
      <c r="V2" s="248"/>
      <c r="AT2" s="18" t="s">
        <v>92</v>
      </c>
    </row>
    <row r="3" spans="1:46" s="1" customFormat="1" ht="6.95" customHeight="1">
      <c r="B3" s="19"/>
      <c r="C3" s="20"/>
      <c r="D3" s="20"/>
      <c r="E3" s="20"/>
      <c r="F3" s="20"/>
      <c r="G3" s="20"/>
      <c r="H3" s="20"/>
      <c r="I3" s="20"/>
      <c r="J3" s="20"/>
      <c r="K3" s="20"/>
      <c r="L3" s="21"/>
      <c r="AT3" s="18" t="s">
        <v>83</v>
      </c>
    </row>
    <row r="4" spans="1:46" s="1" customFormat="1" ht="24.95" customHeight="1">
      <c r="B4" s="21"/>
      <c r="D4" s="22" t="s">
        <v>111</v>
      </c>
      <c r="L4" s="21"/>
      <c r="M4" s="99" t="s">
        <v>10</v>
      </c>
      <c r="AT4" s="18" t="s">
        <v>3</v>
      </c>
    </row>
    <row r="5" spans="1:46" s="1" customFormat="1" ht="6.95" customHeight="1">
      <c r="B5" s="21"/>
      <c r="L5" s="21"/>
    </row>
    <row r="6" spans="1:46" s="1" customFormat="1" ht="12" customHeight="1">
      <c r="B6" s="21"/>
      <c r="D6" s="28" t="s">
        <v>16</v>
      </c>
      <c r="L6" s="21"/>
    </row>
    <row r="7" spans="1:46" s="1" customFormat="1" ht="16.5" customHeight="1">
      <c r="B7" s="21"/>
      <c r="E7" s="264" t="str">
        <f>'Rekapitulace stavby'!K6</f>
        <v>Brno, VDJ Chochola, rekonstrukce stavební části a technologie</v>
      </c>
      <c r="F7" s="265"/>
      <c r="G7" s="265"/>
      <c r="H7" s="265"/>
      <c r="L7" s="21"/>
    </row>
    <row r="8" spans="1:46" ht="12.75">
      <c r="B8" s="21"/>
      <c r="D8" s="28" t="s">
        <v>112</v>
      </c>
      <c r="L8" s="21"/>
    </row>
    <row r="9" spans="1:46" s="1" customFormat="1" ht="16.5" customHeight="1">
      <c r="B9" s="21"/>
      <c r="E9" s="264" t="s">
        <v>113</v>
      </c>
      <c r="F9" s="248"/>
      <c r="G9" s="248"/>
      <c r="H9" s="248"/>
      <c r="L9" s="21"/>
    </row>
    <row r="10" spans="1:46" s="1" customFormat="1" ht="12" customHeight="1">
      <c r="B10" s="21"/>
      <c r="D10" s="28" t="s">
        <v>114</v>
      </c>
      <c r="L10" s="21"/>
    </row>
    <row r="11" spans="1:46" s="2" customFormat="1" ht="16.5" customHeight="1">
      <c r="A11" s="33"/>
      <c r="B11" s="34"/>
      <c r="C11" s="33"/>
      <c r="D11" s="33"/>
      <c r="E11" s="266" t="s">
        <v>115</v>
      </c>
      <c r="F11" s="267"/>
      <c r="G11" s="267"/>
      <c r="H11" s="267"/>
      <c r="I11" s="33"/>
      <c r="J11" s="33"/>
      <c r="K11" s="33"/>
      <c r="L11" s="43"/>
      <c r="S11" s="33"/>
      <c r="T11" s="33"/>
      <c r="U11" s="33"/>
      <c r="V11" s="33"/>
      <c r="W11" s="33"/>
      <c r="X11" s="33"/>
      <c r="Y11" s="33"/>
      <c r="Z11" s="33"/>
      <c r="AA11" s="33"/>
      <c r="AB11" s="33"/>
      <c r="AC11" s="33"/>
      <c r="AD11" s="33"/>
      <c r="AE11" s="33"/>
    </row>
    <row r="12" spans="1:46" s="2" customFormat="1" ht="12" customHeight="1">
      <c r="A12" s="33"/>
      <c r="B12" s="34"/>
      <c r="C12" s="33"/>
      <c r="D12" s="28" t="s">
        <v>116</v>
      </c>
      <c r="E12" s="33"/>
      <c r="F12" s="33"/>
      <c r="G12" s="33"/>
      <c r="H12" s="33"/>
      <c r="I12" s="33"/>
      <c r="J12" s="33"/>
      <c r="K12" s="33"/>
      <c r="L12" s="43"/>
      <c r="S12" s="33"/>
      <c r="T12" s="33"/>
      <c r="U12" s="33"/>
      <c r="V12" s="33"/>
      <c r="W12" s="33"/>
      <c r="X12" s="33"/>
      <c r="Y12" s="33"/>
      <c r="Z12" s="33"/>
      <c r="AA12" s="33"/>
      <c r="AB12" s="33"/>
      <c r="AC12" s="33"/>
      <c r="AD12" s="33"/>
      <c r="AE12" s="33"/>
    </row>
    <row r="13" spans="1:46" s="2" customFormat="1" ht="30" customHeight="1">
      <c r="A13" s="33"/>
      <c r="B13" s="34"/>
      <c r="C13" s="33"/>
      <c r="D13" s="33"/>
      <c r="E13" s="220" t="s">
        <v>117</v>
      </c>
      <c r="F13" s="267"/>
      <c r="G13" s="267"/>
      <c r="H13" s="267"/>
      <c r="I13" s="33"/>
      <c r="J13" s="33"/>
      <c r="K13" s="33"/>
      <c r="L13" s="43"/>
      <c r="S13" s="33"/>
      <c r="T13" s="33"/>
      <c r="U13" s="33"/>
      <c r="V13" s="33"/>
      <c r="W13" s="33"/>
      <c r="X13" s="33"/>
      <c r="Y13" s="33"/>
      <c r="Z13" s="33"/>
      <c r="AA13" s="33"/>
      <c r="AB13" s="33"/>
      <c r="AC13" s="33"/>
      <c r="AD13" s="33"/>
      <c r="AE13" s="33"/>
    </row>
    <row r="14" spans="1:46" s="2" customFormat="1" ht="11.25">
      <c r="A14" s="33"/>
      <c r="B14" s="34"/>
      <c r="C14" s="33"/>
      <c r="D14" s="33"/>
      <c r="E14" s="33"/>
      <c r="F14" s="33"/>
      <c r="G14" s="33"/>
      <c r="H14" s="33"/>
      <c r="I14" s="33"/>
      <c r="J14" s="33"/>
      <c r="K14" s="33"/>
      <c r="L14" s="43"/>
      <c r="S14" s="33"/>
      <c r="T14" s="33"/>
      <c r="U14" s="33"/>
      <c r="V14" s="33"/>
      <c r="W14" s="33"/>
      <c r="X14" s="33"/>
      <c r="Y14" s="33"/>
      <c r="Z14" s="33"/>
      <c r="AA14" s="33"/>
      <c r="AB14" s="33"/>
      <c r="AC14" s="33"/>
      <c r="AD14" s="33"/>
      <c r="AE14" s="33"/>
    </row>
    <row r="15" spans="1:46" s="2" customFormat="1" ht="12" customHeight="1">
      <c r="A15" s="33"/>
      <c r="B15" s="34"/>
      <c r="C15" s="33"/>
      <c r="D15" s="28" t="s">
        <v>18</v>
      </c>
      <c r="E15" s="33"/>
      <c r="F15" s="26" t="s">
        <v>1</v>
      </c>
      <c r="G15" s="33"/>
      <c r="H15" s="33"/>
      <c r="I15" s="28" t="s">
        <v>19</v>
      </c>
      <c r="J15" s="26" t="s">
        <v>1</v>
      </c>
      <c r="K15" s="33"/>
      <c r="L15" s="43"/>
      <c r="S15" s="33"/>
      <c r="T15" s="33"/>
      <c r="U15" s="33"/>
      <c r="V15" s="33"/>
      <c r="W15" s="33"/>
      <c r="X15" s="33"/>
      <c r="Y15" s="33"/>
      <c r="Z15" s="33"/>
      <c r="AA15" s="33"/>
      <c r="AB15" s="33"/>
      <c r="AC15" s="33"/>
      <c r="AD15" s="33"/>
      <c r="AE15" s="33"/>
    </row>
    <row r="16" spans="1:46" s="2" customFormat="1" ht="12" customHeight="1">
      <c r="A16" s="33"/>
      <c r="B16" s="34"/>
      <c r="C16" s="33"/>
      <c r="D16" s="28" t="s">
        <v>20</v>
      </c>
      <c r="E16" s="33"/>
      <c r="F16" s="26" t="s">
        <v>21</v>
      </c>
      <c r="G16" s="33"/>
      <c r="H16" s="33"/>
      <c r="I16" s="28" t="s">
        <v>22</v>
      </c>
      <c r="J16" s="56" t="str">
        <f>'Rekapitulace stavby'!AN8</f>
        <v>23. 4. 2025</v>
      </c>
      <c r="K16" s="33"/>
      <c r="L16" s="43"/>
      <c r="S16" s="33"/>
      <c r="T16" s="33"/>
      <c r="U16" s="33"/>
      <c r="V16" s="33"/>
      <c r="W16" s="33"/>
      <c r="X16" s="33"/>
      <c r="Y16" s="33"/>
      <c r="Z16" s="33"/>
      <c r="AA16" s="33"/>
      <c r="AB16" s="33"/>
      <c r="AC16" s="33"/>
      <c r="AD16" s="33"/>
      <c r="AE16" s="33"/>
    </row>
    <row r="17" spans="1:31" s="2" customFormat="1" ht="10.9" customHeight="1">
      <c r="A17" s="33"/>
      <c r="B17" s="34"/>
      <c r="C17" s="33"/>
      <c r="D17" s="33"/>
      <c r="E17" s="33"/>
      <c r="F17" s="33"/>
      <c r="G17" s="33"/>
      <c r="H17" s="33"/>
      <c r="I17" s="33"/>
      <c r="J17" s="33"/>
      <c r="K17" s="33"/>
      <c r="L17" s="43"/>
      <c r="S17" s="33"/>
      <c r="T17" s="33"/>
      <c r="U17" s="33"/>
      <c r="V17" s="33"/>
      <c r="W17" s="33"/>
      <c r="X17" s="33"/>
      <c r="Y17" s="33"/>
      <c r="Z17" s="33"/>
      <c r="AA17" s="33"/>
      <c r="AB17" s="33"/>
      <c r="AC17" s="33"/>
      <c r="AD17" s="33"/>
      <c r="AE17" s="33"/>
    </row>
    <row r="18" spans="1:31" s="2" customFormat="1" ht="12" customHeight="1">
      <c r="A18" s="33"/>
      <c r="B18" s="34"/>
      <c r="C18" s="33"/>
      <c r="D18" s="28" t="s">
        <v>24</v>
      </c>
      <c r="E18" s="33"/>
      <c r="F18" s="33"/>
      <c r="G18" s="33"/>
      <c r="H18" s="33"/>
      <c r="I18" s="28" t="s">
        <v>25</v>
      </c>
      <c r="J18" s="26" t="s">
        <v>1</v>
      </c>
      <c r="K18" s="33"/>
      <c r="L18" s="43"/>
      <c r="S18" s="33"/>
      <c r="T18" s="33"/>
      <c r="U18" s="33"/>
      <c r="V18" s="33"/>
      <c r="W18" s="33"/>
      <c r="X18" s="33"/>
      <c r="Y18" s="33"/>
      <c r="Z18" s="33"/>
      <c r="AA18" s="33"/>
      <c r="AB18" s="33"/>
      <c r="AC18" s="33"/>
      <c r="AD18" s="33"/>
      <c r="AE18" s="33"/>
    </row>
    <row r="19" spans="1:31" s="2" customFormat="1" ht="18" customHeight="1">
      <c r="A19" s="33"/>
      <c r="B19" s="34"/>
      <c r="C19" s="33"/>
      <c r="D19" s="33"/>
      <c r="E19" s="26" t="s">
        <v>26</v>
      </c>
      <c r="F19" s="33"/>
      <c r="G19" s="33"/>
      <c r="H19" s="33"/>
      <c r="I19" s="28" t="s">
        <v>27</v>
      </c>
      <c r="J19" s="26" t="s">
        <v>1</v>
      </c>
      <c r="K19" s="33"/>
      <c r="L19" s="43"/>
      <c r="S19" s="33"/>
      <c r="T19" s="33"/>
      <c r="U19" s="33"/>
      <c r="V19" s="33"/>
      <c r="W19" s="33"/>
      <c r="X19" s="33"/>
      <c r="Y19" s="33"/>
      <c r="Z19" s="33"/>
      <c r="AA19" s="33"/>
      <c r="AB19" s="33"/>
      <c r="AC19" s="33"/>
      <c r="AD19" s="33"/>
      <c r="AE19" s="33"/>
    </row>
    <row r="20" spans="1:31" s="2" customFormat="1" ht="6.95" customHeight="1">
      <c r="A20" s="33"/>
      <c r="B20" s="34"/>
      <c r="C20" s="33"/>
      <c r="D20" s="33"/>
      <c r="E20" s="33"/>
      <c r="F20" s="33"/>
      <c r="G20" s="33"/>
      <c r="H20" s="33"/>
      <c r="I20" s="33"/>
      <c r="J20" s="33"/>
      <c r="K20" s="33"/>
      <c r="L20" s="43"/>
      <c r="S20" s="33"/>
      <c r="T20" s="33"/>
      <c r="U20" s="33"/>
      <c r="V20" s="33"/>
      <c r="W20" s="33"/>
      <c r="X20" s="33"/>
      <c r="Y20" s="33"/>
      <c r="Z20" s="33"/>
      <c r="AA20" s="33"/>
      <c r="AB20" s="33"/>
      <c r="AC20" s="33"/>
      <c r="AD20" s="33"/>
      <c r="AE20" s="33"/>
    </row>
    <row r="21" spans="1:31" s="2" customFormat="1" ht="12" customHeight="1">
      <c r="A21" s="33"/>
      <c r="B21" s="34"/>
      <c r="C21" s="33"/>
      <c r="D21" s="28" t="s">
        <v>28</v>
      </c>
      <c r="E21" s="33"/>
      <c r="F21" s="33"/>
      <c r="G21" s="33"/>
      <c r="H21" s="33"/>
      <c r="I21" s="28" t="s">
        <v>25</v>
      </c>
      <c r="J21" s="29" t="str">
        <f>'Rekapitulace stavby'!AN13</f>
        <v>Vyplň údaj</v>
      </c>
      <c r="K21" s="33"/>
      <c r="L21" s="43"/>
      <c r="S21" s="33"/>
      <c r="T21" s="33"/>
      <c r="U21" s="33"/>
      <c r="V21" s="33"/>
      <c r="W21" s="33"/>
      <c r="X21" s="33"/>
      <c r="Y21" s="33"/>
      <c r="Z21" s="33"/>
      <c r="AA21" s="33"/>
      <c r="AB21" s="33"/>
      <c r="AC21" s="33"/>
      <c r="AD21" s="33"/>
      <c r="AE21" s="33"/>
    </row>
    <row r="22" spans="1:31" s="2" customFormat="1" ht="18" customHeight="1">
      <c r="A22" s="33"/>
      <c r="B22" s="34"/>
      <c r="C22" s="33"/>
      <c r="D22" s="33"/>
      <c r="E22" s="268" t="str">
        <f>'Rekapitulace stavby'!E14</f>
        <v>Vyplň údaj</v>
      </c>
      <c r="F22" s="247"/>
      <c r="G22" s="247"/>
      <c r="H22" s="247"/>
      <c r="I22" s="28" t="s">
        <v>27</v>
      </c>
      <c r="J22" s="29" t="str">
        <f>'Rekapitulace stavby'!AN14</f>
        <v>Vyplň údaj</v>
      </c>
      <c r="K22" s="33"/>
      <c r="L22" s="43"/>
      <c r="S22" s="33"/>
      <c r="T22" s="33"/>
      <c r="U22" s="33"/>
      <c r="V22" s="33"/>
      <c r="W22" s="33"/>
      <c r="X22" s="33"/>
      <c r="Y22" s="33"/>
      <c r="Z22" s="33"/>
      <c r="AA22" s="33"/>
      <c r="AB22" s="33"/>
      <c r="AC22" s="33"/>
      <c r="AD22" s="33"/>
      <c r="AE22" s="33"/>
    </row>
    <row r="23" spans="1:31" s="2" customFormat="1" ht="6.95" customHeight="1">
      <c r="A23" s="33"/>
      <c r="B23" s="34"/>
      <c r="C23" s="33"/>
      <c r="D23" s="33"/>
      <c r="E23" s="33"/>
      <c r="F23" s="33"/>
      <c r="G23" s="33"/>
      <c r="H23" s="33"/>
      <c r="I23" s="33"/>
      <c r="J23" s="33"/>
      <c r="K23" s="33"/>
      <c r="L23" s="43"/>
      <c r="S23" s="33"/>
      <c r="T23" s="33"/>
      <c r="U23" s="33"/>
      <c r="V23" s="33"/>
      <c r="W23" s="33"/>
      <c r="X23" s="33"/>
      <c r="Y23" s="33"/>
      <c r="Z23" s="33"/>
      <c r="AA23" s="33"/>
      <c r="AB23" s="33"/>
      <c r="AC23" s="33"/>
      <c r="AD23" s="33"/>
      <c r="AE23" s="33"/>
    </row>
    <row r="24" spans="1:31" s="2" customFormat="1" ht="12" customHeight="1">
      <c r="A24" s="33"/>
      <c r="B24" s="34"/>
      <c r="C24" s="33"/>
      <c r="D24" s="28" t="s">
        <v>30</v>
      </c>
      <c r="E24" s="33"/>
      <c r="F24" s="33"/>
      <c r="G24" s="33"/>
      <c r="H24" s="33"/>
      <c r="I24" s="28" t="s">
        <v>25</v>
      </c>
      <c r="J24" s="26" t="s">
        <v>1</v>
      </c>
      <c r="K24" s="33"/>
      <c r="L24" s="43"/>
      <c r="S24" s="33"/>
      <c r="T24" s="33"/>
      <c r="U24" s="33"/>
      <c r="V24" s="33"/>
      <c r="W24" s="33"/>
      <c r="X24" s="33"/>
      <c r="Y24" s="33"/>
      <c r="Z24" s="33"/>
      <c r="AA24" s="33"/>
      <c r="AB24" s="33"/>
      <c r="AC24" s="33"/>
      <c r="AD24" s="33"/>
      <c r="AE24" s="33"/>
    </row>
    <row r="25" spans="1:31" s="2" customFormat="1" ht="18" customHeight="1">
      <c r="A25" s="33"/>
      <c r="B25" s="34"/>
      <c r="C25" s="33"/>
      <c r="D25" s="33"/>
      <c r="E25" s="26" t="s">
        <v>31</v>
      </c>
      <c r="F25" s="33"/>
      <c r="G25" s="33"/>
      <c r="H25" s="33"/>
      <c r="I25" s="28" t="s">
        <v>27</v>
      </c>
      <c r="J25" s="26" t="s">
        <v>1</v>
      </c>
      <c r="K25" s="33"/>
      <c r="L25" s="43"/>
      <c r="S25" s="33"/>
      <c r="T25" s="33"/>
      <c r="U25" s="33"/>
      <c r="V25" s="33"/>
      <c r="W25" s="33"/>
      <c r="X25" s="33"/>
      <c r="Y25" s="33"/>
      <c r="Z25" s="33"/>
      <c r="AA25" s="33"/>
      <c r="AB25" s="33"/>
      <c r="AC25" s="33"/>
      <c r="AD25" s="33"/>
      <c r="AE25" s="33"/>
    </row>
    <row r="26" spans="1:31" s="2" customFormat="1" ht="6.95" customHeight="1">
      <c r="A26" s="33"/>
      <c r="B26" s="34"/>
      <c r="C26" s="33"/>
      <c r="D26" s="33"/>
      <c r="E26" s="33"/>
      <c r="F26" s="33"/>
      <c r="G26" s="33"/>
      <c r="H26" s="33"/>
      <c r="I26" s="33"/>
      <c r="J26" s="33"/>
      <c r="K26" s="33"/>
      <c r="L26" s="43"/>
      <c r="S26" s="33"/>
      <c r="T26" s="33"/>
      <c r="U26" s="33"/>
      <c r="V26" s="33"/>
      <c r="W26" s="33"/>
      <c r="X26" s="33"/>
      <c r="Y26" s="33"/>
      <c r="Z26" s="33"/>
      <c r="AA26" s="33"/>
      <c r="AB26" s="33"/>
      <c r="AC26" s="33"/>
      <c r="AD26" s="33"/>
      <c r="AE26" s="33"/>
    </row>
    <row r="27" spans="1:31" s="2" customFormat="1" ht="12" customHeight="1">
      <c r="A27" s="33"/>
      <c r="B27" s="34"/>
      <c r="C27" s="33"/>
      <c r="D27" s="28" t="s">
        <v>33</v>
      </c>
      <c r="E27" s="33"/>
      <c r="F27" s="33"/>
      <c r="G27" s="33"/>
      <c r="H27" s="33"/>
      <c r="I27" s="28" t="s">
        <v>25</v>
      </c>
      <c r="J27" s="26" t="str">
        <f>IF('Rekapitulace stavby'!AN19="","",'Rekapitulace stavby'!AN19)</f>
        <v/>
      </c>
      <c r="K27" s="33"/>
      <c r="L27" s="43"/>
      <c r="S27" s="33"/>
      <c r="T27" s="33"/>
      <c r="U27" s="33"/>
      <c r="V27" s="33"/>
      <c r="W27" s="33"/>
      <c r="X27" s="33"/>
      <c r="Y27" s="33"/>
      <c r="Z27" s="33"/>
      <c r="AA27" s="33"/>
      <c r="AB27" s="33"/>
      <c r="AC27" s="33"/>
      <c r="AD27" s="33"/>
      <c r="AE27" s="33"/>
    </row>
    <row r="28" spans="1:31" s="2" customFormat="1" ht="18" customHeight="1">
      <c r="A28" s="33"/>
      <c r="B28" s="34"/>
      <c r="C28" s="33"/>
      <c r="D28" s="33"/>
      <c r="E28" s="26" t="str">
        <f>IF('Rekapitulace stavby'!E20="","",'Rekapitulace stavby'!E20)</f>
        <v xml:space="preserve"> </v>
      </c>
      <c r="F28" s="33"/>
      <c r="G28" s="33"/>
      <c r="H28" s="33"/>
      <c r="I28" s="28" t="s">
        <v>27</v>
      </c>
      <c r="J28" s="26" t="str">
        <f>IF('Rekapitulace stavby'!AN20="","",'Rekapitulace stavby'!AN20)</f>
        <v/>
      </c>
      <c r="K28" s="33"/>
      <c r="L28" s="43"/>
      <c r="S28" s="33"/>
      <c r="T28" s="33"/>
      <c r="U28" s="33"/>
      <c r="V28" s="33"/>
      <c r="W28" s="33"/>
      <c r="X28" s="33"/>
      <c r="Y28" s="33"/>
      <c r="Z28" s="33"/>
      <c r="AA28" s="33"/>
      <c r="AB28" s="33"/>
      <c r="AC28" s="33"/>
      <c r="AD28" s="33"/>
      <c r="AE28" s="33"/>
    </row>
    <row r="29" spans="1:31" s="2" customFormat="1" ht="6.95" customHeight="1">
      <c r="A29" s="33"/>
      <c r="B29" s="34"/>
      <c r="C29" s="33"/>
      <c r="D29" s="33"/>
      <c r="E29" s="33"/>
      <c r="F29" s="33"/>
      <c r="G29" s="33"/>
      <c r="H29" s="33"/>
      <c r="I29" s="33"/>
      <c r="J29" s="33"/>
      <c r="K29" s="33"/>
      <c r="L29" s="43"/>
      <c r="S29" s="33"/>
      <c r="T29" s="33"/>
      <c r="U29" s="33"/>
      <c r="V29" s="33"/>
      <c r="W29" s="33"/>
      <c r="X29" s="33"/>
      <c r="Y29" s="33"/>
      <c r="Z29" s="33"/>
      <c r="AA29" s="33"/>
      <c r="AB29" s="33"/>
      <c r="AC29" s="33"/>
      <c r="AD29" s="33"/>
      <c r="AE29" s="33"/>
    </row>
    <row r="30" spans="1:31" s="2" customFormat="1" ht="12" customHeight="1">
      <c r="A30" s="33"/>
      <c r="B30" s="34"/>
      <c r="C30" s="33"/>
      <c r="D30" s="28" t="s">
        <v>34</v>
      </c>
      <c r="E30" s="33"/>
      <c r="F30" s="33"/>
      <c r="G30" s="33"/>
      <c r="H30" s="33"/>
      <c r="I30" s="33"/>
      <c r="J30" s="33"/>
      <c r="K30" s="33"/>
      <c r="L30" s="43"/>
      <c r="S30" s="33"/>
      <c r="T30" s="33"/>
      <c r="U30" s="33"/>
      <c r="V30" s="33"/>
      <c r="W30" s="33"/>
      <c r="X30" s="33"/>
      <c r="Y30" s="33"/>
      <c r="Z30" s="33"/>
      <c r="AA30" s="33"/>
      <c r="AB30" s="33"/>
      <c r="AC30" s="33"/>
      <c r="AD30" s="33"/>
      <c r="AE30" s="33"/>
    </row>
    <row r="31" spans="1:31" s="8" customFormat="1" ht="16.5" customHeight="1">
      <c r="A31" s="101"/>
      <c r="B31" s="102"/>
      <c r="C31" s="101"/>
      <c r="D31" s="101"/>
      <c r="E31" s="252" t="s">
        <v>1</v>
      </c>
      <c r="F31" s="252"/>
      <c r="G31" s="252"/>
      <c r="H31" s="252"/>
      <c r="I31" s="101"/>
      <c r="J31" s="101"/>
      <c r="K31" s="101"/>
      <c r="L31" s="103"/>
      <c r="S31" s="101"/>
      <c r="T31" s="101"/>
      <c r="U31" s="101"/>
      <c r="V31" s="101"/>
      <c r="W31" s="101"/>
      <c r="X31" s="101"/>
      <c r="Y31" s="101"/>
      <c r="Z31" s="101"/>
      <c r="AA31" s="101"/>
      <c r="AB31" s="101"/>
      <c r="AC31" s="101"/>
      <c r="AD31" s="101"/>
      <c r="AE31" s="101"/>
    </row>
    <row r="32" spans="1:31" s="2" customFormat="1" ht="6.95" customHeight="1">
      <c r="A32" s="33"/>
      <c r="B32" s="34"/>
      <c r="C32" s="33"/>
      <c r="D32" s="33"/>
      <c r="E32" s="33"/>
      <c r="F32" s="33"/>
      <c r="G32" s="33"/>
      <c r="H32" s="33"/>
      <c r="I32" s="33"/>
      <c r="J32" s="33"/>
      <c r="K32" s="33"/>
      <c r="L32" s="43"/>
      <c r="S32" s="33"/>
      <c r="T32" s="33"/>
      <c r="U32" s="33"/>
      <c r="V32" s="33"/>
      <c r="W32" s="33"/>
      <c r="X32" s="33"/>
      <c r="Y32" s="33"/>
      <c r="Z32" s="33"/>
      <c r="AA32" s="33"/>
      <c r="AB32" s="33"/>
      <c r="AC32" s="33"/>
      <c r="AD32" s="33"/>
      <c r="AE32" s="33"/>
    </row>
    <row r="33" spans="1:31" s="2" customFormat="1" ht="6.95" customHeight="1">
      <c r="A33" s="33"/>
      <c r="B33" s="34"/>
      <c r="C33" s="33"/>
      <c r="D33" s="67"/>
      <c r="E33" s="67"/>
      <c r="F33" s="67"/>
      <c r="G33" s="67"/>
      <c r="H33" s="67"/>
      <c r="I33" s="67"/>
      <c r="J33" s="67"/>
      <c r="K33" s="67"/>
      <c r="L33" s="43"/>
      <c r="S33" s="33"/>
      <c r="T33" s="33"/>
      <c r="U33" s="33"/>
      <c r="V33" s="33"/>
      <c r="W33" s="33"/>
      <c r="X33" s="33"/>
      <c r="Y33" s="33"/>
      <c r="Z33" s="33"/>
      <c r="AA33" s="33"/>
      <c r="AB33" s="33"/>
      <c r="AC33" s="33"/>
      <c r="AD33" s="33"/>
      <c r="AE33" s="33"/>
    </row>
    <row r="34" spans="1:31" s="2" customFormat="1" ht="25.35" customHeight="1">
      <c r="A34" s="33"/>
      <c r="B34" s="34"/>
      <c r="C34" s="33"/>
      <c r="D34" s="104" t="s">
        <v>35</v>
      </c>
      <c r="E34" s="33"/>
      <c r="F34" s="33"/>
      <c r="G34" s="33"/>
      <c r="H34" s="33"/>
      <c r="I34" s="33"/>
      <c r="J34" s="72">
        <f>ROUND(J143, 2)</f>
        <v>0</v>
      </c>
      <c r="K34" s="33"/>
      <c r="L34" s="43"/>
      <c r="S34" s="33"/>
      <c r="T34" s="33"/>
      <c r="U34" s="33"/>
      <c r="V34" s="33"/>
      <c r="W34" s="33"/>
      <c r="X34" s="33"/>
      <c r="Y34" s="33"/>
      <c r="Z34" s="33"/>
      <c r="AA34" s="33"/>
      <c r="AB34" s="33"/>
      <c r="AC34" s="33"/>
      <c r="AD34" s="33"/>
      <c r="AE34" s="33"/>
    </row>
    <row r="35" spans="1:31" s="2" customFormat="1" ht="6.95" customHeight="1">
      <c r="A35" s="33"/>
      <c r="B35" s="34"/>
      <c r="C35" s="33"/>
      <c r="D35" s="67"/>
      <c r="E35" s="67"/>
      <c r="F35" s="67"/>
      <c r="G35" s="67"/>
      <c r="H35" s="67"/>
      <c r="I35" s="67"/>
      <c r="J35" s="67"/>
      <c r="K35" s="67"/>
      <c r="L35" s="43"/>
      <c r="S35" s="33"/>
      <c r="T35" s="33"/>
      <c r="U35" s="33"/>
      <c r="V35" s="33"/>
      <c r="W35" s="33"/>
      <c r="X35" s="33"/>
      <c r="Y35" s="33"/>
      <c r="Z35" s="33"/>
      <c r="AA35" s="33"/>
      <c r="AB35" s="33"/>
      <c r="AC35" s="33"/>
      <c r="AD35" s="33"/>
      <c r="AE35" s="33"/>
    </row>
    <row r="36" spans="1:31" s="2" customFormat="1" ht="14.45" customHeight="1">
      <c r="A36" s="33"/>
      <c r="B36" s="34"/>
      <c r="C36" s="33"/>
      <c r="D36" s="33"/>
      <c r="E36" s="33"/>
      <c r="F36" s="37" t="s">
        <v>37</v>
      </c>
      <c r="G36" s="33"/>
      <c r="H36" s="33"/>
      <c r="I36" s="37" t="s">
        <v>36</v>
      </c>
      <c r="J36" s="37" t="s">
        <v>38</v>
      </c>
      <c r="K36" s="33"/>
      <c r="L36" s="43"/>
      <c r="S36" s="33"/>
      <c r="T36" s="33"/>
      <c r="U36" s="33"/>
      <c r="V36" s="33"/>
      <c r="W36" s="33"/>
      <c r="X36" s="33"/>
      <c r="Y36" s="33"/>
      <c r="Z36" s="33"/>
      <c r="AA36" s="33"/>
      <c r="AB36" s="33"/>
      <c r="AC36" s="33"/>
      <c r="AD36" s="33"/>
      <c r="AE36" s="33"/>
    </row>
    <row r="37" spans="1:31" s="2" customFormat="1" ht="14.45" customHeight="1">
      <c r="A37" s="33"/>
      <c r="B37" s="34"/>
      <c r="C37" s="33"/>
      <c r="D37" s="100" t="s">
        <v>39</v>
      </c>
      <c r="E37" s="28" t="s">
        <v>40</v>
      </c>
      <c r="F37" s="105">
        <f>ROUND((SUM(BE143:BE1033)),  2)</f>
        <v>0</v>
      </c>
      <c r="G37" s="33"/>
      <c r="H37" s="33"/>
      <c r="I37" s="106">
        <v>0.21</v>
      </c>
      <c r="J37" s="105">
        <f>ROUND(((SUM(BE143:BE1033))*I37),  2)</f>
        <v>0</v>
      </c>
      <c r="K37" s="33"/>
      <c r="L37" s="43"/>
      <c r="S37" s="33"/>
      <c r="T37" s="33"/>
      <c r="U37" s="33"/>
      <c r="V37" s="33"/>
      <c r="W37" s="33"/>
      <c r="X37" s="33"/>
      <c r="Y37" s="33"/>
      <c r="Z37" s="33"/>
      <c r="AA37" s="33"/>
      <c r="AB37" s="33"/>
      <c r="AC37" s="33"/>
      <c r="AD37" s="33"/>
      <c r="AE37" s="33"/>
    </row>
    <row r="38" spans="1:31" s="2" customFormat="1" ht="14.45" customHeight="1">
      <c r="A38" s="33"/>
      <c r="B38" s="34"/>
      <c r="C38" s="33"/>
      <c r="D38" s="33"/>
      <c r="E38" s="28" t="s">
        <v>41</v>
      </c>
      <c r="F38" s="105">
        <f>ROUND((SUM(BF143:BF1033)),  2)</f>
        <v>0</v>
      </c>
      <c r="G38" s="33"/>
      <c r="H38" s="33"/>
      <c r="I38" s="106">
        <v>0.12</v>
      </c>
      <c r="J38" s="105">
        <f>ROUND(((SUM(BF143:BF1033))*I38),  2)</f>
        <v>0</v>
      </c>
      <c r="K38" s="33"/>
      <c r="L38" s="43"/>
      <c r="S38" s="33"/>
      <c r="T38" s="33"/>
      <c r="U38" s="33"/>
      <c r="V38" s="33"/>
      <c r="W38" s="33"/>
      <c r="X38" s="33"/>
      <c r="Y38" s="33"/>
      <c r="Z38" s="33"/>
      <c r="AA38" s="33"/>
      <c r="AB38" s="33"/>
      <c r="AC38" s="33"/>
      <c r="AD38" s="33"/>
      <c r="AE38" s="33"/>
    </row>
    <row r="39" spans="1:31" s="2" customFormat="1" ht="14.45" hidden="1" customHeight="1">
      <c r="A39" s="33"/>
      <c r="B39" s="34"/>
      <c r="C39" s="33"/>
      <c r="D39" s="33"/>
      <c r="E39" s="28" t="s">
        <v>42</v>
      </c>
      <c r="F39" s="105">
        <f>ROUND((SUM(BG143:BG1033)),  2)</f>
        <v>0</v>
      </c>
      <c r="G39" s="33"/>
      <c r="H39" s="33"/>
      <c r="I39" s="106">
        <v>0.21</v>
      </c>
      <c r="J39" s="105">
        <f>0</f>
        <v>0</v>
      </c>
      <c r="K39" s="33"/>
      <c r="L39" s="43"/>
      <c r="S39" s="33"/>
      <c r="T39" s="33"/>
      <c r="U39" s="33"/>
      <c r="V39" s="33"/>
      <c r="W39" s="33"/>
      <c r="X39" s="33"/>
      <c r="Y39" s="33"/>
      <c r="Z39" s="33"/>
      <c r="AA39" s="33"/>
      <c r="AB39" s="33"/>
      <c r="AC39" s="33"/>
      <c r="AD39" s="33"/>
      <c r="AE39" s="33"/>
    </row>
    <row r="40" spans="1:31" s="2" customFormat="1" ht="14.45" hidden="1" customHeight="1">
      <c r="A40" s="33"/>
      <c r="B40" s="34"/>
      <c r="C40" s="33"/>
      <c r="D40" s="33"/>
      <c r="E40" s="28" t="s">
        <v>43</v>
      </c>
      <c r="F40" s="105">
        <f>ROUND((SUM(BH143:BH1033)),  2)</f>
        <v>0</v>
      </c>
      <c r="G40" s="33"/>
      <c r="H40" s="33"/>
      <c r="I40" s="106">
        <v>0.12</v>
      </c>
      <c r="J40" s="105">
        <f>0</f>
        <v>0</v>
      </c>
      <c r="K40" s="33"/>
      <c r="L40" s="43"/>
      <c r="S40" s="33"/>
      <c r="T40" s="33"/>
      <c r="U40" s="33"/>
      <c r="V40" s="33"/>
      <c r="W40" s="33"/>
      <c r="X40" s="33"/>
      <c r="Y40" s="33"/>
      <c r="Z40" s="33"/>
      <c r="AA40" s="33"/>
      <c r="AB40" s="33"/>
      <c r="AC40" s="33"/>
      <c r="AD40" s="33"/>
      <c r="AE40" s="33"/>
    </row>
    <row r="41" spans="1:31" s="2" customFormat="1" ht="14.45" hidden="1" customHeight="1">
      <c r="A41" s="33"/>
      <c r="B41" s="34"/>
      <c r="C41" s="33"/>
      <c r="D41" s="33"/>
      <c r="E41" s="28" t="s">
        <v>44</v>
      </c>
      <c r="F41" s="105">
        <f>ROUND((SUM(BI143:BI1033)),  2)</f>
        <v>0</v>
      </c>
      <c r="G41" s="33"/>
      <c r="H41" s="33"/>
      <c r="I41" s="106">
        <v>0</v>
      </c>
      <c r="J41" s="105">
        <f>0</f>
        <v>0</v>
      </c>
      <c r="K41" s="33"/>
      <c r="L41" s="43"/>
      <c r="S41" s="33"/>
      <c r="T41" s="33"/>
      <c r="U41" s="33"/>
      <c r="V41" s="33"/>
      <c r="W41" s="33"/>
      <c r="X41" s="33"/>
      <c r="Y41" s="33"/>
      <c r="Z41" s="33"/>
      <c r="AA41" s="33"/>
      <c r="AB41" s="33"/>
      <c r="AC41" s="33"/>
      <c r="AD41" s="33"/>
      <c r="AE41" s="33"/>
    </row>
    <row r="42" spans="1:31" s="2" customFormat="1" ht="6.95" customHeight="1">
      <c r="A42" s="33"/>
      <c r="B42" s="34"/>
      <c r="C42" s="33"/>
      <c r="D42" s="33"/>
      <c r="E42" s="33"/>
      <c r="F42" s="33"/>
      <c r="G42" s="33"/>
      <c r="H42" s="33"/>
      <c r="I42" s="33"/>
      <c r="J42" s="33"/>
      <c r="K42" s="33"/>
      <c r="L42" s="43"/>
      <c r="S42" s="33"/>
      <c r="T42" s="33"/>
      <c r="U42" s="33"/>
      <c r="V42" s="33"/>
      <c r="W42" s="33"/>
      <c r="X42" s="33"/>
      <c r="Y42" s="33"/>
      <c r="Z42" s="33"/>
      <c r="AA42" s="33"/>
      <c r="AB42" s="33"/>
      <c r="AC42" s="33"/>
      <c r="AD42" s="33"/>
      <c r="AE42" s="33"/>
    </row>
    <row r="43" spans="1:31" s="2" customFormat="1" ht="25.35" customHeight="1">
      <c r="A43" s="33"/>
      <c r="B43" s="34"/>
      <c r="C43" s="107"/>
      <c r="D43" s="108" t="s">
        <v>45</v>
      </c>
      <c r="E43" s="61"/>
      <c r="F43" s="61"/>
      <c r="G43" s="109" t="s">
        <v>46</v>
      </c>
      <c r="H43" s="110" t="s">
        <v>47</v>
      </c>
      <c r="I43" s="61"/>
      <c r="J43" s="111">
        <f>SUM(J34:J41)</f>
        <v>0</v>
      </c>
      <c r="K43" s="112"/>
      <c r="L43" s="43"/>
      <c r="S43" s="33"/>
      <c r="T43" s="33"/>
      <c r="U43" s="33"/>
      <c r="V43" s="33"/>
      <c r="W43" s="33"/>
      <c r="X43" s="33"/>
      <c r="Y43" s="33"/>
      <c r="Z43" s="33"/>
      <c r="AA43" s="33"/>
      <c r="AB43" s="33"/>
      <c r="AC43" s="33"/>
      <c r="AD43" s="33"/>
      <c r="AE43" s="33"/>
    </row>
    <row r="44" spans="1:31" s="2" customFormat="1" ht="14.45" customHeight="1">
      <c r="A44" s="33"/>
      <c r="B44" s="34"/>
      <c r="C44" s="33"/>
      <c r="D44" s="33"/>
      <c r="E44" s="33"/>
      <c r="F44" s="33"/>
      <c r="G44" s="33"/>
      <c r="H44" s="33"/>
      <c r="I44" s="33"/>
      <c r="J44" s="33"/>
      <c r="K44" s="33"/>
      <c r="L44" s="43"/>
      <c r="S44" s="33"/>
      <c r="T44" s="33"/>
      <c r="U44" s="33"/>
      <c r="V44" s="33"/>
      <c r="W44" s="33"/>
      <c r="X44" s="33"/>
      <c r="Y44" s="33"/>
      <c r="Z44" s="33"/>
      <c r="AA44" s="33"/>
      <c r="AB44" s="33"/>
      <c r="AC44" s="33"/>
      <c r="AD44" s="33"/>
      <c r="AE44" s="33"/>
    </row>
    <row r="45" spans="1:31" s="1" customFormat="1" ht="14.45" customHeight="1">
      <c r="B45" s="21"/>
      <c r="L45" s="21"/>
    </row>
    <row r="46" spans="1:31" s="1" customFormat="1" ht="14.45" customHeight="1">
      <c r="B46" s="21"/>
      <c r="L46" s="21"/>
    </row>
    <row r="47" spans="1:31" s="1" customFormat="1" ht="14.45" customHeight="1">
      <c r="B47" s="21"/>
      <c r="L47" s="21"/>
    </row>
    <row r="48" spans="1:31" s="1" customFormat="1" ht="14.45" customHeight="1">
      <c r="B48" s="21"/>
      <c r="L48" s="21"/>
    </row>
    <row r="49" spans="1:31" s="1" customFormat="1" ht="14.45" customHeight="1">
      <c r="B49" s="21"/>
      <c r="L49" s="21"/>
    </row>
    <row r="50" spans="1:31" s="2" customFormat="1" ht="14.45" customHeight="1">
      <c r="B50" s="43"/>
      <c r="D50" s="44" t="s">
        <v>48</v>
      </c>
      <c r="E50" s="45"/>
      <c r="F50" s="45"/>
      <c r="G50" s="44" t="s">
        <v>49</v>
      </c>
      <c r="H50" s="45"/>
      <c r="I50" s="45"/>
      <c r="J50" s="45"/>
      <c r="K50" s="45"/>
      <c r="L50" s="43"/>
    </row>
    <row r="51" spans="1:31" ht="11.25">
      <c r="B51" s="21"/>
      <c r="L51" s="21"/>
    </row>
    <row r="52" spans="1:31" ht="11.25">
      <c r="B52" s="21"/>
      <c r="L52" s="21"/>
    </row>
    <row r="53" spans="1:31" ht="11.25">
      <c r="B53" s="21"/>
      <c r="L53" s="21"/>
    </row>
    <row r="54" spans="1:31" ht="11.25">
      <c r="B54" s="21"/>
      <c r="L54" s="21"/>
    </row>
    <row r="55" spans="1:31" ht="11.25">
      <c r="B55" s="21"/>
      <c r="L55" s="21"/>
    </row>
    <row r="56" spans="1:31" ht="11.25">
      <c r="B56" s="21"/>
      <c r="L56" s="21"/>
    </row>
    <row r="57" spans="1:31" ht="11.25">
      <c r="B57" s="21"/>
      <c r="L57" s="21"/>
    </row>
    <row r="58" spans="1:31" ht="11.25">
      <c r="B58" s="21"/>
      <c r="L58" s="21"/>
    </row>
    <row r="59" spans="1:31" ht="11.25">
      <c r="B59" s="21"/>
      <c r="L59" s="21"/>
    </row>
    <row r="60" spans="1:31" ht="11.25">
      <c r="B60" s="21"/>
      <c r="L60" s="21"/>
    </row>
    <row r="61" spans="1:31" s="2" customFormat="1" ht="12.75">
      <c r="A61" s="33"/>
      <c r="B61" s="34"/>
      <c r="C61" s="33"/>
      <c r="D61" s="46" t="s">
        <v>50</v>
      </c>
      <c r="E61" s="36"/>
      <c r="F61" s="113" t="s">
        <v>51</v>
      </c>
      <c r="G61" s="46" t="s">
        <v>50</v>
      </c>
      <c r="H61" s="36"/>
      <c r="I61" s="36"/>
      <c r="J61" s="114" t="s">
        <v>51</v>
      </c>
      <c r="K61" s="36"/>
      <c r="L61" s="43"/>
      <c r="S61" s="33"/>
      <c r="T61" s="33"/>
      <c r="U61" s="33"/>
      <c r="V61" s="33"/>
      <c r="W61" s="33"/>
      <c r="X61" s="33"/>
      <c r="Y61" s="33"/>
      <c r="Z61" s="33"/>
      <c r="AA61" s="33"/>
      <c r="AB61" s="33"/>
      <c r="AC61" s="33"/>
      <c r="AD61" s="33"/>
      <c r="AE61" s="33"/>
    </row>
    <row r="62" spans="1:31" ht="11.25">
      <c r="B62" s="21"/>
      <c r="L62" s="21"/>
    </row>
    <row r="63" spans="1:31" ht="11.25">
      <c r="B63" s="21"/>
      <c r="L63" s="21"/>
    </row>
    <row r="64" spans="1:31" ht="11.25">
      <c r="B64" s="21"/>
      <c r="L64" s="21"/>
    </row>
    <row r="65" spans="1:31" s="2" customFormat="1" ht="12.75">
      <c r="A65" s="33"/>
      <c r="B65" s="34"/>
      <c r="C65" s="33"/>
      <c r="D65" s="44" t="s">
        <v>52</v>
      </c>
      <c r="E65" s="47"/>
      <c r="F65" s="47"/>
      <c r="G65" s="44" t="s">
        <v>53</v>
      </c>
      <c r="H65" s="47"/>
      <c r="I65" s="47"/>
      <c r="J65" s="47"/>
      <c r="K65" s="47"/>
      <c r="L65" s="43"/>
      <c r="S65" s="33"/>
      <c r="T65" s="33"/>
      <c r="U65" s="33"/>
      <c r="V65" s="33"/>
      <c r="W65" s="33"/>
      <c r="X65" s="33"/>
      <c r="Y65" s="33"/>
      <c r="Z65" s="33"/>
      <c r="AA65" s="33"/>
      <c r="AB65" s="33"/>
      <c r="AC65" s="33"/>
      <c r="AD65" s="33"/>
      <c r="AE65" s="33"/>
    </row>
    <row r="66" spans="1:31" ht="11.25">
      <c r="B66" s="21"/>
      <c r="L66" s="21"/>
    </row>
    <row r="67" spans="1:31" ht="11.25">
      <c r="B67" s="21"/>
      <c r="L67" s="21"/>
    </row>
    <row r="68" spans="1:31" ht="11.25">
      <c r="B68" s="21"/>
      <c r="L68" s="21"/>
    </row>
    <row r="69" spans="1:31" ht="11.25">
      <c r="B69" s="21"/>
      <c r="L69" s="21"/>
    </row>
    <row r="70" spans="1:31" ht="11.25">
      <c r="B70" s="21"/>
      <c r="L70" s="21"/>
    </row>
    <row r="71" spans="1:31" ht="11.25">
      <c r="B71" s="21"/>
      <c r="L71" s="21"/>
    </row>
    <row r="72" spans="1:31" ht="11.25">
      <c r="B72" s="21"/>
      <c r="L72" s="21"/>
    </row>
    <row r="73" spans="1:31" ht="11.25">
      <c r="B73" s="21"/>
      <c r="L73" s="21"/>
    </row>
    <row r="74" spans="1:31" ht="11.25">
      <c r="B74" s="21"/>
      <c r="L74" s="21"/>
    </row>
    <row r="75" spans="1:31" ht="11.25">
      <c r="B75" s="21"/>
      <c r="L75" s="21"/>
    </row>
    <row r="76" spans="1:31" s="2" customFormat="1" ht="12.75">
      <c r="A76" s="33"/>
      <c r="B76" s="34"/>
      <c r="C76" s="33"/>
      <c r="D76" s="46" t="s">
        <v>50</v>
      </c>
      <c r="E76" s="36"/>
      <c r="F76" s="113" t="s">
        <v>51</v>
      </c>
      <c r="G76" s="46" t="s">
        <v>50</v>
      </c>
      <c r="H76" s="36"/>
      <c r="I76" s="36"/>
      <c r="J76" s="114" t="s">
        <v>51</v>
      </c>
      <c r="K76" s="36"/>
      <c r="L76" s="43"/>
      <c r="S76" s="33"/>
      <c r="T76" s="33"/>
      <c r="U76" s="33"/>
      <c r="V76" s="33"/>
      <c r="W76" s="33"/>
      <c r="X76" s="33"/>
      <c r="Y76" s="33"/>
      <c r="Z76" s="33"/>
      <c r="AA76" s="33"/>
      <c r="AB76" s="33"/>
      <c r="AC76" s="33"/>
      <c r="AD76" s="33"/>
      <c r="AE76" s="33"/>
    </row>
    <row r="77" spans="1:31" s="2" customFormat="1" ht="14.45" customHeight="1">
      <c r="A77" s="33"/>
      <c r="B77" s="48"/>
      <c r="C77" s="49"/>
      <c r="D77" s="49"/>
      <c r="E77" s="49"/>
      <c r="F77" s="49"/>
      <c r="G77" s="49"/>
      <c r="H77" s="49"/>
      <c r="I77" s="49"/>
      <c r="J77" s="49"/>
      <c r="K77" s="49"/>
      <c r="L77" s="43"/>
      <c r="S77" s="33"/>
      <c r="T77" s="33"/>
      <c r="U77" s="33"/>
      <c r="V77" s="33"/>
      <c r="W77" s="33"/>
      <c r="X77" s="33"/>
      <c r="Y77" s="33"/>
      <c r="Z77" s="33"/>
      <c r="AA77" s="33"/>
      <c r="AB77" s="33"/>
      <c r="AC77" s="33"/>
      <c r="AD77" s="33"/>
      <c r="AE77" s="33"/>
    </row>
    <row r="81" spans="1:31" s="2" customFormat="1" ht="6.95" customHeight="1">
      <c r="A81" s="33"/>
      <c r="B81" s="50"/>
      <c r="C81" s="51"/>
      <c r="D81" s="51"/>
      <c r="E81" s="51"/>
      <c r="F81" s="51"/>
      <c r="G81" s="51"/>
      <c r="H81" s="51"/>
      <c r="I81" s="51"/>
      <c r="J81" s="51"/>
      <c r="K81" s="51"/>
      <c r="L81" s="43"/>
      <c r="S81" s="33"/>
      <c r="T81" s="33"/>
      <c r="U81" s="33"/>
      <c r="V81" s="33"/>
      <c r="W81" s="33"/>
      <c r="X81" s="33"/>
      <c r="Y81" s="33"/>
      <c r="Z81" s="33"/>
      <c r="AA81" s="33"/>
      <c r="AB81" s="33"/>
      <c r="AC81" s="33"/>
      <c r="AD81" s="33"/>
      <c r="AE81" s="33"/>
    </row>
    <row r="82" spans="1:31" s="2" customFormat="1" ht="24.95" customHeight="1">
      <c r="A82" s="33"/>
      <c r="B82" s="34"/>
      <c r="C82" s="22" t="s">
        <v>118</v>
      </c>
      <c r="D82" s="33"/>
      <c r="E82" s="33"/>
      <c r="F82" s="33"/>
      <c r="G82" s="33"/>
      <c r="H82" s="33"/>
      <c r="I82" s="33"/>
      <c r="J82" s="33"/>
      <c r="K82" s="33"/>
      <c r="L82" s="43"/>
      <c r="S82" s="33"/>
      <c r="T82" s="33"/>
      <c r="U82" s="33"/>
      <c r="V82" s="33"/>
      <c r="W82" s="33"/>
      <c r="X82" s="33"/>
      <c r="Y82" s="33"/>
      <c r="Z82" s="33"/>
      <c r="AA82" s="33"/>
      <c r="AB82" s="33"/>
      <c r="AC82" s="33"/>
      <c r="AD82" s="33"/>
      <c r="AE82" s="33"/>
    </row>
    <row r="83" spans="1:31" s="2" customFormat="1" ht="6.95" customHeight="1">
      <c r="A83" s="33"/>
      <c r="B83" s="34"/>
      <c r="C83" s="33"/>
      <c r="D83" s="33"/>
      <c r="E83" s="33"/>
      <c r="F83" s="33"/>
      <c r="G83" s="33"/>
      <c r="H83" s="33"/>
      <c r="I83" s="33"/>
      <c r="J83" s="33"/>
      <c r="K83" s="33"/>
      <c r="L83" s="43"/>
      <c r="S83" s="33"/>
      <c r="T83" s="33"/>
      <c r="U83" s="33"/>
      <c r="V83" s="33"/>
      <c r="W83" s="33"/>
      <c r="X83" s="33"/>
      <c r="Y83" s="33"/>
      <c r="Z83" s="33"/>
      <c r="AA83" s="33"/>
      <c r="AB83" s="33"/>
      <c r="AC83" s="33"/>
      <c r="AD83" s="33"/>
      <c r="AE83" s="33"/>
    </row>
    <row r="84" spans="1:31" s="2" customFormat="1" ht="12" customHeight="1">
      <c r="A84" s="33"/>
      <c r="B84" s="34"/>
      <c r="C84" s="28" t="s">
        <v>16</v>
      </c>
      <c r="D84" s="33"/>
      <c r="E84" s="33"/>
      <c r="F84" s="33"/>
      <c r="G84" s="33"/>
      <c r="H84" s="33"/>
      <c r="I84" s="33"/>
      <c r="J84" s="33"/>
      <c r="K84" s="33"/>
      <c r="L84" s="43"/>
      <c r="S84" s="33"/>
      <c r="T84" s="33"/>
      <c r="U84" s="33"/>
      <c r="V84" s="33"/>
      <c r="W84" s="33"/>
      <c r="X84" s="33"/>
      <c r="Y84" s="33"/>
      <c r="Z84" s="33"/>
      <c r="AA84" s="33"/>
      <c r="AB84" s="33"/>
      <c r="AC84" s="33"/>
      <c r="AD84" s="33"/>
      <c r="AE84" s="33"/>
    </row>
    <row r="85" spans="1:31" s="2" customFormat="1" ht="16.5" customHeight="1">
      <c r="A85" s="33"/>
      <c r="B85" s="34"/>
      <c r="C85" s="33"/>
      <c r="D85" s="33"/>
      <c r="E85" s="264" t="str">
        <f>E7</f>
        <v>Brno, VDJ Chochola, rekonstrukce stavební části a technologie</v>
      </c>
      <c r="F85" s="265"/>
      <c r="G85" s="265"/>
      <c r="H85" s="265"/>
      <c r="I85" s="33"/>
      <c r="J85" s="33"/>
      <c r="K85" s="33"/>
      <c r="L85" s="43"/>
      <c r="S85" s="33"/>
      <c r="T85" s="33"/>
      <c r="U85" s="33"/>
      <c r="V85" s="33"/>
      <c r="W85" s="33"/>
      <c r="X85" s="33"/>
      <c r="Y85" s="33"/>
      <c r="Z85" s="33"/>
      <c r="AA85" s="33"/>
      <c r="AB85" s="33"/>
      <c r="AC85" s="33"/>
      <c r="AD85" s="33"/>
      <c r="AE85" s="33"/>
    </row>
    <row r="86" spans="1:31" s="1" customFormat="1" ht="12" customHeight="1">
      <c r="B86" s="21"/>
      <c r="C86" s="28" t="s">
        <v>112</v>
      </c>
      <c r="L86" s="21"/>
    </row>
    <row r="87" spans="1:31" s="1" customFormat="1" ht="16.5" customHeight="1">
      <c r="B87" s="21"/>
      <c r="E87" s="264" t="s">
        <v>113</v>
      </c>
      <c r="F87" s="248"/>
      <c r="G87" s="248"/>
      <c r="H87" s="248"/>
      <c r="L87" s="21"/>
    </row>
    <row r="88" spans="1:31" s="1" customFormat="1" ht="12" customHeight="1">
      <c r="B88" s="21"/>
      <c r="C88" s="28" t="s">
        <v>114</v>
      </c>
      <c r="L88" s="21"/>
    </row>
    <row r="89" spans="1:31" s="2" customFormat="1" ht="16.5" customHeight="1">
      <c r="A89" s="33"/>
      <c r="B89" s="34"/>
      <c r="C89" s="33"/>
      <c r="D89" s="33"/>
      <c r="E89" s="266" t="s">
        <v>115</v>
      </c>
      <c r="F89" s="267"/>
      <c r="G89" s="267"/>
      <c r="H89" s="267"/>
      <c r="I89" s="33"/>
      <c r="J89" s="33"/>
      <c r="K89" s="33"/>
      <c r="L89" s="43"/>
      <c r="S89" s="33"/>
      <c r="T89" s="33"/>
      <c r="U89" s="33"/>
      <c r="V89" s="33"/>
      <c r="W89" s="33"/>
      <c r="X89" s="33"/>
      <c r="Y89" s="33"/>
      <c r="Z89" s="33"/>
      <c r="AA89" s="33"/>
      <c r="AB89" s="33"/>
      <c r="AC89" s="33"/>
      <c r="AD89" s="33"/>
      <c r="AE89" s="33"/>
    </row>
    <row r="90" spans="1:31" s="2" customFormat="1" ht="12" customHeight="1">
      <c r="A90" s="33"/>
      <c r="B90" s="34"/>
      <c r="C90" s="28" t="s">
        <v>116</v>
      </c>
      <c r="D90" s="33"/>
      <c r="E90" s="33"/>
      <c r="F90" s="33"/>
      <c r="G90" s="33"/>
      <c r="H90" s="33"/>
      <c r="I90" s="33"/>
      <c r="J90" s="33"/>
      <c r="K90" s="33"/>
      <c r="L90" s="43"/>
      <c r="S90" s="33"/>
      <c r="T90" s="33"/>
      <c r="U90" s="33"/>
      <c r="V90" s="33"/>
      <c r="W90" s="33"/>
      <c r="X90" s="33"/>
      <c r="Y90" s="33"/>
      <c r="Z90" s="33"/>
      <c r="AA90" s="33"/>
      <c r="AB90" s="33"/>
      <c r="AC90" s="33"/>
      <c r="AD90" s="33"/>
      <c r="AE90" s="33"/>
    </row>
    <row r="91" spans="1:31" s="2" customFormat="1" ht="30" customHeight="1">
      <c r="A91" s="33"/>
      <c r="B91" s="34"/>
      <c r="C91" s="33"/>
      <c r="D91" s="33"/>
      <c r="E91" s="220" t="str">
        <f>E13</f>
        <v>0001 - SO 01.1 Stavební úpravy a rekonstrukce vodojemu - stavební část</v>
      </c>
      <c r="F91" s="267"/>
      <c r="G91" s="267"/>
      <c r="H91" s="267"/>
      <c r="I91" s="33"/>
      <c r="J91" s="33"/>
      <c r="K91" s="33"/>
      <c r="L91" s="43"/>
      <c r="S91" s="33"/>
      <c r="T91" s="33"/>
      <c r="U91" s="33"/>
      <c r="V91" s="33"/>
      <c r="W91" s="33"/>
      <c r="X91" s="33"/>
      <c r="Y91" s="33"/>
      <c r="Z91" s="33"/>
      <c r="AA91" s="33"/>
      <c r="AB91" s="33"/>
      <c r="AC91" s="33"/>
      <c r="AD91" s="33"/>
      <c r="AE91" s="33"/>
    </row>
    <row r="92" spans="1:31" s="2" customFormat="1" ht="6.95" customHeight="1">
      <c r="A92" s="33"/>
      <c r="B92" s="34"/>
      <c r="C92" s="33"/>
      <c r="D92" s="33"/>
      <c r="E92" s="33"/>
      <c r="F92" s="33"/>
      <c r="G92" s="33"/>
      <c r="H92" s="33"/>
      <c r="I92" s="33"/>
      <c r="J92" s="33"/>
      <c r="K92" s="33"/>
      <c r="L92" s="43"/>
      <c r="S92" s="33"/>
      <c r="T92" s="33"/>
      <c r="U92" s="33"/>
      <c r="V92" s="33"/>
      <c r="W92" s="33"/>
      <c r="X92" s="33"/>
      <c r="Y92" s="33"/>
      <c r="Z92" s="33"/>
      <c r="AA92" s="33"/>
      <c r="AB92" s="33"/>
      <c r="AC92" s="33"/>
      <c r="AD92" s="33"/>
      <c r="AE92" s="33"/>
    </row>
    <row r="93" spans="1:31" s="2" customFormat="1" ht="12" customHeight="1">
      <c r="A93" s="33"/>
      <c r="B93" s="34"/>
      <c r="C93" s="28" t="s">
        <v>20</v>
      </c>
      <c r="D93" s="33"/>
      <c r="E93" s="33"/>
      <c r="F93" s="26" t="str">
        <f>F16</f>
        <v xml:space="preserve"> </v>
      </c>
      <c r="G93" s="33"/>
      <c r="H93" s="33"/>
      <c r="I93" s="28" t="s">
        <v>22</v>
      </c>
      <c r="J93" s="56" t="str">
        <f>IF(J16="","",J16)</f>
        <v>23. 4. 2025</v>
      </c>
      <c r="K93" s="33"/>
      <c r="L93" s="43"/>
      <c r="S93" s="33"/>
      <c r="T93" s="33"/>
      <c r="U93" s="33"/>
      <c r="V93" s="33"/>
      <c r="W93" s="33"/>
      <c r="X93" s="33"/>
      <c r="Y93" s="33"/>
      <c r="Z93" s="33"/>
      <c r="AA93" s="33"/>
      <c r="AB93" s="33"/>
      <c r="AC93" s="33"/>
      <c r="AD93" s="33"/>
      <c r="AE93" s="33"/>
    </row>
    <row r="94" spans="1:31" s="2" customFormat="1" ht="6.95" customHeight="1">
      <c r="A94" s="33"/>
      <c r="B94" s="34"/>
      <c r="C94" s="33"/>
      <c r="D94" s="33"/>
      <c r="E94" s="33"/>
      <c r="F94" s="33"/>
      <c r="G94" s="33"/>
      <c r="H94" s="33"/>
      <c r="I94" s="33"/>
      <c r="J94" s="33"/>
      <c r="K94" s="33"/>
      <c r="L94" s="43"/>
      <c r="S94" s="33"/>
      <c r="T94" s="33"/>
      <c r="U94" s="33"/>
      <c r="V94" s="33"/>
      <c r="W94" s="33"/>
      <c r="X94" s="33"/>
      <c r="Y94" s="33"/>
      <c r="Z94" s="33"/>
      <c r="AA94" s="33"/>
      <c r="AB94" s="33"/>
      <c r="AC94" s="33"/>
      <c r="AD94" s="33"/>
      <c r="AE94" s="33"/>
    </row>
    <row r="95" spans="1:31" s="2" customFormat="1" ht="25.7" customHeight="1">
      <c r="A95" s="33"/>
      <c r="B95" s="34"/>
      <c r="C95" s="28" t="s">
        <v>24</v>
      </c>
      <c r="D95" s="33"/>
      <c r="E95" s="33"/>
      <c r="F95" s="26" t="str">
        <f>E19</f>
        <v>Statutární město Brno</v>
      </c>
      <c r="G95" s="33"/>
      <c r="H95" s="33"/>
      <c r="I95" s="28" t="s">
        <v>30</v>
      </c>
      <c r="J95" s="31" t="str">
        <f>E25</f>
        <v>Sweco a.s., divize Morava</v>
      </c>
      <c r="K95" s="33"/>
      <c r="L95" s="43"/>
      <c r="S95" s="33"/>
      <c r="T95" s="33"/>
      <c r="U95" s="33"/>
      <c r="V95" s="33"/>
      <c r="W95" s="33"/>
      <c r="X95" s="33"/>
      <c r="Y95" s="33"/>
      <c r="Z95" s="33"/>
      <c r="AA95" s="33"/>
      <c r="AB95" s="33"/>
      <c r="AC95" s="33"/>
      <c r="AD95" s="33"/>
      <c r="AE95" s="33"/>
    </row>
    <row r="96" spans="1:31" s="2" customFormat="1" ht="15.2" customHeight="1">
      <c r="A96" s="33"/>
      <c r="B96" s="34"/>
      <c r="C96" s="28" t="s">
        <v>28</v>
      </c>
      <c r="D96" s="33"/>
      <c r="E96" s="33"/>
      <c r="F96" s="26" t="str">
        <f>IF(E22="","",E22)</f>
        <v>Vyplň údaj</v>
      </c>
      <c r="G96" s="33"/>
      <c r="H96" s="33"/>
      <c r="I96" s="28" t="s">
        <v>33</v>
      </c>
      <c r="J96" s="31" t="str">
        <f>E28</f>
        <v xml:space="preserve"> </v>
      </c>
      <c r="K96" s="33"/>
      <c r="L96" s="43"/>
      <c r="S96" s="33"/>
      <c r="T96" s="33"/>
      <c r="U96" s="33"/>
      <c r="V96" s="33"/>
      <c r="W96" s="33"/>
      <c r="X96" s="33"/>
      <c r="Y96" s="33"/>
      <c r="Z96" s="33"/>
      <c r="AA96" s="33"/>
      <c r="AB96" s="33"/>
      <c r="AC96" s="33"/>
      <c r="AD96" s="33"/>
      <c r="AE96" s="33"/>
    </row>
    <row r="97" spans="1:47" s="2" customFormat="1" ht="10.35" customHeight="1">
      <c r="A97" s="33"/>
      <c r="B97" s="34"/>
      <c r="C97" s="33"/>
      <c r="D97" s="33"/>
      <c r="E97" s="33"/>
      <c r="F97" s="33"/>
      <c r="G97" s="33"/>
      <c r="H97" s="33"/>
      <c r="I97" s="33"/>
      <c r="J97" s="33"/>
      <c r="K97" s="33"/>
      <c r="L97" s="43"/>
      <c r="S97" s="33"/>
      <c r="T97" s="33"/>
      <c r="U97" s="33"/>
      <c r="V97" s="33"/>
      <c r="W97" s="33"/>
      <c r="X97" s="33"/>
      <c r="Y97" s="33"/>
      <c r="Z97" s="33"/>
      <c r="AA97" s="33"/>
      <c r="AB97" s="33"/>
      <c r="AC97" s="33"/>
      <c r="AD97" s="33"/>
      <c r="AE97" s="33"/>
    </row>
    <row r="98" spans="1:47" s="2" customFormat="1" ht="29.25" customHeight="1">
      <c r="A98" s="33"/>
      <c r="B98" s="34"/>
      <c r="C98" s="115" t="s">
        <v>119</v>
      </c>
      <c r="D98" s="107"/>
      <c r="E98" s="107"/>
      <c r="F98" s="107"/>
      <c r="G98" s="107"/>
      <c r="H98" s="107"/>
      <c r="I98" s="107"/>
      <c r="J98" s="116" t="s">
        <v>120</v>
      </c>
      <c r="K98" s="107"/>
      <c r="L98" s="43"/>
      <c r="S98" s="33"/>
      <c r="T98" s="33"/>
      <c r="U98" s="33"/>
      <c r="V98" s="33"/>
      <c r="W98" s="33"/>
      <c r="X98" s="33"/>
      <c r="Y98" s="33"/>
      <c r="Z98" s="33"/>
      <c r="AA98" s="33"/>
      <c r="AB98" s="33"/>
      <c r="AC98" s="33"/>
      <c r="AD98" s="33"/>
      <c r="AE98" s="33"/>
    </row>
    <row r="99" spans="1:47" s="2" customFormat="1" ht="10.35" customHeight="1">
      <c r="A99" s="33"/>
      <c r="B99" s="34"/>
      <c r="C99" s="33"/>
      <c r="D99" s="33"/>
      <c r="E99" s="33"/>
      <c r="F99" s="33"/>
      <c r="G99" s="33"/>
      <c r="H99" s="33"/>
      <c r="I99" s="33"/>
      <c r="J99" s="33"/>
      <c r="K99" s="33"/>
      <c r="L99" s="43"/>
      <c r="S99" s="33"/>
      <c r="T99" s="33"/>
      <c r="U99" s="33"/>
      <c r="V99" s="33"/>
      <c r="W99" s="33"/>
      <c r="X99" s="33"/>
      <c r="Y99" s="33"/>
      <c r="Z99" s="33"/>
      <c r="AA99" s="33"/>
      <c r="AB99" s="33"/>
      <c r="AC99" s="33"/>
      <c r="AD99" s="33"/>
      <c r="AE99" s="33"/>
    </row>
    <row r="100" spans="1:47" s="2" customFormat="1" ht="22.9" customHeight="1">
      <c r="A100" s="33"/>
      <c r="B100" s="34"/>
      <c r="C100" s="117" t="s">
        <v>121</v>
      </c>
      <c r="D100" s="33"/>
      <c r="E100" s="33"/>
      <c r="F100" s="33"/>
      <c r="G100" s="33"/>
      <c r="H100" s="33"/>
      <c r="I100" s="33"/>
      <c r="J100" s="72">
        <f>J143</f>
        <v>0</v>
      </c>
      <c r="K100" s="33"/>
      <c r="L100" s="43"/>
      <c r="S100" s="33"/>
      <c r="T100" s="33"/>
      <c r="U100" s="33"/>
      <c r="V100" s="33"/>
      <c r="W100" s="33"/>
      <c r="X100" s="33"/>
      <c r="Y100" s="33"/>
      <c r="Z100" s="33"/>
      <c r="AA100" s="33"/>
      <c r="AB100" s="33"/>
      <c r="AC100" s="33"/>
      <c r="AD100" s="33"/>
      <c r="AE100" s="33"/>
      <c r="AU100" s="18" t="s">
        <v>122</v>
      </c>
    </row>
    <row r="101" spans="1:47" s="9" customFormat="1" ht="24.95" customHeight="1">
      <c r="B101" s="118"/>
      <c r="D101" s="119" t="s">
        <v>123</v>
      </c>
      <c r="E101" s="120"/>
      <c r="F101" s="120"/>
      <c r="G101" s="120"/>
      <c r="H101" s="120"/>
      <c r="I101" s="120"/>
      <c r="J101" s="121">
        <f>J144</f>
        <v>0</v>
      </c>
      <c r="L101" s="118"/>
    </row>
    <row r="102" spans="1:47" s="10" customFormat="1" ht="19.899999999999999" customHeight="1">
      <c r="B102" s="122"/>
      <c r="D102" s="123" t="s">
        <v>124</v>
      </c>
      <c r="E102" s="124"/>
      <c r="F102" s="124"/>
      <c r="G102" s="124"/>
      <c r="H102" s="124"/>
      <c r="I102" s="124"/>
      <c r="J102" s="125">
        <f>J145</f>
        <v>0</v>
      </c>
      <c r="L102" s="122"/>
    </row>
    <row r="103" spans="1:47" s="10" customFormat="1" ht="19.899999999999999" customHeight="1">
      <c r="B103" s="122"/>
      <c r="D103" s="123" t="s">
        <v>125</v>
      </c>
      <c r="E103" s="124"/>
      <c r="F103" s="124"/>
      <c r="G103" s="124"/>
      <c r="H103" s="124"/>
      <c r="I103" s="124"/>
      <c r="J103" s="125">
        <f>J267</f>
        <v>0</v>
      </c>
      <c r="L103" s="122"/>
    </row>
    <row r="104" spans="1:47" s="10" customFormat="1" ht="19.899999999999999" customHeight="1">
      <c r="B104" s="122"/>
      <c r="D104" s="123" t="s">
        <v>126</v>
      </c>
      <c r="E104" s="124"/>
      <c r="F104" s="124"/>
      <c r="G104" s="124"/>
      <c r="H104" s="124"/>
      <c r="I104" s="124"/>
      <c r="J104" s="125">
        <f>J357</f>
        <v>0</v>
      </c>
      <c r="L104" s="122"/>
    </row>
    <row r="105" spans="1:47" s="10" customFormat="1" ht="19.899999999999999" customHeight="1">
      <c r="B105" s="122"/>
      <c r="D105" s="123" t="s">
        <v>127</v>
      </c>
      <c r="E105" s="124"/>
      <c r="F105" s="124"/>
      <c r="G105" s="124"/>
      <c r="H105" s="124"/>
      <c r="I105" s="124"/>
      <c r="J105" s="125">
        <f>J382</f>
        <v>0</v>
      </c>
      <c r="L105" s="122"/>
    </row>
    <row r="106" spans="1:47" s="10" customFormat="1" ht="19.899999999999999" customHeight="1">
      <c r="B106" s="122"/>
      <c r="D106" s="123" t="s">
        <v>128</v>
      </c>
      <c r="E106" s="124"/>
      <c r="F106" s="124"/>
      <c r="G106" s="124"/>
      <c r="H106" s="124"/>
      <c r="I106" s="124"/>
      <c r="J106" s="125">
        <f>J394</f>
        <v>0</v>
      </c>
      <c r="L106" s="122"/>
    </row>
    <row r="107" spans="1:47" s="10" customFormat="1" ht="19.899999999999999" customHeight="1">
      <c r="B107" s="122"/>
      <c r="D107" s="123" t="s">
        <v>129</v>
      </c>
      <c r="E107" s="124"/>
      <c r="F107" s="124"/>
      <c r="G107" s="124"/>
      <c r="H107" s="124"/>
      <c r="I107" s="124"/>
      <c r="J107" s="125">
        <f>J446</f>
        <v>0</v>
      </c>
      <c r="L107" s="122"/>
    </row>
    <row r="108" spans="1:47" s="10" customFormat="1" ht="19.899999999999999" customHeight="1">
      <c r="B108" s="122"/>
      <c r="D108" s="123" t="s">
        <v>130</v>
      </c>
      <c r="E108" s="124"/>
      <c r="F108" s="124"/>
      <c r="G108" s="124"/>
      <c r="H108" s="124"/>
      <c r="I108" s="124"/>
      <c r="J108" s="125">
        <f>J521</f>
        <v>0</v>
      </c>
      <c r="L108" s="122"/>
    </row>
    <row r="109" spans="1:47" s="10" customFormat="1" ht="19.899999999999999" customHeight="1">
      <c r="B109" s="122"/>
      <c r="D109" s="123" t="s">
        <v>131</v>
      </c>
      <c r="E109" s="124"/>
      <c r="F109" s="124"/>
      <c r="G109" s="124"/>
      <c r="H109" s="124"/>
      <c r="I109" s="124"/>
      <c r="J109" s="125">
        <f>J712</f>
        <v>0</v>
      </c>
      <c r="L109" s="122"/>
    </row>
    <row r="110" spans="1:47" s="10" customFormat="1" ht="19.899999999999999" customHeight="1">
      <c r="B110" s="122"/>
      <c r="D110" s="123" t="s">
        <v>132</v>
      </c>
      <c r="E110" s="124"/>
      <c r="F110" s="124"/>
      <c r="G110" s="124"/>
      <c r="H110" s="124"/>
      <c r="I110" s="124"/>
      <c r="J110" s="125">
        <f>J757</f>
        <v>0</v>
      </c>
      <c r="L110" s="122"/>
    </row>
    <row r="111" spans="1:47" s="9" customFormat="1" ht="24.95" customHeight="1">
      <c r="B111" s="118"/>
      <c r="D111" s="119" t="s">
        <v>133</v>
      </c>
      <c r="E111" s="120"/>
      <c r="F111" s="120"/>
      <c r="G111" s="120"/>
      <c r="H111" s="120"/>
      <c r="I111" s="120"/>
      <c r="J111" s="121">
        <f>J760</f>
        <v>0</v>
      </c>
      <c r="L111" s="118"/>
    </row>
    <row r="112" spans="1:47" s="10" customFormat="1" ht="19.899999999999999" customHeight="1">
      <c r="B112" s="122"/>
      <c r="D112" s="123" t="s">
        <v>134</v>
      </c>
      <c r="E112" s="124"/>
      <c r="F112" s="124"/>
      <c r="G112" s="124"/>
      <c r="H112" s="124"/>
      <c r="I112" s="124"/>
      <c r="J112" s="125">
        <f>J761</f>
        <v>0</v>
      </c>
      <c r="L112" s="122"/>
    </row>
    <row r="113" spans="1:31" s="10" customFormat="1" ht="19.899999999999999" customHeight="1">
      <c r="B113" s="122"/>
      <c r="D113" s="123" t="s">
        <v>135</v>
      </c>
      <c r="E113" s="124"/>
      <c r="F113" s="124"/>
      <c r="G113" s="124"/>
      <c r="H113" s="124"/>
      <c r="I113" s="124"/>
      <c r="J113" s="125">
        <f>J821</f>
        <v>0</v>
      </c>
      <c r="L113" s="122"/>
    </row>
    <row r="114" spans="1:31" s="10" customFormat="1" ht="19.899999999999999" customHeight="1">
      <c r="B114" s="122"/>
      <c r="D114" s="123" t="s">
        <v>136</v>
      </c>
      <c r="E114" s="124"/>
      <c r="F114" s="124"/>
      <c r="G114" s="124"/>
      <c r="H114" s="124"/>
      <c r="I114" s="124"/>
      <c r="J114" s="125">
        <f>J846</f>
        <v>0</v>
      </c>
      <c r="L114" s="122"/>
    </row>
    <row r="115" spans="1:31" s="10" customFormat="1" ht="19.899999999999999" customHeight="1">
      <c r="B115" s="122"/>
      <c r="D115" s="123" t="s">
        <v>137</v>
      </c>
      <c r="E115" s="124"/>
      <c r="F115" s="124"/>
      <c r="G115" s="124"/>
      <c r="H115" s="124"/>
      <c r="I115" s="124"/>
      <c r="J115" s="125">
        <f>J866</f>
        <v>0</v>
      </c>
      <c r="L115" s="122"/>
    </row>
    <row r="116" spans="1:31" s="10" customFormat="1" ht="19.899999999999999" customHeight="1">
      <c r="B116" s="122"/>
      <c r="D116" s="123" t="s">
        <v>138</v>
      </c>
      <c r="E116" s="124"/>
      <c r="F116" s="124"/>
      <c r="G116" s="124"/>
      <c r="H116" s="124"/>
      <c r="I116" s="124"/>
      <c r="J116" s="125">
        <f>J884</f>
        <v>0</v>
      </c>
      <c r="L116" s="122"/>
    </row>
    <row r="117" spans="1:31" s="10" customFormat="1" ht="19.899999999999999" customHeight="1">
      <c r="B117" s="122"/>
      <c r="D117" s="123" t="s">
        <v>139</v>
      </c>
      <c r="E117" s="124"/>
      <c r="F117" s="124"/>
      <c r="G117" s="124"/>
      <c r="H117" s="124"/>
      <c r="I117" s="124"/>
      <c r="J117" s="125">
        <f>J928</f>
        <v>0</v>
      </c>
      <c r="L117" s="122"/>
    </row>
    <row r="118" spans="1:31" s="10" customFormat="1" ht="19.899999999999999" customHeight="1">
      <c r="B118" s="122"/>
      <c r="D118" s="123" t="s">
        <v>140</v>
      </c>
      <c r="E118" s="124"/>
      <c r="F118" s="124"/>
      <c r="G118" s="124"/>
      <c r="H118" s="124"/>
      <c r="I118" s="124"/>
      <c r="J118" s="125">
        <f>J1010</f>
        <v>0</v>
      </c>
      <c r="L118" s="122"/>
    </row>
    <row r="119" spans="1:31" s="10" customFormat="1" ht="19.899999999999999" customHeight="1">
      <c r="B119" s="122"/>
      <c r="D119" s="123" t="s">
        <v>141</v>
      </c>
      <c r="E119" s="124"/>
      <c r="F119" s="124"/>
      <c r="G119" s="124"/>
      <c r="H119" s="124"/>
      <c r="I119" s="124"/>
      <c r="J119" s="125">
        <f>J1027</f>
        <v>0</v>
      </c>
      <c r="L119" s="122"/>
    </row>
    <row r="120" spans="1:31" s="2" customFormat="1" ht="21.75" customHeight="1">
      <c r="A120" s="33"/>
      <c r="B120" s="34"/>
      <c r="C120" s="33"/>
      <c r="D120" s="33"/>
      <c r="E120" s="33"/>
      <c r="F120" s="33"/>
      <c r="G120" s="33"/>
      <c r="H120" s="33"/>
      <c r="I120" s="33"/>
      <c r="J120" s="33"/>
      <c r="K120" s="33"/>
      <c r="L120" s="43"/>
      <c r="S120" s="33"/>
      <c r="T120" s="33"/>
      <c r="U120" s="33"/>
      <c r="V120" s="33"/>
      <c r="W120" s="33"/>
      <c r="X120" s="33"/>
      <c r="Y120" s="33"/>
      <c r="Z120" s="33"/>
      <c r="AA120" s="33"/>
      <c r="AB120" s="33"/>
      <c r="AC120" s="33"/>
      <c r="AD120" s="33"/>
      <c r="AE120" s="33"/>
    </row>
    <row r="121" spans="1:31" s="2" customFormat="1" ht="6.95" customHeight="1">
      <c r="A121" s="33"/>
      <c r="B121" s="48"/>
      <c r="C121" s="49"/>
      <c r="D121" s="49"/>
      <c r="E121" s="49"/>
      <c r="F121" s="49"/>
      <c r="G121" s="49"/>
      <c r="H121" s="49"/>
      <c r="I121" s="49"/>
      <c r="J121" s="49"/>
      <c r="K121" s="49"/>
      <c r="L121" s="43"/>
      <c r="S121" s="33"/>
      <c r="T121" s="33"/>
      <c r="U121" s="33"/>
      <c r="V121" s="33"/>
      <c r="W121" s="33"/>
      <c r="X121" s="33"/>
      <c r="Y121" s="33"/>
      <c r="Z121" s="33"/>
      <c r="AA121" s="33"/>
      <c r="AB121" s="33"/>
      <c r="AC121" s="33"/>
      <c r="AD121" s="33"/>
      <c r="AE121" s="33"/>
    </row>
    <row r="125" spans="1:31" s="2" customFormat="1" ht="6.95" customHeight="1">
      <c r="A125" s="33"/>
      <c r="B125" s="50"/>
      <c r="C125" s="51"/>
      <c r="D125" s="51"/>
      <c r="E125" s="51"/>
      <c r="F125" s="51"/>
      <c r="G125" s="51"/>
      <c r="H125" s="51"/>
      <c r="I125" s="51"/>
      <c r="J125" s="51"/>
      <c r="K125" s="51"/>
      <c r="L125" s="43"/>
      <c r="S125" s="33"/>
      <c r="T125" s="33"/>
      <c r="U125" s="33"/>
      <c r="V125" s="33"/>
      <c r="W125" s="33"/>
      <c r="X125" s="33"/>
      <c r="Y125" s="33"/>
      <c r="Z125" s="33"/>
      <c r="AA125" s="33"/>
      <c r="AB125" s="33"/>
      <c r="AC125" s="33"/>
      <c r="AD125" s="33"/>
      <c r="AE125" s="33"/>
    </row>
    <row r="126" spans="1:31" s="2" customFormat="1" ht="24.95" customHeight="1">
      <c r="A126" s="33"/>
      <c r="B126" s="34"/>
      <c r="C126" s="22" t="s">
        <v>142</v>
      </c>
      <c r="D126" s="33"/>
      <c r="E126" s="33"/>
      <c r="F126" s="33"/>
      <c r="G126" s="33"/>
      <c r="H126" s="33"/>
      <c r="I126" s="33"/>
      <c r="J126" s="33"/>
      <c r="K126" s="33"/>
      <c r="L126" s="43"/>
      <c r="S126" s="33"/>
      <c r="T126" s="33"/>
      <c r="U126" s="33"/>
      <c r="V126" s="33"/>
      <c r="W126" s="33"/>
      <c r="X126" s="33"/>
      <c r="Y126" s="33"/>
      <c r="Z126" s="33"/>
      <c r="AA126" s="33"/>
      <c r="AB126" s="33"/>
      <c r="AC126" s="33"/>
      <c r="AD126" s="33"/>
      <c r="AE126" s="33"/>
    </row>
    <row r="127" spans="1:31" s="2" customFormat="1" ht="6.95" customHeight="1">
      <c r="A127" s="33"/>
      <c r="B127" s="34"/>
      <c r="C127" s="33"/>
      <c r="D127" s="33"/>
      <c r="E127" s="33"/>
      <c r="F127" s="33"/>
      <c r="G127" s="33"/>
      <c r="H127" s="33"/>
      <c r="I127" s="33"/>
      <c r="J127" s="33"/>
      <c r="K127" s="33"/>
      <c r="L127" s="43"/>
      <c r="S127" s="33"/>
      <c r="T127" s="33"/>
      <c r="U127" s="33"/>
      <c r="V127" s="33"/>
      <c r="W127" s="33"/>
      <c r="X127" s="33"/>
      <c r="Y127" s="33"/>
      <c r="Z127" s="33"/>
      <c r="AA127" s="33"/>
      <c r="AB127" s="33"/>
      <c r="AC127" s="33"/>
      <c r="AD127" s="33"/>
      <c r="AE127" s="33"/>
    </row>
    <row r="128" spans="1:31" s="2" customFormat="1" ht="12" customHeight="1">
      <c r="A128" s="33"/>
      <c r="B128" s="34"/>
      <c r="C128" s="28" t="s">
        <v>16</v>
      </c>
      <c r="D128" s="33"/>
      <c r="E128" s="33"/>
      <c r="F128" s="33"/>
      <c r="G128" s="33"/>
      <c r="H128" s="33"/>
      <c r="I128" s="33"/>
      <c r="J128" s="33"/>
      <c r="K128" s="33"/>
      <c r="L128" s="43"/>
      <c r="S128" s="33"/>
      <c r="T128" s="33"/>
      <c r="U128" s="33"/>
      <c r="V128" s="33"/>
      <c r="W128" s="33"/>
      <c r="X128" s="33"/>
      <c r="Y128" s="33"/>
      <c r="Z128" s="33"/>
      <c r="AA128" s="33"/>
      <c r="AB128" s="33"/>
      <c r="AC128" s="33"/>
      <c r="AD128" s="33"/>
      <c r="AE128" s="33"/>
    </row>
    <row r="129" spans="1:63" s="2" customFormat="1" ht="16.5" customHeight="1">
      <c r="A129" s="33"/>
      <c r="B129" s="34"/>
      <c r="C129" s="33"/>
      <c r="D129" s="33"/>
      <c r="E129" s="264" t="str">
        <f>E7</f>
        <v>Brno, VDJ Chochola, rekonstrukce stavební části a technologie</v>
      </c>
      <c r="F129" s="265"/>
      <c r="G129" s="265"/>
      <c r="H129" s="265"/>
      <c r="I129" s="33"/>
      <c r="J129" s="33"/>
      <c r="K129" s="33"/>
      <c r="L129" s="43"/>
      <c r="S129" s="33"/>
      <c r="T129" s="33"/>
      <c r="U129" s="33"/>
      <c r="V129" s="33"/>
      <c r="W129" s="33"/>
      <c r="X129" s="33"/>
      <c r="Y129" s="33"/>
      <c r="Z129" s="33"/>
      <c r="AA129" s="33"/>
      <c r="AB129" s="33"/>
      <c r="AC129" s="33"/>
      <c r="AD129" s="33"/>
      <c r="AE129" s="33"/>
    </row>
    <row r="130" spans="1:63" s="1" customFormat="1" ht="12" customHeight="1">
      <c r="B130" s="21"/>
      <c r="C130" s="28" t="s">
        <v>112</v>
      </c>
      <c r="L130" s="21"/>
    </row>
    <row r="131" spans="1:63" s="1" customFormat="1" ht="16.5" customHeight="1">
      <c r="B131" s="21"/>
      <c r="E131" s="264" t="s">
        <v>113</v>
      </c>
      <c r="F131" s="248"/>
      <c r="G131" s="248"/>
      <c r="H131" s="248"/>
      <c r="L131" s="21"/>
    </row>
    <row r="132" spans="1:63" s="1" customFormat="1" ht="12" customHeight="1">
      <c r="B132" s="21"/>
      <c r="C132" s="28" t="s">
        <v>114</v>
      </c>
      <c r="L132" s="21"/>
    </row>
    <row r="133" spans="1:63" s="2" customFormat="1" ht="16.5" customHeight="1">
      <c r="A133" s="33"/>
      <c r="B133" s="34"/>
      <c r="C133" s="33"/>
      <c r="D133" s="33"/>
      <c r="E133" s="266" t="s">
        <v>115</v>
      </c>
      <c r="F133" s="267"/>
      <c r="G133" s="267"/>
      <c r="H133" s="267"/>
      <c r="I133" s="33"/>
      <c r="J133" s="33"/>
      <c r="K133" s="33"/>
      <c r="L133" s="43"/>
      <c r="S133" s="33"/>
      <c r="T133" s="33"/>
      <c r="U133" s="33"/>
      <c r="V133" s="33"/>
      <c r="W133" s="33"/>
      <c r="X133" s="33"/>
      <c r="Y133" s="33"/>
      <c r="Z133" s="33"/>
      <c r="AA133" s="33"/>
      <c r="AB133" s="33"/>
      <c r="AC133" s="33"/>
      <c r="AD133" s="33"/>
      <c r="AE133" s="33"/>
    </row>
    <row r="134" spans="1:63" s="2" customFormat="1" ht="12" customHeight="1">
      <c r="A134" s="33"/>
      <c r="B134" s="34"/>
      <c r="C134" s="28" t="s">
        <v>116</v>
      </c>
      <c r="D134" s="33"/>
      <c r="E134" s="33"/>
      <c r="F134" s="33"/>
      <c r="G134" s="33"/>
      <c r="H134" s="33"/>
      <c r="I134" s="33"/>
      <c r="J134" s="33"/>
      <c r="K134" s="33"/>
      <c r="L134" s="43"/>
      <c r="S134" s="33"/>
      <c r="T134" s="33"/>
      <c r="U134" s="33"/>
      <c r="V134" s="33"/>
      <c r="W134" s="33"/>
      <c r="X134" s="33"/>
      <c r="Y134" s="33"/>
      <c r="Z134" s="33"/>
      <c r="AA134" s="33"/>
      <c r="AB134" s="33"/>
      <c r="AC134" s="33"/>
      <c r="AD134" s="33"/>
      <c r="AE134" s="33"/>
    </row>
    <row r="135" spans="1:63" s="2" customFormat="1" ht="30" customHeight="1">
      <c r="A135" s="33"/>
      <c r="B135" s="34"/>
      <c r="C135" s="33"/>
      <c r="D135" s="33"/>
      <c r="E135" s="220" t="str">
        <f>E13</f>
        <v>0001 - SO 01.1 Stavební úpravy a rekonstrukce vodojemu - stavební část</v>
      </c>
      <c r="F135" s="267"/>
      <c r="G135" s="267"/>
      <c r="H135" s="267"/>
      <c r="I135" s="33"/>
      <c r="J135" s="33"/>
      <c r="K135" s="33"/>
      <c r="L135" s="43"/>
      <c r="S135" s="33"/>
      <c r="T135" s="33"/>
      <c r="U135" s="33"/>
      <c r="V135" s="33"/>
      <c r="W135" s="33"/>
      <c r="X135" s="33"/>
      <c r="Y135" s="33"/>
      <c r="Z135" s="33"/>
      <c r="AA135" s="33"/>
      <c r="AB135" s="33"/>
      <c r="AC135" s="33"/>
      <c r="AD135" s="33"/>
      <c r="AE135" s="33"/>
    </row>
    <row r="136" spans="1:63" s="2" customFormat="1" ht="6.95" customHeight="1">
      <c r="A136" s="33"/>
      <c r="B136" s="34"/>
      <c r="C136" s="33"/>
      <c r="D136" s="33"/>
      <c r="E136" s="33"/>
      <c r="F136" s="33"/>
      <c r="G136" s="33"/>
      <c r="H136" s="33"/>
      <c r="I136" s="33"/>
      <c r="J136" s="33"/>
      <c r="K136" s="33"/>
      <c r="L136" s="43"/>
      <c r="S136" s="33"/>
      <c r="T136" s="33"/>
      <c r="U136" s="33"/>
      <c r="V136" s="33"/>
      <c r="W136" s="33"/>
      <c r="X136" s="33"/>
      <c r="Y136" s="33"/>
      <c r="Z136" s="33"/>
      <c r="AA136" s="33"/>
      <c r="AB136" s="33"/>
      <c r="AC136" s="33"/>
      <c r="AD136" s="33"/>
      <c r="AE136" s="33"/>
    </row>
    <row r="137" spans="1:63" s="2" customFormat="1" ht="12" customHeight="1">
      <c r="A137" s="33"/>
      <c r="B137" s="34"/>
      <c r="C137" s="28" t="s">
        <v>20</v>
      </c>
      <c r="D137" s="33"/>
      <c r="E137" s="33"/>
      <c r="F137" s="26" t="str">
        <f>F16</f>
        <v xml:space="preserve"> </v>
      </c>
      <c r="G137" s="33"/>
      <c r="H137" s="33"/>
      <c r="I137" s="28" t="s">
        <v>22</v>
      </c>
      <c r="J137" s="56" t="str">
        <f>IF(J16="","",J16)</f>
        <v>23. 4. 2025</v>
      </c>
      <c r="K137" s="33"/>
      <c r="L137" s="43"/>
      <c r="S137" s="33"/>
      <c r="T137" s="33"/>
      <c r="U137" s="33"/>
      <c r="V137" s="33"/>
      <c r="W137" s="33"/>
      <c r="X137" s="33"/>
      <c r="Y137" s="33"/>
      <c r="Z137" s="33"/>
      <c r="AA137" s="33"/>
      <c r="AB137" s="33"/>
      <c r="AC137" s="33"/>
      <c r="AD137" s="33"/>
      <c r="AE137" s="33"/>
    </row>
    <row r="138" spans="1:63" s="2" customFormat="1" ht="6.95" customHeight="1">
      <c r="A138" s="33"/>
      <c r="B138" s="34"/>
      <c r="C138" s="33"/>
      <c r="D138" s="33"/>
      <c r="E138" s="33"/>
      <c r="F138" s="33"/>
      <c r="G138" s="33"/>
      <c r="H138" s="33"/>
      <c r="I138" s="33"/>
      <c r="J138" s="33"/>
      <c r="K138" s="33"/>
      <c r="L138" s="43"/>
      <c r="S138" s="33"/>
      <c r="T138" s="33"/>
      <c r="U138" s="33"/>
      <c r="V138" s="33"/>
      <c r="W138" s="33"/>
      <c r="X138" s="33"/>
      <c r="Y138" s="33"/>
      <c r="Z138" s="33"/>
      <c r="AA138" s="33"/>
      <c r="AB138" s="33"/>
      <c r="AC138" s="33"/>
      <c r="AD138" s="33"/>
      <c r="AE138" s="33"/>
    </row>
    <row r="139" spans="1:63" s="2" customFormat="1" ht="25.7" customHeight="1">
      <c r="A139" s="33"/>
      <c r="B139" s="34"/>
      <c r="C139" s="28" t="s">
        <v>24</v>
      </c>
      <c r="D139" s="33"/>
      <c r="E139" s="33"/>
      <c r="F139" s="26" t="str">
        <f>E19</f>
        <v>Statutární město Brno</v>
      </c>
      <c r="G139" s="33"/>
      <c r="H139" s="33"/>
      <c r="I139" s="28" t="s">
        <v>30</v>
      </c>
      <c r="J139" s="31" t="str">
        <f>E25</f>
        <v>Sweco a.s., divize Morava</v>
      </c>
      <c r="K139" s="33"/>
      <c r="L139" s="43"/>
      <c r="S139" s="33"/>
      <c r="T139" s="33"/>
      <c r="U139" s="33"/>
      <c r="V139" s="33"/>
      <c r="W139" s="33"/>
      <c r="X139" s="33"/>
      <c r="Y139" s="33"/>
      <c r="Z139" s="33"/>
      <c r="AA139" s="33"/>
      <c r="AB139" s="33"/>
      <c r="AC139" s="33"/>
      <c r="AD139" s="33"/>
      <c r="AE139" s="33"/>
    </row>
    <row r="140" spans="1:63" s="2" customFormat="1" ht="15.2" customHeight="1">
      <c r="A140" s="33"/>
      <c r="B140" s="34"/>
      <c r="C140" s="28" t="s">
        <v>28</v>
      </c>
      <c r="D140" s="33"/>
      <c r="E140" s="33"/>
      <c r="F140" s="26" t="str">
        <f>IF(E22="","",E22)</f>
        <v>Vyplň údaj</v>
      </c>
      <c r="G140" s="33"/>
      <c r="H140" s="33"/>
      <c r="I140" s="28" t="s">
        <v>33</v>
      </c>
      <c r="J140" s="31" t="str">
        <f>E28</f>
        <v xml:space="preserve"> </v>
      </c>
      <c r="K140" s="33"/>
      <c r="L140" s="43"/>
      <c r="S140" s="33"/>
      <c r="T140" s="33"/>
      <c r="U140" s="33"/>
      <c r="V140" s="33"/>
      <c r="W140" s="33"/>
      <c r="X140" s="33"/>
      <c r="Y140" s="33"/>
      <c r="Z140" s="33"/>
      <c r="AA140" s="33"/>
      <c r="AB140" s="33"/>
      <c r="AC140" s="33"/>
      <c r="AD140" s="33"/>
      <c r="AE140" s="33"/>
    </row>
    <row r="141" spans="1:63" s="2" customFormat="1" ht="10.35" customHeight="1">
      <c r="A141" s="33"/>
      <c r="B141" s="34"/>
      <c r="C141" s="33"/>
      <c r="D141" s="33"/>
      <c r="E141" s="33"/>
      <c r="F141" s="33"/>
      <c r="G141" s="33"/>
      <c r="H141" s="33"/>
      <c r="I141" s="33"/>
      <c r="J141" s="33"/>
      <c r="K141" s="33"/>
      <c r="L141" s="43"/>
      <c r="S141" s="33"/>
      <c r="T141" s="33"/>
      <c r="U141" s="33"/>
      <c r="V141" s="33"/>
      <c r="W141" s="33"/>
      <c r="X141" s="33"/>
      <c r="Y141" s="33"/>
      <c r="Z141" s="33"/>
      <c r="AA141" s="33"/>
      <c r="AB141" s="33"/>
      <c r="AC141" s="33"/>
      <c r="AD141" s="33"/>
      <c r="AE141" s="33"/>
    </row>
    <row r="142" spans="1:63" s="11" customFormat="1" ht="29.25" customHeight="1">
      <c r="A142" s="126"/>
      <c r="B142" s="127"/>
      <c r="C142" s="128" t="s">
        <v>143</v>
      </c>
      <c r="D142" s="129" t="s">
        <v>60</v>
      </c>
      <c r="E142" s="129" t="s">
        <v>56</v>
      </c>
      <c r="F142" s="129" t="s">
        <v>57</v>
      </c>
      <c r="G142" s="129" t="s">
        <v>144</v>
      </c>
      <c r="H142" s="129" t="s">
        <v>145</v>
      </c>
      <c r="I142" s="129" t="s">
        <v>146</v>
      </c>
      <c r="J142" s="129" t="s">
        <v>120</v>
      </c>
      <c r="K142" s="130" t="s">
        <v>147</v>
      </c>
      <c r="L142" s="131"/>
      <c r="M142" s="63" t="s">
        <v>1</v>
      </c>
      <c r="N142" s="64" t="s">
        <v>39</v>
      </c>
      <c r="O142" s="64" t="s">
        <v>148</v>
      </c>
      <c r="P142" s="64" t="s">
        <v>149</v>
      </c>
      <c r="Q142" s="64" t="s">
        <v>150</v>
      </c>
      <c r="R142" s="64" t="s">
        <v>151</v>
      </c>
      <c r="S142" s="64" t="s">
        <v>152</v>
      </c>
      <c r="T142" s="65" t="s">
        <v>153</v>
      </c>
      <c r="U142" s="126"/>
      <c r="V142" s="126"/>
      <c r="W142" s="126"/>
      <c r="X142" s="126"/>
      <c r="Y142" s="126"/>
      <c r="Z142" s="126"/>
      <c r="AA142" s="126"/>
      <c r="AB142" s="126"/>
      <c r="AC142" s="126"/>
      <c r="AD142" s="126"/>
      <c r="AE142" s="126"/>
    </row>
    <row r="143" spans="1:63" s="2" customFormat="1" ht="22.9" customHeight="1">
      <c r="A143" s="33"/>
      <c r="B143" s="34"/>
      <c r="C143" s="70" t="s">
        <v>154</v>
      </c>
      <c r="D143" s="33"/>
      <c r="E143" s="33"/>
      <c r="F143" s="33"/>
      <c r="G143" s="33"/>
      <c r="H143" s="33"/>
      <c r="I143" s="33"/>
      <c r="J143" s="132">
        <f>BK143</f>
        <v>0</v>
      </c>
      <c r="K143" s="33"/>
      <c r="L143" s="34"/>
      <c r="M143" s="66"/>
      <c r="N143" s="57"/>
      <c r="O143" s="67"/>
      <c r="P143" s="133">
        <f>P144+P760</f>
        <v>0</v>
      </c>
      <c r="Q143" s="67"/>
      <c r="R143" s="133">
        <f>R144+R760</f>
        <v>41.944658429999997</v>
      </c>
      <c r="S143" s="67"/>
      <c r="T143" s="134">
        <f>T144+T760</f>
        <v>24.406451200000003</v>
      </c>
      <c r="U143" s="33"/>
      <c r="V143" s="33"/>
      <c r="W143" s="33"/>
      <c r="X143" s="33"/>
      <c r="Y143" s="33"/>
      <c r="Z143" s="33"/>
      <c r="AA143" s="33"/>
      <c r="AB143" s="33"/>
      <c r="AC143" s="33"/>
      <c r="AD143" s="33"/>
      <c r="AE143" s="33"/>
      <c r="AT143" s="18" t="s">
        <v>74</v>
      </c>
      <c r="AU143" s="18" t="s">
        <v>122</v>
      </c>
      <c r="BK143" s="135">
        <f>BK144+BK760</f>
        <v>0</v>
      </c>
    </row>
    <row r="144" spans="1:63" s="12" customFormat="1" ht="25.9" customHeight="1">
      <c r="B144" s="136"/>
      <c r="D144" s="137" t="s">
        <v>74</v>
      </c>
      <c r="E144" s="138" t="s">
        <v>155</v>
      </c>
      <c r="F144" s="138" t="s">
        <v>156</v>
      </c>
      <c r="I144" s="139"/>
      <c r="J144" s="140">
        <f>BK144</f>
        <v>0</v>
      </c>
      <c r="L144" s="136"/>
      <c r="M144" s="141"/>
      <c r="N144" s="142"/>
      <c r="O144" s="142"/>
      <c r="P144" s="143">
        <f>P145+P267+P357+P382+P394+P446+P521+P712+P757</f>
        <v>0</v>
      </c>
      <c r="Q144" s="142"/>
      <c r="R144" s="143">
        <f>R145+R267+R357+R382+R394+R446+R521+R712+R757</f>
        <v>41.19803563</v>
      </c>
      <c r="S144" s="142"/>
      <c r="T144" s="144">
        <f>T145+T267+T357+T382+T394+T446+T521+T712+T757</f>
        <v>24.121418000000002</v>
      </c>
      <c r="AR144" s="137" t="s">
        <v>81</v>
      </c>
      <c r="AT144" s="145" t="s">
        <v>74</v>
      </c>
      <c r="AU144" s="145" t="s">
        <v>75</v>
      </c>
      <c r="AY144" s="137" t="s">
        <v>157</v>
      </c>
      <c r="BK144" s="146">
        <f>BK145+BK267+BK357+BK382+BK394+BK446+BK521+BK712+BK757</f>
        <v>0</v>
      </c>
    </row>
    <row r="145" spans="1:65" s="12" customFormat="1" ht="22.9" customHeight="1">
      <c r="B145" s="136"/>
      <c r="D145" s="137" t="s">
        <v>74</v>
      </c>
      <c r="E145" s="147" t="s">
        <v>81</v>
      </c>
      <c r="F145" s="147" t="s">
        <v>158</v>
      </c>
      <c r="I145" s="139"/>
      <c r="J145" s="148">
        <f>BK145</f>
        <v>0</v>
      </c>
      <c r="L145" s="136"/>
      <c r="M145" s="141"/>
      <c r="N145" s="142"/>
      <c r="O145" s="142"/>
      <c r="P145" s="143">
        <f>SUM(P146:P266)</f>
        <v>0</v>
      </c>
      <c r="Q145" s="142"/>
      <c r="R145" s="143">
        <f>SUM(R146:R266)</f>
        <v>9.8322596000000004</v>
      </c>
      <c r="S145" s="142"/>
      <c r="T145" s="144">
        <f>SUM(T146:T266)</f>
        <v>0</v>
      </c>
      <c r="AR145" s="137" t="s">
        <v>81</v>
      </c>
      <c r="AT145" s="145" t="s">
        <v>74</v>
      </c>
      <c r="AU145" s="145" t="s">
        <v>81</v>
      </c>
      <c r="AY145" s="137" t="s">
        <v>157</v>
      </c>
      <c r="BK145" s="146">
        <f>SUM(BK146:BK266)</f>
        <v>0</v>
      </c>
    </row>
    <row r="146" spans="1:65" s="2" customFormat="1" ht="24.2" customHeight="1">
      <c r="A146" s="33"/>
      <c r="B146" s="149"/>
      <c r="C146" s="150" t="s">
        <v>81</v>
      </c>
      <c r="D146" s="150" t="s">
        <v>159</v>
      </c>
      <c r="E146" s="151" t="s">
        <v>160</v>
      </c>
      <c r="F146" s="152" t="s">
        <v>161</v>
      </c>
      <c r="G146" s="153" t="s">
        <v>162</v>
      </c>
      <c r="H146" s="154">
        <v>50</v>
      </c>
      <c r="I146" s="155"/>
      <c r="J146" s="156">
        <f>ROUND(I146*H146,2)</f>
        <v>0</v>
      </c>
      <c r="K146" s="152" t="s">
        <v>163</v>
      </c>
      <c r="L146" s="34"/>
      <c r="M146" s="157" t="s">
        <v>1</v>
      </c>
      <c r="N146" s="158" t="s">
        <v>40</v>
      </c>
      <c r="O146" s="59"/>
      <c r="P146" s="159">
        <f>O146*H146</f>
        <v>0</v>
      </c>
      <c r="Q146" s="159">
        <v>0</v>
      </c>
      <c r="R146" s="159">
        <f>Q146*H146</f>
        <v>0</v>
      </c>
      <c r="S146" s="159">
        <v>0</v>
      </c>
      <c r="T146" s="160">
        <f>S146*H146</f>
        <v>0</v>
      </c>
      <c r="U146" s="33"/>
      <c r="V146" s="33"/>
      <c r="W146" s="33"/>
      <c r="X146" s="33"/>
      <c r="Y146" s="33"/>
      <c r="Z146" s="33"/>
      <c r="AA146" s="33"/>
      <c r="AB146" s="33"/>
      <c r="AC146" s="33"/>
      <c r="AD146" s="33"/>
      <c r="AE146" s="33"/>
      <c r="AR146" s="161" t="s">
        <v>164</v>
      </c>
      <c r="AT146" s="161" t="s">
        <v>159</v>
      </c>
      <c r="AU146" s="161" t="s">
        <v>83</v>
      </c>
      <c r="AY146" s="18" t="s">
        <v>157</v>
      </c>
      <c r="BE146" s="162">
        <f>IF(N146="základní",J146,0)</f>
        <v>0</v>
      </c>
      <c r="BF146" s="162">
        <f>IF(N146="snížená",J146,0)</f>
        <v>0</v>
      </c>
      <c r="BG146" s="162">
        <f>IF(N146="zákl. přenesená",J146,0)</f>
        <v>0</v>
      </c>
      <c r="BH146" s="162">
        <f>IF(N146="sníž. přenesená",J146,0)</f>
        <v>0</v>
      </c>
      <c r="BI146" s="162">
        <f>IF(N146="nulová",J146,0)</f>
        <v>0</v>
      </c>
      <c r="BJ146" s="18" t="s">
        <v>81</v>
      </c>
      <c r="BK146" s="162">
        <f>ROUND(I146*H146,2)</f>
        <v>0</v>
      </c>
      <c r="BL146" s="18" t="s">
        <v>164</v>
      </c>
      <c r="BM146" s="161" t="s">
        <v>165</v>
      </c>
    </row>
    <row r="147" spans="1:65" s="2" customFormat="1" ht="19.5">
      <c r="A147" s="33"/>
      <c r="B147" s="34"/>
      <c r="C147" s="33"/>
      <c r="D147" s="163" t="s">
        <v>166</v>
      </c>
      <c r="E147" s="33"/>
      <c r="F147" s="164" t="s">
        <v>167</v>
      </c>
      <c r="G147" s="33"/>
      <c r="H147" s="33"/>
      <c r="I147" s="165"/>
      <c r="J147" s="33"/>
      <c r="K147" s="33"/>
      <c r="L147" s="34"/>
      <c r="M147" s="166"/>
      <c r="N147" s="167"/>
      <c r="O147" s="59"/>
      <c r="P147" s="59"/>
      <c r="Q147" s="59"/>
      <c r="R147" s="59"/>
      <c r="S147" s="59"/>
      <c r="T147" s="60"/>
      <c r="U147" s="33"/>
      <c r="V147" s="33"/>
      <c r="W147" s="33"/>
      <c r="X147" s="33"/>
      <c r="Y147" s="33"/>
      <c r="Z147" s="33"/>
      <c r="AA147" s="33"/>
      <c r="AB147" s="33"/>
      <c r="AC147" s="33"/>
      <c r="AD147" s="33"/>
      <c r="AE147" s="33"/>
      <c r="AT147" s="18" t="s">
        <v>166</v>
      </c>
      <c r="AU147" s="18" t="s">
        <v>83</v>
      </c>
    </row>
    <row r="148" spans="1:65" s="2" customFormat="1" ht="29.25">
      <c r="A148" s="33"/>
      <c r="B148" s="34"/>
      <c r="C148" s="33"/>
      <c r="D148" s="163" t="s">
        <v>168</v>
      </c>
      <c r="E148" s="33"/>
      <c r="F148" s="168" t="s">
        <v>169</v>
      </c>
      <c r="G148" s="33"/>
      <c r="H148" s="33"/>
      <c r="I148" s="165"/>
      <c r="J148" s="33"/>
      <c r="K148" s="33"/>
      <c r="L148" s="34"/>
      <c r="M148" s="166"/>
      <c r="N148" s="167"/>
      <c r="O148" s="59"/>
      <c r="P148" s="59"/>
      <c r="Q148" s="59"/>
      <c r="R148" s="59"/>
      <c r="S148" s="59"/>
      <c r="T148" s="60"/>
      <c r="U148" s="33"/>
      <c r="V148" s="33"/>
      <c r="W148" s="33"/>
      <c r="X148" s="33"/>
      <c r="Y148" s="33"/>
      <c r="Z148" s="33"/>
      <c r="AA148" s="33"/>
      <c r="AB148" s="33"/>
      <c r="AC148" s="33"/>
      <c r="AD148" s="33"/>
      <c r="AE148" s="33"/>
      <c r="AT148" s="18" t="s">
        <v>168</v>
      </c>
      <c r="AU148" s="18" t="s">
        <v>83</v>
      </c>
    </row>
    <row r="149" spans="1:65" s="13" customFormat="1" ht="11.25">
      <c r="B149" s="169"/>
      <c r="D149" s="163" t="s">
        <v>170</v>
      </c>
      <c r="E149" s="170" t="s">
        <v>1</v>
      </c>
      <c r="F149" s="171" t="s">
        <v>171</v>
      </c>
      <c r="H149" s="170" t="s">
        <v>1</v>
      </c>
      <c r="I149" s="172"/>
      <c r="L149" s="169"/>
      <c r="M149" s="173"/>
      <c r="N149" s="174"/>
      <c r="O149" s="174"/>
      <c r="P149" s="174"/>
      <c r="Q149" s="174"/>
      <c r="R149" s="174"/>
      <c r="S149" s="174"/>
      <c r="T149" s="175"/>
      <c r="AT149" s="170" t="s">
        <v>170</v>
      </c>
      <c r="AU149" s="170" t="s">
        <v>83</v>
      </c>
      <c r="AV149" s="13" t="s">
        <v>81</v>
      </c>
      <c r="AW149" s="13" t="s">
        <v>32</v>
      </c>
      <c r="AX149" s="13" t="s">
        <v>75</v>
      </c>
      <c r="AY149" s="170" t="s">
        <v>157</v>
      </c>
    </row>
    <row r="150" spans="1:65" s="14" customFormat="1" ht="11.25">
      <c r="B150" s="176"/>
      <c r="D150" s="163" t="s">
        <v>170</v>
      </c>
      <c r="E150" s="177" t="s">
        <v>1</v>
      </c>
      <c r="F150" s="178" t="s">
        <v>172</v>
      </c>
      <c r="H150" s="179">
        <v>50</v>
      </c>
      <c r="I150" s="180"/>
      <c r="L150" s="176"/>
      <c r="M150" s="181"/>
      <c r="N150" s="182"/>
      <c r="O150" s="182"/>
      <c r="P150" s="182"/>
      <c r="Q150" s="182"/>
      <c r="R150" s="182"/>
      <c r="S150" s="182"/>
      <c r="T150" s="183"/>
      <c r="AT150" s="177" t="s">
        <v>170</v>
      </c>
      <c r="AU150" s="177" t="s">
        <v>83</v>
      </c>
      <c r="AV150" s="14" t="s">
        <v>83</v>
      </c>
      <c r="AW150" s="14" t="s">
        <v>32</v>
      </c>
      <c r="AX150" s="14" t="s">
        <v>81</v>
      </c>
      <c r="AY150" s="177" t="s">
        <v>157</v>
      </c>
    </row>
    <row r="151" spans="1:65" s="2" customFormat="1" ht="33" customHeight="1">
      <c r="A151" s="33"/>
      <c r="B151" s="149"/>
      <c r="C151" s="150" t="s">
        <v>83</v>
      </c>
      <c r="D151" s="150" t="s">
        <v>159</v>
      </c>
      <c r="E151" s="151" t="s">
        <v>173</v>
      </c>
      <c r="F151" s="152" t="s">
        <v>174</v>
      </c>
      <c r="G151" s="153" t="s">
        <v>175</v>
      </c>
      <c r="H151" s="154">
        <v>2.85</v>
      </c>
      <c r="I151" s="155"/>
      <c r="J151" s="156">
        <f>ROUND(I151*H151,2)</f>
        <v>0</v>
      </c>
      <c r="K151" s="152" t="s">
        <v>163</v>
      </c>
      <c r="L151" s="34"/>
      <c r="M151" s="157" t="s">
        <v>1</v>
      </c>
      <c r="N151" s="158" t="s">
        <v>40</v>
      </c>
      <c r="O151" s="59"/>
      <c r="P151" s="159">
        <f>O151*H151</f>
        <v>0</v>
      </c>
      <c r="Q151" s="159">
        <v>0</v>
      </c>
      <c r="R151" s="159">
        <f>Q151*H151</f>
        <v>0</v>
      </c>
      <c r="S151" s="159">
        <v>0</v>
      </c>
      <c r="T151" s="160">
        <f>S151*H151</f>
        <v>0</v>
      </c>
      <c r="U151" s="33"/>
      <c r="V151" s="33"/>
      <c r="W151" s="33"/>
      <c r="X151" s="33"/>
      <c r="Y151" s="33"/>
      <c r="Z151" s="33"/>
      <c r="AA151" s="33"/>
      <c r="AB151" s="33"/>
      <c r="AC151" s="33"/>
      <c r="AD151" s="33"/>
      <c r="AE151" s="33"/>
      <c r="AR151" s="161" t="s">
        <v>164</v>
      </c>
      <c r="AT151" s="161" t="s">
        <v>159</v>
      </c>
      <c r="AU151" s="161" t="s">
        <v>83</v>
      </c>
      <c r="AY151" s="18" t="s">
        <v>157</v>
      </c>
      <c r="BE151" s="162">
        <f>IF(N151="základní",J151,0)</f>
        <v>0</v>
      </c>
      <c r="BF151" s="162">
        <f>IF(N151="snížená",J151,0)</f>
        <v>0</v>
      </c>
      <c r="BG151" s="162">
        <f>IF(N151="zákl. přenesená",J151,0)</f>
        <v>0</v>
      </c>
      <c r="BH151" s="162">
        <f>IF(N151="sníž. přenesená",J151,0)</f>
        <v>0</v>
      </c>
      <c r="BI151" s="162">
        <f>IF(N151="nulová",J151,0)</f>
        <v>0</v>
      </c>
      <c r="BJ151" s="18" t="s">
        <v>81</v>
      </c>
      <c r="BK151" s="162">
        <f>ROUND(I151*H151,2)</f>
        <v>0</v>
      </c>
      <c r="BL151" s="18" t="s">
        <v>164</v>
      </c>
      <c r="BM151" s="161" t="s">
        <v>176</v>
      </c>
    </row>
    <row r="152" spans="1:65" s="2" customFormat="1" ht="19.5">
      <c r="A152" s="33"/>
      <c r="B152" s="34"/>
      <c r="C152" s="33"/>
      <c r="D152" s="163" t="s">
        <v>166</v>
      </c>
      <c r="E152" s="33"/>
      <c r="F152" s="164" t="s">
        <v>177</v>
      </c>
      <c r="G152" s="33"/>
      <c r="H152" s="33"/>
      <c r="I152" s="165"/>
      <c r="J152" s="33"/>
      <c r="K152" s="33"/>
      <c r="L152" s="34"/>
      <c r="M152" s="166"/>
      <c r="N152" s="167"/>
      <c r="O152" s="59"/>
      <c r="P152" s="59"/>
      <c r="Q152" s="59"/>
      <c r="R152" s="59"/>
      <c r="S152" s="59"/>
      <c r="T152" s="60"/>
      <c r="U152" s="33"/>
      <c r="V152" s="33"/>
      <c r="W152" s="33"/>
      <c r="X152" s="33"/>
      <c r="Y152" s="33"/>
      <c r="Z152" s="33"/>
      <c r="AA152" s="33"/>
      <c r="AB152" s="33"/>
      <c r="AC152" s="33"/>
      <c r="AD152" s="33"/>
      <c r="AE152" s="33"/>
      <c r="AT152" s="18" t="s">
        <v>166</v>
      </c>
      <c r="AU152" s="18" t="s">
        <v>83</v>
      </c>
    </row>
    <row r="153" spans="1:65" s="2" customFormat="1" ht="48.75">
      <c r="A153" s="33"/>
      <c r="B153" s="34"/>
      <c r="C153" s="33"/>
      <c r="D153" s="163" t="s">
        <v>168</v>
      </c>
      <c r="E153" s="33"/>
      <c r="F153" s="168" t="s">
        <v>178</v>
      </c>
      <c r="G153" s="33"/>
      <c r="H153" s="33"/>
      <c r="I153" s="165"/>
      <c r="J153" s="33"/>
      <c r="K153" s="33"/>
      <c r="L153" s="34"/>
      <c r="M153" s="166"/>
      <c r="N153" s="167"/>
      <c r="O153" s="59"/>
      <c r="P153" s="59"/>
      <c r="Q153" s="59"/>
      <c r="R153" s="59"/>
      <c r="S153" s="59"/>
      <c r="T153" s="60"/>
      <c r="U153" s="33"/>
      <c r="V153" s="33"/>
      <c r="W153" s="33"/>
      <c r="X153" s="33"/>
      <c r="Y153" s="33"/>
      <c r="Z153" s="33"/>
      <c r="AA153" s="33"/>
      <c r="AB153" s="33"/>
      <c r="AC153" s="33"/>
      <c r="AD153" s="33"/>
      <c r="AE153" s="33"/>
      <c r="AT153" s="18" t="s">
        <v>168</v>
      </c>
      <c r="AU153" s="18" t="s">
        <v>83</v>
      </c>
    </row>
    <row r="154" spans="1:65" s="13" customFormat="1" ht="22.5">
      <c r="B154" s="169"/>
      <c r="D154" s="163" t="s">
        <v>170</v>
      </c>
      <c r="E154" s="170" t="s">
        <v>1</v>
      </c>
      <c r="F154" s="171" t="s">
        <v>179</v>
      </c>
      <c r="H154" s="170" t="s">
        <v>1</v>
      </c>
      <c r="I154" s="172"/>
      <c r="L154" s="169"/>
      <c r="M154" s="173"/>
      <c r="N154" s="174"/>
      <c r="O154" s="174"/>
      <c r="P154" s="174"/>
      <c r="Q154" s="174"/>
      <c r="R154" s="174"/>
      <c r="S154" s="174"/>
      <c r="T154" s="175"/>
      <c r="AT154" s="170" t="s">
        <v>170</v>
      </c>
      <c r="AU154" s="170" t="s">
        <v>83</v>
      </c>
      <c r="AV154" s="13" t="s">
        <v>81</v>
      </c>
      <c r="AW154" s="13" t="s">
        <v>32</v>
      </c>
      <c r="AX154" s="13" t="s">
        <v>75</v>
      </c>
      <c r="AY154" s="170" t="s">
        <v>157</v>
      </c>
    </row>
    <row r="155" spans="1:65" s="14" customFormat="1" ht="11.25">
      <c r="B155" s="176"/>
      <c r="D155" s="163" t="s">
        <v>170</v>
      </c>
      <c r="E155" s="177" t="s">
        <v>1</v>
      </c>
      <c r="F155" s="178" t="s">
        <v>180</v>
      </c>
      <c r="H155" s="179">
        <v>2.85</v>
      </c>
      <c r="I155" s="180"/>
      <c r="L155" s="176"/>
      <c r="M155" s="181"/>
      <c r="N155" s="182"/>
      <c r="O155" s="182"/>
      <c r="P155" s="182"/>
      <c r="Q155" s="182"/>
      <c r="R155" s="182"/>
      <c r="S155" s="182"/>
      <c r="T155" s="183"/>
      <c r="AT155" s="177" t="s">
        <v>170</v>
      </c>
      <c r="AU155" s="177" t="s">
        <v>83</v>
      </c>
      <c r="AV155" s="14" t="s">
        <v>83</v>
      </c>
      <c r="AW155" s="14" t="s">
        <v>32</v>
      </c>
      <c r="AX155" s="14" t="s">
        <v>81</v>
      </c>
      <c r="AY155" s="177" t="s">
        <v>157</v>
      </c>
    </row>
    <row r="156" spans="1:65" s="2" customFormat="1" ht="24.2" customHeight="1">
      <c r="A156" s="33"/>
      <c r="B156" s="149"/>
      <c r="C156" s="150" t="s">
        <v>91</v>
      </c>
      <c r="D156" s="150" t="s">
        <v>159</v>
      </c>
      <c r="E156" s="151" t="s">
        <v>181</v>
      </c>
      <c r="F156" s="152" t="s">
        <v>182</v>
      </c>
      <c r="G156" s="153" t="s">
        <v>183</v>
      </c>
      <c r="H156" s="154">
        <v>19</v>
      </c>
      <c r="I156" s="155"/>
      <c r="J156" s="156">
        <f>ROUND(I156*H156,2)</f>
        <v>0</v>
      </c>
      <c r="K156" s="152" t="s">
        <v>163</v>
      </c>
      <c r="L156" s="34"/>
      <c r="M156" s="157" t="s">
        <v>1</v>
      </c>
      <c r="N156" s="158" t="s">
        <v>40</v>
      </c>
      <c r="O156" s="59"/>
      <c r="P156" s="159">
        <f>O156*H156</f>
        <v>0</v>
      </c>
      <c r="Q156" s="159">
        <v>0</v>
      </c>
      <c r="R156" s="159">
        <f>Q156*H156</f>
        <v>0</v>
      </c>
      <c r="S156" s="159">
        <v>0</v>
      </c>
      <c r="T156" s="160">
        <f>S156*H156</f>
        <v>0</v>
      </c>
      <c r="U156" s="33"/>
      <c r="V156" s="33"/>
      <c r="W156" s="33"/>
      <c r="X156" s="33"/>
      <c r="Y156" s="33"/>
      <c r="Z156" s="33"/>
      <c r="AA156" s="33"/>
      <c r="AB156" s="33"/>
      <c r="AC156" s="33"/>
      <c r="AD156" s="33"/>
      <c r="AE156" s="33"/>
      <c r="AR156" s="161" t="s">
        <v>164</v>
      </c>
      <c r="AT156" s="161" t="s">
        <v>159</v>
      </c>
      <c r="AU156" s="161" t="s">
        <v>83</v>
      </c>
      <c r="AY156" s="18" t="s">
        <v>157</v>
      </c>
      <c r="BE156" s="162">
        <f>IF(N156="základní",J156,0)</f>
        <v>0</v>
      </c>
      <c r="BF156" s="162">
        <f>IF(N156="snížená",J156,0)</f>
        <v>0</v>
      </c>
      <c r="BG156" s="162">
        <f>IF(N156="zákl. přenesená",J156,0)</f>
        <v>0</v>
      </c>
      <c r="BH156" s="162">
        <f>IF(N156="sníž. přenesená",J156,0)</f>
        <v>0</v>
      </c>
      <c r="BI156" s="162">
        <f>IF(N156="nulová",J156,0)</f>
        <v>0</v>
      </c>
      <c r="BJ156" s="18" t="s">
        <v>81</v>
      </c>
      <c r="BK156" s="162">
        <f>ROUND(I156*H156,2)</f>
        <v>0</v>
      </c>
      <c r="BL156" s="18" t="s">
        <v>164</v>
      </c>
      <c r="BM156" s="161" t="s">
        <v>184</v>
      </c>
    </row>
    <row r="157" spans="1:65" s="2" customFormat="1" ht="19.5">
      <c r="A157" s="33"/>
      <c r="B157" s="34"/>
      <c r="C157" s="33"/>
      <c r="D157" s="163" t="s">
        <v>166</v>
      </c>
      <c r="E157" s="33"/>
      <c r="F157" s="164" t="s">
        <v>185</v>
      </c>
      <c r="G157" s="33"/>
      <c r="H157" s="33"/>
      <c r="I157" s="165"/>
      <c r="J157" s="33"/>
      <c r="K157" s="33"/>
      <c r="L157" s="34"/>
      <c r="M157" s="166"/>
      <c r="N157" s="167"/>
      <c r="O157" s="59"/>
      <c r="P157" s="59"/>
      <c r="Q157" s="59"/>
      <c r="R157" s="59"/>
      <c r="S157" s="59"/>
      <c r="T157" s="60"/>
      <c r="U157" s="33"/>
      <c r="V157" s="33"/>
      <c r="W157" s="33"/>
      <c r="X157" s="33"/>
      <c r="Y157" s="33"/>
      <c r="Z157" s="33"/>
      <c r="AA157" s="33"/>
      <c r="AB157" s="33"/>
      <c r="AC157" s="33"/>
      <c r="AD157" s="33"/>
      <c r="AE157" s="33"/>
      <c r="AT157" s="18" t="s">
        <v>166</v>
      </c>
      <c r="AU157" s="18" t="s">
        <v>83</v>
      </c>
    </row>
    <row r="158" spans="1:65" s="2" customFormat="1" ht="48.75">
      <c r="A158" s="33"/>
      <c r="B158" s="34"/>
      <c r="C158" s="33"/>
      <c r="D158" s="163" t="s">
        <v>168</v>
      </c>
      <c r="E158" s="33"/>
      <c r="F158" s="168" t="s">
        <v>186</v>
      </c>
      <c r="G158" s="33"/>
      <c r="H158" s="33"/>
      <c r="I158" s="165"/>
      <c r="J158" s="33"/>
      <c r="K158" s="33"/>
      <c r="L158" s="34"/>
      <c r="M158" s="166"/>
      <c r="N158" s="167"/>
      <c r="O158" s="59"/>
      <c r="P158" s="59"/>
      <c r="Q158" s="59"/>
      <c r="R158" s="59"/>
      <c r="S158" s="59"/>
      <c r="T158" s="60"/>
      <c r="U158" s="33"/>
      <c r="V158" s="33"/>
      <c r="W158" s="33"/>
      <c r="X158" s="33"/>
      <c r="Y158" s="33"/>
      <c r="Z158" s="33"/>
      <c r="AA158" s="33"/>
      <c r="AB158" s="33"/>
      <c r="AC158" s="33"/>
      <c r="AD158" s="33"/>
      <c r="AE158" s="33"/>
      <c r="AT158" s="18" t="s">
        <v>168</v>
      </c>
      <c r="AU158" s="18" t="s">
        <v>83</v>
      </c>
    </row>
    <row r="159" spans="1:65" s="14" customFormat="1" ht="11.25">
      <c r="B159" s="176"/>
      <c r="D159" s="163" t="s">
        <v>170</v>
      </c>
      <c r="E159" s="177" t="s">
        <v>1</v>
      </c>
      <c r="F159" s="178" t="s">
        <v>187</v>
      </c>
      <c r="H159" s="179">
        <v>19</v>
      </c>
      <c r="I159" s="180"/>
      <c r="L159" s="176"/>
      <c r="M159" s="181"/>
      <c r="N159" s="182"/>
      <c r="O159" s="182"/>
      <c r="P159" s="182"/>
      <c r="Q159" s="182"/>
      <c r="R159" s="182"/>
      <c r="S159" s="182"/>
      <c r="T159" s="183"/>
      <c r="AT159" s="177" t="s">
        <v>170</v>
      </c>
      <c r="AU159" s="177" t="s">
        <v>83</v>
      </c>
      <c r="AV159" s="14" t="s">
        <v>83</v>
      </c>
      <c r="AW159" s="14" t="s">
        <v>32</v>
      </c>
      <c r="AX159" s="14" t="s">
        <v>81</v>
      </c>
      <c r="AY159" s="177" t="s">
        <v>157</v>
      </c>
    </row>
    <row r="160" spans="1:65" s="2" customFormat="1" ht="33" customHeight="1">
      <c r="A160" s="33"/>
      <c r="B160" s="149"/>
      <c r="C160" s="150" t="s">
        <v>164</v>
      </c>
      <c r="D160" s="150" t="s">
        <v>159</v>
      </c>
      <c r="E160" s="151" t="s">
        <v>188</v>
      </c>
      <c r="F160" s="152" t="s">
        <v>189</v>
      </c>
      <c r="G160" s="153" t="s">
        <v>175</v>
      </c>
      <c r="H160" s="154">
        <v>5.734</v>
      </c>
      <c r="I160" s="155"/>
      <c r="J160" s="156">
        <f>ROUND(I160*H160,2)</f>
        <v>0</v>
      </c>
      <c r="K160" s="152" t="s">
        <v>163</v>
      </c>
      <c r="L160" s="34"/>
      <c r="M160" s="157" t="s">
        <v>1</v>
      </c>
      <c r="N160" s="158" t="s">
        <v>40</v>
      </c>
      <c r="O160" s="59"/>
      <c r="P160" s="159">
        <f>O160*H160</f>
        <v>0</v>
      </c>
      <c r="Q160" s="159">
        <v>0</v>
      </c>
      <c r="R160" s="159">
        <f>Q160*H160</f>
        <v>0</v>
      </c>
      <c r="S160" s="159">
        <v>0</v>
      </c>
      <c r="T160" s="160">
        <f>S160*H160</f>
        <v>0</v>
      </c>
      <c r="U160" s="33"/>
      <c r="V160" s="33"/>
      <c r="W160" s="33"/>
      <c r="X160" s="33"/>
      <c r="Y160" s="33"/>
      <c r="Z160" s="33"/>
      <c r="AA160" s="33"/>
      <c r="AB160" s="33"/>
      <c r="AC160" s="33"/>
      <c r="AD160" s="33"/>
      <c r="AE160" s="33"/>
      <c r="AR160" s="161" t="s">
        <v>164</v>
      </c>
      <c r="AT160" s="161" t="s">
        <v>159</v>
      </c>
      <c r="AU160" s="161" t="s">
        <v>83</v>
      </c>
      <c r="AY160" s="18" t="s">
        <v>157</v>
      </c>
      <c r="BE160" s="162">
        <f>IF(N160="základní",J160,0)</f>
        <v>0</v>
      </c>
      <c r="BF160" s="162">
        <f>IF(N160="snížená",J160,0)</f>
        <v>0</v>
      </c>
      <c r="BG160" s="162">
        <f>IF(N160="zákl. přenesená",J160,0)</f>
        <v>0</v>
      </c>
      <c r="BH160" s="162">
        <f>IF(N160="sníž. přenesená",J160,0)</f>
        <v>0</v>
      </c>
      <c r="BI160" s="162">
        <f>IF(N160="nulová",J160,0)</f>
        <v>0</v>
      </c>
      <c r="BJ160" s="18" t="s">
        <v>81</v>
      </c>
      <c r="BK160" s="162">
        <f>ROUND(I160*H160,2)</f>
        <v>0</v>
      </c>
      <c r="BL160" s="18" t="s">
        <v>164</v>
      </c>
      <c r="BM160" s="161" t="s">
        <v>190</v>
      </c>
    </row>
    <row r="161" spans="1:65" s="2" customFormat="1" ht="29.25">
      <c r="A161" s="33"/>
      <c r="B161" s="34"/>
      <c r="C161" s="33"/>
      <c r="D161" s="163" t="s">
        <v>166</v>
      </c>
      <c r="E161" s="33"/>
      <c r="F161" s="164" t="s">
        <v>191</v>
      </c>
      <c r="G161" s="33"/>
      <c r="H161" s="33"/>
      <c r="I161" s="165"/>
      <c r="J161" s="33"/>
      <c r="K161" s="33"/>
      <c r="L161" s="34"/>
      <c r="M161" s="166"/>
      <c r="N161" s="167"/>
      <c r="O161" s="59"/>
      <c r="P161" s="59"/>
      <c r="Q161" s="59"/>
      <c r="R161" s="59"/>
      <c r="S161" s="59"/>
      <c r="T161" s="60"/>
      <c r="U161" s="33"/>
      <c r="V161" s="33"/>
      <c r="W161" s="33"/>
      <c r="X161" s="33"/>
      <c r="Y161" s="33"/>
      <c r="Z161" s="33"/>
      <c r="AA161" s="33"/>
      <c r="AB161" s="33"/>
      <c r="AC161" s="33"/>
      <c r="AD161" s="33"/>
      <c r="AE161" s="33"/>
      <c r="AT161" s="18" t="s">
        <v>166</v>
      </c>
      <c r="AU161" s="18" t="s">
        <v>83</v>
      </c>
    </row>
    <row r="162" spans="1:65" s="2" customFormat="1" ht="48.75">
      <c r="A162" s="33"/>
      <c r="B162" s="34"/>
      <c r="C162" s="33"/>
      <c r="D162" s="163" t="s">
        <v>168</v>
      </c>
      <c r="E162" s="33"/>
      <c r="F162" s="168" t="s">
        <v>186</v>
      </c>
      <c r="G162" s="33"/>
      <c r="H162" s="33"/>
      <c r="I162" s="165"/>
      <c r="J162" s="33"/>
      <c r="K162" s="33"/>
      <c r="L162" s="34"/>
      <c r="M162" s="166"/>
      <c r="N162" s="167"/>
      <c r="O162" s="59"/>
      <c r="P162" s="59"/>
      <c r="Q162" s="59"/>
      <c r="R162" s="59"/>
      <c r="S162" s="59"/>
      <c r="T162" s="60"/>
      <c r="U162" s="33"/>
      <c r="V162" s="33"/>
      <c r="W162" s="33"/>
      <c r="X162" s="33"/>
      <c r="Y162" s="33"/>
      <c r="Z162" s="33"/>
      <c r="AA162" s="33"/>
      <c r="AB162" s="33"/>
      <c r="AC162" s="33"/>
      <c r="AD162" s="33"/>
      <c r="AE162" s="33"/>
      <c r="AT162" s="18" t="s">
        <v>168</v>
      </c>
      <c r="AU162" s="18" t="s">
        <v>83</v>
      </c>
    </row>
    <row r="163" spans="1:65" s="13" customFormat="1" ht="11.25">
      <c r="B163" s="169"/>
      <c r="D163" s="163" t="s">
        <v>170</v>
      </c>
      <c r="E163" s="170" t="s">
        <v>1</v>
      </c>
      <c r="F163" s="171" t="s">
        <v>192</v>
      </c>
      <c r="H163" s="170" t="s">
        <v>1</v>
      </c>
      <c r="I163" s="172"/>
      <c r="L163" s="169"/>
      <c r="M163" s="173"/>
      <c r="N163" s="174"/>
      <c r="O163" s="174"/>
      <c r="P163" s="174"/>
      <c r="Q163" s="174"/>
      <c r="R163" s="174"/>
      <c r="S163" s="174"/>
      <c r="T163" s="175"/>
      <c r="AT163" s="170" t="s">
        <v>170</v>
      </c>
      <c r="AU163" s="170" t="s">
        <v>83</v>
      </c>
      <c r="AV163" s="13" t="s">
        <v>81</v>
      </c>
      <c r="AW163" s="13" t="s">
        <v>32</v>
      </c>
      <c r="AX163" s="13" t="s">
        <v>75</v>
      </c>
      <c r="AY163" s="170" t="s">
        <v>157</v>
      </c>
    </row>
    <row r="164" spans="1:65" s="14" customFormat="1" ht="11.25">
      <c r="B164" s="176"/>
      <c r="D164" s="163" t="s">
        <v>170</v>
      </c>
      <c r="E164" s="177" t="s">
        <v>1</v>
      </c>
      <c r="F164" s="178" t="s">
        <v>193</v>
      </c>
      <c r="H164" s="179">
        <v>0.42</v>
      </c>
      <c r="I164" s="180"/>
      <c r="L164" s="176"/>
      <c r="M164" s="181"/>
      <c r="N164" s="182"/>
      <c r="O164" s="182"/>
      <c r="P164" s="182"/>
      <c r="Q164" s="182"/>
      <c r="R164" s="182"/>
      <c r="S164" s="182"/>
      <c r="T164" s="183"/>
      <c r="AT164" s="177" t="s">
        <v>170</v>
      </c>
      <c r="AU164" s="177" t="s">
        <v>83</v>
      </c>
      <c r="AV164" s="14" t="s">
        <v>83</v>
      </c>
      <c r="AW164" s="14" t="s">
        <v>32</v>
      </c>
      <c r="AX164" s="14" t="s">
        <v>75</v>
      </c>
      <c r="AY164" s="177" t="s">
        <v>157</v>
      </c>
    </row>
    <row r="165" spans="1:65" s="14" customFormat="1" ht="22.5">
      <c r="B165" s="176"/>
      <c r="D165" s="163" t="s">
        <v>170</v>
      </c>
      <c r="E165" s="177" t="s">
        <v>1</v>
      </c>
      <c r="F165" s="178" t="s">
        <v>194</v>
      </c>
      <c r="H165" s="179">
        <v>5.3140000000000001</v>
      </c>
      <c r="I165" s="180"/>
      <c r="L165" s="176"/>
      <c r="M165" s="181"/>
      <c r="N165" s="182"/>
      <c r="O165" s="182"/>
      <c r="P165" s="182"/>
      <c r="Q165" s="182"/>
      <c r="R165" s="182"/>
      <c r="S165" s="182"/>
      <c r="T165" s="183"/>
      <c r="AT165" s="177" t="s">
        <v>170</v>
      </c>
      <c r="AU165" s="177" t="s">
        <v>83</v>
      </c>
      <c r="AV165" s="14" t="s">
        <v>83</v>
      </c>
      <c r="AW165" s="14" t="s">
        <v>32</v>
      </c>
      <c r="AX165" s="14" t="s">
        <v>75</v>
      </c>
      <c r="AY165" s="177" t="s">
        <v>157</v>
      </c>
    </row>
    <row r="166" spans="1:65" s="15" customFormat="1" ht="11.25">
      <c r="B166" s="184"/>
      <c r="D166" s="163" t="s">
        <v>170</v>
      </c>
      <c r="E166" s="185" t="s">
        <v>1</v>
      </c>
      <c r="F166" s="186" t="s">
        <v>195</v>
      </c>
      <c r="H166" s="187">
        <v>5.734</v>
      </c>
      <c r="I166" s="188"/>
      <c r="L166" s="184"/>
      <c r="M166" s="189"/>
      <c r="N166" s="190"/>
      <c r="O166" s="190"/>
      <c r="P166" s="190"/>
      <c r="Q166" s="190"/>
      <c r="R166" s="190"/>
      <c r="S166" s="190"/>
      <c r="T166" s="191"/>
      <c r="AT166" s="185" t="s">
        <v>170</v>
      </c>
      <c r="AU166" s="185" t="s">
        <v>83</v>
      </c>
      <c r="AV166" s="15" t="s">
        <v>164</v>
      </c>
      <c r="AW166" s="15" t="s">
        <v>32</v>
      </c>
      <c r="AX166" s="15" t="s">
        <v>81</v>
      </c>
      <c r="AY166" s="185" t="s">
        <v>157</v>
      </c>
    </row>
    <row r="167" spans="1:65" s="2" customFormat="1" ht="33" customHeight="1">
      <c r="A167" s="33"/>
      <c r="B167" s="149"/>
      <c r="C167" s="150" t="s">
        <v>196</v>
      </c>
      <c r="D167" s="150" t="s">
        <v>159</v>
      </c>
      <c r="E167" s="151" t="s">
        <v>197</v>
      </c>
      <c r="F167" s="152" t="s">
        <v>198</v>
      </c>
      <c r="G167" s="153" t="s">
        <v>175</v>
      </c>
      <c r="H167" s="154">
        <v>23.777000000000001</v>
      </c>
      <c r="I167" s="155"/>
      <c r="J167" s="156">
        <f>ROUND(I167*H167,2)</f>
        <v>0</v>
      </c>
      <c r="K167" s="152" t="s">
        <v>163</v>
      </c>
      <c r="L167" s="34"/>
      <c r="M167" s="157" t="s">
        <v>1</v>
      </c>
      <c r="N167" s="158" t="s">
        <v>40</v>
      </c>
      <c r="O167" s="59"/>
      <c r="P167" s="159">
        <f>O167*H167</f>
        <v>0</v>
      </c>
      <c r="Q167" s="159">
        <v>0</v>
      </c>
      <c r="R167" s="159">
        <f>Q167*H167</f>
        <v>0</v>
      </c>
      <c r="S167" s="159">
        <v>0</v>
      </c>
      <c r="T167" s="160">
        <f>S167*H167</f>
        <v>0</v>
      </c>
      <c r="U167" s="33"/>
      <c r="V167" s="33"/>
      <c r="W167" s="33"/>
      <c r="X167" s="33"/>
      <c r="Y167" s="33"/>
      <c r="Z167" s="33"/>
      <c r="AA167" s="33"/>
      <c r="AB167" s="33"/>
      <c r="AC167" s="33"/>
      <c r="AD167" s="33"/>
      <c r="AE167" s="33"/>
      <c r="AR167" s="161" t="s">
        <v>164</v>
      </c>
      <c r="AT167" s="161" t="s">
        <v>159</v>
      </c>
      <c r="AU167" s="161" t="s">
        <v>83</v>
      </c>
      <c r="AY167" s="18" t="s">
        <v>157</v>
      </c>
      <c r="BE167" s="162">
        <f>IF(N167="základní",J167,0)</f>
        <v>0</v>
      </c>
      <c r="BF167" s="162">
        <f>IF(N167="snížená",J167,0)</f>
        <v>0</v>
      </c>
      <c r="BG167" s="162">
        <f>IF(N167="zákl. přenesená",J167,0)</f>
        <v>0</v>
      </c>
      <c r="BH167" s="162">
        <f>IF(N167="sníž. přenesená",J167,0)</f>
        <v>0</v>
      </c>
      <c r="BI167" s="162">
        <f>IF(N167="nulová",J167,0)</f>
        <v>0</v>
      </c>
      <c r="BJ167" s="18" t="s">
        <v>81</v>
      </c>
      <c r="BK167" s="162">
        <f>ROUND(I167*H167,2)</f>
        <v>0</v>
      </c>
      <c r="BL167" s="18" t="s">
        <v>164</v>
      </c>
      <c r="BM167" s="161" t="s">
        <v>199</v>
      </c>
    </row>
    <row r="168" spans="1:65" s="2" customFormat="1" ht="29.25">
      <c r="A168" s="33"/>
      <c r="B168" s="34"/>
      <c r="C168" s="33"/>
      <c r="D168" s="163" t="s">
        <v>166</v>
      </c>
      <c r="E168" s="33"/>
      <c r="F168" s="164" t="s">
        <v>200</v>
      </c>
      <c r="G168" s="33"/>
      <c r="H168" s="33"/>
      <c r="I168" s="165"/>
      <c r="J168" s="33"/>
      <c r="K168" s="33"/>
      <c r="L168" s="34"/>
      <c r="M168" s="166"/>
      <c r="N168" s="167"/>
      <c r="O168" s="59"/>
      <c r="P168" s="59"/>
      <c r="Q168" s="59"/>
      <c r="R168" s="59"/>
      <c r="S168" s="59"/>
      <c r="T168" s="60"/>
      <c r="U168" s="33"/>
      <c r="V168" s="33"/>
      <c r="W168" s="33"/>
      <c r="X168" s="33"/>
      <c r="Y168" s="33"/>
      <c r="Z168" s="33"/>
      <c r="AA168" s="33"/>
      <c r="AB168" s="33"/>
      <c r="AC168" s="33"/>
      <c r="AD168" s="33"/>
      <c r="AE168" s="33"/>
      <c r="AT168" s="18" t="s">
        <v>166</v>
      </c>
      <c r="AU168" s="18" t="s">
        <v>83</v>
      </c>
    </row>
    <row r="169" spans="1:65" s="2" customFormat="1" ht="48.75">
      <c r="A169" s="33"/>
      <c r="B169" s="34"/>
      <c r="C169" s="33"/>
      <c r="D169" s="163" t="s">
        <v>168</v>
      </c>
      <c r="E169" s="33"/>
      <c r="F169" s="168" t="s">
        <v>186</v>
      </c>
      <c r="G169" s="33"/>
      <c r="H169" s="33"/>
      <c r="I169" s="165"/>
      <c r="J169" s="33"/>
      <c r="K169" s="33"/>
      <c r="L169" s="34"/>
      <c r="M169" s="166"/>
      <c r="N169" s="167"/>
      <c r="O169" s="59"/>
      <c r="P169" s="59"/>
      <c r="Q169" s="59"/>
      <c r="R169" s="59"/>
      <c r="S169" s="59"/>
      <c r="T169" s="60"/>
      <c r="U169" s="33"/>
      <c r="V169" s="33"/>
      <c r="W169" s="33"/>
      <c r="X169" s="33"/>
      <c r="Y169" s="33"/>
      <c r="Z169" s="33"/>
      <c r="AA169" s="33"/>
      <c r="AB169" s="33"/>
      <c r="AC169" s="33"/>
      <c r="AD169" s="33"/>
      <c r="AE169" s="33"/>
      <c r="AT169" s="18" t="s">
        <v>168</v>
      </c>
      <c r="AU169" s="18" t="s">
        <v>83</v>
      </c>
    </row>
    <row r="170" spans="1:65" s="13" customFormat="1" ht="22.5">
      <c r="B170" s="169"/>
      <c r="D170" s="163" t="s">
        <v>170</v>
      </c>
      <c r="E170" s="170" t="s">
        <v>1</v>
      </c>
      <c r="F170" s="171" t="s">
        <v>201</v>
      </c>
      <c r="H170" s="170" t="s">
        <v>1</v>
      </c>
      <c r="I170" s="172"/>
      <c r="L170" s="169"/>
      <c r="M170" s="173"/>
      <c r="N170" s="174"/>
      <c r="O170" s="174"/>
      <c r="P170" s="174"/>
      <c r="Q170" s="174"/>
      <c r="R170" s="174"/>
      <c r="S170" s="174"/>
      <c r="T170" s="175"/>
      <c r="AT170" s="170" t="s">
        <v>170</v>
      </c>
      <c r="AU170" s="170" t="s">
        <v>83</v>
      </c>
      <c r="AV170" s="13" t="s">
        <v>81</v>
      </c>
      <c r="AW170" s="13" t="s">
        <v>32</v>
      </c>
      <c r="AX170" s="13" t="s">
        <v>75</v>
      </c>
      <c r="AY170" s="170" t="s">
        <v>157</v>
      </c>
    </row>
    <row r="171" spans="1:65" s="14" customFormat="1" ht="11.25">
      <c r="B171" s="176"/>
      <c r="D171" s="163" t="s">
        <v>170</v>
      </c>
      <c r="E171" s="177" t="s">
        <v>1</v>
      </c>
      <c r="F171" s="178" t="s">
        <v>202</v>
      </c>
      <c r="H171" s="179">
        <v>6.2039999999999997</v>
      </c>
      <c r="I171" s="180"/>
      <c r="L171" s="176"/>
      <c r="M171" s="181"/>
      <c r="N171" s="182"/>
      <c r="O171" s="182"/>
      <c r="P171" s="182"/>
      <c r="Q171" s="182"/>
      <c r="R171" s="182"/>
      <c r="S171" s="182"/>
      <c r="T171" s="183"/>
      <c r="AT171" s="177" t="s">
        <v>170</v>
      </c>
      <c r="AU171" s="177" t="s">
        <v>83</v>
      </c>
      <c r="AV171" s="14" t="s">
        <v>83</v>
      </c>
      <c r="AW171" s="14" t="s">
        <v>32</v>
      </c>
      <c r="AX171" s="14" t="s">
        <v>75</v>
      </c>
      <c r="AY171" s="177" t="s">
        <v>157</v>
      </c>
    </row>
    <row r="172" spans="1:65" s="14" customFormat="1" ht="11.25">
      <c r="B172" s="176"/>
      <c r="D172" s="163" t="s">
        <v>170</v>
      </c>
      <c r="E172" s="177" t="s">
        <v>1</v>
      </c>
      <c r="F172" s="178" t="s">
        <v>203</v>
      </c>
      <c r="H172" s="179">
        <v>5.94</v>
      </c>
      <c r="I172" s="180"/>
      <c r="L172" s="176"/>
      <c r="M172" s="181"/>
      <c r="N172" s="182"/>
      <c r="O172" s="182"/>
      <c r="P172" s="182"/>
      <c r="Q172" s="182"/>
      <c r="R172" s="182"/>
      <c r="S172" s="182"/>
      <c r="T172" s="183"/>
      <c r="AT172" s="177" t="s">
        <v>170</v>
      </c>
      <c r="AU172" s="177" t="s">
        <v>83</v>
      </c>
      <c r="AV172" s="14" t="s">
        <v>83</v>
      </c>
      <c r="AW172" s="14" t="s">
        <v>32</v>
      </c>
      <c r="AX172" s="14" t="s">
        <v>75</v>
      </c>
      <c r="AY172" s="177" t="s">
        <v>157</v>
      </c>
    </row>
    <row r="173" spans="1:65" s="14" customFormat="1" ht="11.25">
      <c r="B173" s="176"/>
      <c r="D173" s="163" t="s">
        <v>170</v>
      </c>
      <c r="E173" s="177" t="s">
        <v>1</v>
      </c>
      <c r="F173" s="178" t="s">
        <v>204</v>
      </c>
      <c r="H173" s="179">
        <v>11.632999999999999</v>
      </c>
      <c r="I173" s="180"/>
      <c r="L173" s="176"/>
      <c r="M173" s="181"/>
      <c r="N173" s="182"/>
      <c r="O173" s="182"/>
      <c r="P173" s="182"/>
      <c r="Q173" s="182"/>
      <c r="R173" s="182"/>
      <c r="S173" s="182"/>
      <c r="T173" s="183"/>
      <c r="AT173" s="177" t="s">
        <v>170</v>
      </c>
      <c r="AU173" s="177" t="s">
        <v>83</v>
      </c>
      <c r="AV173" s="14" t="s">
        <v>83</v>
      </c>
      <c r="AW173" s="14" t="s">
        <v>32</v>
      </c>
      <c r="AX173" s="14" t="s">
        <v>75</v>
      </c>
      <c r="AY173" s="177" t="s">
        <v>157</v>
      </c>
    </row>
    <row r="174" spans="1:65" s="15" customFormat="1" ht="11.25">
      <c r="B174" s="184"/>
      <c r="D174" s="163" t="s">
        <v>170</v>
      </c>
      <c r="E174" s="185" t="s">
        <v>1</v>
      </c>
      <c r="F174" s="186" t="s">
        <v>195</v>
      </c>
      <c r="H174" s="187">
        <v>23.777000000000001</v>
      </c>
      <c r="I174" s="188"/>
      <c r="L174" s="184"/>
      <c r="M174" s="189"/>
      <c r="N174" s="190"/>
      <c r="O174" s="190"/>
      <c r="P174" s="190"/>
      <c r="Q174" s="190"/>
      <c r="R174" s="190"/>
      <c r="S174" s="190"/>
      <c r="T174" s="191"/>
      <c r="AT174" s="185" t="s">
        <v>170</v>
      </c>
      <c r="AU174" s="185" t="s">
        <v>83</v>
      </c>
      <c r="AV174" s="15" t="s">
        <v>164</v>
      </c>
      <c r="AW174" s="15" t="s">
        <v>32</v>
      </c>
      <c r="AX174" s="15" t="s">
        <v>81</v>
      </c>
      <c r="AY174" s="185" t="s">
        <v>157</v>
      </c>
    </row>
    <row r="175" spans="1:65" s="2" customFormat="1" ht="24.2" customHeight="1">
      <c r="A175" s="33"/>
      <c r="B175" s="149"/>
      <c r="C175" s="150" t="s">
        <v>205</v>
      </c>
      <c r="D175" s="150" t="s">
        <v>159</v>
      </c>
      <c r="E175" s="151" t="s">
        <v>206</v>
      </c>
      <c r="F175" s="152" t="s">
        <v>207</v>
      </c>
      <c r="G175" s="153" t="s">
        <v>175</v>
      </c>
      <c r="H175" s="154">
        <v>7.133</v>
      </c>
      <c r="I175" s="155"/>
      <c r="J175" s="156">
        <f>ROUND(I175*H175,2)</f>
        <v>0</v>
      </c>
      <c r="K175" s="152" t="s">
        <v>163</v>
      </c>
      <c r="L175" s="34"/>
      <c r="M175" s="157" t="s">
        <v>1</v>
      </c>
      <c r="N175" s="158" t="s">
        <v>40</v>
      </c>
      <c r="O175" s="59"/>
      <c r="P175" s="159">
        <f>O175*H175</f>
        <v>0</v>
      </c>
      <c r="Q175" s="159">
        <v>0</v>
      </c>
      <c r="R175" s="159">
        <f>Q175*H175</f>
        <v>0</v>
      </c>
      <c r="S175" s="159">
        <v>0</v>
      </c>
      <c r="T175" s="160">
        <f>S175*H175</f>
        <v>0</v>
      </c>
      <c r="U175" s="33"/>
      <c r="V175" s="33"/>
      <c r="W175" s="33"/>
      <c r="X175" s="33"/>
      <c r="Y175" s="33"/>
      <c r="Z175" s="33"/>
      <c r="AA175" s="33"/>
      <c r="AB175" s="33"/>
      <c r="AC175" s="33"/>
      <c r="AD175" s="33"/>
      <c r="AE175" s="33"/>
      <c r="AR175" s="161" t="s">
        <v>164</v>
      </c>
      <c r="AT175" s="161" t="s">
        <v>159</v>
      </c>
      <c r="AU175" s="161" t="s">
        <v>83</v>
      </c>
      <c r="AY175" s="18" t="s">
        <v>157</v>
      </c>
      <c r="BE175" s="162">
        <f>IF(N175="základní",J175,0)</f>
        <v>0</v>
      </c>
      <c r="BF175" s="162">
        <f>IF(N175="snížená",J175,0)</f>
        <v>0</v>
      </c>
      <c r="BG175" s="162">
        <f>IF(N175="zákl. přenesená",J175,0)</f>
        <v>0</v>
      </c>
      <c r="BH175" s="162">
        <f>IF(N175="sníž. přenesená",J175,0)</f>
        <v>0</v>
      </c>
      <c r="BI175" s="162">
        <f>IF(N175="nulová",J175,0)</f>
        <v>0</v>
      </c>
      <c r="BJ175" s="18" t="s">
        <v>81</v>
      </c>
      <c r="BK175" s="162">
        <f>ROUND(I175*H175,2)</f>
        <v>0</v>
      </c>
      <c r="BL175" s="18" t="s">
        <v>164</v>
      </c>
      <c r="BM175" s="161" t="s">
        <v>208</v>
      </c>
    </row>
    <row r="176" spans="1:65" s="2" customFormat="1" ht="29.25">
      <c r="A176" s="33"/>
      <c r="B176" s="34"/>
      <c r="C176" s="33"/>
      <c r="D176" s="163" t="s">
        <v>166</v>
      </c>
      <c r="E176" s="33"/>
      <c r="F176" s="164" t="s">
        <v>209</v>
      </c>
      <c r="G176" s="33"/>
      <c r="H176" s="33"/>
      <c r="I176" s="165"/>
      <c r="J176" s="33"/>
      <c r="K176" s="33"/>
      <c r="L176" s="34"/>
      <c r="M176" s="166"/>
      <c r="N176" s="167"/>
      <c r="O176" s="59"/>
      <c r="P176" s="59"/>
      <c r="Q176" s="59"/>
      <c r="R176" s="59"/>
      <c r="S176" s="59"/>
      <c r="T176" s="60"/>
      <c r="U176" s="33"/>
      <c r="V176" s="33"/>
      <c r="W176" s="33"/>
      <c r="X176" s="33"/>
      <c r="Y176" s="33"/>
      <c r="Z176" s="33"/>
      <c r="AA176" s="33"/>
      <c r="AB176" s="33"/>
      <c r="AC176" s="33"/>
      <c r="AD176" s="33"/>
      <c r="AE176" s="33"/>
      <c r="AT176" s="18" t="s">
        <v>166</v>
      </c>
      <c r="AU176" s="18" t="s">
        <v>83</v>
      </c>
    </row>
    <row r="177" spans="1:65" s="13" customFormat="1" ht="11.25">
      <c r="B177" s="169"/>
      <c r="D177" s="163" t="s">
        <v>170</v>
      </c>
      <c r="E177" s="170" t="s">
        <v>1</v>
      </c>
      <c r="F177" s="171" t="s">
        <v>210</v>
      </c>
      <c r="H177" s="170" t="s">
        <v>1</v>
      </c>
      <c r="I177" s="172"/>
      <c r="L177" s="169"/>
      <c r="M177" s="173"/>
      <c r="N177" s="174"/>
      <c r="O177" s="174"/>
      <c r="P177" s="174"/>
      <c r="Q177" s="174"/>
      <c r="R177" s="174"/>
      <c r="S177" s="174"/>
      <c r="T177" s="175"/>
      <c r="AT177" s="170" t="s">
        <v>170</v>
      </c>
      <c r="AU177" s="170" t="s">
        <v>83</v>
      </c>
      <c r="AV177" s="13" t="s">
        <v>81</v>
      </c>
      <c r="AW177" s="13" t="s">
        <v>32</v>
      </c>
      <c r="AX177" s="13" t="s">
        <v>75</v>
      </c>
      <c r="AY177" s="170" t="s">
        <v>157</v>
      </c>
    </row>
    <row r="178" spans="1:65" s="14" customFormat="1" ht="11.25">
      <c r="B178" s="176"/>
      <c r="D178" s="163" t="s">
        <v>170</v>
      </c>
      <c r="E178" s="177" t="s">
        <v>1</v>
      </c>
      <c r="F178" s="178" t="s">
        <v>211</v>
      </c>
      <c r="H178" s="179">
        <v>7.133</v>
      </c>
      <c r="I178" s="180"/>
      <c r="L178" s="176"/>
      <c r="M178" s="181"/>
      <c r="N178" s="182"/>
      <c r="O178" s="182"/>
      <c r="P178" s="182"/>
      <c r="Q178" s="182"/>
      <c r="R178" s="182"/>
      <c r="S178" s="182"/>
      <c r="T178" s="183"/>
      <c r="AT178" s="177" t="s">
        <v>170</v>
      </c>
      <c r="AU178" s="177" t="s">
        <v>83</v>
      </c>
      <c r="AV178" s="14" t="s">
        <v>83</v>
      </c>
      <c r="AW178" s="14" t="s">
        <v>32</v>
      </c>
      <c r="AX178" s="14" t="s">
        <v>81</v>
      </c>
      <c r="AY178" s="177" t="s">
        <v>157</v>
      </c>
    </row>
    <row r="179" spans="1:65" s="2" customFormat="1" ht="21.75" customHeight="1">
      <c r="A179" s="33"/>
      <c r="B179" s="149"/>
      <c r="C179" s="150" t="s">
        <v>212</v>
      </c>
      <c r="D179" s="150" t="s">
        <v>159</v>
      </c>
      <c r="E179" s="151" t="s">
        <v>213</v>
      </c>
      <c r="F179" s="152" t="s">
        <v>214</v>
      </c>
      <c r="G179" s="153" t="s">
        <v>162</v>
      </c>
      <c r="H179" s="154">
        <v>55.62</v>
      </c>
      <c r="I179" s="155"/>
      <c r="J179" s="156">
        <f>ROUND(I179*H179,2)</f>
        <v>0</v>
      </c>
      <c r="K179" s="152" t="s">
        <v>163</v>
      </c>
      <c r="L179" s="34"/>
      <c r="M179" s="157" t="s">
        <v>1</v>
      </c>
      <c r="N179" s="158" t="s">
        <v>40</v>
      </c>
      <c r="O179" s="59"/>
      <c r="P179" s="159">
        <f>O179*H179</f>
        <v>0</v>
      </c>
      <c r="Q179" s="159">
        <v>5.8E-4</v>
      </c>
      <c r="R179" s="159">
        <f>Q179*H179</f>
        <v>3.2259599999999999E-2</v>
      </c>
      <c r="S179" s="159">
        <v>0</v>
      </c>
      <c r="T179" s="160">
        <f>S179*H179</f>
        <v>0</v>
      </c>
      <c r="U179" s="33"/>
      <c r="V179" s="33"/>
      <c r="W179" s="33"/>
      <c r="X179" s="33"/>
      <c r="Y179" s="33"/>
      <c r="Z179" s="33"/>
      <c r="AA179" s="33"/>
      <c r="AB179" s="33"/>
      <c r="AC179" s="33"/>
      <c r="AD179" s="33"/>
      <c r="AE179" s="33"/>
      <c r="AR179" s="161" t="s">
        <v>164</v>
      </c>
      <c r="AT179" s="161" t="s">
        <v>159</v>
      </c>
      <c r="AU179" s="161" t="s">
        <v>83</v>
      </c>
      <c r="AY179" s="18" t="s">
        <v>157</v>
      </c>
      <c r="BE179" s="162">
        <f>IF(N179="základní",J179,0)</f>
        <v>0</v>
      </c>
      <c r="BF179" s="162">
        <f>IF(N179="snížená",J179,0)</f>
        <v>0</v>
      </c>
      <c r="BG179" s="162">
        <f>IF(N179="zákl. přenesená",J179,0)</f>
        <v>0</v>
      </c>
      <c r="BH179" s="162">
        <f>IF(N179="sníž. přenesená",J179,0)</f>
        <v>0</v>
      </c>
      <c r="BI179" s="162">
        <f>IF(N179="nulová",J179,0)</f>
        <v>0</v>
      </c>
      <c r="BJ179" s="18" t="s">
        <v>81</v>
      </c>
      <c r="BK179" s="162">
        <f>ROUND(I179*H179,2)</f>
        <v>0</v>
      </c>
      <c r="BL179" s="18" t="s">
        <v>164</v>
      </c>
      <c r="BM179" s="161" t="s">
        <v>215</v>
      </c>
    </row>
    <row r="180" spans="1:65" s="2" customFormat="1" ht="19.5">
      <c r="A180" s="33"/>
      <c r="B180" s="34"/>
      <c r="C180" s="33"/>
      <c r="D180" s="163" t="s">
        <v>166</v>
      </c>
      <c r="E180" s="33"/>
      <c r="F180" s="164" t="s">
        <v>216</v>
      </c>
      <c r="G180" s="33"/>
      <c r="H180" s="33"/>
      <c r="I180" s="165"/>
      <c r="J180" s="33"/>
      <c r="K180" s="33"/>
      <c r="L180" s="34"/>
      <c r="M180" s="166"/>
      <c r="N180" s="167"/>
      <c r="O180" s="59"/>
      <c r="P180" s="59"/>
      <c r="Q180" s="59"/>
      <c r="R180" s="59"/>
      <c r="S180" s="59"/>
      <c r="T180" s="60"/>
      <c r="U180" s="33"/>
      <c r="V180" s="33"/>
      <c r="W180" s="33"/>
      <c r="X180" s="33"/>
      <c r="Y180" s="33"/>
      <c r="Z180" s="33"/>
      <c r="AA180" s="33"/>
      <c r="AB180" s="33"/>
      <c r="AC180" s="33"/>
      <c r="AD180" s="33"/>
      <c r="AE180" s="33"/>
      <c r="AT180" s="18" t="s">
        <v>166</v>
      </c>
      <c r="AU180" s="18" t="s">
        <v>83</v>
      </c>
    </row>
    <row r="181" spans="1:65" s="2" customFormat="1" ht="48.75">
      <c r="A181" s="33"/>
      <c r="B181" s="34"/>
      <c r="C181" s="33"/>
      <c r="D181" s="163" t="s">
        <v>168</v>
      </c>
      <c r="E181" s="33"/>
      <c r="F181" s="168" t="s">
        <v>217</v>
      </c>
      <c r="G181" s="33"/>
      <c r="H181" s="33"/>
      <c r="I181" s="165"/>
      <c r="J181" s="33"/>
      <c r="K181" s="33"/>
      <c r="L181" s="34"/>
      <c r="M181" s="166"/>
      <c r="N181" s="167"/>
      <c r="O181" s="59"/>
      <c r="P181" s="59"/>
      <c r="Q181" s="59"/>
      <c r="R181" s="59"/>
      <c r="S181" s="59"/>
      <c r="T181" s="60"/>
      <c r="U181" s="33"/>
      <c r="V181" s="33"/>
      <c r="W181" s="33"/>
      <c r="X181" s="33"/>
      <c r="Y181" s="33"/>
      <c r="Z181" s="33"/>
      <c r="AA181" s="33"/>
      <c r="AB181" s="33"/>
      <c r="AC181" s="33"/>
      <c r="AD181" s="33"/>
      <c r="AE181" s="33"/>
      <c r="AT181" s="18" t="s">
        <v>168</v>
      </c>
      <c r="AU181" s="18" t="s">
        <v>83</v>
      </c>
    </row>
    <row r="182" spans="1:65" s="13" customFormat="1" ht="22.5">
      <c r="B182" s="169"/>
      <c r="D182" s="163" t="s">
        <v>170</v>
      </c>
      <c r="E182" s="170" t="s">
        <v>1</v>
      </c>
      <c r="F182" s="171" t="s">
        <v>218</v>
      </c>
      <c r="H182" s="170" t="s">
        <v>1</v>
      </c>
      <c r="I182" s="172"/>
      <c r="L182" s="169"/>
      <c r="M182" s="173"/>
      <c r="N182" s="174"/>
      <c r="O182" s="174"/>
      <c r="P182" s="174"/>
      <c r="Q182" s="174"/>
      <c r="R182" s="174"/>
      <c r="S182" s="174"/>
      <c r="T182" s="175"/>
      <c r="AT182" s="170" t="s">
        <v>170</v>
      </c>
      <c r="AU182" s="170" t="s">
        <v>83</v>
      </c>
      <c r="AV182" s="13" t="s">
        <v>81</v>
      </c>
      <c r="AW182" s="13" t="s">
        <v>32</v>
      </c>
      <c r="AX182" s="13" t="s">
        <v>75</v>
      </c>
      <c r="AY182" s="170" t="s">
        <v>157</v>
      </c>
    </row>
    <row r="183" spans="1:65" s="14" customFormat="1" ht="11.25">
      <c r="B183" s="176"/>
      <c r="D183" s="163" t="s">
        <v>170</v>
      </c>
      <c r="E183" s="177" t="s">
        <v>1</v>
      </c>
      <c r="F183" s="178" t="s">
        <v>219</v>
      </c>
      <c r="H183" s="179">
        <v>16.920000000000002</v>
      </c>
      <c r="I183" s="180"/>
      <c r="L183" s="176"/>
      <c r="M183" s="181"/>
      <c r="N183" s="182"/>
      <c r="O183" s="182"/>
      <c r="P183" s="182"/>
      <c r="Q183" s="182"/>
      <c r="R183" s="182"/>
      <c r="S183" s="182"/>
      <c r="T183" s="183"/>
      <c r="AT183" s="177" t="s">
        <v>170</v>
      </c>
      <c r="AU183" s="177" t="s">
        <v>83</v>
      </c>
      <c r="AV183" s="14" t="s">
        <v>83</v>
      </c>
      <c r="AW183" s="14" t="s">
        <v>32</v>
      </c>
      <c r="AX183" s="14" t="s">
        <v>75</v>
      </c>
      <c r="AY183" s="177" t="s">
        <v>157</v>
      </c>
    </row>
    <row r="184" spans="1:65" s="14" customFormat="1" ht="11.25">
      <c r="B184" s="176"/>
      <c r="D184" s="163" t="s">
        <v>170</v>
      </c>
      <c r="E184" s="177" t="s">
        <v>1</v>
      </c>
      <c r="F184" s="178" t="s">
        <v>220</v>
      </c>
      <c r="H184" s="179">
        <v>16.2</v>
      </c>
      <c r="I184" s="180"/>
      <c r="L184" s="176"/>
      <c r="M184" s="181"/>
      <c r="N184" s="182"/>
      <c r="O184" s="182"/>
      <c r="P184" s="182"/>
      <c r="Q184" s="182"/>
      <c r="R184" s="182"/>
      <c r="S184" s="182"/>
      <c r="T184" s="183"/>
      <c r="AT184" s="177" t="s">
        <v>170</v>
      </c>
      <c r="AU184" s="177" t="s">
        <v>83</v>
      </c>
      <c r="AV184" s="14" t="s">
        <v>83</v>
      </c>
      <c r="AW184" s="14" t="s">
        <v>32</v>
      </c>
      <c r="AX184" s="14" t="s">
        <v>75</v>
      </c>
      <c r="AY184" s="177" t="s">
        <v>157</v>
      </c>
    </row>
    <row r="185" spans="1:65" s="14" customFormat="1" ht="11.25">
      <c r="B185" s="176"/>
      <c r="D185" s="163" t="s">
        <v>170</v>
      </c>
      <c r="E185" s="177" t="s">
        <v>1</v>
      </c>
      <c r="F185" s="178" t="s">
        <v>221</v>
      </c>
      <c r="H185" s="179">
        <v>22.5</v>
      </c>
      <c r="I185" s="180"/>
      <c r="L185" s="176"/>
      <c r="M185" s="181"/>
      <c r="N185" s="182"/>
      <c r="O185" s="182"/>
      <c r="P185" s="182"/>
      <c r="Q185" s="182"/>
      <c r="R185" s="182"/>
      <c r="S185" s="182"/>
      <c r="T185" s="183"/>
      <c r="AT185" s="177" t="s">
        <v>170</v>
      </c>
      <c r="AU185" s="177" t="s">
        <v>83</v>
      </c>
      <c r="AV185" s="14" t="s">
        <v>83</v>
      </c>
      <c r="AW185" s="14" t="s">
        <v>32</v>
      </c>
      <c r="AX185" s="14" t="s">
        <v>75</v>
      </c>
      <c r="AY185" s="177" t="s">
        <v>157</v>
      </c>
    </row>
    <row r="186" spans="1:65" s="15" customFormat="1" ht="11.25">
      <c r="B186" s="184"/>
      <c r="D186" s="163" t="s">
        <v>170</v>
      </c>
      <c r="E186" s="185" t="s">
        <v>1</v>
      </c>
      <c r="F186" s="186" t="s">
        <v>195</v>
      </c>
      <c r="H186" s="187">
        <v>55.620000000000005</v>
      </c>
      <c r="I186" s="188"/>
      <c r="L186" s="184"/>
      <c r="M186" s="189"/>
      <c r="N186" s="190"/>
      <c r="O186" s="190"/>
      <c r="P186" s="190"/>
      <c r="Q186" s="190"/>
      <c r="R186" s="190"/>
      <c r="S186" s="190"/>
      <c r="T186" s="191"/>
      <c r="AT186" s="185" t="s">
        <v>170</v>
      </c>
      <c r="AU186" s="185" t="s">
        <v>83</v>
      </c>
      <c r="AV186" s="15" t="s">
        <v>164</v>
      </c>
      <c r="AW186" s="15" t="s">
        <v>32</v>
      </c>
      <c r="AX186" s="15" t="s">
        <v>81</v>
      </c>
      <c r="AY186" s="185" t="s">
        <v>157</v>
      </c>
    </row>
    <row r="187" spans="1:65" s="2" customFormat="1" ht="21.75" customHeight="1">
      <c r="A187" s="33"/>
      <c r="B187" s="149"/>
      <c r="C187" s="150" t="s">
        <v>222</v>
      </c>
      <c r="D187" s="150" t="s">
        <v>159</v>
      </c>
      <c r="E187" s="151" t="s">
        <v>223</v>
      </c>
      <c r="F187" s="152" t="s">
        <v>224</v>
      </c>
      <c r="G187" s="153" t="s">
        <v>162</v>
      </c>
      <c r="H187" s="154">
        <v>55.62</v>
      </c>
      <c r="I187" s="155"/>
      <c r="J187" s="156">
        <f>ROUND(I187*H187,2)</f>
        <v>0</v>
      </c>
      <c r="K187" s="152" t="s">
        <v>163</v>
      </c>
      <c r="L187" s="34"/>
      <c r="M187" s="157" t="s">
        <v>1</v>
      </c>
      <c r="N187" s="158" t="s">
        <v>40</v>
      </c>
      <c r="O187" s="59"/>
      <c r="P187" s="159">
        <f>O187*H187</f>
        <v>0</v>
      </c>
      <c r="Q187" s="159">
        <v>0</v>
      </c>
      <c r="R187" s="159">
        <f>Q187*H187</f>
        <v>0</v>
      </c>
      <c r="S187" s="159">
        <v>0</v>
      </c>
      <c r="T187" s="160">
        <f>S187*H187</f>
        <v>0</v>
      </c>
      <c r="U187" s="33"/>
      <c r="V187" s="33"/>
      <c r="W187" s="33"/>
      <c r="X187" s="33"/>
      <c r="Y187" s="33"/>
      <c r="Z187" s="33"/>
      <c r="AA187" s="33"/>
      <c r="AB187" s="33"/>
      <c r="AC187" s="33"/>
      <c r="AD187" s="33"/>
      <c r="AE187" s="33"/>
      <c r="AR187" s="161" t="s">
        <v>164</v>
      </c>
      <c r="AT187" s="161" t="s">
        <v>159</v>
      </c>
      <c r="AU187" s="161" t="s">
        <v>83</v>
      </c>
      <c r="AY187" s="18" t="s">
        <v>157</v>
      </c>
      <c r="BE187" s="162">
        <f>IF(N187="základní",J187,0)</f>
        <v>0</v>
      </c>
      <c r="BF187" s="162">
        <f>IF(N187="snížená",J187,0)</f>
        <v>0</v>
      </c>
      <c r="BG187" s="162">
        <f>IF(N187="zákl. přenesená",J187,0)</f>
        <v>0</v>
      </c>
      <c r="BH187" s="162">
        <f>IF(N187="sníž. přenesená",J187,0)</f>
        <v>0</v>
      </c>
      <c r="BI187" s="162">
        <f>IF(N187="nulová",J187,0)</f>
        <v>0</v>
      </c>
      <c r="BJ187" s="18" t="s">
        <v>81</v>
      </c>
      <c r="BK187" s="162">
        <f>ROUND(I187*H187,2)</f>
        <v>0</v>
      </c>
      <c r="BL187" s="18" t="s">
        <v>164</v>
      </c>
      <c r="BM187" s="161" t="s">
        <v>225</v>
      </c>
    </row>
    <row r="188" spans="1:65" s="2" customFormat="1" ht="19.5">
      <c r="A188" s="33"/>
      <c r="B188" s="34"/>
      <c r="C188" s="33"/>
      <c r="D188" s="163" t="s">
        <v>166</v>
      </c>
      <c r="E188" s="33"/>
      <c r="F188" s="164" t="s">
        <v>226</v>
      </c>
      <c r="G188" s="33"/>
      <c r="H188" s="33"/>
      <c r="I188" s="165"/>
      <c r="J188" s="33"/>
      <c r="K188" s="33"/>
      <c r="L188" s="34"/>
      <c r="M188" s="166"/>
      <c r="N188" s="167"/>
      <c r="O188" s="59"/>
      <c r="P188" s="59"/>
      <c r="Q188" s="59"/>
      <c r="R188" s="59"/>
      <c r="S188" s="59"/>
      <c r="T188" s="60"/>
      <c r="U188" s="33"/>
      <c r="V188" s="33"/>
      <c r="W188" s="33"/>
      <c r="X188" s="33"/>
      <c r="Y188" s="33"/>
      <c r="Z188" s="33"/>
      <c r="AA188" s="33"/>
      <c r="AB188" s="33"/>
      <c r="AC188" s="33"/>
      <c r="AD188" s="33"/>
      <c r="AE188" s="33"/>
      <c r="AT188" s="18" t="s">
        <v>166</v>
      </c>
      <c r="AU188" s="18" t="s">
        <v>83</v>
      </c>
    </row>
    <row r="189" spans="1:65" s="2" customFormat="1" ht="37.9" customHeight="1">
      <c r="A189" s="33"/>
      <c r="B189" s="149"/>
      <c r="C189" s="150" t="s">
        <v>227</v>
      </c>
      <c r="D189" s="150" t="s">
        <v>159</v>
      </c>
      <c r="E189" s="151" t="s">
        <v>228</v>
      </c>
      <c r="F189" s="152" t="s">
        <v>229</v>
      </c>
      <c r="G189" s="153" t="s">
        <v>175</v>
      </c>
      <c r="H189" s="154">
        <v>7.5</v>
      </c>
      <c r="I189" s="155"/>
      <c r="J189" s="156">
        <f>ROUND(I189*H189,2)</f>
        <v>0</v>
      </c>
      <c r="K189" s="152" t="s">
        <v>163</v>
      </c>
      <c r="L189" s="34"/>
      <c r="M189" s="157" t="s">
        <v>1</v>
      </c>
      <c r="N189" s="158" t="s">
        <v>40</v>
      </c>
      <c r="O189" s="59"/>
      <c r="P189" s="159">
        <f>O189*H189</f>
        <v>0</v>
      </c>
      <c r="Q189" s="159">
        <v>0</v>
      </c>
      <c r="R189" s="159">
        <f>Q189*H189</f>
        <v>0</v>
      </c>
      <c r="S189" s="159">
        <v>0</v>
      </c>
      <c r="T189" s="160">
        <f>S189*H189</f>
        <v>0</v>
      </c>
      <c r="U189" s="33"/>
      <c r="V189" s="33"/>
      <c r="W189" s="33"/>
      <c r="X189" s="33"/>
      <c r="Y189" s="33"/>
      <c r="Z189" s="33"/>
      <c r="AA189" s="33"/>
      <c r="AB189" s="33"/>
      <c r="AC189" s="33"/>
      <c r="AD189" s="33"/>
      <c r="AE189" s="33"/>
      <c r="AR189" s="161" t="s">
        <v>164</v>
      </c>
      <c r="AT189" s="161" t="s">
        <v>159</v>
      </c>
      <c r="AU189" s="161" t="s">
        <v>83</v>
      </c>
      <c r="AY189" s="18" t="s">
        <v>157</v>
      </c>
      <c r="BE189" s="162">
        <f>IF(N189="základní",J189,0)</f>
        <v>0</v>
      </c>
      <c r="BF189" s="162">
        <f>IF(N189="snížená",J189,0)</f>
        <v>0</v>
      </c>
      <c r="BG189" s="162">
        <f>IF(N189="zákl. přenesená",J189,0)</f>
        <v>0</v>
      </c>
      <c r="BH189" s="162">
        <f>IF(N189="sníž. přenesená",J189,0)</f>
        <v>0</v>
      </c>
      <c r="BI189" s="162">
        <f>IF(N189="nulová",J189,0)</f>
        <v>0</v>
      </c>
      <c r="BJ189" s="18" t="s">
        <v>81</v>
      </c>
      <c r="BK189" s="162">
        <f>ROUND(I189*H189,2)</f>
        <v>0</v>
      </c>
      <c r="BL189" s="18" t="s">
        <v>164</v>
      </c>
      <c r="BM189" s="161" t="s">
        <v>230</v>
      </c>
    </row>
    <row r="190" spans="1:65" s="2" customFormat="1" ht="39">
      <c r="A190" s="33"/>
      <c r="B190" s="34"/>
      <c r="C190" s="33"/>
      <c r="D190" s="163" t="s">
        <v>166</v>
      </c>
      <c r="E190" s="33"/>
      <c r="F190" s="164" t="s">
        <v>231</v>
      </c>
      <c r="G190" s="33"/>
      <c r="H190" s="33"/>
      <c r="I190" s="165"/>
      <c r="J190" s="33"/>
      <c r="K190" s="33"/>
      <c r="L190" s="34"/>
      <c r="M190" s="166"/>
      <c r="N190" s="167"/>
      <c r="O190" s="59"/>
      <c r="P190" s="59"/>
      <c r="Q190" s="59"/>
      <c r="R190" s="59"/>
      <c r="S190" s="59"/>
      <c r="T190" s="60"/>
      <c r="U190" s="33"/>
      <c r="V190" s="33"/>
      <c r="W190" s="33"/>
      <c r="X190" s="33"/>
      <c r="Y190" s="33"/>
      <c r="Z190" s="33"/>
      <c r="AA190" s="33"/>
      <c r="AB190" s="33"/>
      <c r="AC190" s="33"/>
      <c r="AD190" s="33"/>
      <c r="AE190" s="33"/>
      <c r="AT190" s="18" t="s">
        <v>166</v>
      </c>
      <c r="AU190" s="18" t="s">
        <v>83</v>
      </c>
    </row>
    <row r="191" spans="1:65" s="13" customFormat="1" ht="11.25">
      <c r="B191" s="169"/>
      <c r="D191" s="163" t="s">
        <v>170</v>
      </c>
      <c r="E191" s="170" t="s">
        <v>1</v>
      </c>
      <c r="F191" s="171" t="s">
        <v>232</v>
      </c>
      <c r="H191" s="170" t="s">
        <v>1</v>
      </c>
      <c r="I191" s="172"/>
      <c r="L191" s="169"/>
      <c r="M191" s="173"/>
      <c r="N191" s="174"/>
      <c r="O191" s="174"/>
      <c r="P191" s="174"/>
      <c r="Q191" s="174"/>
      <c r="R191" s="174"/>
      <c r="S191" s="174"/>
      <c r="T191" s="175"/>
      <c r="AT191" s="170" t="s">
        <v>170</v>
      </c>
      <c r="AU191" s="170" t="s">
        <v>83</v>
      </c>
      <c r="AV191" s="13" t="s">
        <v>81</v>
      </c>
      <c r="AW191" s="13" t="s">
        <v>32</v>
      </c>
      <c r="AX191" s="13" t="s">
        <v>75</v>
      </c>
      <c r="AY191" s="170" t="s">
        <v>157</v>
      </c>
    </row>
    <row r="192" spans="1:65" s="14" customFormat="1" ht="11.25">
      <c r="B192" s="176"/>
      <c r="D192" s="163" t="s">
        <v>170</v>
      </c>
      <c r="E192" s="177" t="s">
        <v>1</v>
      </c>
      <c r="F192" s="178" t="s">
        <v>233</v>
      </c>
      <c r="H192" s="179">
        <v>7.5</v>
      </c>
      <c r="I192" s="180"/>
      <c r="L192" s="176"/>
      <c r="M192" s="181"/>
      <c r="N192" s="182"/>
      <c r="O192" s="182"/>
      <c r="P192" s="182"/>
      <c r="Q192" s="182"/>
      <c r="R192" s="182"/>
      <c r="S192" s="182"/>
      <c r="T192" s="183"/>
      <c r="AT192" s="177" t="s">
        <v>170</v>
      </c>
      <c r="AU192" s="177" t="s">
        <v>83</v>
      </c>
      <c r="AV192" s="14" t="s">
        <v>83</v>
      </c>
      <c r="AW192" s="14" t="s">
        <v>32</v>
      </c>
      <c r="AX192" s="14" t="s">
        <v>81</v>
      </c>
      <c r="AY192" s="177" t="s">
        <v>157</v>
      </c>
    </row>
    <row r="193" spans="1:65" s="2" customFormat="1" ht="37.9" customHeight="1">
      <c r="A193" s="33"/>
      <c r="B193" s="149"/>
      <c r="C193" s="150" t="s">
        <v>234</v>
      </c>
      <c r="D193" s="150" t="s">
        <v>159</v>
      </c>
      <c r="E193" s="151" t="s">
        <v>235</v>
      </c>
      <c r="F193" s="152" t="s">
        <v>236</v>
      </c>
      <c r="G193" s="153" t="s">
        <v>175</v>
      </c>
      <c r="H193" s="154">
        <v>32.957999999999998</v>
      </c>
      <c r="I193" s="155"/>
      <c r="J193" s="156">
        <f>ROUND(I193*H193,2)</f>
        <v>0</v>
      </c>
      <c r="K193" s="152" t="s">
        <v>1</v>
      </c>
      <c r="L193" s="34"/>
      <c r="M193" s="157" t="s">
        <v>1</v>
      </c>
      <c r="N193" s="158" t="s">
        <v>40</v>
      </c>
      <c r="O193" s="59"/>
      <c r="P193" s="159">
        <f>O193*H193</f>
        <v>0</v>
      </c>
      <c r="Q193" s="159">
        <v>0</v>
      </c>
      <c r="R193" s="159">
        <f>Q193*H193</f>
        <v>0</v>
      </c>
      <c r="S193" s="159">
        <v>0</v>
      </c>
      <c r="T193" s="160">
        <f>S193*H193</f>
        <v>0</v>
      </c>
      <c r="U193" s="33"/>
      <c r="V193" s="33"/>
      <c r="W193" s="33"/>
      <c r="X193" s="33"/>
      <c r="Y193" s="33"/>
      <c r="Z193" s="33"/>
      <c r="AA193" s="33"/>
      <c r="AB193" s="33"/>
      <c r="AC193" s="33"/>
      <c r="AD193" s="33"/>
      <c r="AE193" s="33"/>
      <c r="AR193" s="161" t="s">
        <v>164</v>
      </c>
      <c r="AT193" s="161" t="s">
        <v>159</v>
      </c>
      <c r="AU193" s="161" t="s">
        <v>83</v>
      </c>
      <c r="AY193" s="18" t="s">
        <v>157</v>
      </c>
      <c r="BE193" s="162">
        <f>IF(N193="základní",J193,0)</f>
        <v>0</v>
      </c>
      <c r="BF193" s="162">
        <f>IF(N193="snížená",J193,0)</f>
        <v>0</v>
      </c>
      <c r="BG193" s="162">
        <f>IF(N193="zákl. přenesená",J193,0)</f>
        <v>0</v>
      </c>
      <c r="BH193" s="162">
        <f>IF(N193="sníž. přenesená",J193,0)</f>
        <v>0</v>
      </c>
      <c r="BI193" s="162">
        <f>IF(N193="nulová",J193,0)</f>
        <v>0</v>
      </c>
      <c r="BJ193" s="18" t="s">
        <v>81</v>
      </c>
      <c r="BK193" s="162">
        <f>ROUND(I193*H193,2)</f>
        <v>0</v>
      </c>
      <c r="BL193" s="18" t="s">
        <v>164</v>
      </c>
      <c r="BM193" s="161" t="s">
        <v>237</v>
      </c>
    </row>
    <row r="194" spans="1:65" s="2" customFormat="1" ht="39">
      <c r="A194" s="33"/>
      <c r="B194" s="34"/>
      <c r="C194" s="33"/>
      <c r="D194" s="163" t="s">
        <v>166</v>
      </c>
      <c r="E194" s="33"/>
      <c r="F194" s="164" t="s">
        <v>231</v>
      </c>
      <c r="G194" s="33"/>
      <c r="H194" s="33"/>
      <c r="I194" s="165"/>
      <c r="J194" s="33"/>
      <c r="K194" s="33"/>
      <c r="L194" s="34"/>
      <c r="M194" s="166"/>
      <c r="N194" s="167"/>
      <c r="O194" s="59"/>
      <c r="P194" s="59"/>
      <c r="Q194" s="59"/>
      <c r="R194" s="59"/>
      <c r="S194" s="59"/>
      <c r="T194" s="60"/>
      <c r="U194" s="33"/>
      <c r="V194" s="33"/>
      <c r="W194" s="33"/>
      <c r="X194" s="33"/>
      <c r="Y194" s="33"/>
      <c r="Z194" s="33"/>
      <c r="AA194" s="33"/>
      <c r="AB194" s="33"/>
      <c r="AC194" s="33"/>
      <c r="AD194" s="33"/>
      <c r="AE194" s="33"/>
      <c r="AT194" s="18" t="s">
        <v>166</v>
      </c>
      <c r="AU194" s="18" t="s">
        <v>83</v>
      </c>
    </row>
    <row r="195" spans="1:65" s="14" customFormat="1" ht="11.25">
      <c r="B195" s="176"/>
      <c r="D195" s="163" t="s">
        <v>170</v>
      </c>
      <c r="E195" s="177" t="s">
        <v>1</v>
      </c>
      <c r="F195" s="178" t="s">
        <v>238</v>
      </c>
      <c r="H195" s="179">
        <v>0.59699999999999998</v>
      </c>
      <c r="I195" s="180"/>
      <c r="L195" s="176"/>
      <c r="M195" s="181"/>
      <c r="N195" s="182"/>
      <c r="O195" s="182"/>
      <c r="P195" s="182"/>
      <c r="Q195" s="182"/>
      <c r="R195" s="182"/>
      <c r="S195" s="182"/>
      <c r="T195" s="183"/>
      <c r="AT195" s="177" t="s">
        <v>170</v>
      </c>
      <c r="AU195" s="177" t="s">
        <v>83</v>
      </c>
      <c r="AV195" s="14" t="s">
        <v>83</v>
      </c>
      <c r="AW195" s="14" t="s">
        <v>32</v>
      </c>
      <c r="AX195" s="14" t="s">
        <v>75</v>
      </c>
      <c r="AY195" s="177" t="s">
        <v>157</v>
      </c>
    </row>
    <row r="196" spans="1:65" s="14" customFormat="1" ht="11.25">
      <c r="B196" s="176"/>
      <c r="D196" s="163" t="s">
        <v>170</v>
      </c>
      <c r="E196" s="177" t="s">
        <v>1</v>
      </c>
      <c r="F196" s="178" t="s">
        <v>239</v>
      </c>
      <c r="H196" s="179">
        <v>2.85</v>
      </c>
      <c r="I196" s="180"/>
      <c r="L196" s="176"/>
      <c r="M196" s="181"/>
      <c r="N196" s="182"/>
      <c r="O196" s="182"/>
      <c r="P196" s="182"/>
      <c r="Q196" s="182"/>
      <c r="R196" s="182"/>
      <c r="S196" s="182"/>
      <c r="T196" s="183"/>
      <c r="AT196" s="177" t="s">
        <v>170</v>
      </c>
      <c r="AU196" s="177" t="s">
        <v>83</v>
      </c>
      <c r="AV196" s="14" t="s">
        <v>83</v>
      </c>
      <c r="AW196" s="14" t="s">
        <v>32</v>
      </c>
      <c r="AX196" s="14" t="s">
        <v>75</v>
      </c>
      <c r="AY196" s="177" t="s">
        <v>157</v>
      </c>
    </row>
    <row r="197" spans="1:65" s="14" customFormat="1" ht="11.25">
      <c r="B197" s="176"/>
      <c r="D197" s="163" t="s">
        <v>170</v>
      </c>
      <c r="E197" s="177" t="s">
        <v>1</v>
      </c>
      <c r="F197" s="178" t="s">
        <v>240</v>
      </c>
      <c r="H197" s="179">
        <v>29.510999999999999</v>
      </c>
      <c r="I197" s="180"/>
      <c r="L197" s="176"/>
      <c r="M197" s="181"/>
      <c r="N197" s="182"/>
      <c r="O197" s="182"/>
      <c r="P197" s="182"/>
      <c r="Q197" s="182"/>
      <c r="R197" s="182"/>
      <c r="S197" s="182"/>
      <c r="T197" s="183"/>
      <c r="AT197" s="177" t="s">
        <v>170</v>
      </c>
      <c r="AU197" s="177" t="s">
        <v>83</v>
      </c>
      <c r="AV197" s="14" t="s">
        <v>83</v>
      </c>
      <c r="AW197" s="14" t="s">
        <v>32</v>
      </c>
      <c r="AX197" s="14" t="s">
        <v>75</v>
      </c>
      <c r="AY197" s="177" t="s">
        <v>157</v>
      </c>
    </row>
    <row r="198" spans="1:65" s="15" customFormat="1" ht="11.25">
      <c r="B198" s="184"/>
      <c r="D198" s="163" t="s">
        <v>170</v>
      </c>
      <c r="E198" s="185" t="s">
        <v>1</v>
      </c>
      <c r="F198" s="186" t="s">
        <v>195</v>
      </c>
      <c r="H198" s="187">
        <v>32.957999999999998</v>
      </c>
      <c r="I198" s="188"/>
      <c r="L198" s="184"/>
      <c r="M198" s="189"/>
      <c r="N198" s="190"/>
      <c r="O198" s="190"/>
      <c r="P198" s="190"/>
      <c r="Q198" s="190"/>
      <c r="R198" s="190"/>
      <c r="S198" s="190"/>
      <c r="T198" s="191"/>
      <c r="AT198" s="185" t="s">
        <v>170</v>
      </c>
      <c r="AU198" s="185" t="s">
        <v>83</v>
      </c>
      <c r="AV198" s="15" t="s">
        <v>164</v>
      </c>
      <c r="AW198" s="15" t="s">
        <v>32</v>
      </c>
      <c r="AX198" s="15" t="s">
        <v>81</v>
      </c>
      <c r="AY198" s="185" t="s">
        <v>157</v>
      </c>
    </row>
    <row r="199" spans="1:65" s="2" customFormat="1" ht="37.9" customHeight="1">
      <c r="A199" s="33"/>
      <c r="B199" s="149"/>
      <c r="C199" s="150" t="s">
        <v>241</v>
      </c>
      <c r="D199" s="150" t="s">
        <v>159</v>
      </c>
      <c r="E199" s="151" t="s">
        <v>242</v>
      </c>
      <c r="F199" s="152" t="s">
        <v>243</v>
      </c>
      <c r="G199" s="153" t="s">
        <v>175</v>
      </c>
      <c r="H199" s="154">
        <v>7.5</v>
      </c>
      <c r="I199" s="155"/>
      <c r="J199" s="156">
        <f>ROUND(I199*H199,2)</f>
        <v>0</v>
      </c>
      <c r="K199" s="152" t="s">
        <v>1</v>
      </c>
      <c r="L199" s="34"/>
      <c r="M199" s="157" t="s">
        <v>1</v>
      </c>
      <c r="N199" s="158" t="s">
        <v>40</v>
      </c>
      <c r="O199" s="59"/>
      <c r="P199" s="159">
        <f>O199*H199</f>
        <v>0</v>
      </c>
      <c r="Q199" s="159">
        <v>0</v>
      </c>
      <c r="R199" s="159">
        <f>Q199*H199</f>
        <v>0</v>
      </c>
      <c r="S199" s="159">
        <v>0</v>
      </c>
      <c r="T199" s="160">
        <f>S199*H199</f>
        <v>0</v>
      </c>
      <c r="U199" s="33"/>
      <c r="V199" s="33"/>
      <c r="W199" s="33"/>
      <c r="X199" s="33"/>
      <c r="Y199" s="33"/>
      <c r="Z199" s="33"/>
      <c r="AA199" s="33"/>
      <c r="AB199" s="33"/>
      <c r="AC199" s="33"/>
      <c r="AD199" s="33"/>
      <c r="AE199" s="33"/>
      <c r="AR199" s="161" t="s">
        <v>164</v>
      </c>
      <c r="AT199" s="161" t="s">
        <v>159</v>
      </c>
      <c r="AU199" s="161" t="s">
        <v>83</v>
      </c>
      <c r="AY199" s="18" t="s">
        <v>157</v>
      </c>
      <c r="BE199" s="162">
        <f>IF(N199="základní",J199,0)</f>
        <v>0</v>
      </c>
      <c r="BF199" s="162">
        <f>IF(N199="snížená",J199,0)</f>
        <v>0</v>
      </c>
      <c r="BG199" s="162">
        <f>IF(N199="zákl. přenesená",J199,0)</f>
        <v>0</v>
      </c>
      <c r="BH199" s="162">
        <f>IF(N199="sníž. přenesená",J199,0)</f>
        <v>0</v>
      </c>
      <c r="BI199" s="162">
        <f>IF(N199="nulová",J199,0)</f>
        <v>0</v>
      </c>
      <c r="BJ199" s="18" t="s">
        <v>81</v>
      </c>
      <c r="BK199" s="162">
        <f>ROUND(I199*H199,2)</f>
        <v>0</v>
      </c>
      <c r="BL199" s="18" t="s">
        <v>164</v>
      </c>
      <c r="BM199" s="161" t="s">
        <v>244</v>
      </c>
    </row>
    <row r="200" spans="1:65" s="2" customFormat="1" ht="39">
      <c r="A200" s="33"/>
      <c r="B200" s="34"/>
      <c r="C200" s="33"/>
      <c r="D200" s="163" t="s">
        <v>166</v>
      </c>
      <c r="E200" s="33"/>
      <c r="F200" s="164" t="s">
        <v>231</v>
      </c>
      <c r="G200" s="33"/>
      <c r="H200" s="33"/>
      <c r="I200" s="165"/>
      <c r="J200" s="33"/>
      <c r="K200" s="33"/>
      <c r="L200" s="34"/>
      <c r="M200" s="166"/>
      <c r="N200" s="167"/>
      <c r="O200" s="59"/>
      <c r="P200" s="59"/>
      <c r="Q200" s="59"/>
      <c r="R200" s="59"/>
      <c r="S200" s="59"/>
      <c r="T200" s="60"/>
      <c r="U200" s="33"/>
      <c r="V200" s="33"/>
      <c r="W200" s="33"/>
      <c r="X200" s="33"/>
      <c r="Y200" s="33"/>
      <c r="Z200" s="33"/>
      <c r="AA200" s="33"/>
      <c r="AB200" s="33"/>
      <c r="AC200" s="33"/>
      <c r="AD200" s="33"/>
      <c r="AE200" s="33"/>
      <c r="AT200" s="18" t="s">
        <v>166</v>
      </c>
      <c r="AU200" s="18" t="s">
        <v>83</v>
      </c>
    </row>
    <row r="201" spans="1:65" s="2" customFormat="1" ht="37.9" customHeight="1">
      <c r="A201" s="33"/>
      <c r="B201" s="149"/>
      <c r="C201" s="150" t="s">
        <v>8</v>
      </c>
      <c r="D201" s="150" t="s">
        <v>159</v>
      </c>
      <c r="E201" s="151" t="s">
        <v>245</v>
      </c>
      <c r="F201" s="152" t="s">
        <v>246</v>
      </c>
      <c r="G201" s="153" t="s">
        <v>175</v>
      </c>
      <c r="H201" s="154">
        <v>32.957999999999998</v>
      </c>
      <c r="I201" s="155"/>
      <c r="J201" s="156">
        <f>ROUND(I201*H201,2)</f>
        <v>0</v>
      </c>
      <c r="K201" s="152" t="s">
        <v>1</v>
      </c>
      <c r="L201" s="34"/>
      <c r="M201" s="157" t="s">
        <v>1</v>
      </c>
      <c r="N201" s="158" t="s">
        <v>40</v>
      </c>
      <c r="O201" s="59"/>
      <c r="P201" s="159">
        <f>O201*H201</f>
        <v>0</v>
      </c>
      <c r="Q201" s="159">
        <v>0</v>
      </c>
      <c r="R201" s="159">
        <f>Q201*H201</f>
        <v>0</v>
      </c>
      <c r="S201" s="159">
        <v>0</v>
      </c>
      <c r="T201" s="160">
        <f>S201*H201</f>
        <v>0</v>
      </c>
      <c r="U201" s="33"/>
      <c r="V201" s="33"/>
      <c r="W201" s="33"/>
      <c r="X201" s="33"/>
      <c r="Y201" s="33"/>
      <c r="Z201" s="33"/>
      <c r="AA201" s="33"/>
      <c r="AB201" s="33"/>
      <c r="AC201" s="33"/>
      <c r="AD201" s="33"/>
      <c r="AE201" s="33"/>
      <c r="AR201" s="161" t="s">
        <v>164</v>
      </c>
      <c r="AT201" s="161" t="s">
        <v>159</v>
      </c>
      <c r="AU201" s="161" t="s">
        <v>83</v>
      </c>
      <c r="AY201" s="18" t="s">
        <v>157</v>
      </c>
      <c r="BE201" s="162">
        <f>IF(N201="základní",J201,0)</f>
        <v>0</v>
      </c>
      <c r="BF201" s="162">
        <f>IF(N201="snížená",J201,0)</f>
        <v>0</v>
      </c>
      <c r="BG201" s="162">
        <f>IF(N201="zákl. přenesená",J201,0)</f>
        <v>0</v>
      </c>
      <c r="BH201" s="162">
        <f>IF(N201="sníž. přenesená",J201,0)</f>
        <v>0</v>
      </c>
      <c r="BI201" s="162">
        <f>IF(N201="nulová",J201,0)</f>
        <v>0</v>
      </c>
      <c r="BJ201" s="18" t="s">
        <v>81</v>
      </c>
      <c r="BK201" s="162">
        <f>ROUND(I201*H201,2)</f>
        <v>0</v>
      </c>
      <c r="BL201" s="18" t="s">
        <v>164</v>
      </c>
      <c r="BM201" s="161" t="s">
        <v>247</v>
      </c>
    </row>
    <row r="202" spans="1:65" s="2" customFormat="1" ht="39">
      <c r="A202" s="33"/>
      <c r="B202" s="34"/>
      <c r="C202" s="33"/>
      <c r="D202" s="163" t="s">
        <v>166</v>
      </c>
      <c r="E202" s="33"/>
      <c r="F202" s="164" t="s">
        <v>231</v>
      </c>
      <c r="G202" s="33"/>
      <c r="H202" s="33"/>
      <c r="I202" s="165"/>
      <c r="J202" s="33"/>
      <c r="K202" s="33"/>
      <c r="L202" s="34"/>
      <c r="M202" s="166"/>
      <c r="N202" s="167"/>
      <c r="O202" s="59"/>
      <c r="P202" s="59"/>
      <c r="Q202" s="59"/>
      <c r="R202" s="59"/>
      <c r="S202" s="59"/>
      <c r="T202" s="60"/>
      <c r="U202" s="33"/>
      <c r="V202" s="33"/>
      <c r="W202" s="33"/>
      <c r="X202" s="33"/>
      <c r="Y202" s="33"/>
      <c r="Z202" s="33"/>
      <c r="AA202" s="33"/>
      <c r="AB202" s="33"/>
      <c r="AC202" s="33"/>
      <c r="AD202" s="33"/>
      <c r="AE202" s="33"/>
      <c r="AT202" s="18" t="s">
        <v>166</v>
      </c>
      <c r="AU202" s="18" t="s">
        <v>83</v>
      </c>
    </row>
    <row r="203" spans="1:65" s="2" customFormat="1" ht="33" customHeight="1">
      <c r="A203" s="33"/>
      <c r="B203" s="149"/>
      <c r="C203" s="150" t="s">
        <v>248</v>
      </c>
      <c r="D203" s="150" t="s">
        <v>159</v>
      </c>
      <c r="E203" s="151" t="s">
        <v>249</v>
      </c>
      <c r="F203" s="152" t="s">
        <v>250</v>
      </c>
      <c r="G203" s="153" t="s">
        <v>175</v>
      </c>
      <c r="H203" s="154">
        <v>7.5</v>
      </c>
      <c r="I203" s="155"/>
      <c r="J203" s="156">
        <f>ROUND(I203*H203,2)</f>
        <v>0</v>
      </c>
      <c r="K203" s="152" t="s">
        <v>163</v>
      </c>
      <c r="L203" s="34"/>
      <c r="M203" s="157" t="s">
        <v>1</v>
      </c>
      <c r="N203" s="158" t="s">
        <v>40</v>
      </c>
      <c r="O203" s="59"/>
      <c r="P203" s="159">
        <f>O203*H203</f>
        <v>0</v>
      </c>
      <c r="Q203" s="159">
        <v>0</v>
      </c>
      <c r="R203" s="159">
        <f>Q203*H203</f>
        <v>0</v>
      </c>
      <c r="S203" s="159">
        <v>0</v>
      </c>
      <c r="T203" s="160">
        <f>S203*H203</f>
        <v>0</v>
      </c>
      <c r="U203" s="33"/>
      <c r="V203" s="33"/>
      <c r="W203" s="33"/>
      <c r="X203" s="33"/>
      <c r="Y203" s="33"/>
      <c r="Z203" s="33"/>
      <c r="AA203" s="33"/>
      <c r="AB203" s="33"/>
      <c r="AC203" s="33"/>
      <c r="AD203" s="33"/>
      <c r="AE203" s="33"/>
      <c r="AR203" s="161" t="s">
        <v>164</v>
      </c>
      <c r="AT203" s="161" t="s">
        <v>159</v>
      </c>
      <c r="AU203" s="161" t="s">
        <v>83</v>
      </c>
      <c r="AY203" s="18" t="s">
        <v>157</v>
      </c>
      <c r="BE203" s="162">
        <f>IF(N203="základní",J203,0)</f>
        <v>0</v>
      </c>
      <c r="BF203" s="162">
        <f>IF(N203="snížená",J203,0)</f>
        <v>0</v>
      </c>
      <c r="BG203" s="162">
        <f>IF(N203="zákl. přenesená",J203,0)</f>
        <v>0</v>
      </c>
      <c r="BH203" s="162">
        <f>IF(N203="sníž. přenesená",J203,0)</f>
        <v>0</v>
      </c>
      <c r="BI203" s="162">
        <f>IF(N203="nulová",J203,0)</f>
        <v>0</v>
      </c>
      <c r="BJ203" s="18" t="s">
        <v>81</v>
      </c>
      <c r="BK203" s="162">
        <f>ROUND(I203*H203,2)</f>
        <v>0</v>
      </c>
      <c r="BL203" s="18" t="s">
        <v>164</v>
      </c>
      <c r="BM203" s="161" t="s">
        <v>251</v>
      </c>
    </row>
    <row r="204" spans="1:65" s="2" customFormat="1" ht="29.25">
      <c r="A204" s="33"/>
      <c r="B204" s="34"/>
      <c r="C204" s="33"/>
      <c r="D204" s="163" t="s">
        <v>166</v>
      </c>
      <c r="E204" s="33"/>
      <c r="F204" s="164" t="s">
        <v>252</v>
      </c>
      <c r="G204" s="33"/>
      <c r="H204" s="33"/>
      <c r="I204" s="165"/>
      <c r="J204" s="33"/>
      <c r="K204" s="33"/>
      <c r="L204" s="34"/>
      <c r="M204" s="166"/>
      <c r="N204" s="167"/>
      <c r="O204" s="59"/>
      <c r="P204" s="59"/>
      <c r="Q204" s="59"/>
      <c r="R204" s="59"/>
      <c r="S204" s="59"/>
      <c r="T204" s="60"/>
      <c r="U204" s="33"/>
      <c r="V204" s="33"/>
      <c r="W204" s="33"/>
      <c r="X204" s="33"/>
      <c r="Y204" s="33"/>
      <c r="Z204" s="33"/>
      <c r="AA204" s="33"/>
      <c r="AB204" s="33"/>
      <c r="AC204" s="33"/>
      <c r="AD204" s="33"/>
      <c r="AE204" s="33"/>
      <c r="AT204" s="18" t="s">
        <v>166</v>
      </c>
      <c r="AU204" s="18" t="s">
        <v>83</v>
      </c>
    </row>
    <row r="205" spans="1:65" s="13" customFormat="1" ht="11.25">
      <c r="B205" s="169"/>
      <c r="D205" s="163" t="s">
        <v>170</v>
      </c>
      <c r="E205" s="170" t="s">
        <v>1</v>
      </c>
      <c r="F205" s="171" t="s">
        <v>253</v>
      </c>
      <c r="H205" s="170" t="s">
        <v>1</v>
      </c>
      <c r="I205" s="172"/>
      <c r="L205" s="169"/>
      <c r="M205" s="173"/>
      <c r="N205" s="174"/>
      <c r="O205" s="174"/>
      <c r="P205" s="174"/>
      <c r="Q205" s="174"/>
      <c r="R205" s="174"/>
      <c r="S205" s="174"/>
      <c r="T205" s="175"/>
      <c r="AT205" s="170" t="s">
        <v>170</v>
      </c>
      <c r="AU205" s="170" t="s">
        <v>83</v>
      </c>
      <c r="AV205" s="13" t="s">
        <v>81</v>
      </c>
      <c r="AW205" s="13" t="s">
        <v>32</v>
      </c>
      <c r="AX205" s="13" t="s">
        <v>75</v>
      </c>
      <c r="AY205" s="170" t="s">
        <v>157</v>
      </c>
    </row>
    <row r="206" spans="1:65" s="14" customFormat="1" ht="11.25">
      <c r="B206" s="176"/>
      <c r="D206" s="163" t="s">
        <v>170</v>
      </c>
      <c r="E206" s="177" t="s">
        <v>1</v>
      </c>
      <c r="F206" s="178" t="s">
        <v>254</v>
      </c>
      <c r="H206" s="179">
        <v>7.5</v>
      </c>
      <c r="I206" s="180"/>
      <c r="L206" s="176"/>
      <c r="M206" s="181"/>
      <c r="N206" s="182"/>
      <c r="O206" s="182"/>
      <c r="P206" s="182"/>
      <c r="Q206" s="182"/>
      <c r="R206" s="182"/>
      <c r="S206" s="182"/>
      <c r="T206" s="183"/>
      <c r="AT206" s="177" t="s">
        <v>170</v>
      </c>
      <c r="AU206" s="177" t="s">
        <v>83</v>
      </c>
      <c r="AV206" s="14" t="s">
        <v>83</v>
      </c>
      <c r="AW206" s="14" t="s">
        <v>32</v>
      </c>
      <c r="AX206" s="14" t="s">
        <v>81</v>
      </c>
      <c r="AY206" s="177" t="s">
        <v>157</v>
      </c>
    </row>
    <row r="207" spans="1:65" s="2" customFormat="1" ht="33" customHeight="1">
      <c r="A207" s="33"/>
      <c r="B207" s="149"/>
      <c r="C207" s="150" t="s">
        <v>255</v>
      </c>
      <c r="D207" s="150" t="s">
        <v>159</v>
      </c>
      <c r="E207" s="151" t="s">
        <v>256</v>
      </c>
      <c r="F207" s="152" t="s">
        <v>257</v>
      </c>
      <c r="G207" s="153" t="s">
        <v>175</v>
      </c>
      <c r="H207" s="154">
        <v>32.957999999999998</v>
      </c>
      <c r="I207" s="155"/>
      <c r="J207" s="156">
        <f>ROUND(I207*H207,2)</f>
        <v>0</v>
      </c>
      <c r="K207" s="152" t="s">
        <v>1</v>
      </c>
      <c r="L207" s="34"/>
      <c r="M207" s="157" t="s">
        <v>1</v>
      </c>
      <c r="N207" s="158" t="s">
        <v>40</v>
      </c>
      <c r="O207" s="59"/>
      <c r="P207" s="159">
        <f>O207*H207</f>
        <v>0</v>
      </c>
      <c r="Q207" s="159">
        <v>0</v>
      </c>
      <c r="R207" s="159">
        <f>Q207*H207</f>
        <v>0</v>
      </c>
      <c r="S207" s="159">
        <v>0</v>
      </c>
      <c r="T207" s="160">
        <f>S207*H207</f>
        <v>0</v>
      </c>
      <c r="U207" s="33"/>
      <c r="V207" s="33"/>
      <c r="W207" s="33"/>
      <c r="X207" s="33"/>
      <c r="Y207" s="33"/>
      <c r="Z207" s="33"/>
      <c r="AA207" s="33"/>
      <c r="AB207" s="33"/>
      <c r="AC207" s="33"/>
      <c r="AD207" s="33"/>
      <c r="AE207" s="33"/>
      <c r="AR207" s="161" t="s">
        <v>164</v>
      </c>
      <c r="AT207" s="161" t="s">
        <v>159</v>
      </c>
      <c r="AU207" s="161" t="s">
        <v>83</v>
      </c>
      <c r="AY207" s="18" t="s">
        <v>157</v>
      </c>
      <c r="BE207" s="162">
        <f>IF(N207="základní",J207,0)</f>
        <v>0</v>
      </c>
      <c r="BF207" s="162">
        <f>IF(N207="snížená",J207,0)</f>
        <v>0</v>
      </c>
      <c r="BG207" s="162">
        <f>IF(N207="zákl. přenesená",J207,0)</f>
        <v>0</v>
      </c>
      <c r="BH207" s="162">
        <f>IF(N207="sníž. přenesená",J207,0)</f>
        <v>0</v>
      </c>
      <c r="BI207" s="162">
        <f>IF(N207="nulová",J207,0)</f>
        <v>0</v>
      </c>
      <c r="BJ207" s="18" t="s">
        <v>81</v>
      </c>
      <c r="BK207" s="162">
        <f>ROUND(I207*H207,2)</f>
        <v>0</v>
      </c>
      <c r="BL207" s="18" t="s">
        <v>164</v>
      </c>
      <c r="BM207" s="161" t="s">
        <v>258</v>
      </c>
    </row>
    <row r="208" spans="1:65" s="2" customFormat="1" ht="29.25">
      <c r="A208" s="33"/>
      <c r="B208" s="34"/>
      <c r="C208" s="33"/>
      <c r="D208" s="163" t="s">
        <v>166</v>
      </c>
      <c r="E208" s="33"/>
      <c r="F208" s="164" t="s">
        <v>252</v>
      </c>
      <c r="G208" s="33"/>
      <c r="H208" s="33"/>
      <c r="I208" s="165"/>
      <c r="J208" s="33"/>
      <c r="K208" s="33"/>
      <c r="L208" s="34"/>
      <c r="M208" s="166"/>
      <c r="N208" s="167"/>
      <c r="O208" s="59"/>
      <c r="P208" s="59"/>
      <c r="Q208" s="59"/>
      <c r="R208" s="59"/>
      <c r="S208" s="59"/>
      <c r="T208" s="60"/>
      <c r="U208" s="33"/>
      <c r="V208" s="33"/>
      <c r="W208" s="33"/>
      <c r="X208" s="33"/>
      <c r="Y208" s="33"/>
      <c r="Z208" s="33"/>
      <c r="AA208" s="33"/>
      <c r="AB208" s="33"/>
      <c r="AC208" s="33"/>
      <c r="AD208" s="33"/>
      <c r="AE208" s="33"/>
      <c r="AT208" s="18" t="s">
        <v>166</v>
      </c>
      <c r="AU208" s="18" t="s">
        <v>83</v>
      </c>
    </row>
    <row r="209" spans="1:65" s="14" customFormat="1" ht="11.25">
      <c r="B209" s="176"/>
      <c r="D209" s="163" t="s">
        <v>170</v>
      </c>
      <c r="E209" s="177" t="s">
        <v>1</v>
      </c>
      <c r="F209" s="178" t="s">
        <v>259</v>
      </c>
      <c r="H209" s="179">
        <v>15.311999999999999</v>
      </c>
      <c r="I209" s="180"/>
      <c r="L209" s="176"/>
      <c r="M209" s="181"/>
      <c r="N209" s="182"/>
      <c r="O209" s="182"/>
      <c r="P209" s="182"/>
      <c r="Q209" s="182"/>
      <c r="R209" s="182"/>
      <c r="S209" s="182"/>
      <c r="T209" s="183"/>
      <c r="AT209" s="177" t="s">
        <v>170</v>
      </c>
      <c r="AU209" s="177" t="s">
        <v>83</v>
      </c>
      <c r="AV209" s="14" t="s">
        <v>83</v>
      </c>
      <c r="AW209" s="14" t="s">
        <v>32</v>
      </c>
      <c r="AX209" s="14" t="s">
        <v>75</v>
      </c>
      <c r="AY209" s="177" t="s">
        <v>157</v>
      </c>
    </row>
    <row r="210" spans="1:65" s="14" customFormat="1" ht="11.25">
      <c r="B210" s="176"/>
      <c r="D210" s="163" t="s">
        <v>170</v>
      </c>
      <c r="E210" s="177" t="s">
        <v>1</v>
      </c>
      <c r="F210" s="178" t="s">
        <v>260</v>
      </c>
      <c r="H210" s="179">
        <v>17.646000000000001</v>
      </c>
      <c r="I210" s="180"/>
      <c r="L210" s="176"/>
      <c r="M210" s="181"/>
      <c r="N210" s="182"/>
      <c r="O210" s="182"/>
      <c r="P210" s="182"/>
      <c r="Q210" s="182"/>
      <c r="R210" s="182"/>
      <c r="S210" s="182"/>
      <c r="T210" s="183"/>
      <c r="AT210" s="177" t="s">
        <v>170</v>
      </c>
      <c r="AU210" s="177" t="s">
        <v>83</v>
      </c>
      <c r="AV210" s="14" t="s">
        <v>83</v>
      </c>
      <c r="AW210" s="14" t="s">
        <v>32</v>
      </c>
      <c r="AX210" s="14" t="s">
        <v>75</v>
      </c>
      <c r="AY210" s="177" t="s">
        <v>157</v>
      </c>
    </row>
    <row r="211" spans="1:65" s="15" customFormat="1" ht="11.25">
      <c r="B211" s="184"/>
      <c r="D211" s="163" t="s">
        <v>170</v>
      </c>
      <c r="E211" s="185" t="s">
        <v>1</v>
      </c>
      <c r="F211" s="186" t="s">
        <v>195</v>
      </c>
      <c r="H211" s="187">
        <v>32.957999999999998</v>
      </c>
      <c r="I211" s="188"/>
      <c r="L211" s="184"/>
      <c r="M211" s="189"/>
      <c r="N211" s="190"/>
      <c r="O211" s="190"/>
      <c r="P211" s="190"/>
      <c r="Q211" s="190"/>
      <c r="R211" s="190"/>
      <c r="S211" s="190"/>
      <c r="T211" s="191"/>
      <c r="AT211" s="185" t="s">
        <v>170</v>
      </c>
      <c r="AU211" s="185" t="s">
        <v>83</v>
      </c>
      <c r="AV211" s="15" t="s">
        <v>164</v>
      </c>
      <c r="AW211" s="15" t="s">
        <v>32</v>
      </c>
      <c r="AX211" s="15" t="s">
        <v>81</v>
      </c>
      <c r="AY211" s="185" t="s">
        <v>157</v>
      </c>
    </row>
    <row r="212" spans="1:65" s="2" customFormat="1" ht="24.2" customHeight="1">
      <c r="A212" s="33"/>
      <c r="B212" s="149"/>
      <c r="C212" s="150" t="s">
        <v>261</v>
      </c>
      <c r="D212" s="150" t="s">
        <v>159</v>
      </c>
      <c r="E212" s="151" t="s">
        <v>262</v>
      </c>
      <c r="F212" s="152" t="s">
        <v>263</v>
      </c>
      <c r="G212" s="153" t="s">
        <v>175</v>
      </c>
      <c r="H212" s="154">
        <v>15.311999999999999</v>
      </c>
      <c r="I212" s="155"/>
      <c r="J212" s="156">
        <f>ROUND(I212*H212,2)</f>
        <v>0</v>
      </c>
      <c r="K212" s="152" t="s">
        <v>163</v>
      </c>
      <c r="L212" s="34"/>
      <c r="M212" s="157" t="s">
        <v>1</v>
      </c>
      <c r="N212" s="158" t="s">
        <v>40</v>
      </c>
      <c r="O212" s="59"/>
      <c r="P212" s="159">
        <f>O212*H212</f>
        <v>0</v>
      </c>
      <c r="Q212" s="159">
        <v>0</v>
      </c>
      <c r="R212" s="159">
        <f>Q212*H212</f>
        <v>0</v>
      </c>
      <c r="S212" s="159">
        <v>0</v>
      </c>
      <c r="T212" s="160">
        <f>S212*H212</f>
        <v>0</v>
      </c>
      <c r="U212" s="33"/>
      <c r="V212" s="33"/>
      <c r="W212" s="33"/>
      <c r="X212" s="33"/>
      <c r="Y212" s="33"/>
      <c r="Z212" s="33"/>
      <c r="AA212" s="33"/>
      <c r="AB212" s="33"/>
      <c r="AC212" s="33"/>
      <c r="AD212" s="33"/>
      <c r="AE212" s="33"/>
      <c r="AR212" s="161" t="s">
        <v>164</v>
      </c>
      <c r="AT212" s="161" t="s">
        <v>159</v>
      </c>
      <c r="AU212" s="161" t="s">
        <v>83</v>
      </c>
      <c r="AY212" s="18" t="s">
        <v>157</v>
      </c>
      <c r="BE212" s="162">
        <f>IF(N212="základní",J212,0)</f>
        <v>0</v>
      </c>
      <c r="BF212" s="162">
        <f>IF(N212="snížená",J212,0)</f>
        <v>0</v>
      </c>
      <c r="BG212" s="162">
        <f>IF(N212="zákl. přenesená",J212,0)</f>
        <v>0</v>
      </c>
      <c r="BH212" s="162">
        <f>IF(N212="sníž. přenesená",J212,0)</f>
        <v>0</v>
      </c>
      <c r="BI212" s="162">
        <f>IF(N212="nulová",J212,0)</f>
        <v>0</v>
      </c>
      <c r="BJ212" s="18" t="s">
        <v>81</v>
      </c>
      <c r="BK212" s="162">
        <f>ROUND(I212*H212,2)</f>
        <v>0</v>
      </c>
      <c r="BL212" s="18" t="s">
        <v>164</v>
      </c>
      <c r="BM212" s="161" t="s">
        <v>264</v>
      </c>
    </row>
    <row r="213" spans="1:65" s="2" customFormat="1" ht="29.25">
      <c r="A213" s="33"/>
      <c r="B213" s="34"/>
      <c r="C213" s="33"/>
      <c r="D213" s="163" t="s">
        <v>166</v>
      </c>
      <c r="E213" s="33"/>
      <c r="F213" s="164" t="s">
        <v>265</v>
      </c>
      <c r="G213" s="33"/>
      <c r="H213" s="33"/>
      <c r="I213" s="165"/>
      <c r="J213" s="33"/>
      <c r="K213" s="33"/>
      <c r="L213" s="34"/>
      <c r="M213" s="166"/>
      <c r="N213" s="167"/>
      <c r="O213" s="59"/>
      <c r="P213" s="59"/>
      <c r="Q213" s="59"/>
      <c r="R213" s="59"/>
      <c r="S213" s="59"/>
      <c r="T213" s="60"/>
      <c r="U213" s="33"/>
      <c r="V213" s="33"/>
      <c r="W213" s="33"/>
      <c r="X213" s="33"/>
      <c r="Y213" s="33"/>
      <c r="Z213" s="33"/>
      <c r="AA213" s="33"/>
      <c r="AB213" s="33"/>
      <c r="AC213" s="33"/>
      <c r="AD213" s="33"/>
      <c r="AE213" s="33"/>
      <c r="AT213" s="18" t="s">
        <v>166</v>
      </c>
      <c r="AU213" s="18" t="s">
        <v>83</v>
      </c>
    </row>
    <row r="214" spans="1:65" s="2" customFormat="1" ht="29.25">
      <c r="A214" s="33"/>
      <c r="B214" s="34"/>
      <c r="C214" s="33"/>
      <c r="D214" s="163" t="s">
        <v>168</v>
      </c>
      <c r="E214" s="33"/>
      <c r="F214" s="168" t="s">
        <v>169</v>
      </c>
      <c r="G214" s="33"/>
      <c r="H214" s="33"/>
      <c r="I214" s="165"/>
      <c r="J214" s="33"/>
      <c r="K214" s="33"/>
      <c r="L214" s="34"/>
      <c r="M214" s="166"/>
      <c r="N214" s="167"/>
      <c r="O214" s="59"/>
      <c r="P214" s="59"/>
      <c r="Q214" s="59"/>
      <c r="R214" s="59"/>
      <c r="S214" s="59"/>
      <c r="T214" s="60"/>
      <c r="U214" s="33"/>
      <c r="V214" s="33"/>
      <c r="W214" s="33"/>
      <c r="X214" s="33"/>
      <c r="Y214" s="33"/>
      <c r="Z214" s="33"/>
      <c r="AA214" s="33"/>
      <c r="AB214" s="33"/>
      <c r="AC214" s="33"/>
      <c r="AD214" s="33"/>
      <c r="AE214" s="33"/>
      <c r="AT214" s="18" t="s">
        <v>168</v>
      </c>
      <c r="AU214" s="18" t="s">
        <v>83</v>
      </c>
    </row>
    <row r="215" spans="1:65" s="14" customFormat="1" ht="11.25">
      <c r="B215" s="176"/>
      <c r="D215" s="163" t="s">
        <v>170</v>
      </c>
      <c r="E215" s="177" t="s">
        <v>1</v>
      </c>
      <c r="F215" s="178" t="s">
        <v>266</v>
      </c>
      <c r="H215" s="179">
        <v>32.957999999999998</v>
      </c>
      <c r="I215" s="180"/>
      <c r="L215" s="176"/>
      <c r="M215" s="181"/>
      <c r="N215" s="182"/>
      <c r="O215" s="182"/>
      <c r="P215" s="182"/>
      <c r="Q215" s="182"/>
      <c r="R215" s="182"/>
      <c r="S215" s="182"/>
      <c r="T215" s="183"/>
      <c r="AT215" s="177" t="s">
        <v>170</v>
      </c>
      <c r="AU215" s="177" t="s">
        <v>83</v>
      </c>
      <c r="AV215" s="14" t="s">
        <v>83</v>
      </c>
      <c r="AW215" s="14" t="s">
        <v>32</v>
      </c>
      <c r="AX215" s="14" t="s">
        <v>75</v>
      </c>
      <c r="AY215" s="177" t="s">
        <v>157</v>
      </c>
    </row>
    <row r="216" spans="1:65" s="14" customFormat="1" ht="11.25">
      <c r="B216" s="176"/>
      <c r="D216" s="163" t="s">
        <v>170</v>
      </c>
      <c r="E216" s="177" t="s">
        <v>1</v>
      </c>
      <c r="F216" s="178" t="s">
        <v>267</v>
      </c>
      <c r="H216" s="179">
        <v>-17.646000000000001</v>
      </c>
      <c r="I216" s="180"/>
      <c r="L216" s="176"/>
      <c r="M216" s="181"/>
      <c r="N216" s="182"/>
      <c r="O216" s="182"/>
      <c r="P216" s="182"/>
      <c r="Q216" s="182"/>
      <c r="R216" s="182"/>
      <c r="S216" s="182"/>
      <c r="T216" s="183"/>
      <c r="AT216" s="177" t="s">
        <v>170</v>
      </c>
      <c r="AU216" s="177" t="s">
        <v>83</v>
      </c>
      <c r="AV216" s="14" t="s">
        <v>83</v>
      </c>
      <c r="AW216" s="14" t="s">
        <v>32</v>
      </c>
      <c r="AX216" s="14" t="s">
        <v>75</v>
      </c>
      <c r="AY216" s="177" t="s">
        <v>157</v>
      </c>
    </row>
    <row r="217" spans="1:65" s="15" customFormat="1" ht="11.25">
      <c r="B217" s="184"/>
      <c r="D217" s="163" t="s">
        <v>170</v>
      </c>
      <c r="E217" s="185" t="s">
        <v>1</v>
      </c>
      <c r="F217" s="186" t="s">
        <v>195</v>
      </c>
      <c r="H217" s="187">
        <v>15.311999999999998</v>
      </c>
      <c r="I217" s="188"/>
      <c r="L217" s="184"/>
      <c r="M217" s="189"/>
      <c r="N217" s="190"/>
      <c r="O217" s="190"/>
      <c r="P217" s="190"/>
      <c r="Q217" s="190"/>
      <c r="R217" s="190"/>
      <c r="S217" s="190"/>
      <c r="T217" s="191"/>
      <c r="AT217" s="185" t="s">
        <v>170</v>
      </c>
      <c r="AU217" s="185" t="s">
        <v>83</v>
      </c>
      <c r="AV217" s="15" t="s">
        <v>164</v>
      </c>
      <c r="AW217" s="15" t="s">
        <v>32</v>
      </c>
      <c r="AX217" s="15" t="s">
        <v>81</v>
      </c>
      <c r="AY217" s="185" t="s">
        <v>157</v>
      </c>
    </row>
    <row r="218" spans="1:65" s="2" customFormat="1" ht="24.2" customHeight="1">
      <c r="A218" s="33"/>
      <c r="B218" s="149"/>
      <c r="C218" s="150" t="s">
        <v>268</v>
      </c>
      <c r="D218" s="150" t="s">
        <v>159</v>
      </c>
      <c r="E218" s="151" t="s">
        <v>269</v>
      </c>
      <c r="F218" s="152" t="s">
        <v>270</v>
      </c>
      <c r="G218" s="153" t="s">
        <v>162</v>
      </c>
      <c r="H218" s="154">
        <v>12.31</v>
      </c>
      <c r="I218" s="155"/>
      <c r="J218" s="156">
        <f>ROUND(I218*H218,2)</f>
        <v>0</v>
      </c>
      <c r="K218" s="152" t="s">
        <v>163</v>
      </c>
      <c r="L218" s="34"/>
      <c r="M218" s="157" t="s">
        <v>1</v>
      </c>
      <c r="N218" s="158" t="s">
        <v>40</v>
      </c>
      <c r="O218" s="59"/>
      <c r="P218" s="159">
        <f>O218*H218</f>
        <v>0</v>
      </c>
      <c r="Q218" s="159">
        <v>0</v>
      </c>
      <c r="R218" s="159">
        <f>Q218*H218</f>
        <v>0</v>
      </c>
      <c r="S218" s="159">
        <v>0</v>
      </c>
      <c r="T218" s="160">
        <f>S218*H218</f>
        <v>0</v>
      </c>
      <c r="U218" s="33"/>
      <c r="V218" s="33"/>
      <c r="W218" s="33"/>
      <c r="X218" s="33"/>
      <c r="Y218" s="33"/>
      <c r="Z218" s="33"/>
      <c r="AA218" s="33"/>
      <c r="AB218" s="33"/>
      <c r="AC218" s="33"/>
      <c r="AD218" s="33"/>
      <c r="AE218" s="33"/>
      <c r="AR218" s="161" t="s">
        <v>164</v>
      </c>
      <c r="AT218" s="161" t="s">
        <v>159</v>
      </c>
      <c r="AU218" s="161" t="s">
        <v>83</v>
      </c>
      <c r="AY218" s="18" t="s">
        <v>157</v>
      </c>
      <c r="BE218" s="162">
        <f>IF(N218="základní",J218,0)</f>
        <v>0</v>
      </c>
      <c r="BF218" s="162">
        <f>IF(N218="snížená",J218,0)</f>
        <v>0</v>
      </c>
      <c r="BG218" s="162">
        <f>IF(N218="zákl. přenesená",J218,0)</f>
        <v>0</v>
      </c>
      <c r="BH218" s="162">
        <f>IF(N218="sníž. přenesená",J218,0)</f>
        <v>0</v>
      </c>
      <c r="BI218" s="162">
        <f>IF(N218="nulová",J218,0)</f>
        <v>0</v>
      </c>
      <c r="BJ218" s="18" t="s">
        <v>81</v>
      </c>
      <c r="BK218" s="162">
        <f>ROUND(I218*H218,2)</f>
        <v>0</v>
      </c>
      <c r="BL218" s="18" t="s">
        <v>164</v>
      </c>
      <c r="BM218" s="161" t="s">
        <v>271</v>
      </c>
    </row>
    <row r="219" spans="1:65" s="2" customFormat="1" ht="19.5">
      <c r="A219" s="33"/>
      <c r="B219" s="34"/>
      <c r="C219" s="33"/>
      <c r="D219" s="163" t="s">
        <v>166</v>
      </c>
      <c r="E219" s="33"/>
      <c r="F219" s="164" t="s">
        <v>272</v>
      </c>
      <c r="G219" s="33"/>
      <c r="H219" s="33"/>
      <c r="I219" s="165"/>
      <c r="J219" s="33"/>
      <c r="K219" s="33"/>
      <c r="L219" s="34"/>
      <c r="M219" s="166"/>
      <c r="N219" s="167"/>
      <c r="O219" s="59"/>
      <c r="P219" s="59"/>
      <c r="Q219" s="59"/>
      <c r="R219" s="59"/>
      <c r="S219" s="59"/>
      <c r="T219" s="60"/>
      <c r="U219" s="33"/>
      <c r="V219" s="33"/>
      <c r="W219" s="33"/>
      <c r="X219" s="33"/>
      <c r="Y219" s="33"/>
      <c r="Z219" s="33"/>
      <c r="AA219" s="33"/>
      <c r="AB219" s="33"/>
      <c r="AC219" s="33"/>
      <c r="AD219" s="33"/>
      <c r="AE219" s="33"/>
      <c r="AT219" s="18" t="s">
        <v>166</v>
      </c>
      <c r="AU219" s="18" t="s">
        <v>83</v>
      </c>
    </row>
    <row r="220" spans="1:65" s="2" customFormat="1" ht="29.25">
      <c r="A220" s="33"/>
      <c r="B220" s="34"/>
      <c r="C220" s="33"/>
      <c r="D220" s="163" t="s">
        <v>168</v>
      </c>
      <c r="E220" s="33"/>
      <c r="F220" s="168" t="s">
        <v>273</v>
      </c>
      <c r="G220" s="33"/>
      <c r="H220" s="33"/>
      <c r="I220" s="165"/>
      <c r="J220" s="33"/>
      <c r="K220" s="33"/>
      <c r="L220" s="34"/>
      <c r="M220" s="166"/>
      <c r="N220" s="167"/>
      <c r="O220" s="59"/>
      <c r="P220" s="59"/>
      <c r="Q220" s="59"/>
      <c r="R220" s="59"/>
      <c r="S220" s="59"/>
      <c r="T220" s="60"/>
      <c r="U220" s="33"/>
      <c r="V220" s="33"/>
      <c r="W220" s="33"/>
      <c r="X220" s="33"/>
      <c r="Y220" s="33"/>
      <c r="Z220" s="33"/>
      <c r="AA220" s="33"/>
      <c r="AB220" s="33"/>
      <c r="AC220" s="33"/>
      <c r="AD220" s="33"/>
      <c r="AE220" s="33"/>
      <c r="AT220" s="18" t="s">
        <v>168</v>
      </c>
      <c r="AU220" s="18" t="s">
        <v>83</v>
      </c>
    </row>
    <row r="221" spans="1:65" s="13" customFormat="1" ht="11.25">
      <c r="B221" s="169"/>
      <c r="D221" s="163" t="s">
        <v>170</v>
      </c>
      <c r="E221" s="170" t="s">
        <v>1</v>
      </c>
      <c r="F221" s="171" t="s">
        <v>274</v>
      </c>
      <c r="H221" s="170" t="s">
        <v>1</v>
      </c>
      <c r="I221" s="172"/>
      <c r="L221" s="169"/>
      <c r="M221" s="173"/>
      <c r="N221" s="174"/>
      <c r="O221" s="174"/>
      <c r="P221" s="174"/>
      <c r="Q221" s="174"/>
      <c r="R221" s="174"/>
      <c r="S221" s="174"/>
      <c r="T221" s="175"/>
      <c r="AT221" s="170" t="s">
        <v>170</v>
      </c>
      <c r="AU221" s="170" t="s">
        <v>83</v>
      </c>
      <c r="AV221" s="13" t="s">
        <v>81</v>
      </c>
      <c r="AW221" s="13" t="s">
        <v>32</v>
      </c>
      <c r="AX221" s="13" t="s">
        <v>75</v>
      </c>
      <c r="AY221" s="170" t="s">
        <v>157</v>
      </c>
    </row>
    <row r="222" spans="1:65" s="14" customFormat="1" ht="11.25">
      <c r="B222" s="176"/>
      <c r="D222" s="163" t="s">
        <v>170</v>
      </c>
      <c r="E222" s="177" t="s">
        <v>1</v>
      </c>
      <c r="F222" s="178" t="s">
        <v>275</v>
      </c>
      <c r="H222" s="179">
        <v>3.76</v>
      </c>
      <c r="I222" s="180"/>
      <c r="L222" s="176"/>
      <c r="M222" s="181"/>
      <c r="N222" s="182"/>
      <c r="O222" s="182"/>
      <c r="P222" s="182"/>
      <c r="Q222" s="182"/>
      <c r="R222" s="182"/>
      <c r="S222" s="182"/>
      <c r="T222" s="183"/>
      <c r="AT222" s="177" t="s">
        <v>170</v>
      </c>
      <c r="AU222" s="177" t="s">
        <v>83</v>
      </c>
      <c r="AV222" s="14" t="s">
        <v>83</v>
      </c>
      <c r="AW222" s="14" t="s">
        <v>32</v>
      </c>
      <c r="AX222" s="14" t="s">
        <v>75</v>
      </c>
      <c r="AY222" s="177" t="s">
        <v>157</v>
      </c>
    </row>
    <row r="223" spans="1:65" s="14" customFormat="1" ht="11.25">
      <c r="B223" s="176"/>
      <c r="D223" s="163" t="s">
        <v>170</v>
      </c>
      <c r="E223" s="177" t="s">
        <v>1</v>
      </c>
      <c r="F223" s="178" t="s">
        <v>276</v>
      </c>
      <c r="H223" s="179">
        <v>3.6</v>
      </c>
      <c r="I223" s="180"/>
      <c r="L223" s="176"/>
      <c r="M223" s="181"/>
      <c r="N223" s="182"/>
      <c r="O223" s="182"/>
      <c r="P223" s="182"/>
      <c r="Q223" s="182"/>
      <c r="R223" s="182"/>
      <c r="S223" s="182"/>
      <c r="T223" s="183"/>
      <c r="AT223" s="177" t="s">
        <v>170</v>
      </c>
      <c r="AU223" s="177" t="s">
        <v>83</v>
      </c>
      <c r="AV223" s="14" t="s">
        <v>83</v>
      </c>
      <c r="AW223" s="14" t="s">
        <v>32</v>
      </c>
      <c r="AX223" s="14" t="s">
        <v>75</v>
      </c>
      <c r="AY223" s="177" t="s">
        <v>157</v>
      </c>
    </row>
    <row r="224" spans="1:65" s="14" customFormat="1" ht="11.25">
      <c r="B224" s="176"/>
      <c r="D224" s="163" t="s">
        <v>170</v>
      </c>
      <c r="E224" s="177" t="s">
        <v>1</v>
      </c>
      <c r="F224" s="178" t="s">
        <v>277</v>
      </c>
      <c r="H224" s="179">
        <v>4.95</v>
      </c>
      <c r="I224" s="180"/>
      <c r="L224" s="176"/>
      <c r="M224" s="181"/>
      <c r="N224" s="182"/>
      <c r="O224" s="182"/>
      <c r="P224" s="182"/>
      <c r="Q224" s="182"/>
      <c r="R224" s="182"/>
      <c r="S224" s="182"/>
      <c r="T224" s="183"/>
      <c r="AT224" s="177" t="s">
        <v>170</v>
      </c>
      <c r="AU224" s="177" t="s">
        <v>83</v>
      </c>
      <c r="AV224" s="14" t="s">
        <v>83</v>
      </c>
      <c r="AW224" s="14" t="s">
        <v>32</v>
      </c>
      <c r="AX224" s="14" t="s">
        <v>75</v>
      </c>
      <c r="AY224" s="177" t="s">
        <v>157</v>
      </c>
    </row>
    <row r="225" spans="1:65" s="15" customFormat="1" ht="11.25">
      <c r="B225" s="184"/>
      <c r="D225" s="163" t="s">
        <v>170</v>
      </c>
      <c r="E225" s="185" t="s">
        <v>1</v>
      </c>
      <c r="F225" s="186" t="s">
        <v>195</v>
      </c>
      <c r="H225" s="187">
        <v>12.309999999999999</v>
      </c>
      <c r="I225" s="188"/>
      <c r="L225" s="184"/>
      <c r="M225" s="189"/>
      <c r="N225" s="190"/>
      <c r="O225" s="190"/>
      <c r="P225" s="190"/>
      <c r="Q225" s="190"/>
      <c r="R225" s="190"/>
      <c r="S225" s="190"/>
      <c r="T225" s="191"/>
      <c r="AT225" s="185" t="s">
        <v>170</v>
      </c>
      <c r="AU225" s="185" t="s">
        <v>83</v>
      </c>
      <c r="AV225" s="15" t="s">
        <v>164</v>
      </c>
      <c r="AW225" s="15" t="s">
        <v>32</v>
      </c>
      <c r="AX225" s="15" t="s">
        <v>81</v>
      </c>
      <c r="AY225" s="185" t="s">
        <v>157</v>
      </c>
    </row>
    <row r="226" spans="1:65" s="2" customFormat="1" ht="24.2" customHeight="1">
      <c r="A226" s="33"/>
      <c r="B226" s="149"/>
      <c r="C226" s="150" t="s">
        <v>278</v>
      </c>
      <c r="D226" s="150" t="s">
        <v>159</v>
      </c>
      <c r="E226" s="151" t="s">
        <v>279</v>
      </c>
      <c r="F226" s="152" t="s">
        <v>280</v>
      </c>
      <c r="G226" s="153" t="s">
        <v>175</v>
      </c>
      <c r="H226" s="154">
        <v>17.646000000000001</v>
      </c>
      <c r="I226" s="155"/>
      <c r="J226" s="156">
        <f>ROUND(I226*H226,2)</f>
        <v>0</v>
      </c>
      <c r="K226" s="152" t="s">
        <v>163</v>
      </c>
      <c r="L226" s="34"/>
      <c r="M226" s="157" t="s">
        <v>1</v>
      </c>
      <c r="N226" s="158" t="s">
        <v>40</v>
      </c>
      <c r="O226" s="59"/>
      <c r="P226" s="159">
        <f>O226*H226</f>
        <v>0</v>
      </c>
      <c r="Q226" s="159">
        <v>0</v>
      </c>
      <c r="R226" s="159">
        <f>Q226*H226</f>
        <v>0</v>
      </c>
      <c r="S226" s="159">
        <v>0</v>
      </c>
      <c r="T226" s="160">
        <f>S226*H226</f>
        <v>0</v>
      </c>
      <c r="U226" s="33"/>
      <c r="V226" s="33"/>
      <c r="W226" s="33"/>
      <c r="X226" s="33"/>
      <c r="Y226" s="33"/>
      <c r="Z226" s="33"/>
      <c r="AA226" s="33"/>
      <c r="AB226" s="33"/>
      <c r="AC226" s="33"/>
      <c r="AD226" s="33"/>
      <c r="AE226" s="33"/>
      <c r="AR226" s="161" t="s">
        <v>164</v>
      </c>
      <c r="AT226" s="161" t="s">
        <v>159</v>
      </c>
      <c r="AU226" s="161" t="s">
        <v>83</v>
      </c>
      <c r="AY226" s="18" t="s">
        <v>157</v>
      </c>
      <c r="BE226" s="162">
        <f>IF(N226="základní",J226,0)</f>
        <v>0</v>
      </c>
      <c r="BF226" s="162">
        <f>IF(N226="snížená",J226,0)</f>
        <v>0</v>
      </c>
      <c r="BG226" s="162">
        <f>IF(N226="zákl. přenesená",J226,0)</f>
        <v>0</v>
      </c>
      <c r="BH226" s="162">
        <f>IF(N226="sníž. přenesená",J226,0)</f>
        <v>0</v>
      </c>
      <c r="BI226" s="162">
        <f>IF(N226="nulová",J226,0)</f>
        <v>0</v>
      </c>
      <c r="BJ226" s="18" t="s">
        <v>81</v>
      </c>
      <c r="BK226" s="162">
        <f>ROUND(I226*H226,2)</f>
        <v>0</v>
      </c>
      <c r="BL226" s="18" t="s">
        <v>164</v>
      </c>
      <c r="BM226" s="161" t="s">
        <v>281</v>
      </c>
    </row>
    <row r="227" spans="1:65" s="2" customFormat="1" ht="29.25">
      <c r="A227" s="33"/>
      <c r="B227" s="34"/>
      <c r="C227" s="33"/>
      <c r="D227" s="163" t="s">
        <v>166</v>
      </c>
      <c r="E227" s="33"/>
      <c r="F227" s="164" t="s">
        <v>282</v>
      </c>
      <c r="G227" s="33"/>
      <c r="H227" s="33"/>
      <c r="I227" s="165"/>
      <c r="J227" s="33"/>
      <c r="K227" s="33"/>
      <c r="L227" s="34"/>
      <c r="M227" s="166"/>
      <c r="N227" s="167"/>
      <c r="O227" s="59"/>
      <c r="P227" s="59"/>
      <c r="Q227" s="59"/>
      <c r="R227" s="59"/>
      <c r="S227" s="59"/>
      <c r="T227" s="60"/>
      <c r="U227" s="33"/>
      <c r="V227" s="33"/>
      <c r="W227" s="33"/>
      <c r="X227" s="33"/>
      <c r="Y227" s="33"/>
      <c r="Z227" s="33"/>
      <c r="AA227" s="33"/>
      <c r="AB227" s="33"/>
      <c r="AC227" s="33"/>
      <c r="AD227" s="33"/>
      <c r="AE227" s="33"/>
      <c r="AT227" s="18" t="s">
        <v>166</v>
      </c>
      <c r="AU227" s="18" t="s">
        <v>83</v>
      </c>
    </row>
    <row r="228" spans="1:65" s="2" customFormat="1" ht="39">
      <c r="A228" s="33"/>
      <c r="B228" s="34"/>
      <c r="C228" s="33"/>
      <c r="D228" s="163" t="s">
        <v>168</v>
      </c>
      <c r="E228" s="33"/>
      <c r="F228" s="168" t="s">
        <v>283</v>
      </c>
      <c r="G228" s="33"/>
      <c r="H228" s="33"/>
      <c r="I228" s="165"/>
      <c r="J228" s="33"/>
      <c r="K228" s="33"/>
      <c r="L228" s="34"/>
      <c r="M228" s="166"/>
      <c r="N228" s="167"/>
      <c r="O228" s="59"/>
      <c r="P228" s="59"/>
      <c r="Q228" s="59"/>
      <c r="R228" s="59"/>
      <c r="S228" s="59"/>
      <c r="T228" s="60"/>
      <c r="U228" s="33"/>
      <c r="V228" s="33"/>
      <c r="W228" s="33"/>
      <c r="X228" s="33"/>
      <c r="Y228" s="33"/>
      <c r="Z228" s="33"/>
      <c r="AA228" s="33"/>
      <c r="AB228" s="33"/>
      <c r="AC228" s="33"/>
      <c r="AD228" s="33"/>
      <c r="AE228" s="33"/>
      <c r="AT228" s="18" t="s">
        <v>168</v>
      </c>
      <c r="AU228" s="18" t="s">
        <v>83</v>
      </c>
    </row>
    <row r="229" spans="1:65" s="13" customFormat="1" ht="11.25">
      <c r="B229" s="169"/>
      <c r="D229" s="163" t="s">
        <v>170</v>
      </c>
      <c r="E229" s="170" t="s">
        <v>1</v>
      </c>
      <c r="F229" s="171" t="s">
        <v>284</v>
      </c>
      <c r="H229" s="170" t="s">
        <v>1</v>
      </c>
      <c r="I229" s="172"/>
      <c r="L229" s="169"/>
      <c r="M229" s="173"/>
      <c r="N229" s="174"/>
      <c r="O229" s="174"/>
      <c r="P229" s="174"/>
      <c r="Q229" s="174"/>
      <c r="R229" s="174"/>
      <c r="S229" s="174"/>
      <c r="T229" s="175"/>
      <c r="AT229" s="170" t="s">
        <v>170</v>
      </c>
      <c r="AU229" s="170" t="s">
        <v>83</v>
      </c>
      <c r="AV229" s="13" t="s">
        <v>81</v>
      </c>
      <c r="AW229" s="13" t="s">
        <v>32</v>
      </c>
      <c r="AX229" s="13" t="s">
        <v>75</v>
      </c>
      <c r="AY229" s="170" t="s">
        <v>157</v>
      </c>
    </row>
    <row r="230" spans="1:65" s="14" customFormat="1" ht="11.25">
      <c r="B230" s="176"/>
      <c r="D230" s="163" t="s">
        <v>170</v>
      </c>
      <c r="E230" s="177" t="s">
        <v>1</v>
      </c>
      <c r="F230" s="178" t="s">
        <v>285</v>
      </c>
      <c r="H230" s="179">
        <v>23.777000000000001</v>
      </c>
      <c r="I230" s="180"/>
      <c r="L230" s="176"/>
      <c r="M230" s="181"/>
      <c r="N230" s="182"/>
      <c r="O230" s="182"/>
      <c r="P230" s="182"/>
      <c r="Q230" s="182"/>
      <c r="R230" s="182"/>
      <c r="S230" s="182"/>
      <c r="T230" s="183"/>
      <c r="AT230" s="177" t="s">
        <v>170</v>
      </c>
      <c r="AU230" s="177" t="s">
        <v>83</v>
      </c>
      <c r="AV230" s="14" t="s">
        <v>83</v>
      </c>
      <c r="AW230" s="14" t="s">
        <v>32</v>
      </c>
      <c r="AX230" s="14" t="s">
        <v>75</v>
      </c>
      <c r="AY230" s="177" t="s">
        <v>157</v>
      </c>
    </row>
    <row r="231" spans="1:65" s="13" customFormat="1" ht="11.25">
      <c r="B231" s="169"/>
      <c r="D231" s="163" t="s">
        <v>170</v>
      </c>
      <c r="E231" s="170" t="s">
        <v>1</v>
      </c>
      <c r="F231" s="171" t="s">
        <v>286</v>
      </c>
      <c r="H231" s="170" t="s">
        <v>1</v>
      </c>
      <c r="I231" s="172"/>
      <c r="L231" s="169"/>
      <c r="M231" s="173"/>
      <c r="N231" s="174"/>
      <c r="O231" s="174"/>
      <c r="P231" s="174"/>
      <c r="Q231" s="174"/>
      <c r="R231" s="174"/>
      <c r="S231" s="174"/>
      <c r="T231" s="175"/>
      <c r="AT231" s="170" t="s">
        <v>170</v>
      </c>
      <c r="AU231" s="170" t="s">
        <v>83</v>
      </c>
      <c r="AV231" s="13" t="s">
        <v>81</v>
      </c>
      <c r="AW231" s="13" t="s">
        <v>32</v>
      </c>
      <c r="AX231" s="13" t="s">
        <v>75</v>
      </c>
      <c r="AY231" s="170" t="s">
        <v>157</v>
      </c>
    </row>
    <row r="232" spans="1:65" s="14" customFormat="1" ht="11.25">
      <c r="B232" s="176"/>
      <c r="D232" s="163" t="s">
        <v>170</v>
      </c>
      <c r="E232" s="177" t="s">
        <v>1</v>
      </c>
      <c r="F232" s="178" t="s">
        <v>287</v>
      </c>
      <c r="H232" s="179">
        <v>-1.2310000000000001</v>
      </c>
      <c r="I232" s="180"/>
      <c r="L232" s="176"/>
      <c r="M232" s="181"/>
      <c r="N232" s="182"/>
      <c r="O232" s="182"/>
      <c r="P232" s="182"/>
      <c r="Q232" s="182"/>
      <c r="R232" s="182"/>
      <c r="S232" s="182"/>
      <c r="T232" s="183"/>
      <c r="AT232" s="177" t="s">
        <v>170</v>
      </c>
      <c r="AU232" s="177" t="s">
        <v>83</v>
      </c>
      <c r="AV232" s="14" t="s">
        <v>83</v>
      </c>
      <c r="AW232" s="14" t="s">
        <v>32</v>
      </c>
      <c r="AX232" s="14" t="s">
        <v>75</v>
      </c>
      <c r="AY232" s="177" t="s">
        <v>157</v>
      </c>
    </row>
    <row r="233" spans="1:65" s="13" customFormat="1" ht="11.25">
      <c r="B233" s="169"/>
      <c r="D233" s="163" t="s">
        <v>170</v>
      </c>
      <c r="E233" s="170" t="s">
        <v>1</v>
      </c>
      <c r="F233" s="171" t="s">
        <v>288</v>
      </c>
      <c r="H233" s="170" t="s">
        <v>1</v>
      </c>
      <c r="I233" s="172"/>
      <c r="L233" s="169"/>
      <c r="M233" s="173"/>
      <c r="N233" s="174"/>
      <c r="O233" s="174"/>
      <c r="P233" s="174"/>
      <c r="Q233" s="174"/>
      <c r="R233" s="174"/>
      <c r="S233" s="174"/>
      <c r="T233" s="175"/>
      <c r="AT233" s="170" t="s">
        <v>170</v>
      </c>
      <c r="AU233" s="170" t="s">
        <v>83</v>
      </c>
      <c r="AV233" s="13" t="s">
        <v>81</v>
      </c>
      <c r="AW233" s="13" t="s">
        <v>32</v>
      </c>
      <c r="AX233" s="13" t="s">
        <v>75</v>
      </c>
      <c r="AY233" s="170" t="s">
        <v>157</v>
      </c>
    </row>
    <row r="234" spans="1:65" s="14" customFormat="1" ht="11.25">
      <c r="B234" s="176"/>
      <c r="D234" s="163" t="s">
        <v>170</v>
      </c>
      <c r="E234" s="177" t="s">
        <v>1</v>
      </c>
      <c r="F234" s="178" t="s">
        <v>289</v>
      </c>
      <c r="H234" s="179">
        <v>-4.9000000000000004</v>
      </c>
      <c r="I234" s="180"/>
      <c r="L234" s="176"/>
      <c r="M234" s="181"/>
      <c r="N234" s="182"/>
      <c r="O234" s="182"/>
      <c r="P234" s="182"/>
      <c r="Q234" s="182"/>
      <c r="R234" s="182"/>
      <c r="S234" s="182"/>
      <c r="T234" s="183"/>
      <c r="AT234" s="177" t="s">
        <v>170</v>
      </c>
      <c r="AU234" s="177" t="s">
        <v>83</v>
      </c>
      <c r="AV234" s="14" t="s">
        <v>83</v>
      </c>
      <c r="AW234" s="14" t="s">
        <v>32</v>
      </c>
      <c r="AX234" s="14" t="s">
        <v>75</v>
      </c>
      <c r="AY234" s="177" t="s">
        <v>157</v>
      </c>
    </row>
    <row r="235" spans="1:65" s="15" customFormat="1" ht="11.25">
      <c r="B235" s="184"/>
      <c r="D235" s="163" t="s">
        <v>170</v>
      </c>
      <c r="E235" s="185" t="s">
        <v>1</v>
      </c>
      <c r="F235" s="186" t="s">
        <v>195</v>
      </c>
      <c r="H235" s="187">
        <v>17.646000000000001</v>
      </c>
      <c r="I235" s="188"/>
      <c r="L235" s="184"/>
      <c r="M235" s="189"/>
      <c r="N235" s="190"/>
      <c r="O235" s="190"/>
      <c r="P235" s="190"/>
      <c r="Q235" s="190"/>
      <c r="R235" s="190"/>
      <c r="S235" s="190"/>
      <c r="T235" s="191"/>
      <c r="AT235" s="185" t="s">
        <v>170</v>
      </c>
      <c r="AU235" s="185" t="s">
        <v>83</v>
      </c>
      <c r="AV235" s="15" t="s">
        <v>164</v>
      </c>
      <c r="AW235" s="15" t="s">
        <v>32</v>
      </c>
      <c r="AX235" s="15" t="s">
        <v>81</v>
      </c>
      <c r="AY235" s="185" t="s">
        <v>157</v>
      </c>
    </row>
    <row r="236" spans="1:65" s="2" customFormat="1" ht="24.2" customHeight="1">
      <c r="A236" s="33"/>
      <c r="B236" s="149"/>
      <c r="C236" s="150" t="s">
        <v>290</v>
      </c>
      <c r="D236" s="150" t="s">
        <v>159</v>
      </c>
      <c r="E236" s="151" t="s">
        <v>291</v>
      </c>
      <c r="F236" s="152" t="s">
        <v>292</v>
      </c>
      <c r="G236" s="153" t="s">
        <v>175</v>
      </c>
      <c r="H236" s="154">
        <v>4.9000000000000004</v>
      </c>
      <c r="I236" s="155"/>
      <c r="J236" s="156">
        <f>ROUND(I236*H236,2)</f>
        <v>0</v>
      </c>
      <c r="K236" s="152" t="s">
        <v>163</v>
      </c>
      <c r="L236" s="34"/>
      <c r="M236" s="157" t="s">
        <v>1</v>
      </c>
      <c r="N236" s="158" t="s">
        <v>40</v>
      </c>
      <c r="O236" s="59"/>
      <c r="P236" s="159">
        <f>O236*H236</f>
        <v>0</v>
      </c>
      <c r="Q236" s="159">
        <v>0</v>
      </c>
      <c r="R236" s="159">
        <f>Q236*H236</f>
        <v>0</v>
      </c>
      <c r="S236" s="159">
        <v>0</v>
      </c>
      <c r="T236" s="160">
        <f>S236*H236</f>
        <v>0</v>
      </c>
      <c r="U236" s="33"/>
      <c r="V236" s="33"/>
      <c r="W236" s="33"/>
      <c r="X236" s="33"/>
      <c r="Y236" s="33"/>
      <c r="Z236" s="33"/>
      <c r="AA236" s="33"/>
      <c r="AB236" s="33"/>
      <c r="AC236" s="33"/>
      <c r="AD236" s="33"/>
      <c r="AE236" s="33"/>
      <c r="AR236" s="161" t="s">
        <v>164</v>
      </c>
      <c r="AT236" s="161" t="s">
        <v>159</v>
      </c>
      <c r="AU236" s="161" t="s">
        <v>83</v>
      </c>
      <c r="AY236" s="18" t="s">
        <v>157</v>
      </c>
      <c r="BE236" s="162">
        <f>IF(N236="základní",J236,0)</f>
        <v>0</v>
      </c>
      <c r="BF236" s="162">
        <f>IF(N236="snížená",J236,0)</f>
        <v>0</v>
      </c>
      <c r="BG236" s="162">
        <f>IF(N236="zákl. přenesená",J236,0)</f>
        <v>0</v>
      </c>
      <c r="BH236" s="162">
        <f>IF(N236="sníž. přenesená",J236,0)</f>
        <v>0</v>
      </c>
      <c r="BI236" s="162">
        <f>IF(N236="nulová",J236,0)</f>
        <v>0</v>
      </c>
      <c r="BJ236" s="18" t="s">
        <v>81</v>
      </c>
      <c r="BK236" s="162">
        <f>ROUND(I236*H236,2)</f>
        <v>0</v>
      </c>
      <c r="BL236" s="18" t="s">
        <v>164</v>
      </c>
      <c r="BM236" s="161" t="s">
        <v>293</v>
      </c>
    </row>
    <row r="237" spans="1:65" s="2" customFormat="1" ht="39">
      <c r="A237" s="33"/>
      <c r="B237" s="34"/>
      <c r="C237" s="33"/>
      <c r="D237" s="163" t="s">
        <v>166</v>
      </c>
      <c r="E237" s="33"/>
      <c r="F237" s="164" t="s">
        <v>294</v>
      </c>
      <c r="G237" s="33"/>
      <c r="H237" s="33"/>
      <c r="I237" s="165"/>
      <c r="J237" s="33"/>
      <c r="K237" s="33"/>
      <c r="L237" s="34"/>
      <c r="M237" s="166"/>
      <c r="N237" s="167"/>
      <c r="O237" s="59"/>
      <c r="P237" s="59"/>
      <c r="Q237" s="59"/>
      <c r="R237" s="59"/>
      <c r="S237" s="59"/>
      <c r="T237" s="60"/>
      <c r="U237" s="33"/>
      <c r="V237" s="33"/>
      <c r="W237" s="33"/>
      <c r="X237" s="33"/>
      <c r="Y237" s="33"/>
      <c r="Z237" s="33"/>
      <c r="AA237" s="33"/>
      <c r="AB237" s="33"/>
      <c r="AC237" s="33"/>
      <c r="AD237" s="33"/>
      <c r="AE237" s="33"/>
      <c r="AT237" s="18" t="s">
        <v>166</v>
      </c>
      <c r="AU237" s="18" t="s">
        <v>83</v>
      </c>
    </row>
    <row r="238" spans="1:65" s="2" customFormat="1" ht="29.25">
      <c r="A238" s="33"/>
      <c r="B238" s="34"/>
      <c r="C238" s="33"/>
      <c r="D238" s="163" t="s">
        <v>168</v>
      </c>
      <c r="E238" s="33"/>
      <c r="F238" s="168" t="s">
        <v>273</v>
      </c>
      <c r="G238" s="33"/>
      <c r="H238" s="33"/>
      <c r="I238" s="165"/>
      <c r="J238" s="33"/>
      <c r="K238" s="33"/>
      <c r="L238" s="34"/>
      <c r="M238" s="166"/>
      <c r="N238" s="167"/>
      <c r="O238" s="59"/>
      <c r="P238" s="59"/>
      <c r="Q238" s="59"/>
      <c r="R238" s="59"/>
      <c r="S238" s="59"/>
      <c r="T238" s="60"/>
      <c r="U238" s="33"/>
      <c r="V238" s="33"/>
      <c r="W238" s="33"/>
      <c r="X238" s="33"/>
      <c r="Y238" s="33"/>
      <c r="Z238" s="33"/>
      <c r="AA238" s="33"/>
      <c r="AB238" s="33"/>
      <c r="AC238" s="33"/>
      <c r="AD238" s="33"/>
      <c r="AE238" s="33"/>
      <c r="AT238" s="18" t="s">
        <v>168</v>
      </c>
      <c r="AU238" s="18" t="s">
        <v>83</v>
      </c>
    </row>
    <row r="239" spans="1:65" s="13" customFormat="1" ht="11.25">
      <c r="B239" s="169"/>
      <c r="D239" s="163" t="s">
        <v>170</v>
      </c>
      <c r="E239" s="170" t="s">
        <v>1</v>
      </c>
      <c r="F239" s="171" t="s">
        <v>274</v>
      </c>
      <c r="H239" s="170" t="s">
        <v>1</v>
      </c>
      <c r="I239" s="172"/>
      <c r="L239" s="169"/>
      <c r="M239" s="173"/>
      <c r="N239" s="174"/>
      <c r="O239" s="174"/>
      <c r="P239" s="174"/>
      <c r="Q239" s="174"/>
      <c r="R239" s="174"/>
      <c r="S239" s="174"/>
      <c r="T239" s="175"/>
      <c r="AT239" s="170" t="s">
        <v>170</v>
      </c>
      <c r="AU239" s="170" t="s">
        <v>83</v>
      </c>
      <c r="AV239" s="13" t="s">
        <v>81</v>
      </c>
      <c r="AW239" s="13" t="s">
        <v>32</v>
      </c>
      <c r="AX239" s="13" t="s">
        <v>75</v>
      </c>
      <c r="AY239" s="170" t="s">
        <v>157</v>
      </c>
    </row>
    <row r="240" spans="1:65" s="14" customFormat="1" ht="11.25">
      <c r="B240" s="176"/>
      <c r="D240" s="163" t="s">
        <v>170</v>
      </c>
      <c r="E240" s="177" t="s">
        <v>1</v>
      </c>
      <c r="F240" s="178" t="s">
        <v>295</v>
      </c>
      <c r="H240" s="179">
        <v>1.365</v>
      </c>
      <c r="I240" s="180"/>
      <c r="L240" s="176"/>
      <c r="M240" s="181"/>
      <c r="N240" s="182"/>
      <c r="O240" s="182"/>
      <c r="P240" s="182"/>
      <c r="Q240" s="182"/>
      <c r="R240" s="182"/>
      <c r="S240" s="182"/>
      <c r="T240" s="183"/>
      <c r="AT240" s="177" t="s">
        <v>170</v>
      </c>
      <c r="AU240" s="177" t="s">
        <v>83</v>
      </c>
      <c r="AV240" s="14" t="s">
        <v>83</v>
      </c>
      <c r="AW240" s="14" t="s">
        <v>32</v>
      </c>
      <c r="AX240" s="14" t="s">
        <v>75</v>
      </c>
      <c r="AY240" s="177" t="s">
        <v>157</v>
      </c>
    </row>
    <row r="241" spans="1:65" s="14" customFormat="1" ht="11.25">
      <c r="B241" s="176"/>
      <c r="D241" s="163" t="s">
        <v>170</v>
      </c>
      <c r="E241" s="177" t="s">
        <v>1</v>
      </c>
      <c r="F241" s="178" t="s">
        <v>296</v>
      </c>
      <c r="H241" s="179">
        <v>1.3069999999999999</v>
      </c>
      <c r="I241" s="180"/>
      <c r="L241" s="176"/>
      <c r="M241" s="181"/>
      <c r="N241" s="182"/>
      <c r="O241" s="182"/>
      <c r="P241" s="182"/>
      <c r="Q241" s="182"/>
      <c r="R241" s="182"/>
      <c r="S241" s="182"/>
      <c r="T241" s="183"/>
      <c r="AT241" s="177" t="s">
        <v>170</v>
      </c>
      <c r="AU241" s="177" t="s">
        <v>83</v>
      </c>
      <c r="AV241" s="14" t="s">
        <v>83</v>
      </c>
      <c r="AW241" s="14" t="s">
        <v>32</v>
      </c>
      <c r="AX241" s="14" t="s">
        <v>75</v>
      </c>
      <c r="AY241" s="177" t="s">
        <v>157</v>
      </c>
    </row>
    <row r="242" spans="1:65" s="14" customFormat="1" ht="11.25">
      <c r="B242" s="176"/>
      <c r="D242" s="163" t="s">
        <v>170</v>
      </c>
      <c r="E242" s="177" t="s">
        <v>1</v>
      </c>
      <c r="F242" s="178" t="s">
        <v>297</v>
      </c>
      <c r="H242" s="179">
        <v>2.2280000000000002</v>
      </c>
      <c r="I242" s="180"/>
      <c r="L242" s="176"/>
      <c r="M242" s="181"/>
      <c r="N242" s="182"/>
      <c r="O242" s="182"/>
      <c r="P242" s="182"/>
      <c r="Q242" s="182"/>
      <c r="R242" s="182"/>
      <c r="S242" s="182"/>
      <c r="T242" s="183"/>
      <c r="AT242" s="177" t="s">
        <v>170</v>
      </c>
      <c r="AU242" s="177" t="s">
        <v>83</v>
      </c>
      <c r="AV242" s="14" t="s">
        <v>83</v>
      </c>
      <c r="AW242" s="14" t="s">
        <v>32</v>
      </c>
      <c r="AX242" s="14" t="s">
        <v>75</v>
      </c>
      <c r="AY242" s="177" t="s">
        <v>157</v>
      </c>
    </row>
    <row r="243" spans="1:65" s="15" customFormat="1" ht="11.25">
      <c r="B243" s="184"/>
      <c r="D243" s="163" t="s">
        <v>170</v>
      </c>
      <c r="E243" s="185" t="s">
        <v>1</v>
      </c>
      <c r="F243" s="186" t="s">
        <v>195</v>
      </c>
      <c r="H243" s="187">
        <v>4.9000000000000004</v>
      </c>
      <c r="I243" s="188"/>
      <c r="L243" s="184"/>
      <c r="M243" s="189"/>
      <c r="N243" s="190"/>
      <c r="O243" s="190"/>
      <c r="P243" s="190"/>
      <c r="Q243" s="190"/>
      <c r="R243" s="190"/>
      <c r="S243" s="190"/>
      <c r="T243" s="191"/>
      <c r="AT243" s="185" t="s">
        <v>170</v>
      </c>
      <c r="AU243" s="185" t="s">
        <v>83</v>
      </c>
      <c r="AV243" s="15" t="s">
        <v>164</v>
      </c>
      <c r="AW243" s="15" t="s">
        <v>32</v>
      </c>
      <c r="AX243" s="15" t="s">
        <v>81</v>
      </c>
      <c r="AY243" s="185" t="s">
        <v>157</v>
      </c>
    </row>
    <row r="244" spans="1:65" s="2" customFormat="1" ht="16.5" customHeight="1">
      <c r="A244" s="33"/>
      <c r="B244" s="149"/>
      <c r="C244" s="192" t="s">
        <v>298</v>
      </c>
      <c r="D244" s="192" t="s">
        <v>299</v>
      </c>
      <c r="E244" s="193" t="s">
        <v>300</v>
      </c>
      <c r="F244" s="194" t="s">
        <v>301</v>
      </c>
      <c r="G244" s="195" t="s">
        <v>302</v>
      </c>
      <c r="H244" s="196">
        <v>9.8000000000000007</v>
      </c>
      <c r="I244" s="197"/>
      <c r="J244" s="198">
        <f>ROUND(I244*H244,2)</f>
        <v>0</v>
      </c>
      <c r="K244" s="194" t="s">
        <v>1</v>
      </c>
      <c r="L244" s="199"/>
      <c r="M244" s="200" t="s">
        <v>1</v>
      </c>
      <c r="N244" s="201" t="s">
        <v>40</v>
      </c>
      <c r="O244" s="59"/>
      <c r="P244" s="159">
        <f>O244*H244</f>
        <v>0</v>
      </c>
      <c r="Q244" s="159">
        <v>1</v>
      </c>
      <c r="R244" s="159">
        <f>Q244*H244</f>
        <v>9.8000000000000007</v>
      </c>
      <c r="S244" s="159">
        <v>0</v>
      </c>
      <c r="T244" s="160">
        <f>S244*H244</f>
        <v>0</v>
      </c>
      <c r="U244" s="33"/>
      <c r="V244" s="33"/>
      <c r="W244" s="33"/>
      <c r="X244" s="33"/>
      <c r="Y244" s="33"/>
      <c r="Z244" s="33"/>
      <c r="AA244" s="33"/>
      <c r="AB244" s="33"/>
      <c r="AC244" s="33"/>
      <c r="AD244" s="33"/>
      <c r="AE244" s="33"/>
      <c r="AR244" s="161" t="s">
        <v>222</v>
      </c>
      <c r="AT244" s="161" t="s">
        <v>299</v>
      </c>
      <c r="AU244" s="161" t="s">
        <v>83</v>
      </c>
      <c r="AY244" s="18" t="s">
        <v>157</v>
      </c>
      <c r="BE244" s="162">
        <f>IF(N244="základní",J244,0)</f>
        <v>0</v>
      </c>
      <c r="BF244" s="162">
        <f>IF(N244="snížená",J244,0)</f>
        <v>0</v>
      </c>
      <c r="BG244" s="162">
        <f>IF(N244="zákl. přenesená",J244,0)</f>
        <v>0</v>
      </c>
      <c r="BH244" s="162">
        <f>IF(N244="sníž. přenesená",J244,0)</f>
        <v>0</v>
      </c>
      <c r="BI244" s="162">
        <f>IF(N244="nulová",J244,0)</f>
        <v>0</v>
      </c>
      <c r="BJ244" s="18" t="s">
        <v>81</v>
      </c>
      <c r="BK244" s="162">
        <f>ROUND(I244*H244,2)</f>
        <v>0</v>
      </c>
      <c r="BL244" s="18" t="s">
        <v>164</v>
      </c>
      <c r="BM244" s="161" t="s">
        <v>303</v>
      </c>
    </row>
    <row r="245" spans="1:65" s="2" customFormat="1" ht="11.25">
      <c r="A245" s="33"/>
      <c r="B245" s="34"/>
      <c r="C245" s="33"/>
      <c r="D245" s="163" t="s">
        <v>166</v>
      </c>
      <c r="E245" s="33"/>
      <c r="F245" s="164" t="s">
        <v>304</v>
      </c>
      <c r="G245" s="33"/>
      <c r="H245" s="33"/>
      <c r="I245" s="165"/>
      <c r="J245" s="33"/>
      <c r="K245" s="33"/>
      <c r="L245" s="34"/>
      <c r="M245" s="166"/>
      <c r="N245" s="167"/>
      <c r="O245" s="59"/>
      <c r="P245" s="59"/>
      <c r="Q245" s="59"/>
      <c r="R245" s="59"/>
      <c r="S245" s="59"/>
      <c r="T245" s="60"/>
      <c r="U245" s="33"/>
      <c r="V245" s="33"/>
      <c r="W245" s="33"/>
      <c r="X245" s="33"/>
      <c r="Y245" s="33"/>
      <c r="Z245" s="33"/>
      <c r="AA245" s="33"/>
      <c r="AB245" s="33"/>
      <c r="AC245" s="33"/>
      <c r="AD245" s="33"/>
      <c r="AE245" s="33"/>
      <c r="AT245" s="18" t="s">
        <v>166</v>
      </c>
      <c r="AU245" s="18" t="s">
        <v>83</v>
      </c>
    </row>
    <row r="246" spans="1:65" s="14" customFormat="1" ht="11.25">
      <c r="B246" s="176"/>
      <c r="D246" s="163" t="s">
        <v>170</v>
      </c>
      <c r="F246" s="178" t="s">
        <v>305</v>
      </c>
      <c r="H246" s="179">
        <v>9.8000000000000007</v>
      </c>
      <c r="I246" s="180"/>
      <c r="L246" s="176"/>
      <c r="M246" s="181"/>
      <c r="N246" s="182"/>
      <c r="O246" s="182"/>
      <c r="P246" s="182"/>
      <c r="Q246" s="182"/>
      <c r="R246" s="182"/>
      <c r="S246" s="182"/>
      <c r="T246" s="183"/>
      <c r="AT246" s="177" t="s">
        <v>170</v>
      </c>
      <c r="AU246" s="177" t="s">
        <v>83</v>
      </c>
      <c r="AV246" s="14" t="s">
        <v>83</v>
      </c>
      <c r="AW246" s="14" t="s">
        <v>3</v>
      </c>
      <c r="AX246" s="14" t="s">
        <v>81</v>
      </c>
      <c r="AY246" s="177" t="s">
        <v>157</v>
      </c>
    </row>
    <row r="247" spans="1:65" s="2" customFormat="1" ht="24.2" customHeight="1">
      <c r="A247" s="33"/>
      <c r="B247" s="149"/>
      <c r="C247" s="150" t="s">
        <v>306</v>
      </c>
      <c r="D247" s="150" t="s">
        <v>159</v>
      </c>
      <c r="E247" s="151" t="s">
        <v>307</v>
      </c>
      <c r="F247" s="152" t="s">
        <v>308</v>
      </c>
      <c r="G247" s="153" t="s">
        <v>162</v>
      </c>
      <c r="H247" s="154">
        <v>50</v>
      </c>
      <c r="I247" s="155"/>
      <c r="J247" s="156">
        <f>ROUND(I247*H247,2)</f>
        <v>0</v>
      </c>
      <c r="K247" s="152" t="s">
        <v>1</v>
      </c>
      <c r="L247" s="34"/>
      <c r="M247" s="157" t="s">
        <v>1</v>
      </c>
      <c r="N247" s="158" t="s">
        <v>40</v>
      </c>
      <c r="O247" s="59"/>
      <c r="P247" s="159">
        <f>O247*H247</f>
        <v>0</v>
      </c>
      <c r="Q247" s="159">
        <v>0</v>
      </c>
      <c r="R247" s="159">
        <f>Q247*H247</f>
        <v>0</v>
      </c>
      <c r="S247" s="159">
        <v>0</v>
      </c>
      <c r="T247" s="160">
        <f>S247*H247</f>
        <v>0</v>
      </c>
      <c r="U247" s="33"/>
      <c r="V247" s="33"/>
      <c r="W247" s="33"/>
      <c r="X247" s="33"/>
      <c r="Y247" s="33"/>
      <c r="Z247" s="33"/>
      <c r="AA247" s="33"/>
      <c r="AB247" s="33"/>
      <c r="AC247" s="33"/>
      <c r="AD247" s="33"/>
      <c r="AE247" s="33"/>
      <c r="AR247" s="161" t="s">
        <v>164</v>
      </c>
      <c r="AT247" s="161" t="s">
        <v>159</v>
      </c>
      <c r="AU247" s="161" t="s">
        <v>83</v>
      </c>
      <c r="AY247" s="18" t="s">
        <v>157</v>
      </c>
      <c r="BE247" s="162">
        <f>IF(N247="základní",J247,0)</f>
        <v>0</v>
      </c>
      <c r="BF247" s="162">
        <f>IF(N247="snížená",J247,0)</f>
        <v>0</v>
      </c>
      <c r="BG247" s="162">
        <f>IF(N247="zákl. přenesená",J247,0)</f>
        <v>0</v>
      </c>
      <c r="BH247" s="162">
        <f>IF(N247="sníž. přenesená",J247,0)</f>
        <v>0</v>
      </c>
      <c r="BI247" s="162">
        <f>IF(N247="nulová",J247,0)</f>
        <v>0</v>
      </c>
      <c r="BJ247" s="18" t="s">
        <v>81</v>
      </c>
      <c r="BK247" s="162">
        <f>ROUND(I247*H247,2)</f>
        <v>0</v>
      </c>
      <c r="BL247" s="18" t="s">
        <v>164</v>
      </c>
      <c r="BM247" s="161" t="s">
        <v>309</v>
      </c>
    </row>
    <row r="248" spans="1:65" s="2" customFormat="1" ht="19.5">
      <c r="A248" s="33"/>
      <c r="B248" s="34"/>
      <c r="C248" s="33"/>
      <c r="D248" s="163" t="s">
        <v>166</v>
      </c>
      <c r="E248" s="33"/>
      <c r="F248" s="164" t="s">
        <v>308</v>
      </c>
      <c r="G248" s="33"/>
      <c r="H248" s="33"/>
      <c r="I248" s="165"/>
      <c r="J248" s="33"/>
      <c r="K248" s="33"/>
      <c r="L248" s="34"/>
      <c r="M248" s="166"/>
      <c r="N248" s="167"/>
      <c r="O248" s="59"/>
      <c r="P248" s="59"/>
      <c r="Q248" s="59"/>
      <c r="R248" s="59"/>
      <c r="S248" s="59"/>
      <c r="T248" s="60"/>
      <c r="U248" s="33"/>
      <c r="V248" s="33"/>
      <c r="W248" s="33"/>
      <c r="X248" s="33"/>
      <c r="Y248" s="33"/>
      <c r="Z248" s="33"/>
      <c r="AA248" s="33"/>
      <c r="AB248" s="33"/>
      <c r="AC248" s="33"/>
      <c r="AD248" s="33"/>
      <c r="AE248" s="33"/>
      <c r="AT248" s="18" t="s">
        <v>166</v>
      </c>
      <c r="AU248" s="18" t="s">
        <v>83</v>
      </c>
    </row>
    <row r="249" spans="1:65" s="2" customFormat="1" ht="29.25">
      <c r="A249" s="33"/>
      <c r="B249" s="34"/>
      <c r="C249" s="33"/>
      <c r="D249" s="163" t="s">
        <v>168</v>
      </c>
      <c r="E249" s="33"/>
      <c r="F249" s="168" t="s">
        <v>169</v>
      </c>
      <c r="G249" s="33"/>
      <c r="H249" s="33"/>
      <c r="I249" s="165"/>
      <c r="J249" s="33"/>
      <c r="K249" s="33"/>
      <c r="L249" s="34"/>
      <c r="M249" s="166"/>
      <c r="N249" s="167"/>
      <c r="O249" s="59"/>
      <c r="P249" s="59"/>
      <c r="Q249" s="59"/>
      <c r="R249" s="59"/>
      <c r="S249" s="59"/>
      <c r="T249" s="60"/>
      <c r="U249" s="33"/>
      <c r="V249" s="33"/>
      <c r="W249" s="33"/>
      <c r="X249" s="33"/>
      <c r="Y249" s="33"/>
      <c r="Z249" s="33"/>
      <c r="AA249" s="33"/>
      <c r="AB249" s="33"/>
      <c r="AC249" s="33"/>
      <c r="AD249" s="33"/>
      <c r="AE249" s="33"/>
      <c r="AT249" s="18" t="s">
        <v>168</v>
      </c>
      <c r="AU249" s="18" t="s">
        <v>83</v>
      </c>
    </row>
    <row r="250" spans="1:65" s="14" customFormat="1" ht="11.25">
      <c r="B250" s="176"/>
      <c r="D250" s="163" t="s">
        <v>170</v>
      </c>
      <c r="E250" s="177" t="s">
        <v>1</v>
      </c>
      <c r="F250" s="178" t="s">
        <v>310</v>
      </c>
      <c r="H250" s="179">
        <v>50</v>
      </c>
      <c r="I250" s="180"/>
      <c r="L250" s="176"/>
      <c r="M250" s="181"/>
      <c r="N250" s="182"/>
      <c r="O250" s="182"/>
      <c r="P250" s="182"/>
      <c r="Q250" s="182"/>
      <c r="R250" s="182"/>
      <c r="S250" s="182"/>
      <c r="T250" s="183"/>
      <c r="AT250" s="177" t="s">
        <v>170</v>
      </c>
      <c r="AU250" s="177" t="s">
        <v>83</v>
      </c>
      <c r="AV250" s="14" t="s">
        <v>83</v>
      </c>
      <c r="AW250" s="14" t="s">
        <v>32</v>
      </c>
      <c r="AX250" s="14" t="s">
        <v>81</v>
      </c>
      <c r="AY250" s="177" t="s">
        <v>157</v>
      </c>
    </row>
    <row r="251" spans="1:65" s="2" customFormat="1" ht="24.2" customHeight="1">
      <c r="A251" s="33"/>
      <c r="B251" s="149"/>
      <c r="C251" s="150" t="s">
        <v>7</v>
      </c>
      <c r="D251" s="150" t="s">
        <v>159</v>
      </c>
      <c r="E251" s="151" t="s">
        <v>311</v>
      </c>
      <c r="F251" s="152" t="s">
        <v>312</v>
      </c>
      <c r="G251" s="153" t="s">
        <v>162</v>
      </c>
      <c r="H251" s="154">
        <v>19</v>
      </c>
      <c r="I251" s="155"/>
      <c r="J251" s="156">
        <f>ROUND(I251*H251,2)</f>
        <v>0</v>
      </c>
      <c r="K251" s="152" t="s">
        <v>163</v>
      </c>
      <c r="L251" s="34"/>
      <c r="M251" s="157" t="s">
        <v>1</v>
      </c>
      <c r="N251" s="158" t="s">
        <v>40</v>
      </c>
      <c r="O251" s="59"/>
      <c r="P251" s="159">
        <f>O251*H251</f>
        <v>0</v>
      </c>
      <c r="Q251" s="159">
        <v>0</v>
      </c>
      <c r="R251" s="159">
        <f>Q251*H251</f>
        <v>0</v>
      </c>
      <c r="S251" s="159">
        <v>0</v>
      </c>
      <c r="T251" s="160">
        <f>S251*H251</f>
        <v>0</v>
      </c>
      <c r="U251" s="33"/>
      <c r="V251" s="33"/>
      <c r="W251" s="33"/>
      <c r="X251" s="33"/>
      <c r="Y251" s="33"/>
      <c r="Z251" s="33"/>
      <c r="AA251" s="33"/>
      <c r="AB251" s="33"/>
      <c r="AC251" s="33"/>
      <c r="AD251" s="33"/>
      <c r="AE251" s="33"/>
      <c r="AR251" s="161" t="s">
        <v>164</v>
      </c>
      <c r="AT251" s="161" t="s">
        <v>159</v>
      </c>
      <c r="AU251" s="161" t="s">
        <v>83</v>
      </c>
      <c r="AY251" s="18" t="s">
        <v>157</v>
      </c>
      <c r="BE251" s="162">
        <f>IF(N251="základní",J251,0)</f>
        <v>0</v>
      </c>
      <c r="BF251" s="162">
        <f>IF(N251="snížená",J251,0)</f>
        <v>0</v>
      </c>
      <c r="BG251" s="162">
        <f>IF(N251="zákl. přenesená",J251,0)</f>
        <v>0</v>
      </c>
      <c r="BH251" s="162">
        <f>IF(N251="sníž. přenesená",J251,0)</f>
        <v>0</v>
      </c>
      <c r="BI251" s="162">
        <f>IF(N251="nulová",J251,0)</f>
        <v>0</v>
      </c>
      <c r="BJ251" s="18" t="s">
        <v>81</v>
      </c>
      <c r="BK251" s="162">
        <f>ROUND(I251*H251,2)</f>
        <v>0</v>
      </c>
      <c r="BL251" s="18" t="s">
        <v>164</v>
      </c>
      <c r="BM251" s="161" t="s">
        <v>313</v>
      </c>
    </row>
    <row r="252" spans="1:65" s="2" customFormat="1" ht="19.5">
      <c r="A252" s="33"/>
      <c r="B252" s="34"/>
      <c r="C252" s="33"/>
      <c r="D252" s="163" t="s">
        <v>166</v>
      </c>
      <c r="E252" s="33"/>
      <c r="F252" s="164" t="s">
        <v>314</v>
      </c>
      <c r="G252" s="33"/>
      <c r="H252" s="33"/>
      <c r="I252" s="165"/>
      <c r="J252" s="33"/>
      <c r="K252" s="33"/>
      <c r="L252" s="34"/>
      <c r="M252" s="166"/>
      <c r="N252" s="167"/>
      <c r="O252" s="59"/>
      <c r="P252" s="59"/>
      <c r="Q252" s="59"/>
      <c r="R252" s="59"/>
      <c r="S252" s="59"/>
      <c r="T252" s="60"/>
      <c r="U252" s="33"/>
      <c r="V252" s="33"/>
      <c r="W252" s="33"/>
      <c r="X252" s="33"/>
      <c r="Y252" s="33"/>
      <c r="Z252" s="33"/>
      <c r="AA252" s="33"/>
      <c r="AB252" s="33"/>
      <c r="AC252" s="33"/>
      <c r="AD252" s="33"/>
      <c r="AE252" s="33"/>
      <c r="AT252" s="18" t="s">
        <v>166</v>
      </c>
      <c r="AU252" s="18" t="s">
        <v>83</v>
      </c>
    </row>
    <row r="253" spans="1:65" s="2" customFormat="1" ht="29.25">
      <c r="A253" s="33"/>
      <c r="B253" s="34"/>
      <c r="C253" s="33"/>
      <c r="D253" s="163" t="s">
        <v>168</v>
      </c>
      <c r="E253" s="33"/>
      <c r="F253" s="168" t="s">
        <v>169</v>
      </c>
      <c r="G253" s="33"/>
      <c r="H253" s="33"/>
      <c r="I253" s="165"/>
      <c r="J253" s="33"/>
      <c r="K253" s="33"/>
      <c r="L253" s="34"/>
      <c r="M253" s="166"/>
      <c r="N253" s="167"/>
      <c r="O253" s="59"/>
      <c r="P253" s="59"/>
      <c r="Q253" s="59"/>
      <c r="R253" s="59"/>
      <c r="S253" s="59"/>
      <c r="T253" s="60"/>
      <c r="U253" s="33"/>
      <c r="V253" s="33"/>
      <c r="W253" s="33"/>
      <c r="X253" s="33"/>
      <c r="Y253" s="33"/>
      <c r="Z253" s="33"/>
      <c r="AA253" s="33"/>
      <c r="AB253" s="33"/>
      <c r="AC253" s="33"/>
      <c r="AD253" s="33"/>
      <c r="AE253" s="33"/>
      <c r="AT253" s="18" t="s">
        <v>168</v>
      </c>
      <c r="AU253" s="18" t="s">
        <v>83</v>
      </c>
    </row>
    <row r="254" spans="1:65" s="13" customFormat="1" ht="11.25">
      <c r="B254" s="169"/>
      <c r="D254" s="163" t="s">
        <v>170</v>
      </c>
      <c r="E254" s="170" t="s">
        <v>1</v>
      </c>
      <c r="F254" s="171" t="s">
        <v>315</v>
      </c>
      <c r="H254" s="170" t="s">
        <v>1</v>
      </c>
      <c r="I254" s="172"/>
      <c r="L254" s="169"/>
      <c r="M254" s="173"/>
      <c r="N254" s="174"/>
      <c r="O254" s="174"/>
      <c r="P254" s="174"/>
      <c r="Q254" s="174"/>
      <c r="R254" s="174"/>
      <c r="S254" s="174"/>
      <c r="T254" s="175"/>
      <c r="AT254" s="170" t="s">
        <v>170</v>
      </c>
      <c r="AU254" s="170" t="s">
        <v>83</v>
      </c>
      <c r="AV254" s="13" t="s">
        <v>81</v>
      </c>
      <c r="AW254" s="13" t="s">
        <v>32</v>
      </c>
      <c r="AX254" s="13" t="s">
        <v>75</v>
      </c>
      <c r="AY254" s="170" t="s">
        <v>157</v>
      </c>
    </row>
    <row r="255" spans="1:65" s="14" customFormat="1" ht="11.25">
      <c r="B255" s="176"/>
      <c r="D255" s="163" t="s">
        <v>170</v>
      </c>
      <c r="E255" s="177" t="s">
        <v>1</v>
      </c>
      <c r="F255" s="178" t="s">
        <v>316</v>
      </c>
      <c r="H255" s="179">
        <v>19</v>
      </c>
      <c r="I255" s="180"/>
      <c r="L255" s="176"/>
      <c r="M255" s="181"/>
      <c r="N255" s="182"/>
      <c r="O255" s="182"/>
      <c r="P255" s="182"/>
      <c r="Q255" s="182"/>
      <c r="R255" s="182"/>
      <c r="S255" s="182"/>
      <c r="T255" s="183"/>
      <c r="AT255" s="177" t="s">
        <v>170</v>
      </c>
      <c r="AU255" s="177" t="s">
        <v>83</v>
      </c>
      <c r="AV255" s="14" t="s">
        <v>83</v>
      </c>
      <c r="AW255" s="14" t="s">
        <v>32</v>
      </c>
      <c r="AX255" s="14" t="s">
        <v>81</v>
      </c>
      <c r="AY255" s="177" t="s">
        <v>157</v>
      </c>
    </row>
    <row r="256" spans="1:65" s="2" customFormat="1" ht="24.2" customHeight="1">
      <c r="A256" s="33"/>
      <c r="B256" s="149"/>
      <c r="C256" s="150" t="s">
        <v>317</v>
      </c>
      <c r="D256" s="150" t="s">
        <v>159</v>
      </c>
      <c r="E256" s="151" t="s">
        <v>318</v>
      </c>
      <c r="F256" s="152" t="s">
        <v>319</v>
      </c>
      <c r="G256" s="153" t="s">
        <v>162</v>
      </c>
      <c r="H256" s="154">
        <v>25</v>
      </c>
      <c r="I256" s="155"/>
      <c r="J256" s="156">
        <f>ROUND(I256*H256,2)</f>
        <v>0</v>
      </c>
      <c r="K256" s="152" t="s">
        <v>163</v>
      </c>
      <c r="L256" s="34"/>
      <c r="M256" s="157" t="s">
        <v>1</v>
      </c>
      <c r="N256" s="158" t="s">
        <v>40</v>
      </c>
      <c r="O256" s="59"/>
      <c r="P256" s="159">
        <f>O256*H256</f>
        <v>0</v>
      </c>
      <c r="Q256" s="159">
        <v>0</v>
      </c>
      <c r="R256" s="159">
        <f>Q256*H256</f>
        <v>0</v>
      </c>
      <c r="S256" s="159">
        <v>0</v>
      </c>
      <c r="T256" s="160">
        <f>S256*H256</f>
        <v>0</v>
      </c>
      <c r="U256" s="33"/>
      <c r="V256" s="33"/>
      <c r="W256" s="33"/>
      <c r="X256" s="33"/>
      <c r="Y256" s="33"/>
      <c r="Z256" s="33"/>
      <c r="AA256" s="33"/>
      <c r="AB256" s="33"/>
      <c r="AC256" s="33"/>
      <c r="AD256" s="33"/>
      <c r="AE256" s="33"/>
      <c r="AR256" s="161" t="s">
        <v>164</v>
      </c>
      <c r="AT256" s="161" t="s">
        <v>159</v>
      </c>
      <c r="AU256" s="161" t="s">
        <v>83</v>
      </c>
      <c r="AY256" s="18" t="s">
        <v>157</v>
      </c>
      <c r="BE256" s="162">
        <f>IF(N256="základní",J256,0)</f>
        <v>0</v>
      </c>
      <c r="BF256" s="162">
        <f>IF(N256="snížená",J256,0)</f>
        <v>0</v>
      </c>
      <c r="BG256" s="162">
        <f>IF(N256="zákl. přenesená",J256,0)</f>
        <v>0</v>
      </c>
      <c r="BH256" s="162">
        <f>IF(N256="sníž. přenesená",J256,0)</f>
        <v>0</v>
      </c>
      <c r="BI256" s="162">
        <f>IF(N256="nulová",J256,0)</f>
        <v>0</v>
      </c>
      <c r="BJ256" s="18" t="s">
        <v>81</v>
      </c>
      <c r="BK256" s="162">
        <f>ROUND(I256*H256,2)</f>
        <v>0</v>
      </c>
      <c r="BL256" s="18" t="s">
        <v>164</v>
      </c>
      <c r="BM256" s="161" t="s">
        <v>320</v>
      </c>
    </row>
    <row r="257" spans="1:65" s="2" customFormat="1" ht="19.5">
      <c r="A257" s="33"/>
      <c r="B257" s="34"/>
      <c r="C257" s="33"/>
      <c r="D257" s="163" t="s">
        <v>166</v>
      </c>
      <c r="E257" s="33"/>
      <c r="F257" s="164" t="s">
        <v>321</v>
      </c>
      <c r="G257" s="33"/>
      <c r="H257" s="33"/>
      <c r="I257" s="165"/>
      <c r="J257" s="33"/>
      <c r="K257" s="33"/>
      <c r="L257" s="34"/>
      <c r="M257" s="166"/>
      <c r="N257" s="167"/>
      <c r="O257" s="59"/>
      <c r="P257" s="59"/>
      <c r="Q257" s="59"/>
      <c r="R257" s="59"/>
      <c r="S257" s="59"/>
      <c r="T257" s="60"/>
      <c r="U257" s="33"/>
      <c r="V257" s="33"/>
      <c r="W257" s="33"/>
      <c r="X257" s="33"/>
      <c r="Y257" s="33"/>
      <c r="Z257" s="33"/>
      <c r="AA257" s="33"/>
      <c r="AB257" s="33"/>
      <c r="AC257" s="33"/>
      <c r="AD257" s="33"/>
      <c r="AE257" s="33"/>
      <c r="AT257" s="18" t="s">
        <v>166</v>
      </c>
      <c r="AU257" s="18" t="s">
        <v>83</v>
      </c>
    </row>
    <row r="258" spans="1:65" s="2" customFormat="1" ht="29.25">
      <c r="A258" s="33"/>
      <c r="B258" s="34"/>
      <c r="C258" s="33"/>
      <c r="D258" s="163" t="s">
        <v>168</v>
      </c>
      <c r="E258" s="33"/>
      <c r="F258" s="168" t="s">
        <v>169</v>
      </c>
      <c r="G258" s="33"/>
      <c r="H258" s="33"/>
      <c r="I258" s="165"/>
      <c r="J258" s="33"/>
      <c r="K258" s="33"/>
      <c r="L258" s="34"/>
      <c r="M258" s="166"/>
      <c r="N258" s="167"/>
      <c r="O258" s="59"/>
      <c r="P258" s="59"/>
      <c r="Q258" s="59"/>
      <c r="R258" s="59"/>
      <c r="S258" s="59"/>
      <c r="T258" s="60"/>
      <c r="U258" s="33"/>
      <c r="V258" s="33"/>
      <c r="W258" s="33"/>
      <c r="X258" s="33"/>
      <c r="Y258" s="33"/>
      <c r="Z258" s="33"/>
      <c r="AA258" s="33"/>
      <c r="AB258" s="33"/>
      <c r="AC258" s="33"/>
      <c r="AD258" s="33"/>
      <c r="AE258" s="33"/>
      <c r="AT258" s="18" t="s">
        <v>168</v>
      </c>
      <c r="AU258" s="18" t="s">
        <v>83</v>
      </c>
    </row>
    <row r="259" spans="1:65" s="14" customFormat="1" ht="11.25">
      <c r="B259" s="176"/>
      <c r="D259" s="163" t="s">
        <v>170</v>
      </c>
      <c r="E259" s="177" t="s">
        <v>1</v>
      </c>
      <c r="F259" s="178" t="s">
        <v>322</v>
      </c>
      <c r="H259" s="179">
        <v>25</v>
      </c>
      <c r="I259" s="180"/>
      <c r="L259" s="176"/>
      <c r="M259" s="181"/>
      <c r="N259" s="182"/>
      <c r="O259" s="182"/>
      <c r="P259" s="182"/>
      <c r="Q259" s="182"/>
      <c r="R259" s="182"/>
      <c r="S259" s="182"/>
      <c r="T259" s="183"/>
      <c r="AT259" s="177" t="s">
        <v>170</v>
      </c>
      <c r="AU259" s="177" t="s">
        <v>83</v>
      </c>
      <c r="AV259" s="14" t="s">
        <v>83</v>
      </c>
      <c r="AW259" s="14" t="s">
        <v>32</v>
      </c>
      <c r="AX259" s="14" t="s">
        <v>81</v>
      </c>
      <c r="AY259" s="177" t="s">
        <v>157</v>
      </c>
    </row>
    <row r="260" spans="1:65" s="2" customFormat="1" ht="16.5" customHeight="1">
      <c r="A260" s="33"/>
      <c r="B260" s="149"/>
      <c r="C260" s="150" t="s">
        <v>323</v>
      </c>
      <c r="D260" s="150" t="s">
        <v>159</v>
      </c>
      <c r="E260" s="151" t="s">
        <v>324</v>
      </c>
      <c r="F260" s="152" t="s">
        <v>325</v>
      </c>
      <c r="G260" s="153" t="s">
        <v>162</v>
      </c>
      <c r="H260" s="154">
        <v>25</v>
      </c>
      <c r="I260" s="155"/>
      <c r="J260" s="156">
        <f>ROUND(I260*H260,2)</f>
        <v>0</v>
      </c>
      <c r="K260" s="152" t="s">
        <v>163</v>
      </c>
      <c r="L260" s="34"/>
      <c r="M260" s="157" t="s">
        <v>1</v>
      </c>
      <c r="N260" s="158" t="s">
        <v>40</v>
      </c>
      <c r="O260" s="59"/>
      <c r="P260" s="159">
        <f>O260*H260</f>
        <v>0</v>
      </c>
      <c r="Q260" s="159">
        <v>0</v>
      </c>
      <c r="R260" s="159">
        <f>Q260*H260</f>
        <v>0</v>
      </c>
      <c r="S260" s="159">
        <v>0</v>
      </c>
      <c r="T260" s="160">
        <f>S260*H260</f>
        <v>0</v>
      </c>
      <c r="U260" s="33"/>
      <c r="V260" s="33"/>
      <c r="W260" s="33"/>
      <c r="X260" s="33"/>
      <c r="Y260" s="33"/>
      <c r="Z260" s="33"/>
      <c r="AA260" s="33"/>
      <c r="AB260" s="33"/>
      <c r="AC260" s="33"/>
      <c r="AD260" s="33"/>
      <c r="AE260" s="33"/>
      <c r="AR260" s="161" t="s">
        <v>164</v>
      </c>
      <c r="AT260" s="161" t="s">
        <v>159</v>
      </c>
      <c r="AU260" s="161" t="s">
        <v>83</v>
      </c>
      <c r="AY260" s="18" t="s">
        <v>157</v>
      </c>
      <c r="BE260" s="162">
        <f>IF(N260="základní",J260,0)</f>
        <v>0</v>
      </c>
      <c r="BF260" s="162">
        <f>IF(N260="snížená",J260,0)</f>
        <v>0</v>
      </c>
      <c r="BG260" s="162">
        <f>IF(N260="zákl. přenesená",J260,0)</f>
        <v>0</v>
      </c>
      <c r="BH260" s="162">
        <f>IF(N260="sníž. přenesená",J260,0)</f>
        <v>0</v>
      </c>
      <c r="BI260" s="162">
        <f>IF(N260="nulová",J260,0)</f>
        <v>0</v>
      </c>
      <c r="BJ260" s="18" t="s">
        <v>81</v>
      </c>
      <c r="BK260" s="162">
        <f>ROUND(I260*H260,2)</f>
        <v>0</v>
      </c>
      <c r="BL260" s="18" t="s">
        <v>164</v>
      </c>
      <c r="BM260" s="161" t="s">
        <v>326</v>
      </c>
    </row>
    <row r="261" spans="1:65" s="2" customFormat="1" ht="29.25">
      <c r="A261" s="33"/>
      <c r="B261" s="34"/>
      <c r="C261" s="33"/>
      <c r="D261" s="163" t="s">
        <v>166</v>
      </c>
      <c r="E261" s="33"/>
      <c r="F261" s="164" t="s">
        <v>327</v>
      </c>
      <c r="G261" s="33"/>
      <c r="H261" s="33"/>
      <c r="I261" s="165"/>
      <c r="J261" s="33"/>
      <c r="K261" s="33"/>
      <c r="L261" s="34"/>
      <c r="M261" s="166"/>
      <c r="N261" s="167"/>
      <c r="O261" s="59"/>
      <c r="P261" s="59"/>
      <c r="Q261" s="59"/>
      <c r="R261" s="59"/>
      <c r="S261" s="59"/>
      <c r="T261" s="60"/>
      <c r="U261" s="33"/>
      <c r="V261" s="33"/>
      <c r="W261" s="33"/>
      <c r="X261" s="33"/>
      <c r="Y261" s="33"/>
      <c r="Z261" s="33"/>
      <c r="AA261" s="33"/>
      <c r="AB261" s="33"/>
      <c r="AC261" s="33"/>
      <c r="AD261" s="33"/>
      <c r="AE261" s="33"/>
      <c r="AT261" s="18" t="s">
        <v>166</v>
      </c>
      <c r="AU261" s="18" t="s">
        <v>83</v>
      </c>
    </row>
    <row r="262" spans="1:65" s="2" customFormat="1" ht="29.25">
      <c r="A262" s="33"/>
      <c r="B262" s="34"/>
      <c r="C262" s="33"/>
      <c r="D262" s="163" t="s">
        <v>168</v>
      </c>
      <c r="E262" s="33"/>
      <c r="F262" s="168" t="s">
        <v>169</v>
      </c>
      <c r="G262" s="33"/>
      <c r="H262" s="33"/>
      <c r="I262" s="165"/>
      <c r="J262" s="33"/>
      <c r="K262" s="33"/>
      <c r="L262" s="34"/>
      <c r="M262" s="166"/>
      <c r="N262" s="167"/>
      <c r="O262" s="59"/>
      <c r="P262" s="59"/>
      <c r="Q262" s="59"/>
      <c r="R262" s="59"/>
      <c r="S262" s="59"/>
      <c r="T262" s="60"/>
      <c r="U262" s="33"/>
      <c r="V262" s="33"/>
      <c r="W262" s="33"/>
      <c r="X262" s="33"/>
      <c r="Y262" s="33"/>
      <c r="Z262" s="33"/>
      <c r="AA262" s="33"/>
      <c r="AB262" s="33"/>
      <c r="AC262" s="33"/>
      <c r="AD262" s="33"/>
      <c r="AE262" s="33"/>
      <c r="AT262" s="18" t="s">
        <v>168</v>
      </c>
      <c r="AU262" s="18" t="s">
        <v>83</v>
      </c>
    </row>
    <row r="263" spans="1:65" s="2" customFormat="1" ht="24.2" customHeight="1">
      <c r="A263" s="33"/>
      <c r="B263" s="149"/>
      <c r="C263" s="150" t="s">
        <v>328</v>
      </c>
      <c r="D263" s="150" t="s">
        <v>159</v>
      </c>
      <c r="E263" s="151" t="s">
        <v>329</v>
      </c>
      <c r="F263" s="152" t="s">
        <v>330</v>
      </c>
      <c r="G263" s="153" t="s">
        <v>162</v>
      </c>
      <c r="H263" s="154">
        <v>25</v>
      </c>
      <c r="I263" s="155"/>
      <c r="J263" s="156">
        <f>ROUND(I263*H263,2)</f>
        <v>0</v>
      </c>
      <c r="K263" s="152" t="s">
        <v>163</v>
      </c>
      <c r="L263" s="34"/>
      <c r="M263" s="157" t="s">
        <v>1</v>
      </c>
      <c r="N263" s="158" t="s">
        <v>40</v>
      </c>
      <c r="O263" s="59"/>
      <c r="P263" s="159">
        <f>O263*H263</f>
        <v>0</v>
      </c>
      <c r="Q263" s="159">
        <v>0</v>
      </c>
      <c r="R263" s="159">
        <f>Q263*H263</f>
        <v>0</v>
      </c>
      <c r="S263" s="159">
        <v>0</v>
      </c>
      <c r="T263" s="160">
        <f>S263*H263</f>
        <v>0</v>
      </c>
      <c r="U263" s="33"/>
      <c r="V263" s="33"/>
      <c r="W263" s="33"/>
      <c r="X263" s="33"/>
      <c r="Y263" s="33"/>
      <c r="Z263" s="33"/>
      <c r="AA263" s="33"/>
      <c r="AB263" s="33"/>
      <c r="AC263" s="33"/>
      <c r="AD263" s="33"/>
      <c r="AE263" s="33"/>
      <c r="AR263" s="161" t="s">
        <v>164</v>
      </c>
      <c r="AT263" s="161" t="s">
        <v>159</v>
      </c>
      <c r="AU263" s="161" t="s">
        <v>83</v>
      </c>
      <c r="AY263" s="18" t="s">
        <v>157</v>
      </c>
      <c r="BE263" s="162">
        <f>IF(N263="základní",J263,0)</f>
        <v>0</v>
      </c>
      <c r="BF263" s="162">
        <f>IF(N263="snížená",J263,0)</f>
        <v>0</v>
      </c>
      <c r="BG263" s="162">
        <f>IF(N263="zákl. přenesená",J263,0)</f>
        <v>0</v>
      </c>
      <c r="BH263" s="162">
        <f>IF(N263="sníž. přenesená",J263,0)</f>
        <v>0</v>
      </c>
      <c r="BI263" s="162">
        <f>IF(N263="nulová",J263,0)</f>
        <v>0</v>
      </c>
      <c r="BJ263" s="18" t="s">
        <v>81</v>
      </c>
      <c r="BK263" s="162">
        <f>ROUND(I263*H263,2)</f>
        <v>0</v>
      </c>
      <c r="BL263" s="18" t="s">
        <v>164</v>
      </c>
      <c r="BM263" s="161" t="s">
        <v>331</v>
      </c>
    </row>
    <row r="264" spans="1:65" s="2" customFormat="1" ht="19.5">
      <c r="A264" s="33"/>
      <c r="B264" s="34"/>
      <c r="C264" s="33"/>
      <c r="D264" s="163" t="s">
        <v>166</v>
      </c>
      <c r="E264" s="33"/>
      <c r="F264" s="164" t="s">
        <v>332</v>
      </c>
      <c r="G264" s="33"/>
      <c r="H264" s="33"/>
      <c r="I264" s="165"/>
      <c r="J264" s="33"/>
      <c r="K264" s="33"/>
      <c r="L264" s="34"/>
      <c r="M264" s="166"/>
      <c r="N264" s="167"/>
      <c r="O264" s="59"/>
      <c r="P264" s="59"/>
      <c r="Q264" s="59"/>
      <c r="R264" s="59"/>
      <c r="S264" s="59"/>
      <c r="T264" s="60"/>
      <c r="U264" s="33"/>
      <c r="V264" s="33"/>
      <c r="W264" s="33"/>
      <c r="X264" s="33"/>
      <c r="Y264" s="33"/>
      <c r="Z264" s="33"/>
      <c r="AA264" s="33"/>
      <c r="AB264" s="33"/>
      <c r="AC264" s="33"/>
      <c r="AD264" s="33"/>
      <c r="AE264" s="33"/>
      <c r="AT264" s="18" t="s">
        <v>166</v>
      </c>
      <c r="AU264" s="18" t="s">
        <v>83</v>
      </c>
    </row>
    <row r="265" spans="1:65" s="2" customFormat="1" ht="29.25">
      <c r="A265" s="33"/>
      <c r="B265" s="34"/>
      <c r="C265" s="33"/>
      <c r="D265" s="163" t="s">
        <v>168</v>
      </c>
      <c r="E265" s="33"/>
      <c r="F265" s="168" t="s">
        <v>169</v>
      </c>
      <c r="G265" s="33"/>
      <c r="H265" s="33"/>
      <c r="I265" s="165"/>
      <c r="J265" s="33"/>
      <c r="K265" s="33"/>
      <c r="L265" s="34"/>
      <c r="M265" s="166"/>
      <c r="N265" s="167"/>
      <c r="O265" s="59"/>
      <c r="P265" s="59"/>
      <c r="Q265" s="59"/>
      <c r="R265" s="59"/>
      <c r="S265" s="59"/>
      <c r="T265" s="60"/>
      <c r="U265" s="33"/>
      <c r="V265" s="33"/>
      <c r="W265" s="33"/>
      <c r="X265" s="33"/>
      <c r="Y265" s="33"/>
      <c r="Z265" s="33"/>
      <c r="AA265" s="33"/>
      <c r="AB265" s="33"/>
      <c r="AC265" s="33"/>
      <c r="AD265" s="33"/>
      <c r="AE265" s="33"/>
      <c r="AT265" s="18" t="s">
        <v>168</v>
      </c>
      <c r="AU265" s="18" t="s">
        <v>83</v>
      </c>
    </row>
    <row r="266" spans="1:65" s="14" customFormat="1" ht="11.25">
      <c r="B266" s="176"/>
      <c r="D266" s="163" t="s">
        <v>170</v>
      </c>
      <c r="E266" s="177" t="s">
        <v>1</v>
      </c>
      <c r="F266" s="178" t="s">
        <v>322</v>
      </c>
      <c r="H266" s="179">
        <v>25</v>
      </c>
      <c r="I266" s="180"/>
      <c r="L266" s="176"/>
      <c r="M266" s="181"/>
      <c r="N266" s="182"/>
      <c r="O266" s="182"/>
      <c r="P266" s="182"/>
      <c r="Q266" s="182"/>
      <c r="R266" s="182"/>
      <c r="S266" s="182"/>
      <c r="T266" s="183"/>
      <c r="AT266" s="177" t="s">
        <v>170</v>
      </c>
      <c r="AU266" s="177" t="s">
        <v>83</v>
      </c>
      <c r="AV266" s="14" t="s">
        <v>83</v>
      </c>
      <c r="AW266" s="14" t="s">
        <v>32</v>
      </c>
      <c r="AX266" s="14" t="s">
        <v>81</v>
      </c>
      <c r="AY266" s="177" t="s">
        <v>157</v>
      </c>
    </row>
    <row r="267" spans="1:65" s="12" customFormat="1" ht="22.9" customHeight="1">
      <c r="B267" s="136"/>
      <c r="D267" s="137" t="s">
        <v>74</v>
      </c>
      <c r="E267" s="147" t="s">
        <v>91</v>
      </c>
      <c r="F267" s="147" t="s">
        <v>333</v>
      </c>
      <c r="I267" s="139"/>
      <c r="J267" s="148">
        <f>BK267</f>
        <v>0</v>
      </c>
      <c r="L267" s="136"/>
      <c r="M267" s="141"/>
      <c r="N267" s="142"/>
      <c r="O267" s="142"/>
      <c r="P267" s="143">
        <f>SUM(P268:P356)</f>
        <v>0</v>
      </c>
      <c r="Q267" s="142"/>
      <c r="R267" s="143">
        <f>SUM(R268:R356)</f>
        <v>13.36199401</v>
      </c>
      <c r="S267" s="142"/>
      <c r="T267" s="144">
        <f>SUM(T268:T356)</f>
        <v>0</v>
      </c>
      <c r="AR267" s="137" t="s">
        <v>81</v>
      </c>
      <c r="AT267" s="145" t="s">
        <v>74</v>
      </c>
      <c r="AU267" s="145" t="s">
        <v>81</v>
      </c>
      <c r="AY267" s="137" t="s">
        <v>157</v>
      </c>
      <c r="BK267" s="146">
        <f>SUM(BK268:BK356)</f>
        <v>0</v>
      </c>
    </row>
    <row r="268" spans="1:65" s="2" customFormat="1" ht="24.2" customHeight="1">
      <c r="A268" s="33"/>
      <c r="B268" s="149"/>
      <c r="C268" s="150" t="s">
        <v>322</v>
      </c>
      <c r="D268" s="150" t="s">
        <v>159</v>
      </c>
      <c r="E268" s="151" t="s">
        <v>334</v>
      </c>
      <c r="F268" s="152" t="s">
        <v>335</v>
      </c>
      <c r="G268" s="153" t="s">
        <v>336</v>
      </c>
      <c r="H268" s="154">
        <v>12</v>
      </c>
      <c r="I268" s="155"/>
      <c r="J268" s="156">
        <f>ROUND(I268*H268,2)</f>
        <v>0</v>
      </c>
      <c r="K268" s="152" t="s">
        <v>163</v>
      </c>
      <c r="L268" s="34"/>
      <c r="M268" s="157" t="s">
        <v>1</v>
      </c>
      <c r="N268" s="158" t="s">
        <v>40</v>
      </c>
      <c r="O268" s="59"/>
      <c r="P268" s="159">
        <f>O268*H268</f>
        <v>0</v>
      </c>
      <c r="Q268" s="159">
        <v>0</v>
      </c>
      <c r="R268" s="159">
        <f>Q268*H268</f>
        <v>0</v>
      </c>
      <c r="S268" s="159">
        <v>0</v>
      </c>
      <c r="T268" s="160">
        <f>S268*H268</f>
        <v>0</v>
      </c>
      <c r="U268" s="33"/>
      <c r="V268" s="33"/>
      <c r="W268" s="33"/>
      <c r="X268" s="33"/>
      <c r="Y268" s="33"/>
      <c r="Z268" s="33"/>
      <c r="AA268" s="33"/>
      <c r="AB268" s="33"/>
      <c r="AC268" s="33"/>
      <c r="AD268" s="33"/>
      <c r="AE268" s="33"/>
      <c r="AR268" s="161" t="s">
        <v>164</v>
      </c>
      <c r="AT268" s="161" t="s">
        <v>159</v>
      </c>
      <c r="AU268" s="161" t="s">
        <v>83</v>
      </c>
      <c r="AY268" s="18" t="s">
        <v>157</v>
      </c>
      <c r="BE268" s="162">
        <f>IF(N268="základní",J268,0)</f>
        <v>0</v>
      </c>
      <c r="BF268" s="162">
        <f>IF(N268="snížená",J268,0)</f>
        <v>0</v>
      </c>
      <c r="BG268" s="162">
        <f>IF(N268="zákl. přenesená",J268,0)</f>
        <v>0</v>
      </c>
      <c r="BH268" s="162">
        <f>IF(N268="sníž. přenesená",J268,0)</f>
        <v>0</v>
      </c>
      <c r="BI268" s="162">
        <f>IF(N268="nulová",J268,0)</f>
        <v>0</v>
      </c>
      <c r="BJ268" s="18" t="s">
        <v>81</v>
      </c>
      <c r="BK268" s="162">
        <f>ROUND(I268*H268,2)</f>
        <v>0</v>
      </c>
      <c r="BL268" s="18" t="s">
        <v>164</v>
      </c>
      <c r="BM268" s="161" t="s">
        <v>337</v>
      </c>
    </row>
    <row r="269" spans="1:65" s="2" customFormat="1" ht="19.5">
      <c r="A269" s="33"/>
      <c r="B269" s="34"/>
      <c r="C269" s="33"/>
      <c r="D269" s="163" t="s">
        <v>166</v>
      </c>
      <c r="E269" s="33"/>
      <c r="F269" s="164" t="s">
        <v>338</v>
      </c>
      <c r="G269" s="33"/>
      <c r="H269" s="33"/>
      <c r="I269" s="165"/>
      <c r="J269" s="33"/>
      <c r="K269" s="33"/>
      <c r="L269" s="34"/>
      <c r="M269" s="166"/>
      <c r="N269" s="167"/>
      <c r="O269" s="59"/>
      <c r="P269" s="59"/>
      <c r="Q269" s="59"/>
      <c r="R269" s="59"/>
      <c r="S269" s="59"/>
      <c r="T269" s="60"/>
      <c r="U269" s="33"/>
      <c r="V269" s="33"/>
      <c r="W269" s="33"/>
      <c r="X269" s="33"/>
      <c r="Y269" s="33"/>
      <c r="Z269" s="33"/>
      <c r="AA269" s="33"/>
      <c r="AB269" s="33"/>
      <c r="AC269" s="33"/>
      <c r="AD269" s="33"/>
      <c r="AE269" s="33"/>
      <c r="AT269" s="18" t="s">
        <v>166</v>
      </c>
      <c r="AU269" s="18" t="s">
        <v>83</v>
      </c>
    </row>
    <row r="270" spans="1:65" s="2" customFormat="1" ht="29.25">
      <c r="A270" s="33"/>
      <c r="B270" s="34"/>
      <c r="C270" s="33"/>
      <c r="D270" s="163" t="s">
        <v>168</v>
      </c>
      <c r="E270" s="33"/>
      <c r="F270" s="168" t="s">
        <v>273</v>
      </c>
      <c r="G270" s="33"/>
      <c r="H270" s="33"/>
      <c r="I270" s="165"/>
      <c r="J270" s="33"/>
      <c r="K270" s="33"/>
      <c r="L270" s="34"/>
      <c r="M270" s="166"/>
      <c r="N270" s="167"/>
      <c r="O270" s="59"/>
      <c r="P270" s="59"/>
      <c r="Q270" s="59"/>
      <c r="R270" s="59"/>
      <c r="S270" s="59"/>
      <c r="T270" s="60"/>
      <c r="U270" s="33"/>
      <c r="V270" s="33"/>
      <c r="W270" s="33"/>
      <c r="X270" s="33"/>
      <c r="Y270" s="33"/>
      <c r="Z270" s="33"/>
      <c r="AA270" s="33"/>
      <c r="AB270" s="33"/>
      <c r="AC270" s="33"/>
      <c r="AD270" s="33"/>
      <c r="AE270" s="33"/>
      <c r="AT270" s="18" t="s">
        <v>168</v>
      </c>
      <c r="AU270" s="18" t="s">
        <v>83</v>
      </c>
    </row>
    <row r="271" spans="1:65" s="14" customFormat="1" ht="11.25">
      <c r="B271" s="176"/>
      <c r="D271" s="163" t="s">
        <v>170</v>
      </c>
      <c r="E271" s="177" t="s">
        <v>1</v>
      </c>
      <c r="F271" s="178" t="s">
        <v>339</v>
      </c>
      <c r="H271" s="179">
        <v>12</v>
      </c>
      <c r="I271" s="180"/>
      <c r="L271" s="176"/>
      <c r="M271" s="181"/>
      <c r="N271" s="182"/>
      <c r="O271" s="182"/>
      <c r="P271" s="182"/>
      <c r="Q271" s="182"/>
      <c r="R271" s="182"/>
      <c r="S271" s="182"/>
      <c r="T271" s="183"/>
      <c r="AT271" s="177" t="s">
        <v>170</v>
      </c>
      <c r="AU271" s="177" t="s">
        <v>83</v>
      </c>
      <c r="AV271" s="14" t="s">
        <v>83</v>
      </c>
      <c r="AW271" s="14" t="s">
        <v>32</v>
      </c>
      <c r="AX271" s="14" t="s">
        <v>81</v>
      </c>
      <c r="AY271" s="177" t="s">
        <v>157</v>
      </c>
    </row>
    <row r="272" spans="1:65" s="2" customFormat="1" ht="24.2" customHeight="1">
      <c r="A272" s="33"/>
      <c r="B272" s="149"/>
      <c r="C272" s="192" t="s">
        <v>340</v>
      </c>
      <c r="D272" s="192" t="s">
        <v>299</v>
      </c>
      <c r="E272" s="193" t="s">
        <v>341</v>
      </c>
      <c r="F272" s="194" t="s">
        <v>342</v>
      </c>
      <c r="G272" s="195" t="s">
        <v>336</v>
      </c>
      <c r="H272" s="196">
        <v>12</v>
      </c>
      <c r="I272" s="197"/>
      <c r="J272" s="198">
        <f>ROUND(I272*H272,2)</f>
        <v>0</v>
      </c>
      <c r="K272" s="194" t="s">
        <v>1</v>
      </c>
      <c r="L272" s="199"/>
      <c r="M272" s="200" t="s">
        <v>1</v>
      </c>
      <c r="N272" s="201" t="s">
        <v>40</v>
      </c>
      <c r="O272" s="59"/>
      <c r="P272" s="159">
        <f>O272*H272</f>
        <v>0</v>
      </c>
      <c r="Q272" s="159">
        <v>0</v>
      </c>
      <c r="R272" s="159">
        <f>Q272*H272</f>
        <v>0</v>
      </c>
      <c r="S272" s="159">
        <v>0</v>
      </c>
      <c r="T272" s="160">
        <f>S272*H272</f>
        <v>0</v>
      </c>
      <c r="U272" s="33"/>
      <c r="V272" s="33"/>
      <c r="W272" s="33"/>
      <c r="X272" s="33"/>
      <c r="Y272" s="33"/>
      <c r="Z272" s="33"/>
      <c r="AA272" s="33"/>
      <c r="AB272" s="33"/>
      <c r="AC272" s="33"/>
      <c r="AD272" s="33"/>
      <c r="AE272" s="33"/>
      <c r="AR272" s="161" t="s">
        <v>222</v>
      </c>
      <c r="AT272" s="161" t="s">
        <v>299</v>
      </c>
      <c r="AU272" s="161" t="s">
        <v>83</v>
      </c>
      <c r="AY272" s="18" t="s">
        <v>157</v>
      </c>
      <c r="BE272" s="162">
        <f>IF(N272="základní",J272,0)</f>
        <v>0</v>
      </c>
      <c r="BF272" s="162">
        <f>IF(N272="snížená",J272,0)</f>
        <v>0</v>
      </c>
      <c r="BG272" s="162">
        <f>IF(N272="zákl. přenesená",J272,0)</f>
        <v>0</v>
      </c>
      <c r="BH272" s="162">
        <f>IF(N272="sníž. přenesená",J272,0)</f>
        <v>0</v>
      </c>
      <c r="BI272" s="162">
        <f>IF(N272="nulová",J272,0)</f>
        <v>0</v>
      </c>
      <c r="BJ272" s="18" t="s">
        <v>81</v>
      </c>
      <c r="BK272" s="162">
        <f>ROUND(I272*H272,2)</f>
        <v>0</v>
      </c>
      <c r="BL272" s="18" t="s">
        <v>164</v>
      </c>
      <c r="BM272" s="161" t="s">
        <v>343</v>
      </c>
    </row>
    <row r="273" spans="1:65" s="2" customFormat="1" ht="19.5">
      <c r="A273" s="33"/>
      <c r="B273" s="34"/>
      <c r="C273" s="33"/>
      <c r="D273" s="163" t="s">
        <v>166</v>
      </c>
      <c r="E273" s="33"/>
      <c r="F273" s="164" t="s">
        <v>342</v>
      </c>
      <c r="G273" s="33"/>
      <c r="H273" s="33"/>
      <c r="I273" s="165"/>
      <c r="J273" s="33"/>
      <c r="K273" s="33"/>
      <c r="L273" s="34"/>
      <c r="M273" s="166"/>
      <c r="N273" s="167"/>
      <c r="O273" s="59"/>
      <c r="P273" s="59"/>
      <c r="Q273" s="59"/>
      <c r="R273" s="59"/>
      <c r="S273" s="59"/>
      <c r="T273" s="60"/>
      <c r="U273" s="33"/>
      <c r="V273" s="33"/>
      <c r="W273" s="33"/>
      <c r="X273" s="33"/>
      <c r="Y273" s="33"/>
      <c r="Z273" s="33"/>
      <c r="AA273" s="33"/>
      <c r="AB273" s="33"/>
      <c r="AC273" s="33"/>
      <c r="AD273" s="33"/>
      <c r="AE273" s="33"/>
      <c r="AT273" s="18" t="s">
        <v>166</v>
      </c>
      <c r="AU273" s="18" t="s">
        <v>83</v>
      </c>
    </row>
    <row r="274" spans="1:65" s="2" customFormat="1" ht="24.2" customHeight="1">
      <c r="A274" s="33"/>
      <c r="B274" s="149"/>
      <c r="C274" s="150" t="s">
        <v>344</v>
      </c>
      <c r="D274" s="150" t="s">
        <v>159</v>
      </c>
      <c r="E274" s="151" t="s">
        <v>345</v>
      </c>
      <c r="F274" s="152" t="s">
        <v>346</v>
      </c>
      <c r="G274" s="153" t="s">
        <v>336</v>
      </c>
      <c r="H274" s="154">
        <v>20</v>
      </c>
      <c r="I274" s="155"/>
      <c r="J274" s="156">
        <f>ROUND(I274*H274,2)</f>
        <v>0</v>
      </c>
      <c r="K274" s="152" t="s">
        <v>163</v>
      </c>
      <c r="L274" s="34"/>
      <c r="M274" s="157" t="s">
        <v>1</v>
      </c>
      <c r="N274" s="158" t="s">
        <v>40</v>
      </c>
      <c r="O274" s="59"/>
      <c r="P274" s="159">
        <f>O274*H274</f>
        <v>0</v>
      </c>
      <c r="Q274" s="159">
        <v>0.17488999999999999</v>
      </c>
      <c r="R274" s="159">
        <f>Q274*H274</f>
        <v>3.4977999999999998</v>
      </c>
      <c r="S274" s="159">
        <v>0</v>
      </c>
      <c r="T274" s="160">
        <f>S274*H274</f>
        <v>0</v>
      </c>
      <c r="U274" s="33"/>
      <c r="V274" s="33"/>
      <c r="W274" s="33"/>
      <c r="X274" s="33"/>
      <c r="Y274" s="33"/>
      <c r="Z274" s="33"/>
      <c r="AA274" s="33"/>
      <c r="AB274" s="33"/>
      <c r="AC274" s="33"/>
      <c r="AD274" s="33"/>
      <c r="AE274" s="33"/>
      <c r="AR274" s="161" t="s">
        <v>164</v>
      </c>
      <c r="AT274" s="161" t="s">
        <v>159</v>
      </c>
      <c r="AU274" s="161" t="s">
        <v>83</v>
      </c>
      <c r="AY274" s="18" t="s">
        <v>157</v>
      </c>
      <c r="BE274" s="162">
        <f>IF(N274="základní",J274,0)</f>
        <v>0</v>
      </c>
      <c r="BF274" s="162">
        <f>IF(N274="snížená",J274,0)</f>
        <v>0</v>
      </c>
      <c r="BG274" s="162">
        <f>IF(N274="zákl. přenesená",J274,0)</f>
        <v>0</v>
      </c>
      <c r="BH274" s="162">
        <f>IF(N274="sníž. přenesená",J274,0)</f>
        <v>0</v>
      </c>
      <c r="BI274" s="162">
        <f>IF(N274="nulová",J274,0)</f>
        <v>0</v>
      </c>
      <c r="BJ274" s="18" t="s">
        <v>81</v>
      </c>
      <c r="BK274" s="162">
        <f>ROUND(I274*H274,2)</f>
        <v>0</v>
      </c>
      <c r="BL274" s="18" t="s">
        <v>164</v>
      </c>
      <c r="BM274" s="161" t="s">
        <v>347</v>
      </c>
    </row>
    <row r="275" spans="1:65" s="2" customFormat="1" ht="29.25">
      <c r="A275" s="33"/>
      <c r="B275" s="34"/>
      <c r="C275" s="33"/>
      <c r="D275" s="163" t="s">
        <v>166</v>
      </c>
      <c r="E275" s="33"/>
      <c r="F275" s="164" t="s">
        <v>348</v>
      </c>
      <c r="G275" s="33"/>
      <c r="H275" s="33"/>
      <c r="I275" s="165"/>
      <c r="J275" s="33"/>
      <c r="K275" s="33"/>
      <c r="L275" s="34"/>
      <c r="M275" s="166"/>
      <c r="N275" s="167"/>
      <c r="O275" s="59"/>
      <c r="P275" s="59"/>
      <c r="Q275" s="59"/>
      <c r="R275" s="59"/>
      <c r="S275" s="59"/>
      <c r="T275" s="60"/>
      <c r="U275" s="33"/>
      <c r="V275" s="33"/>
      <c r="W275" s="33"/>
      <c r="X275" s="33"/>
      <c r="Y275" s="33"/>
      <c r="Z275" s="33"/>
      <c r="AA275" s="33"/>
      <c r="AB275" s="33"/>
      <c r="AC275" s="33"/>
      <c r="AD275" s="33"/>
      <c r="AE275" s="33"/>
      <c r="AT275" s="18" t="s">
        <v>166</v>
      </c>
      <c r="AU275" s="18" t="s">
        <v>83</v>
      </c>
    </row>
    <row r="276" spans="1:65" s="2" customFormat="1" ht="29.25">
      <c r="A276" s="33"/>
      <c r="B276" s="34"/>
      <c r="C276" s="33"/>
      <c r="D276" s="163" t="s">
        <v>168</v>
      </c>
      <c r="E276" s="33"/>
      <c r="F276" s="168" t="s">
        <v>273</v>
      </c>
      <c r="G276" s="33"/>
      <c r="H276" s="33"/>
      <c r="I276" s="165"/>
      <c r="J276" s="33"/>
      <c r="K276" s="33"/>
      <c r="L276" s="34"/>
      <c r="M276" s="166"/>
      <c r="N276" s="167"/>
      <c r="O276" s="59"/>
      <c r="P276" s="59"/>
      <c r="Q276" s="59"/>
      <c r="R276" s="59"/>
      <c r="S276" s="59"/>
      <c r="T276" s="60"/>
      <c r="U276" s="33"/>
      <c r="V276" s="33"/>
      <c r="W276" s="33"/>
      <c r="X276" s="33"/>
      <c r="Y276" s="33"/>
      <c r="Z276" s="33"/>
      <c r="AA276" s="33"/>
      <c r="AB276" s="33"/>
      <c r="AC276" s="33"/>
      <c r="AD276" s="33"/>
      <c r="AE276" s="33"/>
      <c r="AT276" s="18" t="s">
        <v>168</v>
      </c>
      <c r="AU276" s="18" t="s">
        <v>83</v>
      </c>
    </row>
    <row r="277" spans="1:65" s="14" customFormat="1" ht="11.25">
      <c r="B277" s="176"/>
      <c r="D277" s="163" t="s">
        <v>170</v>
      </c>
      <c r="E277" s="177" t="s">
        <v>1</v>
      </c>
      <c r="F277" s="178" t="s">
        <v>349</v>
      </c>
      <c r="H277" s="179">
        <v>14</v>
      </c>
      <c r="I277" s="180"/>
      <c r="L277" s="176"/>
      <c r="M277" s="181"/>
      <c r="N277" s="182"/>
      <c r="O277" s="182"/>
      <c r="P277" s="182"/>
      <c r="Q277" s="182"/>
      <c r="R277" s="182"/>
      <c r="S277" s="182"/>
      <c r="T277" s="183"/>
      <c r="AT277" s="177" t="s">
        <v>170</v>
      </c>
      <c r="AU277" s="177" t="s">
        <v>83</v>
      </c>
      <c r="AV277" s="14" t="s">
        <v>83</v>
      </c>
      <c r="AW277" s="14" t="s">
        <v>32</v>
      </c>
      <c r="AX277" s="14" t="s">
        <v>75</v>
      </c>
      <c r="AY277" s="177" t="s">
        <v>157</v>
      </c>
    </row>
    <row r="278" spans="1:65" s="14" customFormat="1" ht="11.25">
      <c r="B278" s="176"/>
      <c r="D278" s="163" t="s">
        <v>170</v>
      </c>
      <c r="E278" s="177" t="s">
        <v>1</v>
      </c>
      <c r="F278" s="178" t="s">
        <v>350</v>
      </c>
      <c r="H278" s="179">
        <v>6</v>
      </c>
      <c r="I278" s="180"/>
      <c r="L278" s="176"/>
      <c r="M278" s="181"/>
      <c r="N278" s="182"/>
      <c r="O278" s="182"/>
      <c r="P278" s="182"/>
      <c r="Q278" s="182"/>
      <c r="R278" s="182"/>
      <c r="S278" s="182"/>
      <c r="T278" s="183"/>
      <c r="AT278" s="177" t="s">
        <v>170</v>
      </c>
      <c r="AU278" s="177" t="s">
        <v>83</v>
      </c>
      <c r="AV278" s="14" t="s">
        <v>83</v>
      </c>
      <c r="AW278" s="14" t="s">
        <v>32</v>
      </c>
      <c r="AX278" s="14" t="s">
        <v>75</v>
      </c>
      <c r="AY278" s="177" t="s">
        <v>157</v>
      </c>
    </row>
    <row r="279" spans="1:65" s="15" customFormat="1" ht="11.25">
      <c r="B279" s="184"/>
      <c r="D279" s="163" t="s">
        <v>170</v>
      </c>
      <c r="E279" s="185" t="s">
        <v>1</v>
      </c>
      <c r="F279" s="186" t="s">
        <v>195</v>
      </c>
      <c r="H279" s="187">
        <v>20</v>
      </c>
      <c r="I279" s="188"/>
      <c r="L279" s="184"/>
      <c r="M279" s="189"/>
      <c r="N279" s="190"/>
      <c r="O279" s="190"/>
      <c r="P279" s="190"/>
      <c r="Q279" s="190"/>
      <c r="R279" s="190"/>
      <c r="S279" s="190"/>
      <c r="T279" s="191"/>
      <c r="AT279" s="185" t="s">
        <v>170</v>
      </c>
      <c r="AU279" s="185" t="s">
        <v>83</v>
      </c>
      <c r="AV279" s="15" t="s">
        <v>164</v>
      </c>
      <c r="AW279" s="15" t="s">
        <v>32</v>
      </c>
      <c r="AX279" s="15" t="s">
        <v>81</v>
      </c>
      <c r="AY279" s="185" t="s">
        <v>157</v>
      </c>
    </row>
    <row r="280" spans="1:65" s="2" customFormat="1" ht="24.2" customHeight="1">
      <c r="A280" s="33"/>
      <c r="B280" s="149"/>
      <c r="C280" s="192" t="s">
        <v>351</v>
      </c>
      <c r="D280" s="192" t="s">
        <v>299</v>
      </c>
      <c r="E280" s="193" t="s">
        <v>352</v>
      </c>
      <c r="F280" s="194" t="s">
        <v>353</v>
      </c>
      <c r="G280" s="195" t="s">
        <v>336</v>
      </c>
      <c r="H280" s="196">
        <v>20</v>
      </c>
      <c r="I280" s="197"/>
      <c r="J280" s="198">
        <f>ROUND(I280*H280,2)</f>
        <v>0</v>
      </c>
      <c r="K280" s="194" t="s">
        <v>1</v>
      </c>
      <c r="L280" s="199"/>
      <c r="M280" s="200" t="s">
        <v>1</v>
      </c>
      <c r="N280" s="201" t="s">
        <v>40</v>
      </c>
      <c r="O280" s="59"/>
      <c r="P280" s="159">
        <f>O280*H280</f>
        <v>0</v>
      </c>
      <c r="Q280" s="159">
        <v>4.3E-3</v>
      </c>
      <c r="R280" s="159">
        <f>Q280*H280</f>
        <v>8.5999999999999993E-2</v>
      </c>
      <c r="S280" s="159">
        <v>0</v>
      </c>
      <c r="T280" s="160">
        <f>S280*H280</f>
        <v>0</v>
      </c>
      <c r="U280" s="33"/>
      <c r="V280" s="33"/>
      <c r="W280" s="33"/>
      <c r="X280" s="33"/>
      <c r="Y280" s="33"/>
      <c r="Z280" s="33"/>
      <c r="AA280" s="33"/>
      <c r="AB280" s="33"/>
      <c r="AC280" s="33"/>
      <c r="AD280" s="33"/>
      <c r="AE280" s="33"/>
      <c r="AR280" s="161" t="s">
        <v>222</v>
      </c>
      <c r="AT280" s="161" t="s">
        <v>299</v>
      </c>
      <c r="AU280" s="161" t="s">
        <v>83</v>
      </c>
      <c r="AY280" s="18" t="s">
        <v>157</v>
      </c>
      <c r="BE280" s="162">
        <f>IF(N280="základní",J280,0)</f>
        <v>0</v>
      </c>
      <c r="BF280" s="162">
        <f>IF(N280="snížená",J280,0)</f>
        <v>0</v>
      </c>
      <c r="BG280" s="162">
        <f>IF(N280="zákl. přenesená",J280,0)</f>
        <v>0</v>
      </c>
      <c r="BH280" s="162">
        <f>IF(N280="sníž. přenesená",J280,0)</f>
        <v>0</v>
      </c>
      <c r="BI280" s="162">
        <f>IF(N280="nulová",J280,0)</f>
        <v>0</v>
      </c>
      <c r="BJ280" s="18" t="s">
        <v>81</v>
      </c>
      <c r="BK280" s="162">
        <f>ROUND(I280*H280,2)</f>
        <v>0</v>
      </c>
      <c r="BL280" s="18" t="s">
        <v>164</v>
      </c>
      <c r="BM280" s="161" t="s">
        <v>354</v>
      </c>
    </row>
    <row r="281" spans="1:65" s="2" customFormat="1" ht="19.5">
      <c r="A281" s="33"/>
      <c r="B281" s="34"/>
      <c r="C281" s="33"/>
      <c r="D281" s="163" t="s">
        <v>166</v>
      </c>
      <c r="E281" s="33"/>
      <c r="F281" s="164" t="s">
        <v>353</v>
      </c>
      <c r="G281" s="33"/>
      <c r="H281" s="33"/>
      <c r="I281" s="165"/>
      <c r="J281" s="33"/>
      <c r="K281" s="33"/>
      <c r="L281" s="34"/>
      <c r="M281" s="166"/>
      <c r="N281" s="167"/>
      <c r="O281" s="59"/>
      <c r="P281" s="59"/>
      <c r="Q281" s="59"/>
      <c r="R281" s="59"/>
      <c r="S281" s="59"/>
      <c r="T281" s="60"/>
      <c r="U281" s="33"/>
      <c r="V281" s="33"/>
      <c r="W281" s="33"/>
      <c r="X281" s="33"/>
      <c r="Y281" s="33"/>
      <c r="Z281" s="33"/>
      <c r="AA281" s="33"/>
      <c r="AB281" s="33"/>
      <c r="AC281" s="33"/>
      <c r="AD281" s="33"/>
      <c r="AE281" s="33"/>
      <c r="AT281" s="18" t="s">
        <v>166</v>
      </c>
      <c r="AU281" s="18" t="s">
        <v>83</v>
      </c>
    </row>
    <row r="282" spans="1:65" s="2" customFormat="1" ht="24.2" customHeight="1">
      <c r="A282" s="33"/>
      <c r="B282" s="149"/>
      <c r="C282" s="150" t="s">
        <v>355</v>
      </c>
      <c r="D282" s="150" t="s">
        <v>159</v>
      </c>
      <c r="E282" s="151" t="s">
        <v>356</v>
      </c>
      <c r="F282" s="152" t="s">
        <v>357</v>
      </c>
      <c r="G282" s="153" t="s">
        <v>358</v>
      </c>
      <c r="H282" s="154">
        <v>24</v>
      </c>
      <c r="I282" s="155"/>
      <c r="J282" s="156">
        <f>ROUND(I282*H282,2)</f>
        <v>0</v>
      </c>
      <c r="K282" s="152" t="s">
        <v>1</v>
      </c>
      <c r="L282" s="34"/>
      <c r="M282" s="157" t="s">
        <v>1</v>
      </c>
      <c r="N282" s="158" t="s">
        <v>40</v>
      </c>
      <c r="O282" s="59"/>
      <c r="P282" s="159">
        <f>O282*H282</f>
        <v>0</v>
      </c>
      <c r="Q282" s="159">
        <v>0</v>
      </c>
      <c r="R282" s="159">
        <f>Q282*H282</f>
        <v>0</v>
      </c>
      <c r="S282" s="159">
        <v>0</v>
      </c>
      <c r="T282" s="160">
        <f>S282*H282</f>
        <v>0</v>
      </c>
      <c r="U282" s="33"/>
      <c r="V282" s="33"/>
      <c r="W282" s="33"/>
      <c r="X282" s="33"/>
      <c r="Y282" s="33"/>
      <c r="Z282" s="33"/>
      <c r="AA282" s="33"/>
      <c r="AB282" s="33"/>
      <c r="AC282" s="33"/>
      <c r="AD282" s="33"/>
      <c r="AE282" s="33"/>
      <c r="AR282" s="161" t="s">
        <v>164</v>
      </c>
      <c r="AT282" s="161" t="s">
        <v>159</v>
      </c>
      <c r="AU282" s="161" t="s">
        <v>83</v>
      </c>
      <c r="AY282" s="18" t="s">
        <v>157</v>
      </c>
      <c r="BE282" s="162">
        <f>IF(N282="základní",J282,0)</f>
        <v>0</v>
      </c>
      <c r="BF282" s="162">
        <f>IF(N282="snížená",J282,0)</f>
        <v>0</v>
      </c>
      <c r="BG282" s="162">
        <f>IF(N282="zákl. přenesená",J282,0)</f>
        <v>0</v>
      </c>
      <c r="BH282" s="162">
        <f>IF(N282="sníž. přenesená",J282,0)</f>
        <v>0</v>
      </c>
      <c r="BI282" s="162">
        <f>IF(N282="nulová",J282,0)</f>
        <v>0</v>
      </c>
      <c r="BJ282" s="18" t="s">
        <v>81</v>
      </c>
      <c r="BK282" s="162">
        <f>ROUND(I282*H282,2)</f>
        <v>0</v>
      </c>
      <c r="BL282" s="18" t="s">
        <v>164</v>
      </c>
      <c r="BM282" s="161" t="s">
        <v>359</v>
      </c>
    </row>
    <row r="283" spans="1:65" s="2" customFormat="1" ht="19.5">
      <c r="A283" s="33"/>
      <c r="B283" s="34"/>
      <c r="C283" s="33"/>
      <c r="D283" s="163" t="s">
        <v>166</v>
      </c>
      <c r="E283" s="33"/>
      <c r="F283" s="164" t="s">
        <v>357</v>
      </c>
      <c r="G283" s="33"/>
      <c r="H283" s="33"/>
      <c r="I283" s="165"/>
      <c r="J283" s="33"/>
      <c r="K283" s="33"/>
      <c r="L283" s="34"/>
      <c r="M283" s="166"/>
      <c r="N283" s="167"/>
      <c r="O283" s="59"/>
      <c r="P283" s="59"/>
      <c r="Q283" s="59"/>
      <c r="R283" s="59"/>
      <c r="S283" s="59"/>
      <c r="T283" s="60"/>
      <c r="U283" s="33"/>
      <c r="V283" s="33"/>
      <c r="W283" s="33"/>
      <c r="X283" s="33"/>
      <c r="Y283" s="33"/>
      <c r="Z283" s="33"/>
      <c r="AA283" s="33"/>
      <c r="AB283" s="33"/>
      <c r="AC283" s="33"/>
      <c r="AD283" s="33"/>
      <c r="AE283" s="33"/>
      <c r="AT283" s="18" t="s">
        <v>166</v>
      </c>
      <c r="AU283" s="18" t="s">
        <v>83</v>
      </c>
    </row>
    <row r="284" spans="1:65" s="2" customFormat="1" ht="29.25">
      <c r="A284" s="33"/>
      <c r="B284" s="34"/>
      <c r="C284" s="33"/>
      <c r="D284" s="163" t="s">
        <v>168</v>
      </c>
      <c r="E284" s="33"/>
      <c r="F284" s="168" t="s">
        <v>273</v>
      </c>
      <c r="G284" s="33"/>
      <c r="H284" s="33"/>
      <c r="I284" s="165"/>
      <c r="J284" s="33"/>
      <c r="K284" s="33"/>
      <c r="L284" s="34"/>
      <c r="M284" s="166"/>
      <c r="N284" s="167"/>
      <c r="O284" s="59"/>
      <c r="P284" s="59"/>
      <c r="Q284" s="59"/>
      <c r="R284" s="59"/>
      <c r="S284" s="59"/>
      <c r="T284" s="60"/>
      <c r="U284" s="33"/>
      <c r="V284" s="33"/>
      <c r="W284" s="33"/>
      <c r="X284" s="33"/>
      <c r="Y284" s="33"/>
      <c r="Z284" s="33"/>
      <c r="AA284" s="33"/>
      <c r="AB284" s="33"/>
      <c r="AC284" s="33"/>
      <c r="AD284" s="33"/>
      <c r="AE284" s="33"/>
      <c r="AT284" s="18" t="s">
        <v>168</v>
      </c>
      <c r="AU284" s="18" t="s">
        <v>83</v>
      </c>
    </row>
    <row r="285" spans="1:65" s="14" customFormat="1" ht="11.25">
      <c r="B285" s="176"/>
      <c r="D285" s="163" t="s">
        <v>170</v>
      </c>
      <c r="E285" s="177" t="s">
        <v>1</v>
      </c>
      <c r="F285" s="178" t="s">
        <v>360</v>
      </c>
      <c r="H285" s="179">
        <v>10</v>
      </c>
      <c r="I285" s="180"/>
      <c r="L285" s="176"/>
      <c r="M285" s="181"/>
      <c r="N285" s="182"/>
      <c r="O285" s="182"/>
      <c r="P285" s="182"/>
      <c r="Q285" s="182"/>
      <c r="R285" s="182"/>
      <c r="S285" s="182"/>
      <c r="T285" s="183"/>
      <c r="AT285" s="177" t="s">
        <v>170</v>
      </c>
      <c r="AU285" s="177" t="s">
        <v>83</v>
      </c>
      <c r="AV285" s="14" t="s">
        <v>83</v>
      </c>
      <c r="AW285" s="14" t="s">
        <v>32</v>
      </c>
      <c r="AX285" s="14" t="s">
        <v>75</v>
      </c>
      <c r="AY285" s="177" t="s">
        <v>157</v>
      </c>
    </row>
    <row r="286" spans="1:65" s="14" customFormat="1" ht="11.25">
      <c r="B286" s="176"/>
      <c r="D286" s="163" t="s">
        <v>170</v>
      </c>
      <c r="E286" s="177" t="s">
        <v>1</v>
      </c>
      <c r="F286" s="178" t="s">
        <v>361</v>
      </c>
      <c r="H286" s="179">
        <v>14</v>
      </c>
      <c r="I286" s="180"/>
      <c r="L286" s="176"/>
      <c r="M286" s="181"/>
      <c r="N286" s="182"/>
      <c r="O286" s="182"/>
      <c r="P286" s="182"/>
      <c r="Q286" s="182"/>
      <c r="R286" s="182"/>
      <c r="S286" s="182"/>
      <c r="T286" s="183"/>
      <c r="AT286" s="177" t="s">
        <v>170</v>
      </c>
      <c r="AU286" s="177" t="s">
        <v>83</v>
      </c>
      <c r="AV286" s="14" t="s">
        <v>83</v>
      </c>
      <c r="AW286" s="14" t="s">
        <v>32</v>
      </c>
      <c r="AX286" s="14" t="s">
        <v>75</v>
      </c>
      <c r="AY286" s="177" t="s">
        <v>157</v>
      </c>
    </row>
    <row r="287" spans="1:65" s="15" customFormat="1" ht="11.25">
      <c r="B287" s="184"/>
      <c r="D287" s="163" t="s">
        <v>170</v>
      </c>
      <c r="E287" s="185" t="s">
        <v>1</v>
      </c>
      <c r="F287" s="186" t="s">
        <v>195</v>
      </c>
      <c r="H287" s="187">
        <v>24</v>
      </c>
      <c r="I287" s="188"/>
      <c r="L287" s="184"/>
      <c r="M287" s="189"/>
      <c r="N287" s="190"/>
      <c r="O287" s="190"/>
      <c r="P287" s="190"/>
      <c r="Q287" s="190"/>
      <c r="R287" s="190"/>
      <c r="S287" s="190"/>
      <c r="T287" s="191"/>
      <c r="AT287" s="185" t="s">
        <v>170</v>
      </c>
      <c r="AU287" s="185" t="s">
        <v>83</v>
      </c>
      <c r="AV287" s="15" t="s">
        <v>164</v>
      </c>
      <c r="AW287" s="15" t="s">
        <v>32</v>
      </c>
      <c r="AX287" s="15" t="s">
        <v>81</v>
      </c>
      <c r="AY287" s="185" t="s">
        <v>157</v>
      </c>
    </row>
    <row r="288" spans="1:65" s="2" customFormat="1" ht="21.75" customHeight="1">
      <c r="A288" s="33"/>
      <c r="B288" s="149"/>
      <c r="C288" s="150" t="s">
        <v>362</v>
      </c>
      <c r="D288" s="150" t="s">
        <v>159</v>
      </c>
      <c r="E288" s="151" t="s">
        <v>363</v>
      </c>
      <c r="F288" s="152" t="s">
        <v>364</v>
      </c>
      <c r="G288" s="153" t="s">
        <v>358</v>
      </c>
      <c r="H288" s="154">
        <v>12</v>
      </c>
      <c r="I288" s="155"/>
      <c r="J288" s="156">
        <f>ROUND(I288*H288,2)</f>
        <v>0</v>
      </c>
      <c r="K288" s="152" t="s">
        <v>1</v>
      </c>
      <c r="L288" s="34"/>
      <c r="M288" s="157" t="s">
        <v>1</v>
      </c>
      <c r="N288" s="158" t="s">
        <v>40</v>
      </c>
      <c r="O288" s="59"/>
      <c r="P288" s="159">
        <f>O288*H288</f>
        <v>0</v>
      </c>
      <c r="Q288" s="159">
        <v>0</v>
      </c>
      <c r="R288" s="159">
        <f>Q288*H288</f>
        <v>0</v>
      </c>
      <c r="S288" s="159">
        <v>0</v>
      </c>
      <c r="T288" s="160">
        <f>S288*H288</f>
        <v>0</v>
      </c>
      <c r="U288" s="33"/>
      <c r="V288" s="33"/>
      <c r="W288" s="33"/>
      <c r="X288" s="33"/>
      <c r="Y288" s="33"/>
      <c r="Z288" s="33"/>
      <c r="AA288" s="33"/>
      <c r="AB288" s="33"/>
      <c r="AC288" s="33"/>
      <c r="AD288" s="33"/>
      <c r="AE288" s="33"/>
      <c r="AR288" s="161" t="s">
        <v>164</v>
      </c>
      <c r="AT288" s="161" t="s">
        <v>159</v>
      </c>
      <c r="AU288" s="161" t="s">
        <v>83</v>
      </c>
      <c r="AY288" s="18" t="s">
        <v>157</v>
      </c>
      <c r="BE288" s="162">
        <f>IF(N288="základní",J288,0)</f>
        <v>0</v>
      </c>
      <c r="BF288" s="162">
        <f>IF(N288="snížená",J288,0)</f>
        <v>0</v>
      </c>
      <c r="BG288" s="162">
        <f>IF(N288="zákl. přenesená",J288,0)</f>
        <v>0</v>
      </c>
      <c r="BH288" s="162">
        <f>IF(N288="sníž. přenesená",J288,0)</f>
        <v>0</v>
      </c>
      <c r="BI288" s="162">
        <f>IF(N288="nulová",J288,0)</f>
        <v>0</v>
      </c>
      <c r="BJ288" s="18" t="s">
        <v>81</v>
      </c>
      <c r="BK288" s="162">
        <f>ROUND(I288*H288,2)</f>
        <v>0</v>
      </c>
      <c r="BL288" s="18" t="s">
        <v>164</v>
      </c>
      <c r="BM288" s="161" t="s">
        <v>365</v>
      </c>
    </row>
    <row r="289" spans="1:65" s="2" customFormat="1" ht="11.25">
      <c r="A289" s="33"/>
      <c r="B289" s="34"/>
      <c r="C289" s="33"/>
      <c r="D289" s="163" t="s">
        <v>166</v>
      </c>
      <c r="E289" s="33"/>
      <c r="F289" s="164" t="s">
        <v>364</v>
      </c>
      <c r="G289" s="33"/>
      <c r="H289" s="33"/>
      <c r="I289" s="165"/>
      <c r="J289" s="33"/>
      <c r="K289" s="33"/>
      <c r="L289" s="34"/>
      <c r="M289" s="166"/>
      <c r="N289" s="167"/>
      <c r="O289" s="59"/>
      <c r="P289" s="59"/>
      <c r="Q289" s="59"/>
      <c r="R289" s="59"/>
      <c r="S289" s="59"/>
      <c r="T289" s="60"/>
      <c r="U289" s="33"/>
      <c r="V289" s="33"/>
      <c r="W289" s="33"/>
      <c r="X289" s="33"/>
      <c r="Y289" s="33"/>
      <c r="Z289" s="33"/>
      <c r="AA289" s="33"/>
      <c r="AB289" s="33"/>
      <c r="AC289" s="33"/>
      <c r="AD289" s="33"/>
      <c r="AE289" s="33"/>
      <c r="AT289" s="18" t="s">
        <v>166</v>
      </c>
      <c r="AU289" s="18" t="s">
        <v>83</v>
      </c>
    </row>
    <row r="290" spans="1:65" s="2" customFormat="1" ht="29.25">
      <c r="A290" s="33"/>
      <c r="B290" s="34"/>
      <c r="C290" s="33"/>
      <c r="D290" s="163" t="s">
        <v>168</v>
      </c>
      <c r="E290" s="33"/>
      <c r="F290" s="168" t="s">
        <v>273</v>
      </c>
      <c r="G290" s="33"/>
      <c r="H290" s="33"/>
      <c r="I290" s="165"/>
      <c r="J290" s="33"/>
      <c r="K290" s="33"/>
      <c r="L290" s="34"/>
      <c r="M290" s="166"/>
      <c r="N290" s="167"/>
      <c r="O290" s="59"/>
      <c r="P290" s="59"/>
      <c r="Q290" s="59"/>
      <c r="R290" s="59"/>
      <c r="S290" s="59"/>
      <c r="T290" s="60"/>
      <c r="U290" s="33"/>
      <c r="V290" s="33"/>
      <c r="W290" s="33"/>
      <c r="X290" s="33"/>
      <c r="Y290" s="33"/>
      <c r="Z290" s="33"/>
      <c r="AA290" s="33"/>
      <c r="AB290" s="33"/>
      <c r="AC290" s="33"/>
      <c r="AD290" s="33"/>
      <c r="AE290" s="33"/>
      <c r="AT290" s="18" t="s">
        <v>168</v>
      </c>
      <c r="AU290" s="18" t="s">
        <v>83</v>
      </c>
    </row>
    <row r="291" spans="1:65" s="14" customFormat="1" ht="11.25">
      <c r="B291" s="176"/>
      <c r="D291" s="163" t="s">
        <v>170</v>
      </c>
      <c r="E291" s="177" t="s">
        <v>1</v>
      </c>
      <c r="F291" s="178" t="s">
        <v>366</v>
      </c>
      <c r="H291" s="179">
        <v>12</v>
      </c>
      <c r="I291" s="180"/>
      <c r="L291" s="176"/>
      <c r="M291" s="181"/>
      <c r="N291" s="182"/>
      <c r="O291" s="182"/>
      <c r="P291" s="182"/>
      <c r="Q291" s="182"/>
      <c r="R291" s="182"/>
      <c r="S291" s="182"/>
      <c r="T291" s="183"/>
      <c r="AT291" s="177" t="s">
        <v>170</v>
      </c>
      <c r="AU291" s="177" t="s">
        <v>83</v>
      </c>
      <c r="AV291" s="14" t="s">
        <v>83</v>
      </c>
      <c r="AW291" s="14" t="s">
        <v>32</v>
      </c>
      <c r="AX291" s="14" t="s">
        <v>81</v>
      </c>
      <c r="AY291" s="177" t="s">
        <v>157</v>
      </c>
    </row>
    <row r="292" spans="1:65" s="2" customFormat="1" ht="24.2" customHeight="1">
      <c r="A292" s="33"/>
      <c r="B292" s="149"/>
      <c r="C292" s="150" t="s">
        <v>367</v>
      </c>
      <c r="D292" s="150" t="s">
        <v>159</v>
      </c>
      <c r="E292" s="151" t="s">
        <v>368</v>
      </c>
      <c r="F292" s="152" t="s">
        <v>369</v>
      </c>
      <c r="G292" s="153" t="s">
        <v>336</v>
      </c>
      <c r="H292" s="154">
        <v>1</v>
      </c>
      <c r="I292" s="155"/>
      <c r="J292" s="156">
        <f>ROUND(I292*H292,2)</f>
        <v>0</v>
      </c>
      <c r="K292" s="152" t="s">
        <v>163</v>
      </c>
      <c r="L292" s="34"/>
      <c r="M292" s="157" t="s">
        <v>1</v>
      </c>
      <c r="N292" s="158" t="s">
        <v>40</v>
      </c>
      <c r="O292" s="59"/>
      <c r="P292" s="159">
        <f>O292*H292</f>
        <v>0</v>
      </c>
      <c r="Q292" s="159">
        <v>0</v>
      </c>
      <c r="R292" s="159">
        <f>Q292*H292</f>
        <v>0</v>
      </c>
      <c r="S292" s="159">
        <v>0</v>
      </c>
      <c r="T292" s="160">
        <f>S292*H292</f>
        <v>0</v>
      </c>
      <c r="U292" s="33"/>
      <c r="V292" s="33"/>
      <c r="W292" s="33"/>
      <c r="X292" s="33"/>
      <c r="Y292" s="33"/>
      <c r="Z292" s="33"/>
      <c r="AA292" s="33"/>
      <c r="AB292" s="33"/>
      <c r="AC292" s="33"/>
      <c r="AD292" s="33"/>
      <c r="AE292" s="33"/>
      <c r="AR292" s="161" t="s">
        <v>164</v>
      </c>
      <c r="AT292" s="161" t="s">
        <v>159</v>
      </c>
      <c r="AU292" s="161" t="s">
        <v>83</v>
      </c>
      <c r="AY292" s="18" t="s">
        <v>157</v>
      </c>
      <c r="BE292" s="162">
        <f>IF(N292="základní",J292,0)</f>
        <v>0</v>
      </c>
      <c r="BF292" s="162">
        <f>IF(N292="snížená",J292,0)</f>
        <v>0</v>
      </c>
      <c r="BG292" s="162">
        <f>IF(N292="zákl. přenesená",J292,0)</f>
        <v>0</v>
      </c>
      <c r="BH292" s="162">
        <f>IF(N292="sníž. přenesená",J292,0)</f>
        <v>0</v>
      </c>
      <c r="BI292" s="162">
        <f>IF(N292="nulová",J292,0)</f>
        <v>0</v>
      </c>
      <c r="BJ292" s="18" t="s">
        <v>81</v>
      </c>
      <c r="BK292" s="162">
        <f>ROUND(I292*H292,2)</f>
        <v>0</v>
      </c>
      <c r="BL292" s="18" t="s">
        <v>164</v>
      </c>
      <c r="BM292" s="161" t="s">
        <v>370</v>
      </c>
    </row>
    <row r="293" spans="1:65" s="2" customFormat="1" ht="19.5">
      <c r="A293" s="33"/>
      <c r="B293" s="34"/>
      <c r="C293" s="33"/>
      <c r="D293" s="163" t="s">
        <v>166</v>
      </c>
      <c r="E293" s="33"/>
      <c r="F293" s="164" t="s">
        <v>371</v>
      </c>
      <c r="G293" s="33"/>
      <c r="H293" s="33"/>
      <c r="I293" s="165"/>
      <c r="J293" s="33"/>
      <c r="K293" s="33"/>
      <c r="L293" s="34"/>
      <c r="M293" s="166"/>
      <c r="N293" s="167"/>
      <c r="O293" s="59"/>
      <c r="P293" s="59"/>
      <c r="Q293" s="59"/>
      <c r="R293" s="59"/>
      <c r="S293" s="59"/>
      <c r="T293" s="60"/>
      <c r="U293" s="33"/>
      <c r="V293" s="33"/>
      <c r="W293" s="33"/>
      <c r="X293" s="33"/>
      <c r="Y293" s="33"/>
      <c r="Z293" s="33"/>
      <c r="AA293" s="33"/>
      <c r="AB293" s="33"/>
      <c r="AC293" s="33"/>
      <c r="AD293" s="33"/>
      <c r="AE293" s="33"/>
      <c r="AT293" s="18" t="s">
        <v>166</v>
      </c>
      <c r="AU293" s="18" t="s">
        <v>83</v>
      </c>
    </row>
    <row r="294" spans="1:65" s="2" customFormat="1" ht="29.25">
      <c r="A294" s="33"/>
      <c r="B294" s="34"/>
      <c r="C294" s="33"/>
      <c r="D294" s="163" t="s">
        <v>168</v>
      </c>
      <c r="E294" s="33"/>
      <c r="F294" s="168" t="s">
        <v>273</v>
      </c>
      <c r="G294" s="33"/>
      <c r="H294" s="33"/>
      <c r="I294" s="165"/>
      <c r="J294" s="33"/>
      <c r="K294" s="33"/>
      <c r="L294" s="34"/>
      <c r="M294" s="166"/>
      <c r="N294" s="167"/>
      <c r="O294" s="59"/>
      <c r="P294" s="59"/>
      <c r="Q294" s="59"/>
      <c r="R294" s="59"/>
      <c r="S294" s="59"/>
      <c r="T294" s="60"/>
      <c r="U294" s="33"/>
      <c r="V294" s="33"/>
      <c r="W294" s="33"/>
      <c r="X294" s="33"/>
      <c r="Y294" s="33"/>
      <c r="Z294" s="33"/>
      <c r="AA294" s="33"/>
      <c r="AB294" s="33"/>
      <c r="AC294" s="33"/>
      <c r="AD294" s="33"/>
      <c r="AE294" s="33"/>
      <c r="AT294" s="18" t="s">
        <v>168</v>
      </c>
      <c r="AU294" s="18" t="s">
        <v>83</v>
      </c>
    </row>
    <row r="295" spans="1:65" s="14" customFormat="1" ht="11.25">
      <c r="B295" s="176"/>
      <c r="D295" s="163" t="s">
        <v>170</v>
      </c>
      <c r="E295" s="177" t="s">
        <v>1</v>
      </c>
      <c r="F295" s="178" t="s">
        <v>372</v>
      </c>
      <c r="H295" s="179">
        <v>1</v>
      </c>
      <c r="I295" s="180"/>
      <c r="L295" s="176"/>
      <c r="M295" s="181"/>
      <c r="N295" s="182"/>
      <c r="O295" s="182"/>
      <c r="P295" s="182"/>
      <c r="Q295" s="182"/>
      <c r="R295" s="182"/>
      <c r="S295" s="182"/>
      <c r="T295" s="183"/>
      <c r="AT295" s="177" t="s">
        <v>170</v>
      </c>
      <c r="AU295" s="177" t="s">
        <v>83</v>
      </c>
      <c r="AV295" s="14" t="s">
        <v>83</v>
      </c>
      <c r="AW295" s="14" t="s">
        <v>32</v>
      </c>
      <c r="AX295" s="14" t="s">
        <v>81</v>
      </c>
      <c r="AY295" s="177" t="s">
        <v>157</v>
      </c>
    </row>
    <row r="296" spans="1:65" s="2" customFormat="1" ht="33" customHeight="1">
      <c r="A296" s="33"/>
      <c r="B296" s="149"/>
      <c r="C296" s="192" t="s">
        <v>373</v>
      </c>
      <c r="D296" s="192" t="s">
        <v>299</v>
      </c>
      <c r="E296" s="193" t="s">
        <v>374</v>
      </c>
      <c r="F296" s="194" t="s">
        <v>375</v>
      </c>
      <c r="G296" s="195" t="s">
        <v>336</v>
      </c>
      <c r="H296" s="196">
        <v>1</v>
      </c>
      <c r="I296" s="197"/>
      <c r="J296" s="198">
        <f>ROUND(I296*H296,2)</f>
        <v>0</v>
      </c>
      <c r="K296" s="194" t="s">
        <v>163</v>
      </c>
      <c r="L296" s="199"/>
      <c r="M296" s="200" t="s">
        <v>1</v>
      </c>
      <c r="N296" s="201" t="s">
        <v>40</v>
      </c>
      <c r="O296" s="59"/>
      <c r="P296" s="159">
        <f>O296*H296</f>
        <v>0</v>
      </c>
      <c r="Q296" s="159">
        <v>5.6300000000000003E-2</v>
      </c>
      <c r="R296" s="159">
        <f>Q296*H296</f>
        <v>5.6300000000000003E-2</v>
      </c>
      <c r="S296" s="159">
        <v>0</v>
      </c>
      <c r="T296" s="160">
        <f>S296*H296</f>
        <v>0</v>
      </c>
      <c r="U296" s="33"/>
      <c r="V296" s="33"/>
      <c r="W296" s="33"/>
      <c r="X296" s="33"/>
      <c r="Y296" s="33"/>
      <c r="Z296" s="33"/>
      <c r="AA296" s="33"/>
      <c r="AB296" s="33"/>
      <c r="AC296" s="33"/>
      <c r="AD296" s="33"/>
      <c r="AE296" s="33"/>
      <c r="AR296" s="161" t="s">
        <v>222</v>
      </c>
      <c r="AT296" s="161" t="s">
        <v>299</v>
      </c>
      <c r="AU296" s="161" t="s">
        <v>83</v>
      </c>
      <c r="AY296" s="18" t="s">
        <v>157</v>
      </c>
      <c r="BE296" s="162">
        <f>IF(N296="základní",J296,0)</f>
        <v>0</v>
      </c>
      <c r="BF296" s="162">
        <f>IF(N296="snížená",J296,0)</f>
        <v>0</v>
      </c>
      <c r="BG296" s="162">
        <f>IF(N296="zákl. přenesená",J296,0)</f>
        <v>0</v>
      </c>
      <c r="BH296" s="162">
        <f>IF(N296="sníž. přenesená",J296,0)</f>
        <v>0</v>
      </c>
      <c r="BI296" s="162">
        <f>IF(N296="nulová",J296,0)</f>
        <v>0</v>
      </c>
      <c r="BJ296" s="18" t="s">
        <v>81</v>
      </c>
      <c r="BK296" s="162">
        <f>ROUND(I296*H296,2)</f>
        <v>0</v>
      </c>
      <c r="BL296" s="18" t="s">
        <v>164</v>
      </c>
      <c r="BM296" s="161" t="s">
        <v>376</v>
      </c>
    </row>
    <row r="297" spans="1:65" s="2" customFormat="1" ht="11.25">
      <c r="A297" s="33"/>
      <c r="B297" s="34"/>
      <c r="C297" s="33"/>
      <c r="D297" s="163" t="s">
        <v>166</v>
      </c>
      <c r="E297" s="33"/>
      <c r="F297" s="164" t="s">
        <v>377</v>
      </c>
      <c r="G297" s="33"/>
      <c r="H297" s="33"/>
      <c r="I297" s="165"/>
      <c r="J297" s="33"/>
      <c r="K297" s="33"/>
      <c r="L297" s="34"/>
      <c r="M297" s="166"/>
      <c r="N297" s="167"/>
      <c r="O297" s="59"/>
      <c r="P297" s="59"/>
      <c r="Q297" s="59"/>
      <c r="R297" s="59"/>
      <c r="S297" s="59"/>
      <c r="T297" s="60"/>
      <c r="U297" s="33"/>
      <c r="V297" s="33"/>
      <c r="W297" s="33"/>
      <c r="X297" s="33"/>
      <c r="Y297" s="33"/>
      <c r="Z297" s="33"/>
      <c r="AA297" s="33"/>
      <c r="AB297" s="33"/>
      <c r="AC297" s="33"/>
      <c r="AD297" s="33"/>
      <c r="AE297" s="33"/>
      <c r="AT297" s="18" t="s">
        <v>166</v>
      </c>
      <c r="AU297" s="18" t="s">
        <v>83</v>
      </c>
    </row>
    <row r="298" spans="1:65" s="2" customFormat="1" ht="24.2" customHeight="1">
      <c r="A298" s="33"/>
      <c r="B298" s="149"/>
      <c r="C298" s="150" t="s">
        <v>378</v>
      </c>
      <c r="D298" s="150" t="s">
        <v>159</v>
      </c>
      <c r="E298" s="151" t="s">
        <v>379</v>
      </c>
      <c r="F298" s="152" t="s">
        <v>380</v>
      </c>
      <c r="G298" s="153" t="s">
        <v>336</v>
      </c>
      <c r="H298" s="154">
        <v>19</v>
      </c>
      <c r="I298" s="155"/>
      <c r="J298" s="156">
        <f>ROUND(I298*H298,2)</f>
        <v>0</v>
      </c>
      <c r="K298" s="152" t="s">
        <v>381</v>
      </c>
      <c r="L298" s="34"/>
      <c r="M298" s="157" t="s">
        <v>1</v>
      </c>
      <c r="N298" s="158" t="s">
        <v>40</v>
      </c>
      <c r="O298" s="59"/>
      <c r="P298" s="159">
        <f>O298*H298</f>
        <v>0</v>
      </c>
      <c r="Q298" s="159">
        <v>1.1999999999999999E-3</v>
      </c>
      <c r="R298" s="159">
        <f>Q298*H298</f>
        <v>2.2799999999999997E-2</v>
      </c>
      <c r="S298" s="159">
        <v>0</v>
      </c>
      <c r="T298" s="160">
        <f>S298*H298</f>
        <v>0</v>
      </c>
      <c r="U298" s="33"/>
      <c r="V298" s="33"/>
      <c r="W298" s="33"/>
      <c r="X298" s="33"/>
      <c r="Y298" s="33"/>
      <c r="Z298" s="33"/>
      <c r="AA298" s="33"/>
      <c r="AB298" s="33"/>
      <c r="AC298" s="33"/>
      <c r="AD298" s="33"/>
      <c r="AE298" s="33"/>
      <c r="AR298" s="161" t="s">
        <v>164</v>
      </c>
      <c r="AT298" s="161" t="s">
        <v>159</v>
      </c>
      <c r="AU298" s="161" t="s">
        <v>83</v>
      </c>
      <c r="AY298" s="18" t="s">
        <v>157</v>
      </c>
      <c r="BE298" s="162">
        <f>IF(N298="základní",J298,0)</f>
        <v>0</v>
      </c>
      <c r="BF298" s="162">
        <f>IF(N298="snížená",J298,0)</f>
        <v>0</v>
      </c>
      <c r="BG298" s="162">
        <f>IF(N298="zákl. přenesená",J298,0)</f>
        <v>0</v>
      </c>
      <c r="BH298" s="162">
        <f>IF(N298="sníž. přenesená",J298,0)</f>
        <v>0</v>
      </c>
      <c r="BI298" s="162">
        <f>IF(N298="nulová",J298,0)</f>
        <v>0</v>
      </c>
      <c r="BJ298" s="18" t="s">
        <v>81</v>
      </c>
      <c r="BK298" s="162">
        <f>ROUND(I298*H298,2)</f>
        <v>0</v>
      </c>
      <c r="BL298" s="18" t="s">
        <v>164</v>
      </c>
      <c r="BM298" s="161" t="s">
        <v>382</v>
      </c>
    </row>
    <row r="299" spans="1:65" s="2" customFormat="1" ht="19.5">
      <c r="A299" s="33"/>
      <c r="B299" s="34"/>
      <c r="C299" s="33"/>
      <c r="D299" s="163" t="s">
        <v>166</v>
      </c>
      <c r="E299" s="33"/>
      <c r="F299" s="164" t="s">
        <v>383</v>
      </c>
      <c r="G299" s="33"/>
      <c r="H299" s="33"/>
      <c r="I299" s="165"/>
      <c r="J299" s="33"/>
      <c r="K299" s="33"/>
      <c r="L299" s="34"/>
      <c r="M299" s="166"/>
      <c r="N299" s="167"/>
      <c r="O299" s="59"/>
      <c r="P299" s="59"/>
      <c r="Q299" s="59"/>
      <c r="R299" s="59"/>
      <c r="S299" s="59"/>
      <c r="T299" s="60"/>
      <c r="U299" s="33"/>
      <c r="V299" s="33"/>
      <c r="W299" s="33"/>
      <c r="X299" s="33"/>
      <c r="Y299" s="33"/>
      <c r="Z299" s="33"/>
      <c r="AA299" s="33"/>
      <c r="AB299" s="33"/>
      <c r="AC299" s="33"/>
      <c r="AD299" s="33"/>
      <c r="AE299" s="33"/>
      <c r="AT299" s="18" t="s">
        <v>166</v>
      </c>
      <c r="AU299" s="18" t="s">
        <v>83</v>
      </c>
    </row>
    <row r="300" spans="1:65" s="2" customFormat="1" ht="29.25">
      <c r="A300" s="33"/>
      <c r="B300" s="34"/>
      <c r="C300" s="33"/>
      <c r="D300" s="163" t="s">
        <v>168</v>
      </c>
      <c r="E300" s="33"/>
      <c r="F300" s="168" t="s">
        <v>273</v>
      </c>
      <c r="G300" s="33"/>
      <c r="H300" s="33"/>
      <c r="I300" s="165"/>
      <c r="J300" s="33"/>
      <c r="K300" s="33"/>
      <c r="L300" s="34"/>
      <c r="M300" s="166"/>
      <c r="N300" s="167"/>
      <c r="O300" s="59"/>
      <c r="P300" s="59"/>
      <c r="Q300" s="59"/>
      <c r="R300" s="59"/>
      <c r="S300" s="59"/>
      <c r="T300" s="60"/>
      <c r="U300" s="33"/>
      <c r="V300" s="33"/>
      <c r="W300" s="33"/>
      <c r="X300" s="33"/>
      <c r="Y300" s="33"/>
      <c r="Z300" s="33"/>
      <c r="AA300" s="33"/>
      <c r="AB300" s="33"/>
      <c r="AC300" s="33"/>
      <c r="AD300" s="33"/>
      <c r="AE300" s="33"/>
      <c r="AT300" s="18" t="s">
        <v>168</v>
      </c>
      <c r="AU300" s="18" t="s">
        <v>83</v>
      </c>
    </row>
    <row r="301" spans="1:65" s="14" customFormat="1" ht="11.25">
      <c r="B301" s="176"/>
      <c r="D301" s="163" t="s">
        <v>170</v>
      </c>
      <c r="E301" s="177" t="s">
        <v>1</v>
      </c>
      <c r="F301" s="178" t="s">
        <v>384</v>
      </c>
      <c r="H301" s="179">
        <v>19</v>
      </c>
      <c r="I301" s="180"/>
      <c r="L301" s="176"/>
      <c r="M301" s="181"/>
      <c r="N301" s="182"/>
      <c r="O301" s="182"/>
      <c r="P301" s="182"/>
      <c r="Q301" s="182"/>
      <c r="R301" s="182"/>
      <c r="S301" s="182"/>
      <c r="T301" s="183"/>
      <c r="AT301" s="177" t="s">
        <v>170</v>
      </c>
      <c r="AU301" s="177" t="s">
        <v>83</v>
      </c>
      <c r="AV301" s="14" t="s">
        <v>83</v>
      </c>
      <c r="AW301" s="14" t="s">
        <v>32</v>
      </c>
      <c r="AX301" s="14" t="s">
        <v>81</v>
      </c>
      <c r="AY301" s="177" t="s">
        <v>157</v>
      </c>
    </row>
    <row r="302" spans="1:65" s="2" customFormat="1" ht="16.5" customHeight="1">
      <c r="A302" s="33"/>
      <c r="B302" s="149"/>
      <c r="C302" s="192" t="s">
        <v>385</v>
      </c>
      <c r="D302" s="192" t="s">
        <v>299</v>
      </c>
      <c r="E302" s="193" t="s">
        <v>386</v>
      </c>
      <c r="F302" s="194" t="s">
        <v>387</v>
      </c>
      <c r="G302" s="195" t="s">
        <v>336</v>
      </c>
      <c r="H302" s="196">
        <v>19</v>
      </c>
      <c r="I302" s="197"/>
      <c r="J302" s="198">
        <f>ROUND(I302*H302,2)</f>
        <v>0</v>
      </c>
      <c r="K302" s="194" t="s">
        <v>1</v>
      </c>
      <c r="L302" s="199"/>
      <c r="M302" s="200" t="s">
        <v>1</v>
      </c>
      <c r="N302" s="201" t="s">
        <v>40</v>
      </c>
      <c r="O302" s="59"/>
      <c r="P302" s="159">
        <f>O302*H302</f>
        <v>0</v>
      </c>
      <c r="Q302" s="159">
        <v>9.6000000000000002E-2</v>
      </c>
      <c r="R302" s="159">
        <f>Q302*H302</f>
        <v>1.8240000000000001</v>
      </c>
      <c r="S302" s="159">
        <v>0</v>
      </c>
      <c r="T302" s="160">
        <f>S302*H302</f>
        <v>0</v>
      </c>
      <c r="U302" s="33"/>
      <c r="V302" s="33"/>
      <c r="W302" s="33"/>
      <c r="X302" s="33"/>
      <c r="Y302" s="33"/>
      <c r="Z302" s="33"/>
      <c r="AA302" s="33"/>
      <c r="AB302" s="33"/>
      <c r="AC302" s="33"/>
      <c r="AD302" s="33"/>
      <c r="AE302" s="33"/>
      <c r="AR302" s="161" t="s">
        <v>222</v>
      </c>
      <c r="AT302" s="161" t="s">
        <v>299</v>
      </c>
      <c r="AU302" s="161" t="s">
        <v>83</v>
      </c>
      <c r="AY302" s="18" t="s">
        <v>157</v>
      </c>
      <c r="BE302" s="162">
        <f>IF(N302="základní",J302,0)</f>
        <v>0</v>
      </c>
      <c r="BF302" s="162">
        <f>IF(N302="snížená",J302,0)</f>
        <v>0</v>
      </c>
      <c r="BG302" s="162">
        <f>IF(N302="zákl. přenesená",J302,0)</f>
        <v>0</v>
      </c>
      <c r="BH302" s="162">
        <f>IF(N302="sníž. přenesená",J302,0)</f>
        <v>0</v>
      </c>
      <c r="BI302" s="162">
        <f>IF(N302="nulová",J302,0)</f>
        <v>0</v>
      </c>
      <c r="BJ302" s="18" t="s">
        <v>81</v>
      </c>
      <c r="BK302" s="162">
        <f>ROUND(I302*H302,2)</f>
        <v>0</v>
      </c>
      <c r="BL302" s="18" t="s">
        <v>164</v>
      </c>
      <c r="BM302" s="161" t="s">
        <v>388</v>
      </c>
    </row>
    <row r="303" spans="1:65" s="2" customFormat="1" ht="11.25">
      <c r="A303" s="33"/>
      <c r="B303" s="34"/>
      <c r="C303" s="33"/>
      <c r="D303" s="163" t="s">
        <v>166</v>
      </c>
      <c r="E303" s="33"/>
      <c r="F303" s="164" t="s">
        <v>387</v>
      </c>
      <c r="G303" s="33"/>
      <c r="H303" s="33"/>
      <c r="I303" s="165"/>
      <c r="J303" s="33"/>
      <c r="K303" s="33"/>
      <c r="L303" s="34"/>
      <c r="M303" s="166"/>
      <c r="N303" s="167"/>
      <c r="O303" s="59"/>
      <c r="P303" s="59"/>
      <c r="Q303" s="59"/>
      <c r="R303" s="59"/>
      <c r="S303" s="59"/>
      <c r="T303" s="60"/>
      <c r="U303" s="33"/>
      <c r="V303" s="33"/>
      <c r="W303" s="33"/>
      <c r="X303" s="33"/>
      <c r="Y303" s="33"/>
      <c r="Z303" s="33"/>
      <c r="AA303" s="33"/>
      <c r="AB303" s="33"/>
      <c r="AC303" s="33"/>
      <c r="AD303" s="33"/>
      <c r="AE303" s="33"/>
      <c r="AT303" s="18" t="s">
        <v>166</v>
      </c>
      <c r="AU303" s="18" t="s">
        <v>83</v>
      </c>
    </row>
    <row r="304" spans="1:65" s="2" customFormat="1" ht="24.2" customHeight="1">
      <c r="A304" s="33"/>
      <c r="B304" s="149"/>
      <c r="C304" s="150" t="s">
        <v>389</v>
      </c>
      <c r="D304" s="150" t="s">
        <v>159</v>
      </c>
      <c r="E304" s="151" t="s">
        <v>390</v>
      </c>
      <c r="F304" s="152" t="s">
        <v>391</v>
      </c>
      <c r="G304" s="153" t="s">
        <v>183</v>
      </c>
      <c r="H304" s="154">
        <v>52.5</v>
      </c>
      <c r="I304" s="155"/>
      <c r="J304" s="156">
        <f>ROUND(I304*H304,2)</f>
        <v>0</v>
      </c>
      <c r="K304" s="152" t="s">
        <v>163</v>
      </c>
      <c r="L304" s="34"/>
      <c r="M304" s="157" t="s">
        <v>1</v>
      </c>
      <c r="N304" s="158" t="s">
        <v>40</v>
      </c>
      <c r="O304" s="59"/>
      <c r="P304" s="159">
        <f>O304*H304</f>
        <v>0</v>
      </c>
      <c r="Q304" s="159">
        <v>0</v>
      </c>
      <c r="R304" s="159">
        <f>Q304*H304</f>
        <v>0</v>
      </c>
      <c r="S304" s="159">
        <v>0</v>
      </c>
      <c r="T304" s="160">
        <f>S304*H304</f>
        <v>0</v>
      </c>
      <c r="U304" s="33"/>
      <c r="V304" s="33"/>
      <c r="W304" s="33"/>
      <c r="X304" s="33"/>
      <c r="Y304" s="33"/>
      <c r="Z304" s="33"/>
      <c r="AA304" s="33"/>
      <c r="AB304" s="33"/>
      <c r="AC304" s="33"/>
      <c r="AD304" s="33"/>
      <c r="AE304" s="33"/>
      <c r="AR304" s="161" t="s">
        <v>164</v>
      </c>
      <c r="AT304" s="161" t="s">
        <v>159</v>
      </c>
      <c r="AU304" s="161" t="s">
        <v>83</v>
      </c>
      <c r="AY304" s="18" t="s">
        <v>157</v>
      </c>
      <c r="BE304" s="162">
        <f>IF(N304="základní",J304,0)</f>
        <v>0</v>
      </c>
      <c r="BF304" s="162">
        <f>IF(N304="snížená",J304,0)</f>
        <v>0</v>
      </c>
      <c r="BG304" s="162">
        <f>IF(N304="zákl. přenesená",J304,0)</f>
        <v>0</v>
      </c>
      <c r="BH304" s="162">
        <f>IF(N304="sníž. přenesená",J304,0)</f>
        <v>0</v>
      </c>
      <c r="BI304" s="162">
        <f>IF(N304="nulová",J304,0)</f>
        <v>0</v>
      </c>
      <c r="BJ304" s="18" t="s">
        <v>81</v>
      </c>
      <c r="BK304" s="162">
        <f>ROUND(I304*H304,2)</f>
        <v>0</v>
      </c>
      <c r="BL304" s="18" t="s">
        <v>164</v>
      </c>
      <c r="BM304" s="161" t="s">
        <v>392</v>
      </c>
    </row>
    <row r="305" spans="1:65" s="2" customFormat="1" ht="11.25">
      <c r="A305" s="33"/>
      <c r="B305" s="34"/>
      <c r="C305" s="33"/>
      <c r="D305" s="163" t="s">
        <v>166</v>
      </c>
      <c r="E305" s="33"/>
      <c r="F305" s="164" t="s">
        <v>393</v>
      </c>
      <c r="G305" s="33"/>
      <c r="H305" s="33"/>
      <c r="I305" s="165"/>
      <c r="J305" s="33"/>
      <c r="K305" s="33"/>
      <c r="L305" s="34"/>
      <c r="M305" s="166"/>
      <c r="N305" s="167"/>
      <c r="O305" s="59"/>
      <c r="P305" s="59"/>
      <c r="Q305" s="59"/>
      <c r="R305" s="59"/>
      <c r="S305" s="59"/>
      <c r="T305" s="60"/>
      <c r="U305" s="33"/>
      <c r="V305" s="33"/>
      <c r="W305" s="33"/>
      <c r="X305" s="33"/>
      <c r="Y305" s="33"/>
      <c r="Z305" s="33"/>
      <c r="AA305" s="33"/>
      <c r="AB305" s="33"/>
      <c r="AC305" s="33"/>
      <c r="AD305" s="33"/>
      <c r="AE305" s="33"/>
      <c r="AT305" s="18" t="s">
        <v>166</v>
      </c>
      <c r="AU305" s="18" t="s">
        <v>83</v>
      </c>
    </row>
    <row r="306" spans="1:65" s="2" customFormat="1" ht="29.25">
      <c r="A306" s="33"/>
      <c r="B306" s="34"/>
      <c r="C306" s="33"/>
      <c r="D306" s="163" t="s">
        <v>168</v>
      </c>
      <c r="E306" s="33"/>
      <c r="F306" s="168" t="s">
        <v>169</v>
      </c>
      <c r="G306" s="33"/>
      <c r="H306" s="33"/>
      <c r="I306" s="165"/>
      <c r="J306" s="33"/>
      <c r="K306" s="33"/>
      <c r="L306" s="34"/>
      <c r="M306" s="166"/>
      <c r="N306" s="167"/>
      <c r="O306" s="59"/>
      <c r="P306" s="59"/>
      <c r="Q306" s="59"/>
      <c r="R306" s="59"/>
      <c r="S306" s="59"/>
      <c r="T306" s="60"/>
      <c r="U306" s="33"/>
      <c r="V306" s="33"/>
      <c r="W306" s="33"/>
      <c r="X306" s="33"/>
      <c r="Y306" s="33"/>
      <c r="Z306" s="33"/>
      <c r="AA306" s="33"/>
      <c r="AB306" s="33"/>
      <c r="AC306" s="33"/>
      <c r="AD306" s="33"/>
      <c r="AE306" s="33"/>
      <c r="AT306" s="18" t="s">
        <v>168</v>
      </c>
      <c r="AU306" s="18" t="s">
        <v>83</v>
      </c>
    </row>
    <row r="307" spans="1:65" s="14" customFormat="1" ht="11.25">
      <c r="B307" s="176"/>
      <c r="D307" s="163" t="s">
        <v>170</v>
      </c>
      <c r="E307" s="177" t="s">
        <v>1</v>
      </c>
      <c r="F307" s="178" t="s">
        <v>394</v>
      </c>
      <c r="H307" s="179">
        <v>52.5</v>
      </c>
      <c r="I307" s="180"/>
      <c r="L307" s="176"/>
      <c r="M307" s="181"/>
      <c r="N307" s="182"/>
      <c r="O307" s="182"/>
      <c r="P307" s="182"/>
      <c r="Q307" s="182"/>
      <c r="R307" s="182"/>
      <c r="S307" s="182"/>
      <c r="T307" s="183"/>
      <c r="AT307" s="177" t="s">
        <v>170</v>
      </c>
      <c r="AU307" s="177" t="s">
        <v>83</v>
      </c>
      <c r="AV307" s="14" t="s">
        <v>83</v>
      </c>
      <c r="AW307" s="14" t="s">
        <v>32</v>
      </c>
      <c r="AX307" s="14" t="s">
        <v>81</v>
      </c>
      <c r="AY307" s="177" t="s">
        <v>157</v>
      </c>
    </row>
    <row r="308" spans="1:65" s="2" customFormat="1" ht="24.2" customHeight="1">
      <c r="A308" s="33"/>
      <c r="B308" s="149"/>
      <c r="C308" s="192" t="s">
        <v>395</v>
      </c>
      <c r="D308" s="192" t="s">
        <v>299</v>
      </c>
      <c r="E308" s="193" t="s">
        <v>396</v>
      </c>
      <c r="F308" s="194" t="s">
        <v>397</v>
      </c>
      <c r="G308" s="195" t="s">
        <v>183</v>
      </c>
      <c r="H308" s="196">
        <v>55.125</v>
      </c>
      <c r="I308" s="197"/>
      <c r="J308" s="198">
        <f>ROUND(I308*H308,2)</f>
        <v>0</v>
      </c>
      <c r="K308" s="194" t="s">
        <v>163</v>
      </c>
      <c r="L308" s="199"/>
      <c r="M308" s="200" t="s">
        <v>1</v>
      </c>
      <c r="N308" s="201" t="s">
        <v>40</v>
      </c>
      <c r="O308" s="59"/>
      <c r="P308" s="159">
        <f>O308*H308</f>
        <v>0</v>
      </c>
      <c r="Q308" s="159">
        <v>1.31E-3</v>
      </c>
      <c r="R308" s="159">
        <f>Q308*H308</f>
        <v>7.2213749999999993E-2</v>
      </c>
      <c r="S308" s="159">
        <v>0</v>
      </c>
      <c r="T308" s="160">
        <f>S308*H308</f>
        <v>0</v>
      </c>
      <c r="U308" s="33"/>
      <c r="V308" s="33"/>
      <c r="W308" s="33"/>
      <c r="X308" s="33"/>
      <c r="Y308" s="33"/>
      <c r="Z308" s="33"/>
      <c r="AA308" s="33"/>
      <c r="AB308" s="33"/>
      <c r="AC308" s="33"/>
      <c r="AD308" s="33"/>
      <c r="AE308" s="33"/>
      <c r="AR308" s="161" t="s">
        <v>222</v>
      </c>
      <c r="AT308" s="161" t="s">
        <v>299</v>
      </c>
      <c r="AU308" s="161" t="s">
        <v>83</v>
      </c>
      <c r="AY308" s="18" t="s">
        <v>157</v>
      </c>
      <c r="BE308" s="162">
        <f>IF(N308="základní",J308,0)</f>
        <v>0</v>
      </c>
      <c r="BF308" s="162">
        <f>IF(N308="snížená",J308,0)</f>
        <v>0</v>
      </c>
      <c r="BG308" s="162">
        <f>IF(N308="zákl. přenesená",J308,0)</f>
        <v>0</v>
      </c>
      <c r="BH308" s="162">
        <f>IF(N308="sníž. přenesená",J308,0)</f>
        <v>0</v>
      </c>
      <c r="BI308" s="162">
        <f>IF(N308="nulová",J308,0)</f>
        <v>0</v>
      </c>
      <c r="BJ308" s="18" t="s">
        <v>81</v>
      </c>
      <c r="BK308" s="162">
        <f>ROUND(I308*H308,2)</f>
        <v>0</v>
      </c>
      <c r="BL308" s="18" t="s">
        <v>164</v>
      </c>
      <c r="BM308" s="161" t="s">
        <v>398</v>
      </c>
    </row>
    <row r="309" spans="1:65" s="2" customFormat="1" ht="19.5">
      <c r="A309" s="33"/>
      <c r="B309" s="34"/>
      <c r="C309" s="33"/>
      <c r="D309" s="163" t="s">
        <v>166</v>
      </c>
      <c r="E309" s="33"/>
      <c r="F309" s="164" t="s">
        <v>397</v>
      </c>
      <c r="G309" s="33"/>
      <c r="H309" s="33"/>
      <c r="I309" s="165"/>
      <c r="J309" s="33"/>
      <c r="K309" s="33"/>
      <c r="L309" s="34"/>
      <c r="M309" s="166"/>
      <c r="N309" s="167"/>
      <c r="O309" s="59"/>
      <c r="P309" s="59"/>
      <c r="Q309" s="59"/>
      <c r="R309" s="59"/>
      <c r="S309" s="59"/>
      <c r="T309" s="60"/>
      <c r="U309" s="33"/>
      <c r="V309" s="33"/>
      <c r="W309" s="33"/>
      <c r="X309" s="33"/>
      <c r="Y309" s="33"/>
      <c r="Z309" s="33"/>
      <c r="AA309" s="33"/>
      <c r="AB309" s="33"/>
      <c r="AC309" s="33"/>
      <c r="AD309" s="33"/>
      <c r="AE309" s="33"/>
      <c r="AT309" s="18" t="s">
        <v>166</v>
      </c>
      <c r="AU309" s="18" t="s">
        <v>83</v>
      </c>
    </row>
    <row r="310" spans="1:65" s="14" customFormat="1" ht="11.25">
      <c r="B310" s="176"/>
      <c r="D310" s="163" t="s">
        <v>170</v>
      </c>
      <c r="F310" s="178" t="s">
        <v>399</v>
      </c>
      <c r="H310" s="179">
        <v>55.125</v>
      </c>
      <c r="I310" s="180"/>
      <c r="L310" s="176"/>
      <c r="M310" s="181"/>
      <c r="N310" s="182"/>
      <c r="O310" s="182"/>
      <c r="P310" s="182"/>
      <c r="Q310" s="182"/>
      <c r="R310" s="182"/>
      <c r="S310" s="182"/>
      <c r="T310" s="183"/>
      <c r="AT310" s="177" t="s">
        <v>170</v>
      </c>
      <c r="AU310" s="177" t="s">
        <v>83</v>
      </c>
      <c r="AV310" s="14" t="s">
        <v>83</v>
      </c>
      <c r="AW310" s="14" t="s">
        <v>3</v>
      </c>
      <c r="AX310" s="14" t="s">
        <v>81</v>
      </c>
      <c r="AY310" s="177" t="s">
        <v>157</v>
      </c>
    </row>
    <row r="311" spans="1:65" s="2" customFormat="1" ht="24.2" customHeight="1">
      <c r="A311" s="33"/>
      <c r="B311" s="149"/>
      <c r="C311" s="150" t="s">
        <v>400</v>
      </c>
      <c r="D311" s="150" t="s">
        <v>159</v>
      </c>
      <c r="E311" s="151" t="s">
        <v>401</v>
      </c>
      <c r="F311" s="152" t="s">
        <v>402</v>
      </c>
      <c r="G311" s="153" t="s">
        <v>183</v>
      </c>
      <c r="H311" s="154">
        <v>160</v>
      </c>
      <c r="I311" s="155"/>
      <c r="J311" s="156">
        <f>ROUND(I311*H311,2)</f>
        <v>0</v>
      </c>
      <c r="K311" s="152" t="s">
        <v>163</v>
      </c>
      <c r="L311" s="34"/>
      <c r="M311" s="157" t="s">
        <v>1</v>
      </c>
      <c r="N311" s="158" t="s">
        <v>40</v>
      </c>
      <c r="O311" s="59"/>
      <c r="P311" s="159">
        <f>O311*H311</f>
        <v>0</v>
      </c>
      <c r="Q311" s="159">
        <v>0</v>
      </c>
      <c r="R311" s="159">
        <f>Q311*H311</f>
        <v>0</v>
      </c>
      <c r="S311" s="159">
        <v>0</v>
      </c>
      <c r="T311" s="160">
        <f>S311*H311</f>
        <v>0</v>
      </c>
      <c r="U311" s="33"/>
      <c r="V311" s="33"/>
      <c r="W311" s="33"/>
      <c r="X311" s="33"/>
      <c r="Y311" s="33"/>
      <c r="Z311" s="33"/>
      <c r="AA311" s="33"/>
      <c r="AB311" s="33"/>
      <c r="AC311" s="33"/>
      <c r="AD311" s="33"/>
      <c r="AE311" s="33"/>
      <c r="AR311" s="161" t="s">
        <v>164</v>
      </c>
      <c r="AT311" s="161" t="s">
        <v>159</v>
      </c>
      <c r="AU311" s="161" t="s">
        <v>83</v>
      </c>
      <c r="AY311" s="18" t="s">
        <v>157</v>
      </c>
      <c r="BE311" s="162">
        <f>IF(N311="základní",J311,0)</f>
        <v>0</v>
      </c>
      <c r="BF311" s="162">
        <f>IF(N311="snížená",J311,0)</f>
        <v>0</v>
      </c>
      <c r="BG311" s="162">
        <f>IF(N311="zákl. přenesená",J311,0)</f>
        <v>0</v>
      </c>
      <c r="BH311" s="162">
        <f>IF(N311="sníž. přenesená",J311,0)</f>
        <v>0</v>
      </c>
      <c r="BI311" s="162">
        <f>IF(N311="nulová",J311,0)</f>
        <v>0</v>
      </c>
      <c r="BJ311" s="18" t="s">
        <v>81</v>
      </c>
      <c r="BK311" s="162">
        <f>ROUND(I311*H311,2)</f>
        <v>0</v>
      </c>
      <c r="BL311" s="18" t="s">
        <v>164</v>
      </c>
      <c r="BM311" s="161" t="s">
        <v>403</v>
      </c>
    </row>
    <row r="312" spans="1:65" s="2" customFormat="1" ht="19.5">
      <c r="A312" s="33"/>
      <c r="B312" s="34"/>
      <c r="C312" s="33"/>
      <c r="D312" s="163" t="s">
        <v>166</v>
      </c>
      <c r="E312" s="33"/>
      <c r="F312" s="164" t="s">
        <v>404</v>
      </c>
      <c r="G312" s="33"/>
      <c r="H312" s="33"/>
      <c r="I312" s="165"/>
      <c r="J312" s="33"/>
      <c r="K312" s="33"/>
      <c r="L312" s="34"/>
      <c r="M312" s="166"/>
      <c r="N312" s="167"/>
      <c r="O312" s="59"/>
      <c r="P312" s="59"/>
      <c r="Q312" s="59"/>
      <c r="R312" s="59"/>
      <c r="S312" s="59"/>
      <c r="T312" s="60"/>
      <c r="U312" s="33"/>
      <c r="V312" s="33"/>
      <c r="W312" s="33"/>
      <c r="X312" s="33"/>
      <c r="Y312" s="33"/>
      <c r="Z312" s="33"/>
      <c r="AA312" s="33"/>
      <c r="AB312" s="33"/>
      <c r="AC312" s="33"/>
      <c r="AD312" s="33"/>
      <c r="AE312" s="33"/>
      <c r="AT312" s="18" t="s">
        <v>166</v>
      </c>
      <c r="AU312" s="18" t="s">
        <v>83</v>
      </c>
    </row>
    <row r="313" spans="1:65" s="2" customFormat="1" ht="29.25">
      <c r="A313" s="33"/>
      <c r="B313" s="34"/>
      <c r="C313" s="33"/>
      <c r="D313" s="163" t="s">
        <v>168</v>
      </c>
      <c r="E313" s="33"/>
      <c r="F313" s="168" t="s">
        <v>169</v>
      </c>
      <c r="G313" s="33"/>
      <c r="H313" s="33"/>
      <c r="I313" s="165"/>
      <c r="J313" s="33"/>
      <c r="K313" s="33"/>
      <c r="L313" s="34"/>
      <c r="M313" s="166"/>
      <c r="N313" s="167"/>
      <c r="O313" s="59"/>
      <c r="P313" s="59"/>
      <c r="Q313" s="59"/>
      <c r="R313" s="59"/>
      <c r="S313" s="59"/>
      <c r="T313" s="60"/>
      <c r="U313" s="33"/>
      <c r="V313" s="33"/>
      <c r="W313" s="33"/>
      <c r="X313" s="33"/>
      <c r="Y313" s="33"/>
      <c r="Z313" s="33"/>
      <c r="AA313" s="33"/>
      <c r="AB313" s="33"/>
      <c r="AC313" s="33"/>
      <c r="AD313" s="33"/>
      <c r="AE313" s="33"/>
      <c r="AT313" s="18" t="s">
        <v>168</v>
      </c>
      <c r="AU313" s="18" t="s">
        <v>83</v>
      </c>
    </row>
    <row r="314" spans="1:65" s="14" customFormat="1" ht="11.25">
      <c r="B314" s="176"/>
      <c r="D314" s="163" t="s">
        <v>170</v>
      </c>
      <c r="E314" s="177" t="s">
        <v>1</v>
      </c>
      <c r="F314" s="178" t="s">
        <v>405</v>
      </c>
      <c r="H314" s="179">
        <v>160</v>
      </c>
      <c r="I314" s="180"/>
      <c r="L314" s="176"/>
      <c r="M314" s="181"/>
      <c r="N314" s="182"/>
      <c r="O314" s="182"/>
      <c r="P314" s="182"/>
      <c r="Q314" s="182"/>
      <c r="R314" s="182"/>
      <c r="S314" s="182"/>
      <c r="T314" s="183"/>
      <c r="AT314" s="177" t="s">
        <v>170</v>
      </c>
      <c r="AU314" s="177" t="s">
        <v>83</v>
      </c>
      <c r="AV314" s="14" t="s">
        <v>83</v>
      </c>
      <c r="AW314" s="14" t="s">
        <v>32</v>
      </c>
      <c r="AX314" s="14" t="s">
        <v>81</v>
      </c>
      <c r="AY314" s="177" t="s">
        <v>157</v>
      </c>
    </row>
    <row r="315" spans="1:65" s="2" customFormat="1" ht="16.5" customHeight="1">
      <c r="A315" s="33"/>
      <c r="B315" s="149"/>
      <c r="C315" s="192" t="s">
        <v>406</v>
      </c>
      <c r="D315" s="192" t="s">
        <v>299</v>
      </c>
      <c r="E315" s="193" t="s">
        <v>407</v>
      </c>
      <c r="F315" s="194" t="s">
        <v>408</v>
      </c>
      <c r="G315" s="195" t="s">
        <v>183</v>
      </c>
      <c r="H315" s="196">
        <v>168</v>
      </c>
      <c r="I315" s="197"/>
      <c r="J315" s="198">
        <f>ROUND(I315*H315,2)</f>
        <v>0</v>
      </c>
      <c r="K315" s="194" t="s">
        <v>163</v>
      </c>
      <c r="L315" s="199"/>
      <c r="M315" s="200" t="s">
        <v>1</v>
      </c>
      <c r="N315" s="201" t="s">
        <v>40</v>
      </c>
      <c r="O315" s="59"/>
      <c r="P315" s="159">
        <f>O315*H315</f>
        <v>0</v>
      </c>
      <c r="Q315" s="159">
        <v>4.0000000000000003E-5</v>
      </c>
      <c r="R315" s="159">
        <f>Q315*H315</f>
        <v>6.7200000000000003E-3</v>
      </c>
      <c r="S315" s="159">
        <v>0</v>
      </c>
      <c r="T315" s="160">
        <f>S315*H315</f>
        <v>0</v>
      </c>
      <c r="U315" s="33"/>
      <c r="V315" s="33"/>
      <c r="W315" s="33"/>
      <c r="X315" s="33"/>
      <c r="Y315" s="33"/>
      <c r="Z315" s="33"/>
      <c r="AA315" s="33"/>
      <c r="AB315" s="33"/>
      <c r="AC315" s="33"/>
      <c r="AD315" s="33"/>
      <c r="AE315" s="33"/>
      <c r="AR315" s="161" t="s">
        <v>222</v>
      </c>
      <c r="AT315" s="161" t="s">
        <v>299</v>
      </c>
      <c r="AU315" s="161" t="s">
        <v>83</v>
      </c>
      <c r="AY315" s="18" t="s">
        <v>157</v>
      </c>
      <c r="BE315" s="162">
        <f>IF(N315="základní",J315,0)</f>
        <v>0</v>
      </c>
      <c r="BF315" s="162">
        <f>IF(N315="snížená",J315,0)</f>
        <v>0</v>
      </c>
      <c r="BG315" s="162">
        <f>IF(N315="zákl. přenesená",J315,0)</f>
        <v>0</v>
      </c>
      <c r="BH315" s="162">
        <f>IF(N315="sníž. přenesená",J315,0)</f>
        <v>0</v>
      </c>
      <c r="BI315" s="162">
        <f>IF(N315="nulová",J315,0)</f>
        <v>0</v>
      </c>
      <c r="BJ315" s="18" t="s">
        <v>81</v>
      </c>
      <c r="BK315" s="162">
        <f>ROUND(I315*H315,2)</f>
        <v>0</v>
      </c>
      <c r="BL315" s="18" t="s">
        <v>164</v>
      </c>
      <c r="BM315" s="161" t="s">
        <v>409</v>
      </c>
    </row>
    <row r="316" spans="1:65" s="2" customFormat="1" ht="11.25">
      <c r="A316" s="33"/>
      <c r="B316" s="34"/>
      <c r="C316" s="33"/>
      <c r="D316" s="163" t="s">
        <v>166</v>
      </c>
      <c r="E316" s="33"/>
      <c r="F316" s="164" t="s">
        <v>408</v>
      </c>
      <c r="G316" s="33"/>
      <c r="H316" s="33"/>
      <c r="I316" s="165"/>
      <c r="J316" s="33"/>
      <c r="K316" s="33"/>
      <c r="L316" s="34"/>
      <c r="M316" s="166"/>
      <c r="N316" s="167"/>
      <c r="O316" s="59"/>
      <c r="P316" s="59"/>
      <c r="Q316" s="59"/>
      <c r="R316" s="59"/>
      <c r="S316" s="59"/>
      <c r="T316" s="60"/>
      <c r="U316" s="33"/>
      <c r="V316" s="33"/>
      <c r="W316" s="33"/>
      <c r="X316" s="33"/>
      <c r="Y316" s="33"/>
      <c r="Z316" s="33"/>
      <c r="AA316" s="33"/>
      <c r="AB316" s="33"/>
      <c r="AC316" s="33"/>
      <c r="AD316" s="33"/>
      <c r="AE316" s="33"/>
      <c r="AT316" s="18" t="s">
        <v>166</v>
      </c>
      <c r="AU316" s="18" t="s">
        <v>83</v>
      </c>
    </row>
    <row r="317" spans="1:65" s="14" customFormat="1" ht="11.25">
      <c r="B317" s="176"/>
      <c r="D317" s="163" t="s">
        <v>170</v>
      </c>
      <c r="F317" s="178" t="s">
        <v>410</v>
      </c>
      <c r="H317" s="179">
        <v>168</v>
      </c>
      <c r="I317" s="180"/>
      <c r="L317" s="176"/>
      <c r="M317" s="181"/>
      <c r="N317" s="182"/>
      <c r="O317" s="182"/>
      <c r="P317" s="182"/>
      <c r="Q317" s="182"/>
      <c r="R317" s="182"/>
      <c r="S317" s="182"/>
      <c r="T317" s="183"/>
      <c r="AT317" s="177" t="s">
        <v>170</v>
      </c>
      <c r="AU317" s="177" t="s">
        <v>83</v>
      </c>
      <c r="AV317" s="14" t="s">
        <v>83</v>
      </c>
      <c r="AW317" s="14" t="s">
        <v>3</v>
      </c>
      <c r="AX317" s="14" t="s">
        <v>81</v>
      </c>
      <c r="AY317" s="177" t="s">
        <v>157</v>
      </c>
    </row>
    <row r="318" spans="1:65" s="2" customFormat="1" ht="37.9" customHeight="1">
      <c r="A318" s="33"/>
      <c r="B318" s="149"/>
      <c r="C318" s="150" t="s">
        <v>411</v>
      </c>
      <c r="D318" s="150" t="s">
        <v>159</v>
      </c>
      <c r="E318" s="151" t="s">
        <v>412</v>
      </c>
      <c r="F318" s="152" t="s">
        <v>413</v>
      </c>
      <c r="G318" s="153" t="s">
        <v>175</v>
      </c>
      <c r="H318" s="154">
        <v>0.41899999999999998</v>
      </c>
      <c r="I318" s="155"/>
      <c r="J318" s="156">
        <f>ROUND(I318*H318,2)</f>
        <v>0</v>
      </c>
      <c r="K318" s="152" t="s">
        <v>163</v>
      </c>
      <c r="L318" s="34"/>
      <c r="M318" s="157" t="s">
        <v>1</v>
      </c>
      <c r="N318" s="158" t="s">
        <v>40</v>
      </c>
      <c r="O318" s="59"/>
      <c r="P318" s="159">
        <f>O318*H318</f>
        <v>0</v>
      </c>
      <c r="Q318" s="159">
        <v>2.5297900000000002</v>
      </c>
      <c r="R318" s="159">
        <f>Q318*H318</f>
        <v>1.0599820100000001</v>
      </c>
      <c r="S318" s="159">
        <v>0</v>
      </c>
      <c r="T318" s="160">
        <f>S318*H318</f>
        <v>0</v>
      </c>
      <c r="U318" s="33"/>
      <c r="V318" s="33"/>
      <c r="W318" s="33"/>
      <c r="X318" s="33"/>
      <c r="Y318" s="33"/>
      <c r="Z318" s="33"/>
      <c r="AA318" s="33"/>
      <c r="AB318" s="33"/>
      <c r="AC318" s="33"/>
      <c r="AD318" s="33"/>
      <c r="AE318" s="33"/>
      <c r="AR318" s="161" t="s">
        <v>164</v>
      </c>
      <c r="AT318" s="161" t="s">
        <v>159</v>
      </c>
      <c r="AU318" s="161" t="s">
        <v>83</v>
      </c>
      <c r="AY318" s="18" t="s">
        <v>157</v>
      </c>
      <c r="BE318" s="162">
        <f>IF(N318="základní",J318,0)</f>
        <v>0</v>
      </c>
      <c r="BF318" s="162">
        <f>IF(N318="snížená",J318,0)</f>
        <v>0</v>
      </c>
      <c r="BG318" s="162">
        <f>IF(N318="zákl. přenesená",J318,0)</f>
        <v>0</v>
      </c>
      <c r="BH318" s="162">
        <f>IF(N318="sníž. přenesená",J318,0)</f>
        <v>0</v>
      </c>
      <c r="BI318" s="162">
        <f>IF(N318="nulová",J318,0)</f>
        <v>0</v>
      </c>
      <c r="BJ318" s="18" t="s">
        <v>81</v>
      </c>
      <c r="BK318" s="162">
        <f>ROUND(I318*H318,2)</f>
        <v>0</v>
      </c>
      <c r="BL318" s="18" t="s">
        <v>164</v>
      </c>
      <c r="BM318" s="161" t="s">
        <v>414</v>
      </c>
    </row>
    <row r="319" spans="1:65" s="2" customFormat="1" ht="29.25">
      <c r="A319" s="33"/>
      <c r="B319" s="34"/>
      <c r="C319" s="33"/>
      <c r="D319" s="163" t="s">
        <v>166</v>
      </c>
      <c r="E319" s="33"/>
      <c r="F319" s="164" t="s">
        <v>415</v>
      </c>
      <c r="G319" s="33"/>
      <c r="H319" s="33"/>
      <c r="I319" s="165"/>
      <c r="J319" s="33"/>
      <c r="K319" s="33"/>
      <c r="L319" s="34"/>
      <c r="M319" s="166"/>
      <c r="N319" s="167"/>
      <c r="O319" s="59"/>
      <c r="P319" s="59"/>
      <c r="Q319" s="59"/>
      <c r="R319" s="59"/>
      <c r="S319" s="59"/>
      <c r="T319" s="60"/>
      <c r="U319" s="33"/>
      <c r="V319" s="33"/>
      <c r="W319" s="33"/>
      <c r="X319" s="33"/>
      <c r="Y319" s="33"/>
      <c r="Z319" s="33"/>
      <c r="AA319" s="33"/>
      <c r="AB319" s="33"/>
      <c r="AC319" s="33"/>
      <c r="AD319" s="33"/>
      <c r="AE319" s="33"/>
      <c r="AT319" s="18" t="s">
        <v>166</v>
      </c>
      <c r="AU319" s="18" t="s">
        <v>83</v>
      </c>
    </row>
    <row r="320" spans="1:65" s="2" customFormat="1" ht="29.25">
      <c r="A320" s="33"/>
      <c r="B320" s="34"/>
      <c r="C320" s="33"/>
      <c r="D320" s="163" t="s">
        <v>168</v>
      </c>
      <c r="E320" s="33"/>
      <c r="F320" s="168" t="s">
        <v>169</v>
      </c>
      <c r="G320" s="33"/>
      <c r="H320" s="33"/>
      <c r="I320" s="165"/>
      <c r="J320" s="33"/>
      <c r="K320" s="33"/>
      <c r="L320" s="34"/>
      <c r="M320" s="166"/>
      <c r="N320" s="167"/>
      <c r="O320" s="59"/>
      <c r="P320" s="59"/>
      <c r="Q320" s="59"/>
      <c r="R320" s="59"/>
      <c r="S320" s="59"/>
      <c r="T320" s="60"/>
      <c r="U320" s="33"/>
      <c r="V320" s="33"/>
      <c r="W320" s="33"/>
      <c r="X320" s="33"/>
      <c r="Y320" s="33"/>
      <c r="Z320" s="33"/>
      <c r="AA320" s="33"/>
      <c r="AB320" s="33"/>
      <c r="AC320" s="33"/>
      <c r="AD320" s="33"/>
      <c r="AE320" s="33"/>
      <c r="AT320" s="18" t="s">
        <v>168</v>
      </c>
      <c r="AU320" s="18" t="s">
        <v>83</v>
      </c>
    </row>
    <row r="321" spans="1:65" s="13" customFormat="1" ht="11.25">
      <c r="B321" s="169"/>
      <c r="D321" s="163" t="s">
        <v>170</v>
      </c>
      <c r="E321" s="170" t="s">
        <v>1</v>
      </c>
      <c r="F321" s="171" t="s">
        <v>416</v>
      </c>
      <c r="H321" s="170" t="s">
        <v>1</v>
      </c>
      <c r="I321" s="172"/>
      <c r="L321" s="169"/>
      <c r="M321" s="173"/>
      <c r="N321" s="174"/>
      <c r="O321" s="174"/>
      <c r="P321" s="174"/>
      <c r="Q321" s="174"/>
      <c r="R321" s="174"/>
      <c r="S321" s="174"/>
      <c r="T321" s="175"/>
      <c r="AT321" s="170" t="s">
        <v>170</v>
      </c>
      <c r="AU321" s="170" t="s">
        <v>83</v>
      </c>
      <c r="AV321" s="13" t="s">
        <v>81</v>
      </c>
      <c r="AW321" s="13" t="s">
        <v>32</v>
      </c>
      <c r="AX321" s="13" t="s">
        <v>75</v>
      </c>
      <c r="AY321" s="170" t="s">
        <v>157</v>
      </c>
    </row>
    <row r="322" spans="1:65" s="14" customFormat="1" ht="11.25">
      <c r="B322" s="176"/>
      <c r="D322" s="163" t="s">
        <v>170</v>
      </c>
      <c r="E322" s="177" t="s">
        <v>1</v>
      </c>
      <c r="F322" s="178" t="s">
        <v>417</v>
      </c>
      <c r="H322" s="179">
        <v>3.3839999999999999</v>
      </c>
      <c r="I322" s="180"/>
      <c r="L322" s="176"/>
      <c r="M322" s="181"/>
      <c r="N322" s="182"/>
      <c r="O322" s="182"/>
      <c r="P322" s="182"/>
      <c r="Q322" s="182"/>
      <c r="R322" s="182"/>
      <c r="S322" s="182"/>
      <c r="T322" s="183"/>
      <c r="AT322" s="177" t="s">
        <v>170</v>
      </c>
      <c r="AU322" s="177" t="s">
        <v>83</v>
      </c>
      <c r="AV322" s="14" t="s">
        <v>83</v>
      </c>
      <c r="AW322" s="14" t="s">
        <v>32</v>
      </c>
      <c r="AX322" s="14" t="s">
        <v>75</v>
      </c>
      <c r="AY322" s="177" t="s">
        <v>157</v>
      </c>
    </row>
    <row r="323" spans="1:65" s="14" customFormat="1" ht="11.25">
      <c r="B323" s="176"/>
      <c r="D323" s="163" t="s">
        <v>170</v>
      </c>
      <c r="E323" s="177" t="s">
        <v>1</v>
      </c>
      <c r="F323" s="178" t="s">
        <v>418</v>
      </c>
      <c r="H323" s="179">
        <v>-2.9649999999999999</v>
      </c>
      <c r="I323" s="180"/>
      <c r="L323" s="176"/>
      <c r="M323" s="181"/>
      <c r="N323" s="182"/>
      <c r="O323" s="182"/>
      <c r="P323" s="182"/>
      <c r="Q323" s="182"/>
      <c r="R323" s="182"/>
      <c r="S323" s="182"/>
      <c r="T323" s="183"/>
      <c r="AT323" s="177" t="s">
        <v>170</v>
      </c>
      <c r="AU323" s="177" t="s">
        <v>83</v>
      </c>
      <c r="AV323" s="14" t="s">
        <v>83</v>
      </c>
      <c r="AW323" s="14" t="s">
        <v>32</v>
      </c>
      <c r="AX323" s="14" t="s">
        <v>75</v>
      </c>
      <c r="AY323" s="177" t="s">
        <v>157</v>
      </c>
    </row>
    <row r="324" spans="1:65" s="15" customFormat="1" ht="11.25">
      <c r="B324" s="184"/>
      <c r="D324" s="163" t="s">
        <v>170</v>
      </c>
      <c r="E324" s="185" t="s">
        <v>1</v>
      </c>
      <c r="F324" s="186" t="s">
        <v>195</v>
      </c>
      <c r="H324" s="187">
        <v>0.41900000000000004</v>
      </c>
      <c r="I324" s="188"/>
      <c r="L324" s="184"/>
      <c r="M324" s="189"/>
      <c r="N324" s="190"/>
      <c r="O324" s="190"/>
      <c r="P324" s="190"/>
      <c r="Q324" s="190"/>
      <c r="R324" s="190"/>
      <c r="S324" s="190"/>
      <c r="T324" s="191"/>
      <c r="AT324" s="185" t="s">
        <v>170</v>
      </c>
      <c r="AU324" s="185" t="s">
        <v>83</v>
      </c>
      <c r="AV324" s="15" t="s">
        <v>164</v>
      </c>
      <c r="AW324" s="15" t="s">
        <v>32</v>
      </c>
      <c r="AX324" s="15" t="s">
        <v>81</v>
      </c>
      <c r="AY324" s="185" t="s">
        <v>157</v>
      </c>
    </row>
    <row r="325" spans="1:65" s="2" customFormat="1" ht="37.9" customHeight="1">
      <c r="A325" s="33"/>
      <c r="B325" s="149"/>
      <c r="C325" s="150" t="s">
        <v>419</v>
      </c>
      <c r="D325" s="150" t="s">
        <v>159</v>
      </c>
      <c r="E325" s="151" t="s">
        <v>420</v>
      </c>
      <c r="F325" s="152" t="s">
        <v>421</v>
      </c>
      <c r="G325" s="153" t="s">
        <v>175</v>
      </c>
      <c r="H325" s="154">
        <v>2.4340000000000002</v>
      </c>
      <c r="I325" s="155"/>
      <c r="J325" s="156">
        <f>ROUND(I325*H325,2)</f>
        <v>0</v>
      </c>
      <c r="K325" s="152" t="s">
        <v>163</v>
      </c>
      <c r="L325" s="34"/>
      <c r="M325" s="157" t="s">
        <v>1</v>
      </c>
      <c r="N325" s="158" t="s">
        <v>40</v>
      </c>
      <c r="O325" s="59"/>
      <c r="P325" s="159">
        <f>O325*H325</f>
        <v>0</v>
      </c>
      <c r="Q325" s="159">
        <v>2.5143</v>
      </c>
      <c r="R325" s="159">
        <f>Q325*H325</f>
        <v>6.1198062000000002</v>
      </c>
      <c r="S325" s="159">
        <v>0</v>
      </c>
      <c r="T325" s="160">
        <f>S325*H325</f>
        <v>0</v>
      </c>
      <c r="U325" s="33"/>
      <c r="V325" s="33"/>
      <c r="W325" s="33"/>
      <c r="X325" s="33"/>
      <c r="Y325" s="33"/>
      <c r="Z325" s="33"/>
      <c r="AA325" s="33"/>
      <c r="AB325" s="33"/>
      <c r="AC325" s="33"/>
      <c r="AD325" s="33"/>
      <c r="AE325" s="33"/>
      <c r="AR325" s="161" t="s">
        <v>164</v>
      </c>
      <c r="AT325" s="161" t="s">
        <v>159</v>
      </c>
      <c r="AU325" s="161" t="s">
        <v>83</v>
      </c>
      <c r="AY325" s="18" t="s">
        <v>157</v>
      </c>
      <c r="BE325" s="162">
        <f>IF(N325="základní",J325,0)</f>
        <v>0</v>
      </c>
      <c r="BF325" s="162">
        <f>IF(N325="snížená",J325,0)</f>
        <v>0</v>
      </c>
      <c r="BG325" s="162">
        <f>IF(N325="zákl. přenesená",J325,0)</f>
        <v>0</v>
      </c>
      <c r="BH325" s="162">
        <f>IF(N325="sníž. přenesená",J325,0)</f>
        <v>0</v>
      </c>
      <c r="BI325" s="162">
        <f>IF(N325="nulová",J325,0)</f>
        <v>0</v>
      </c>
      <c r="BJ325" s="18" t="s">
        <v>81</v>
      </c>
      <c r="BK325" s="162">
        <f>ROUND(I325*H325,2)</f>
        <v>0</v>
      </c>
      <c r="BL325" s="18" t="s">
        <v>164</v>
      </c>
      <c r="BM325" s="161" t="s">
        <v>422</v>
      </c>
    </row>
    <row r="326" spans="1:65" s="2" customFormat="1" ht="29.25">
      <c r="A326" s="33"/>
      <c r="B326" s="34"/>
      <c r="C326" s="33"/>
      <c r="D326" s="163" t="s">
        <v>166</v>
      </c>
      <c r="E326" s="33"/>
      <c r="F326" s="164" t="s">
        <v>423</v>
      </c>
      <c r="G326" s="33"/>
      <c r="H326" s="33"/>
      <c r="I326" s="165"/>
      <c r="J326" s="33"/>
      <c r="K326" s="33"/>
      <c r="L326" s="34"/>
      <c r="M326" s="166"/>
      <c r="N326" s="167"/>
      <c r="O326" s="59"/>
      <c r="P326" s="59"/>
      <c r="Q326" s="59"/>
      <c r="R326" s="59"/>
      <c r="S326" s="59"/>
      <c r="T326" s="60"/>
      <c r="U326" s="33"/>
      <c r="V326" s="33"/>
      <c r="W326" s="33"/>
      <c r="X326" s="33"/>
      <c r="Y326" s="33"/>
      <c r="Z326" s="33"/>
      <c r="AA326" s="33"/>
      <c r="AB326" s="33"/>
      <c r="AC326" s="33"/>
      <c r="AD326" s="33"/>
      <c r="AE326" s="33"/>
      <c r="AT326" s="18" t="s">
        <v>166</v>
      </c>
      <c r="AU326" s="18" t="s">
        <v>83</v>
      </c>
    </row>
    <row r="327" spans="1:65" s="2" customFormat="1" ht="29.25">
      <c r="A327" s="33"/>
      <c r="B327" s="34"/>
      <c r="C327" s="33"/>
      <c r="D327" s="163" t="s">
        <v>168</v>
      </c>
      <c r="E327" s="33"/>
      <c r="F327" s="168" t="s">
        <v>169</v>
      </c>
      <c r="G327" s="33"/>
      <c r="H327" s="33"/>
      <c r="I327" s="165"/>
      <c r="J327" s="33"/>
      <c r="K327" s="33"/>
      <c r="L327" s="34"/>
      <c r="M327" s="166"/>
      <c r="N327" s="167"/>
      <c r="O327" s="59"/>
      <c r="P327" s="59"/>
      <c r="Q327" s="59"/>
      <c r="R327" s="59"/>
      <c r="S327" s="59"/>
      <c r="T327" s="60"/>
      <c r="U327" s="33"/>
      <c r="V327" s="33"/>
      <c r="W327" s="33"/>
      <c r="X327" s="33"/>
      <c r="Y327" s="33"/>
      <c r="Z327" s="33"/>
      <c r="AA327" s="33"/>
      <c r="AB327" s="33"/>
      <c r="AC327" s="33"/>
      <c r="AD327" s="33"/>
      <c r="AE327" s="33"/>
      <c r="AT327" s="18" t="s">
        <v>168</v>
      </c>
      <c r="AU327" s="18" t="s">
        <v>83</v>
      </c>
    </row>
    <row r="328" spans="1:65" s="13" customFormat="1" ht="11.25">
      <c r="B328" s="169"/>
      <c r="D328" s="163" t="s">
        <v>170</v>
      </c>
      <c r="E328" s="170" t="s">
        <v>1</v>
      </c>
      <c r="F328" s="171" t="s">
        <v>424</v>
      </c>
      <c r="H328" s="170" t="s">
        <v>1</v>
      </c>
      <c r="I328" s="172"/>
      <c r="L328" s="169"/>
      <c r="M328" s="173"/>
      <c r="N328" s="174"/>
      <c r="O328" s="174"/>
      <c r="P328" s="174"/>
      <c r="Q328" s="174"/>
      <c r="R328" s="174"/>
      <c r="S328" s="174"/>
      <c r="T328" s="175"/>
      <c r="AT328" s="170" t="s">
        <v>170</v>
      </c>
      <c r="AU328" s="170" t="s">
        <v>83</v>
      </c>
      <c r="AV328" s="13" t="s">
        <v>81</v>
      </c>
      <c r="AW328" s="13" t="s">
        <v>32</v>
      </c>
      <c r="AX328" s="13" t="s">
        <v>75</v>
      </c>
      <c r="AY328" s="170" t="s">
        <v>157</v>
      </c>
    </row>
    <row r="329" spans="1:65" s="14" customFormat="1" ht="11.25">
      <c r="B329" s="176"/>
      <c r="D329" s="163" t="s">
        <v>170</v>
      </c>
      <c r="E329" s="177" t="s">
        <v>1</v>
      </c>
      <c r="F329" s="178" t="s">
        <v>425</v>
      </c>
      <c r="H329" s="179">
        <v>1.9339999999999999</v>
      </c>
      <c r="I329" s="180"/>
      <c r="L329" s="176"/>
      <c r="M329" s="181"/>
      <c r="N329" s="182"/>
      <c r="O329" s="182"/>
      <c r="P329" s="182"/>
      <c r="Q329" s="182"/>
      <c r="R329" s="182"/>
      <c r="S329" s="182"/>
      <c r="T329" s="183"/>
      <c r="AT329" s="177" t="s">
        <v>170</v>
      </c>
      <c r="AU329" s="177" t="s">
        <v>83</v>
      </c>
      <c r="AV329" s="14" t="s">
        <v>83</v>
      </c>
      <c r="AW329" s="14" t="s">
        <v>32</v>
      </c>
      <c r="AX329" s="14" t="s">
        <v>75</v>
      </c>
      <c r="AY329" s="177" t="s">
        <v>157</v>
      </c>
    </row>
    <row r="330" spans="1:65" s="14" customFormat="1" ht="22.5">
      <c r="B330" s="176"/>
      <c r="D330" s="163" t="s">
        <v>170</v>
      </c>
      <c r="E330" s="177" t="s">
        <v>1</v>
      </c>
      <c r="F330" s="178" t="s">
        <v>426</v>
      </c>
      <c r="H330" s="179">
        <v>0.5</v>
      </c>
      <c r="I330" s="180"/>
      <c r="L330" s="176"/>
      <c r="M330" s="181"/>
      <c r="N330" s="182"/>
      <c r="O330" s="182"/>
      <c r="P330" s="182"/>
      <c r="Q330" s="182"/>
      <c r="R330" s="182"/>
      <c r="S330" s="182"/>
      <c r="T330" s="183"/>
      <c r="AT330" s="177" t="s">
        <v>170</v>
      </c>
      <c r="AU330" s="177" t="s">
        <v>83</v>
      </c>
      <c r="AV330" s="14" t="s">
        <v>83</v>
      </c>
      <c r="AW330" s="14" t="s">
        <v>32</v>
      </c>
      <c r="AX330" s="14" t="s">
        <v>75</v>
      </c>
      <c r="AY330" s="177" t="s">
        <v>157</v>
      </c>
    </row>
    <row r="331" spans="1:65" s="15" customFormat="1" ht="11.25">
      <c r="B331" s="184"/>
      <c r="D331" s="163" t="s">
        <v>170</v>
      </c>
      <c r="E331" s="185" t="s">
        <v>1</v>
      </c>
      <c r="F331" s="186" t="s">
        <v>195</v>
      </c>
      <c r="H331" s="187">
        <v>2.4340000000000002</v>
      </c>
      <c r="I331" s="188"/>
      <c r="L331" s="184"/>
      <c r="M331" s="189"/>
      <c r="N331" s="190"/>
      <c r="O331" s="190"/>
      <c r="P331" s="190"/>
      <c r="Q331" s="190"/>
      <c r="R331" s="190"/>
      <c r="S331" s="190"/>
      <c r="T331" s="191"/>
      <c r="AT331" s="185" t="s">
        <v>170</v>
      </c>
      <c r="AU331" s="185" t="s">
        <v>83</v>
      </c>
      <c r="AV331" s="15" t="s">
        <v>164</v>
      </c>
      <c r="AW331" s="15" t="s">
        <v>32</v>
      </c>
      <c r="AX331" s="15" t="s">
        <v>81</v>
      </c>
      <c r="AY331" s="185" t="s">
        <v>157</v>
      </c>
    </row>
    <row r="332" spans="1:65" s="2" customFormat="1" ht="24.2" customHeight="1">
      <c r="A332" s="33"/>
      <c r="B332" s="149"/>
      <c r="C332" s="150" t="s">
        <v>427</v>
      </c>
      <c r="D332" s="150" t="s">
        <v>159</v>
      </c>
      <c r="E332" s="151" t="s">
        <v>428</v>
      </c>
      <c r="F332" s="152" t="s">
        <v>429</v>
      </c>
      <c r="G332" s="153" t="s">
        <v>162</v>
      </c>
      <c r="H332" s="154">
        <v>16.085000000000001</v>
      </c>
      <c r="I332" s="155"/>
      <c r="J332" s="156">
        <f>ROUND(I332*H332,2)</f>
        <v>0</v>
      </c>
      <c r="K332" s="152" t="s">
        <v>163</v>
      </c>
      <c r="L332" s="34"/>
      <c r="M332" s="157" t="s">
        <v>1</v>
      </c>
      <c r="N332" s="158" t="s">
        <v>40</v>
      </c>
      <c r="O332" s="59"/>
      <c r="P332" s="159">
        <f>O332*H332</f>
        <v>0</v>
      </c>
      <c r="Q332" s="159">
        <v>4.3200000000000001E-3</v>
      </c>
      <c r="R332" s="159">
        <f>Q332*H332</f>
        <v>6.9487199999999999E-2</v>
      </c>
      <c r="S332" s="159">
        <v>0</v>
      </c>
      <c r="T332" s="160">
        <f>S332*H332</f>
        <v>0</v>
      </c>
      <c r="U332" s="33"/>
      <c r="V332" s="33"/>
      <c r="W332" s="33"/>
      <c r="X332" s="33"/>
      <c r="Y332" s="33"/>
      <c r="Z332" s="33"/>
      <c r="AA332" s="33"/>
      <c r="AB332" s="33"/>
      <c r="AC332" s="33"/>
      <c r="AD332" s="33"/>
      <c r="AE332" s="33"/>
      <c r="AR332" s="161" t="s">
        <v>164</v>
      </c>
      <c r="AT332" s="161" t="s">
        <v>159</v>
      </c>
      <c r="AU332" s="161" t="s">
        <v>83</v>
      </c>
      <c r="AY332" s="18" t="s">
        <v>157</v>
      </c>
      <c r="BE332" s="162">
        <f>IF(N332="základní",J332,0)</f>
        <v>0</v>
      </c>
      <c r="BF332" s="162">
        <f>IF(N332="snížená",J332,0)</f>
        <v>0</v>
      </c>
      <c r="BG332" s="162">
        <f>IF(N332="zákl. přenesená",J332,0)</f>
        <v>0</v>
      </c>
      <c r="BH332" s="162">
        <f>IF(N332="sníž. přenesená",J332,0)</f>
        <v>0</v>
      </c>
      <c r="BI332" s="162">
        <f>IF(N332="nulová",J332,0)</f>
        <v>0</v>
      </c>
      <c r="BJ332" s="18" t="s">
        <v>81</v>
      </c>
      <c r="BK332" s="162">
        <f>ROUND(I332*H332,2)</f>
        <v>0</v>
      </c>
      <c r="BL332" s="18" t="s">
        <v>164</v>
      </c>
      <c r="BM332" s="161" t="s">
        <v>430</v>
      </c>
    </row>
    <row r="333" spans="1:65" s="2" customFormat="1" ht="29.25">
      <c r="A333" s="33"/>
      <c r="B333" s="34"/>
      <c r="C333" s="33"/>
      <c r="D333" s="163" t="s">
        <v>166</v>
      </c>
      <c r="E333" s="33"/>
      <c r="F333" s="164" t="s">
        <v>431</v>
      </c>
      <c r="G333" s="33"/>
      <c r="H333" s="33"/>
      <c r="I333" s="165"/>
      <c r="J333" s="33"/>
      <c r="K333" s="33"/>
      <c r="L333" s="34"/>
      <c r="M333" s="166"/>
      <c r="N333" s="167"/>
      <c r="O333" s="59"/>
      <c r="P333" s="59"/>
      <c r="Q333" s="59"/>
      <c r="R333" s="59"/>
      <c r="S333" s="59"/>
      <c r="T333" s="60"/>
      <c r="U333" s="33"/>
      <c r="V333" s="33"/>
      <c r="W333" s="33"/>
      <c r="X333" s="33"/>
      <c r="Y333" s="33"/>
      <c r="Z333" s="33"/>
      <c r="AA333" s="33"/>
      <c r="AB333" s="33"/>
      <c r="AC333" s="33"/>
      <c r="AD333" s="33"/>
      <c r="AE333" s="33"/>
      <c r="AT333" s="18" t="s">
        <v>166</v>
      </c>
      <c r="AU333" s="18" t="s">
        <v>83</v>
      </c>
    </row>
    <row r="334" spans="1:65" s="2" customFormat="1" ht="29.25">
      <c r="A334" s="33"/>
      <c r="B334" s="34"/>
      <c r="C334" s="33"/>
      <c r="D334" s="163" t="s">
        <v>168</v>
      </c>
      <c r="E334" s="33"/>
      <c r="F334" s="168" t="s">
        <v>169</v>
      </c>
      <c r="G334" s="33"/>
      <c r="H334" s="33"/>
      <c r="I334" s="165"/>
      <c r="J334" s="33"/>
      <c r="K334" s="33"/>
      <c r="L334" s="34"/>
      <c r="M334" s="166"/>
      <c r="N334" s="167"/>
      <c r="O334" s="59"/>
      <c r="P334" s="59"/>
      <c r="Q334" s="59"/>
      <c r="R334" s="59"/>
      <c r="S334" s="59"/>
      <c r="T334" s="60"/>
      <c r="U334" s="33"/>
      <c r="V334" s="33"/>
      <c r="W334" s="33"/>
      <c r="X334" s="33"/>
      <c r="Y334" s="33"/>
      <c r="Z334" s="33"/>
      <c r="AA334" s="33"/>
      <c r="AB334" s="33"/>
      <c r="AC334" s="33"/>
      <c r="AD334" s="33"/>
      <c r="AE334" s="33"/>
      <c r="AT334" s="18" t="s">
        <v>168</v>
      </c>
      <c r="AU334" s="18" t="s">
        <v>83</v>
      </c>
    </row>
    <row r="335" spans="1:65" s="13" customFormat="1" ht="11.25">
      <c r="B335" s="169"/>
      <c r="D335" s="163" t="s">
        <v>170</v>
      </c>
      <c r="E335" s="170" t="s">
        <v>1</v>
      </c>
      <c r="F335" s="171" t="s">
        <v>432</v>
      </c>
      <c r="H335" s="170" t="s">
        <v>1</v>
      </c>
      <c r="I335" s="172"/>
      <c r="L335" s="169"/>
      <c r="M335" s="173"/>
      <c r="N335" s="174"/>
      <c r="O335" s="174"/>
      <c r="P335" s="174"/>
      <c r="Q335" s="174"/>
      <c r="R335" s="174"/>
      <c r="S335" s="174"/>
      <c r="T335" s="175"/>
      <c r="AT335" s="170" t="s">
        <v>170</v>
      </c>
      <c r="AU335" s="170" t="s">
        <v>83</v>
      </c>
      <c r="AV335" s="13" t="s">
        <v>81</v>
      </c>
      <c r="AW335" s="13" t="s">
        <v>32</v>
      </c>
      <c r="AX335" s="13" t="s">
        <v>75</v>
      </c>
      <c r="AY335" s="170" t="s">
        <v>157</v>
      </c>
    </row>
    <row r="336" spans="1:65" s="14" customFormat="1" ht="11.25">
      <c r="B336" s="176"/>
      <c r="D336" s="163" t="s">
        <v>170</v>
      </c>
      <c r="E336" s="177" t="s">
        <v>1</v>
      </c>
      <c r="F336" s="178" t="s">
        <v>433</v>
      </c>
      <c r="H336" s="179">
        <v>5.673</v>
      </c>
      <c r="I336" s="180"/>
      <c r="L336" s="176"/>
      <c r="M336" s="181"/>
      <c r="N336" s="182"/>
      <c r="O336" s="182"/>
      <c r="P336" s="182"/>
      <c r="Q336" s="182"/>
      <c r="R336" s="182"/>
      <c r="S336" s="182"/>
      <c r="T336" s="183"/>
      <c r="AT336" s="177" t="s">
        <v>170</v>
      </c>
      <c r="AU336" s="177" t="s">
        <v>83</v>
      </c>
      <c r="AV336" s="14" t="s">
        <v>83</v>
      </c>
      <c r="AW336" s="14" t="s">
        <v>32</v>
      </c>
      <c r="AX336" s="14" t="s">
        <v>75</v>
      </c>
      <c r="AY336" s="177" t="s">
        <v>157</v>
      </c>
    </row>
    <row r="337" spans="1:65" s="13" customFormat="1" ht="11.25">
      <c r="B337" s="169"/>
      <c r="D337" s="163" t="s">
        <v>170</v>
      </c>
      <c r="E337" s="170" t="s">
        <v>1</v>
      </c>
      <c r="F337" s="171" t="s">
        <v>424</v>
      </c>
      <c r="H337" s="170" t="s">
        <v>1</v>
      </c>
      <c r="I337" s="172"/>
      <c r="L337" s="169"/>
      <c r="M337" s="173"/>
      <c r="N337" s="174"/>
      <c r="O337" s="174"/>
      <c r="P337" s="174"/>
      <c r="Q337" s="174"/>
      <c r="R337" s="174"/>
      <c r="S337" s="174"/>
      <c r="T337" s="175"/>
      <c r="AT337" s="170" t="s">
        <v>170</v>
      </c>
      <c r="AU337" s="170" t="s">
        <v>83</v>
      </c>
      <c r="AV337" s="13" t="s">
        <v>81</v>
      </c>
      <c r="AW337" s="13" t="s">
        <v>32</v>
      </c>
      <c r="AX337" s="13" t="s">
        <v>75</v>
      </c>
      <c r="AY337" s="170" t="s">
        <v>157</v>
      </c>
    </row>
    <row r="338" spans="1:65" s="14" customFormat="1" ht="11.25">
      <c r="B338" s="176"/>
      <c r="D338" s="163" t="s">
        <v>170</v>
      </c>
      <c r="E338" s="177" t="s">
        <v>1</v>
      </c>
      <c r="F338" s="178" t="s">
        <v>434</v>
      </c>
      <c r="H338" s="179">
        <v>2.2269999999999999</v>
      </c>
      <c r="I338" s="180"/>
      <c r="L338" s="176"/>
      <c r="M338" s="181"/>
      <c r="N338" s="182"/>
      <c r="O338" s="182"/>
      <c r="P338" s="182"/>
      <c r="Q338" s="182"/>
      <c r="R338" s="182"/>
      <c r="S338" s="182"/>
      <c r="T338" s="183"/>
      <c r="AT338" s="177" t="s">
        <v>170</v>
      </c>
      <c r="AU338" s="177" t="s">
        <v>83</v>
      </c>
      <c r="AV338" s="14" t="s">
        <v>83</v>
      </c>
      <c r="AW338" s="14" t="s">
        <v>32</v>
      </c>
      <c r="AX338" s="14" t="s">
        <v>75</v>
      </c>
      <c r="AY338" s="177" t="s">
        <v>157</v>
      </c>
    </row>
    <row r="339" spans="1:65" s="14" customFormat="1" ht="11.25">
      <c r="B339" s="176"/>
      <c r="D339" s="163" t="s">
        <v>170</v>
      </c>
      <c r="E339" s="177" t="s">
        <v>1</v>
      </c>
      <c r="F339" s="178" t="s">
        <v>435</v>
      </c>
      <c r="H339" s="179">
        <v>5.6390000000000002</v>
      </c>
      <c r="I339" s="180"/>
      <c r="L339" s="176"/>
      <c r="M339" s="181"/>
      <c r="N339" s="182"/>
      <c r="O339" s="182"/>
      <c r="P339" s="182"/>
      <c r="Q339" s="182"/>
      <c r="R339" s="182"/>
      <c r="S339" s="182"/>
      <c r="T339" s="183"/>
      <c r="AT339" s="177" t="s">
        <v>170</v>
      </c>
      <c r="AU339" s="177" t="s">
        <v>83</v>
      </c>
      <c r="AV339" s="14" t="s">
        <v>83</v>
      </c>
      <c r="AW339" s="14" t="s">
        <v>32</v>
      </c>
      <c r="AX339" s="14" t="s">
        <v>75</v>
      </c>
      <c r="AY339" s="177" t="s">
        <v>157</v>
      </c>
    </row>
    <row r="340" spans="1:65" s="14" customFormat="1" ht="11.25">
      <c r="B340" s="176"/>
      <c r="D340" s="163" t="s">
        <v>170</v>
      </c>
      <c r="E340" s="177" t="s">
        <v>1</v>
      </c>
      <c r="F340" s="178" t="s">
        <v>436</v>
      </c>
      <c r="H340" s="179">
        <v>0.54600000000000004</v>
      </c>
      <c r="I340" s="180"/>
      <c r="L340" s="176"/>
      <c r="M340" s="181"/>
      <c r="N340" s="182"/>
      <c r="O340" s="182"/>
      <c r="P340" s="182"/>
      <c r="Q340" s="182"/>
      <c r="R340" s="182"/>
      <c r="S340" s="182"/>
      <c r="T340" s="183"/>
      <c r="AT340" s="177" t="s">
        <v>170</v>
      </c>
      <c r="AU340" s="177" t="s">
        <v>83</v>
      </c>
      <c r="AV340" s="14" t="s">
        <v>83</v>
      </c>
      <c r="AW340" s="14" t="s">
        <v>32</v>
      </c>
      <c r="AX340" s="14" t="s">
        <v>75</v>
      </c>
      <c r="AY340" s="177" t="s">
        <v>157</v>
      </c>
    </row>
    <row r="341" spans="1:65" s="14" customFormat="1" ht="11.25">
      <c r="B341" s="176"/>
      <c r="D341" s="163" t="s">
        <v>170</v>
      </c>
      <c r="E341" s="177" t="s">
        <v>1</v>
      </c>
      <c r="F341" s="178" t="s">
        <v>437</v>
      </c>
      <c r="H341" s="179">
        <v>2</v>
      </c>
      <c r="I341" s="180"/>
      <c r="L341" s="176"/>
      <c r="M341" s="181"/>
      <c r="N341" s="182"/>
      <c r="O341" s="182"/>
      <c r="P341" s="182"/>
      <c r="Q341" s="182"/>
      <c r="R341" s="182"/>
      <c r="S341" s="182"/>
      <c r="T341" s="183"/>
      <c r="AT341" s="177" t="s">
        <v>170</v>
      </c>
      <c r="AU341" s="177" t="s">
        <v>83</v>
      </c>
      <c r="AV341" s="14" t="s">
        <v>83</v>
      </c>
      <c r="AW341" s="14" t="s">
        <v>32</v>
      </c>
      <c r="AX341" s="14" t="s">
        <v>75</v>
      </c>
      <c r="AY341" s="177" t="s">
        <v>157</v>
      </c>
    </row>
    <row r="342" spans="1:65" s="15" customFormat="1" ht="11.25">
      <c r="B342" s="184"/>
      <c r="D342" s="163" t="s">
        <v>170</v>
      </c>
      <c r="E342" s="185" t="s">
        <v>1</v>
      </c>
      <c r="F342" s="186" t="s">
        <v>195</v>
      </c>
      <c r="H342" s="187">
        <v>16.085000000000001</v>
      </c>
      <c r="I342" s="188"/>
      <c r="L342" s="184"/>
      <c r="M342" s="189"/>
      <c r="N342" s="190"/>
      <c r="O342" s="190"/>
      <c r="P342" s="190"/>
      <c r="Q342" s="190"/>
      <c r="R342" s="190"/>
      <c r="S342" s="190"/>
      <c r="T342" s="191"/>
      <c r="AT342" s="185" t="s">
        <v>170</v>
      </c>
      <c r="AU342" s="185" t="s">
        <v>83</v>
      </c>
      <c r="AV342" s="15" t="s">
        <v>164</v>
      </c>
      <c r="AW342" s="15" t="s">
        <v>32</v>
      </c>
      <c r="AX342" s="15" t="s">
        <v>81</v>
      </c>
      <c r="AY342" s="185" t="s">
        <v>157</v>
      </c>
    </row>
    <row r="343" spans="1:65" s="2" customFormat="1" ht="33" customHeight="1">
      <c r="A343" s="33"/>
      <c r="B343" s="149"/>
      <c r="C343" s="150" t="s">
        <v>438</v>
      </c>
      <c r="D343" s="150" t="s">
        <v>159</v>
      </c>
      <c r="E343" s="151" t="s">
        <v>439</v>
      </c>
      <c r="F343" s="152" t="s">
        <v>440</v>
      </c>
      <c r="G343" s="153" t="s">
        <v>162</v>
      </c>
      <c r="H343" s="154">
        <v>16.085000000000001</v>
      </c>
      <c r="I343" s="155"/>
      <c r="J343" s="156">
        <f>ROUND(I343*H343,2)</f>
        <v>0</v>
      </c>
      <c r="K343" s="152" t="s">
        <v>163</v>
      </c>
      <c r="L343" s="34"/>
      <c r="M343" s="157" t="s">
        <v>1</v>
      </c>
      <c r="N343" s="158" t="s">
        <v>40</v>
      </c>
      <c r="O343" s="59"/>
      <c r="P343" s="159">
        <f>O343*H343</f>
        <v>0</v>
      </c>
      <c r="Q343" s="159">
        <v>0</v>
      </c>
      <c r="R343" s="159">
        <f>Q343*H343</f>
        <v>0</v>
      </c>
      <c r="S343" s="159">
        <v>0</v>
      </c>
      <c r="T343" s="160">
        <f>S343*H343</f>
        <v>0</v>
      </c>
      <c r="U343" s="33"/>
      <c r="V343" s="33"/>
      <c r="W343" s="33"/>
      <c r="X343" s="33"/>
      <c r="Y343" s="33"/>
      <c r="Z343" s="33"/>
      <c r="AA343" s="33"/>
      <c r="AB343" s="33"/>
      <c r="AC343" s="33"/>
      <c r="AD343" s="33"/>
      <c r="AE343" s="33"/>
      <c r="AR343" s="161" t="s">
        <v>164</v>
      </c>
      <c r="AT343" s="161" t="s">
        <v>159</v>
      </c>
      <c r="AU343" s="161" t="s">
        <v>83</v>
      </c>
      <c r="AY343" s="18" t="s">
        <v>157</v>
      </c>
      <c r="BE343" s="162">
        <f>IF(N343="základní",J343,0)</f>
        <v>0</v>
      </c>
      <c r="BF343" s="162">
        <f>IF(N343="snížená",J343,0)</f>
        <v>0</v>
      </c>
      <c r="BG343" s="162">
        <f>IF(N343="zákl. přenesená",J343,0)</f>
        <v>0</v>
      </c>
      <c r="BH343" s="162">
        <f>IF(N343="sníž. přenesená",J343,0)</f>
        <v>0</v>
      </c>
      <c r="BI343" s="162">
        <f>IF(N343="nulová",J343,0)</f>
        <v>0</v>
      </c>
      <c r="BJ343" s="18" t="s">
        <v>81</v>
      </c>
      <c r="BK343" s="162">
        <f>ROUND(I343*H343,2)</f>
        <v>0</v>
      </c>
      <c r="BL343" s="18" t="s">
        <v>164</v>
      </c>
      <c r="BM343" s="161" t="s">
        <v>441</v>
      </c>
    </row>
    <row r="344" spans="1:65" s="2" customFormat="1" ht="29.25">
      <c r="A344" s="33"/>
      <c r="B344" s="34"/>
      <c r="C344" s="33"/>
      <c r="D344" s="163" t="s">
        <v>166</v>
      </c>
      <c r="E344" s="33"/>
      <c r="F344" s="164" t="s">
        <v>442</v>
      </c>
      <c r="G344" s="33"/>
      <c r="H344" s="33"/>
      <c r="I344" s="165"/>
      <c r="J344" s="33"/>
      <c r="K344" s="33"/>
      <c r="L344" s="34"/>
      <c r="M344" s="166"/>
      <c r="N344" s="167"/>
      <c r="O344" s="59"/>
      <c r="P344" s="59"/>
      <c r="Q344" s="59"/>
      <c r="R344" s="59"/>
      <c r="S344" s="59"/>
      <c r="T344" s="60"/>
      <c r="U344" s="33"/>
      <c r="V344" s="33"/>
      <c r="W344" s="33"/>
      <c r="X344" s="33"/>
      <c r="Y344" s="33"/>
      <c r="Z344" s="33"/>
      <c r="AA344" s="33"/>
      <c r="AB344" s="33"/>
      <c r="AC344" s="33"/>
      <c r="AD344" s="33"/>
      <c r="AE344" s="33"/>
      <c r="AT344" s="18" t="s">
        <v>166</v>
      </c>
      <c r="AU344" s="18" t="s">
        <v>83</v>
      </c>
    </row>
    <row r="345" spans="1:65" s="2" customFormat="1" ht="24.2" customHeight="1">
      <c r="A345" s="33"/>
      <c r="B345" s="149"/>
      <c r="C345" s="150" t="s">
        <v>443</v>
      </c>
      <c r="D345" s="150" t="s">
        <v>159</v>
      </c>
      <c r="E345" s="151" t="s">
        <v>444</v>
      </c>
      <c r="F345" s="152" t="s">
        <v>445</v>
      </c>
      <c r="G345" s="153" t="s">
        <v>302</v>
      </c>
      <c r="H345" s="154">
        <v>0.22</v>
      </c>
      <c r="I345" s="155"/>
      <c r="J345" s="156">
        <f>ROUND(I345*H345,2)</f>
        <v>0</v>
      </c>
      <c r="K345" s="152" t="s">
        <v>163</v>
      </c>
      <c r="L345" s="34"/>
      <c r="M345" s="157" t="s">
        <v>1</v>
      </c>
      <c r="N345" s="158" t="s">
        <v>40</v>
      </c>
      <c r="O345" s="59"/>
      <c r="P345" s="159">
        <f>O345*H345</f>
        <v>0</v>
      </c>
      <c r="Q345" s="159">
        <v>1.10907</v>
      </c>
      <c r="R345" s="159">
        <f>Q345*H345</f>
        <v>0.2439954</v>
      </c>
      <c r="S345" s="159">
        <v>0</v>
      </c>
      <c r="T345" s="160">
        <f>S345*H345</f>
        <v>0</v>
      </c>
      <c r="U345" s="33"/>
      <c r="V345" s="33"/>
      <c r="W345" s="33"/>
      <c r="X345" s="33"/>
      <c r="Y345" s="33"/>
      <c r="Z345" s="33"/>
      <c r="AA345" s="33"/>
      <c r="AB345" s="33"/>
      <c r="AC345" s="33"/>
      <c r="AD345" s="33"/>
      <c r="AE345" s="33"/>
      <c r="AR345" s="161" t="s">
        <v>164</v>
      </c>
      <c r="AT345" s="161" t="s">
        <v>159</v>
      </c>
      <c r="AU345" s="161" t="s">
        <v>83</v>
      </c>
      <c r="AY345" s="18" t="s">
        <v>157</v>
      </c>
      <c r="BE345" s="162">
        <f>IF(N345="základní",J345,0)</f>
        <v>0</v>
      </c>
      <c r="BF345" s="162">
        <f>IF(N345="snížená",J345,0)</f>
        <v>0</v>
      </c>
      <c r="BG345" s="162">
        <f>IF(N345="zákl. přenesená",J345,0)</f>
        <v>0</v>
      </c>
      <c r="BH345" s="162">
        <f>IF(N345="sníž. přenesená",J345,0)</f>
        <v>0</v>
      </c>
      <c r="BI345" s="162">
        <f>IF(N345="nulová",J345,0)</f>
        <v>0</v>
      </c>
      <c r="BJ345" s="18" t="s">
        <v>81</v>
      </c>
      <c r="BK345" s="162">
        <f>ROUND(I345*H345,2)</f>
        <v>0</v>
      </c>
      <c r="BL345" s="18" t="s">
        <v>164</v>
      </c>
      <c r="BM345" s="161" t="s">
        <v>446</v>
      </c>
    </row>
    <row r="346" spans="1:65" s="2" customFormat="1" ht="19.5">
      <c r="A346" s="33"/>
      <c r="B346" s="34"/>
      <c r="C346" s="33"/>
      <c r="D346" s="163" t="s">
        <v>166</v>
      </c>
      <c r="E346" s="33"/>
      <c r="F346" s="164" t="s">
        <v>447</v>
      </c>
      <c r="G346" s="33"/>
      <c r="H346" s="33"/>
      <c r="I346" s="165"/>
      <c r="J346" s="33"/>
      <c r="K346" s="33"/>
      <c r="L346" s="34"/>
      <c r="M346" s="166"/>
      <c r="N346" s="167"/>
      <c r="O346" s="59"/>
      <c r="P346" s="59"/>
      <c r="Q346" s="59"/>
      <c r="R346" s="59"/>
      <c r="S346" s="59"/>
      <c r="T346" s="60"/>
      <c r="U346" s="33"/>
      <c r="V346" s="33"/>
      <c r="W346" s="33"/>
      <c r="X346" s="33"/>
      <c r="Y346" s="33"/>
      <c r="Z346" s="33"/>
      <c r="AA346" s="33"/>
      <c r="AB346" s="33"/>
      <c r="AC346" s="33"/>
      <c r="AD346" s="33"/>
      <c r="AE346" s="33"/>
      <c r="AT346" s="18" t="s">
        <v>166</v>
      </c>
      <c r="AU346" s="18" t="s">
        <v>83</v>
      </c>
    </row>
    <row r="347" spans="1:65" s="2" customFormat="1" ht="19.5">
      <c r="A347" s="33"/>
      <c r="B347" s="34"/>
      <c r="C347" s="33"/>
      <c r="D347" s="163" t="s">
        <v>168</v>
      </c>
      <c r="E347" s="33"/>
      <c r="F347" s="168" t="s">
        <v>448</v>
      </c>
      <c r="G347" s="33"/>
      <c r="H347" s="33"/>
      <c r="I347" s="165"/>
      <c r="J347" s="33"/>
      <c r="K347" s="33"/>
      <c r="L347" s="34"/>
      <c r="M347" s="166"/>
      <c r="N347" s="167"/>
      <c r="O347" s="59"/>
      <c r="P347" s="59"/>
      <c r="Q347" s="59"/>
      <c r="R347" s="59"/>
      <c r="S347" s="59"/>
      <c r="T347" s="60"/>
      <c r="U347" s="33"/>
      <c r="V347" s="33"/>
      <c r="W347" s="33"/>
      <c r="X347" s="33"/>
      <c r="Y347" s="33"/>
      <c r="Z347" s="33"/>
      <c r="AA347" s="33"/>
      <c r="AB347" s="33"/>
      <c r="AC347" s="33"/>
      <c r="AD347" s="33"/>
      <c r="AE347" s="33"/>
      <c r="AT347" s="18" t="s">
        <v>168</v>
      </c>
      <c r="AU347" s="18" t="s">
        <v>83</v>
      </c>
    </row>
    <row r="348" spans="1:65" s="14" customFormat="1" ht="11.25">
      <c r="B348" s="176"/>
      <c r="D348" s="163" t="s">
        <v>170</v>
      </c>
      <c r="E348" s="177" t="s">
        <v>1</v>
      </c>
      <c r="F348" s="178" t="s">
        <v>449</v>
      </c>
      <c r="H348" s="179">
        <v>0.22</v>
      </c>
      <c r="I348" s="180"/>
      <c r="L348" s="176"/>
      <c r="M348" s="181"/>
      <c r="N348" s="182"/>
      <c r="O348" s="182"/>
      <c r="P348" s="182"/>
      <c r="Q348" s="182"/>
      <c r="R348" s="182"/>
      <c r="S348" s="182"/>
      <c r="T348" s="183"/>
      <c r="AT348" s="177" t="s">
        <v>170</v>
      </c>
      <c r="AU348" s="177" t="s">
        <v>83</v>
      </c>
      <c r="AV348" s="14" t="s">
        <v>83</v>
      </c>
      <c r="AW348" s="14" t="s">
        <v>32</v>
      </c>
      <c r="AX348" s="14" t="s">
        <v>81</v>
      </c>
      <c r="AY348" s="177" t="s">
        <v>157</v>
      </c>
    </row>
    <row r="349" spans="1:65" s="2" customFormat="1" ht="24.2" customHeight="1">
      <c r="A349" s="33"/>
      <c r="B349" s="149"/>
      <c r="C349" s="150" t="s">
        <v>450</v>
      </c>
      <c r="D349" s="150" t="s">
        <v>159</v>
      </c>
      <c r="E349" s="151" t="s">
        <v>451</v>
      </c>
      <c r="F349" s="152" t="s">
        <v>452</v>
      </c>
      <c r="G349" s="153" t="s">
        <v>302</v>
      </c>
      <c r="H349" s="154">
        <v>0.28499999999999998</v>
      </c>
      <c r="I349" s="155"/>
      <c r="J349" s="156">
        <f>ROUND(I349*H349,2)</f>
        <v>0</v>
      </c>
      <c r="K349" s="152" t="s">
        <v>163</v>
      </c>
      <c r="L349" s="34"/>
      <c r="M349" s="157" t="s">
        <v>1</v>
      </c>
      <c r="N349" s="158" t="s">
        <v>40</v>
      </c>
      <c r="O349" s="59"/>
      <c r="P349" s="159">
        <f>O349*H349</f>
        <v>0</v>
      </c>
      <c r="Q349" s="159">
        <v>1.06277</v>
      </c>
      <c r="R349" s="159">
        <f>Q349*H349</f>
        <v>0.30288944999999995</v>
      </c>
      <c r="S349" s="159">
        <v>0</v>
      </c>
      <c r="T349" s="160">
        <f>S349*H349</f>
        <v>0</v>
      </c>
      <c r="U349" s="33"/>
      <c r="V349" s="33"/>
      <c r="W349" s="33"/>
      <c r="X349" s="33"/>
      <c r="Y349" s="33"/>
      <c r="Z349" s="33"/>
      <c r="AA349" s="33"/>
      <c r="AB349" s="33"/>
      <c r="AC349" s="33"/>
      <c r="AD349" s="33"/>
      <c r="AE349" s="33"/>
      <c r="AR349" s="161" t="s">
        <v>164</v>
      </c>
      <c r="AT349" s="161" t="s">
        <v>159</v>
      </c>
      <c r="AU349" s="161" t="s">
        <v>83</v>
      </c>
      <c r="AY349" s="18" t="s">
        <v>157</v>
      </c>
      <c r="BE349" s="162">
        <f>IF(N349="základní",J349,0)</f>
        <v>0</v>
      </c>
      <c r="BF349" s="162">
        <f>IF(N349="snížená",J349,0)</f>
        <v>0</v>
      </c>
      <c r="BG349" s="162">
        <f>IF(N349="zákl. přenesená",J349,0)</f>
        <v>0</v>
      </c>
      <c r="BH349" s="162">
        <f>IF(N349="sníž. přenesená",J349,0)</f>
        <v>0</v>
      </c>
      <c r="BI349" s="162">
        <f>IF(N349="nulová",J349,0)</f>
        <v>0</v>
      </c>
      <c r="BJ349" s="18" t="s">
        <v>81</v>
      </c>
      <c r="BK349" s="162">
        <f>ROUND(I349*H349,2)</f>
        <v>0</v>
      </c>
      <c r="BL349" s="18" t="s">
        <v>164</v>
      </c>
      <c r="BM349" s="161" t="s">
        <v>453</v>
      </c>
    </row>
    <row r="350" spans="1:65" s="2" customFormat="1" ht="19.5">
      <c r="A350" s="33"/>
      <c r="B350" s="34"/>
      <c r="C350" s="33"/>
      <c r="D350" s="163" t="s">
        <v>166</v>
      </c>
      <c r="E350" s="33"/>
      <c r="F350" s="164" t="s">
        <v>454</v>
      </c>
      <c r="G350" s="33"/>
      <c r="H350" s="33"/>
      <c r="I350" s="165"/>
      <c r="J350" s="33"/>
      <c r="K350" s="33"/>
      <c r="L350" s="34"/>
      <c r="M350" s="166"/>
      <c r="N350" s="167"/>
      <c r="O350" s="59"/>
      <c r="P350" s="59"/>
      <c r="Q350" s="59"/>
      <c r="R350" s="59"/>
      <c r="S350" s="59"/>
      <c r="T350" s="60"/>
      <c r="U350" s="33"/>
      <c r="V350" s="33"/>
      <c r="W350" s="33"/>
      <c r="X350" s="33"/>
      <c r="Y350" s="33"/>
      <c r="Z350" s="33"/>
      <c r="AA350" s="33"/>
      <c r="AB350" s="33"/>
      <c r="AC350" s="33"/>
      <c r="AD350" s="33"/>
      <c r="AE350" s="33"/>
      <c r="AT350" s="18" t="s">
        <v>166</v>
      </c>
      <c r="AU350" s="18" t="s">
        <v>83</v>
      </c>
    </row>
    <row r="351" spans="1:65" s="2" customFormat="1" ht="29.25">
      <c r="A351" s="33"/>
      <c r="B351" s="34"/>
      <c r="C351" s="33"/>
      <c r="D351" s="163" t="s">
        <v>168</v>
      </c>
      <c r="E351" s="33"/>
      <c r="F351" s="168" t="s">
        <v>169</v>
      </c>
      <c r="G351" s="33"/>
      <c r="H351" s="33"/>
      <c r="I351" s="165"/>
      <c r="J351" s="33"/>
      <c r="K351" s="33"/>
      <c r="L351" s="34"/>
      <c r="M351" s="166"/>
      <c r="N351" s="167"/>
      <c r="O351" s="59"/>
      <c r="P351" s="59"/>
      <c r="Q351" s="59"/>
      <c r="R351" s="59"/>
      <c r="S351" s="59"/>
      <c r="T351" s="60"/>
      <c r="U351" s="33"/>
      <c r="V351" s="33"/>
      <c r="W351" s="33"/>
      <c r="X351" s="33"/>
      <c r="Y351" s="33"/>
      <c r="Z351" s="33"/>
      <c r="AA351" s="33"/>
      <c r="AB351" s="33"/>
      <c r="AC351" s="33"/>
      <c r="AD351" s="33"/>
      <c r="AE351" s="33"/>
      <c r="AT351" s="18" t="s">
        <v>168</v>
      </c>
      <c r="AU351" s="18" t="s">
        <v>83</v>
      </c>
    </row>
    <row r="352" spans="1:65" s="14" customFormat="1" ht="11.25">
      <c r="B352" s="176"/>
      <c r="D352" s="163" t="s">
        <v>170</v>
      </c>
      <c r="E352" s="177" t="s">
        <v>1</v>
      </c>
      <c r="F352" s="178" t="s">
        <v>455</v>
      </c>
      <c r="H352" s="179">
        <v>0.28499999999999998</v>
      </c>
      <c r="I352" s="180"/>
      <c r="L352" s="176"/>
      <c r="M352" s="181"/>
      <c r="N352" s="182"/>
      <c r="O352" s="182"/>
      <c r="P352" s="182"/>
      <c r="Q352" s="182"/>
      <c r="R352" s="182"/>
      <c r="S352" s="182"/>
      <c r="T352" s="183"/>
      <c r="AT352" s="177" t="s">
        <v>170</v>
      </c>
      <c r="AU352" s="177" t="s">
        <v>83</v>
      </c>
      <c r="AV352" s="14" t="s">
        <v>83</v>
      </c>
      <c r="AW352" s="14" t="s">
        <v>32</v>
      </c>
      <c r="AX352" s="14" t="s">
        <v>81</v>
      </c>
      <c r="AY352" s="177" t="s">
        <v>157</v>
      </c>
    </row>
    <row r="353" spans="1:65" s="2" customFormat="1" ht="37.9" customHeight="1">
      <c r="A353" s="33"/>
      <c r="B353" s="149"/>
      <c r="C353" s="150" t="s">
        <v>456</v>
      </c>
      <c r="D353" s="150" t="s">
        <v>159</v>
      </c>
      <c r="E353" s="151" t="s">
        <v>457</v>
      </c>
      <c r="F353" s="152" t="s">
        <v>458</v>
      </c>
      <c r="G353" s="153" t="s">
        <v>459</v>
      </c>
      <c r="H353" s="154">
        <v>1</v>
      </c>
      <c r="I353" s="155"/>
      <c r="J353" s="156">
        <f>ROUND(I353*H353,2)</f>
        <v>0</v>
      </c>
      <c r="K353" s="152" t="s">
        <v>1</v>
      </c>
      <c r="L353" s="34"/>
      <c r="M353" s="157" t="s">
        <v>1</v>
      </c>
      <c r="N353" s="158" t="s">
        <v>40</v>
      </c>
      <c r="O353" s="59"/>
      <c r="P353" s="159">
        <f>O353*H353</f>
        <v>0</v>
      </c>
      <c r="Q353" s="159">
        <v>0</v>
      </c>
      <c r="R353" s="159">
        <f>Q353*H353</f>
        <v>0</v>
      </c>
      <c r="S353" s="159">
        <v>0</v>
      </c>
      <c r="T353" s="160">
        <f>S353*H353</f>
        <v>0</v>
      </c>
      <c r="U353" s="33"/>
      <c r="V353" s="33"/>
      <c r="W353" s="33"/>
      <c r="X353" s="33"/>
      <c r="Y353" s="33"/>
      <c r="Z353" s="33"/>
      <c r="AA353" s="33"/>
      <c r="AB353" s="33"/>
      <c r="AC353" s="33"/>
      <c r="AD353" s="33"/>
      <c r="AE353" s="33"/>
      <c r="AR353" s="161" t="s">
        <v>164</v>
      </c>
      <c r="AT353" s="161" t="s">
        <v>159</v>
      </c>
      <c r="AU353" s="161" t="s">
        <v>83</v>
      </c>
      <c r="AY353" s="18" t="s">
        <v>157</v>
      </c>
      <c r="BE353" s="162">
        <f>IF(N353="základní",J353,0)</f>
        <v>0</v>
      </c>
      <c r="BF353" s="162">
        <f>IF(N353="snížená",J353,0)</f>
        <v>0</v>
      </c>
      <c r="BG353" s="162">
        <f>IF(N353="zákl. přenesená",J353,0)</f>
        <v>0</v>
      </c>
      <c r="BH353" s="162">
        <f>IF(N353="sníž. přenesená",J353,0)</f>
        <v>0</v>
      </c>
      <c r="BI353" s="162">
        <f>IF(N353="nulová",J353,0)</f>
        <v>0</v>
      </c>
      <c r="BJ353" s="18" t="s">
        <v>81</v>
      </c>
      <c r="BK353" s="162">
        <f>ROUND(I353*H353,2)</f>
        <v>0</v>
      </c>
      <c r="BL353" s="18" t="s">
        <v>164</v>
      </c>
      <c r="BM353" s="161" t="s">
        <v>460</v>
      </c>
    </row>
    <row r="354" spans="1:65" s="2" customFormat="1" ht="29.25">
      <c r="A354" s="33"/>
      <c r="B354" s="34"/>
      <c r="C354" s="33"/>
      <c r="D354" s="163" t="s">
        <v>166</v>
      </c>
      <c r="E354" s="33"/>
      <c r="F354" s="164" t="s">
        <v>458</v>
      </c>
      <c r="G354" s="33"/>
      <c r="H354" s="33"/>
      <c r="I354" s="165"/>
      <c r="J354" s="33"/>
      <c r="K354" s="33"/>
      <c r="L354" s="34"/>
      <c r="M354" s="166"/>
      <c r="N354" s="167"/>
      <c r="O354" s="59"/>
      <c r="P354" s="59"/>
      <c r="Q354" s="59"/>
      <c r="R354" s="59"/>
      <c r="S354" s="59"/>
      <c r="T354" s="60"/>
      <c r="U354" s="33"/>
      <c r="V354" s="33"/>
      <c r="W354" s="33"/>
      <c r="X354" s="33"/>
      <c r="Y354" s="33"/>
      <c r="Z354" s="33"/>
      <c r="AA354" s="33"/>
      <c r="AB354" s="33"/>
      <c r="AC354" s="33"/>
      <c r="AD354" s="33"/>
      <c r="AE354" s="33"/>
      <c r="AT354" s="18" t="s">
        <v>166</v>
      </c>
      <c r="AU354" s="18" t="s">
        <v>83</v>
      </c>
    </row>
    <row r="355" spans="1:65" s="2" customFormat="1" ht="29.25">
      <c r="A355" s="33"/>
      <c r="B355" s="34"/>
      <c r="C355" s="33"/>
      <c r="D355" s="163" t="s">
        <v>168</v>
      </c>
      <c r="E355" s="33"/>
      <c r="F355" s="168" t="s">
        <v>169</v>
      </c>
      <c r="G355" s="33"/>
      <c r="H355" s="33"/>
      <c r="I355" s="165"/>
      <c r="J355" s="33"/>
      <c r="K355" s="33"/>
      <c r="L355" s="34"/>
      <c r="M355" s="166"/>
      <c r="N355" s="167"/>
      <c r="O355" s="59"/>
      <c r="P355" s="59"/>
      <c r="Q355" s="59"/>
      <c r="R355" s="59"/>
      <c r="S355" s="59"/>
      <c r="T355" s="60"/>
      <c r="U355" s="33"/>
      <c r="V355" s="33"/>
      <c r="W355" s="33"/>
      <c r="X355" s="33"/>
      <c r="Y355" s="33"/>
      <c r="Z355" s="33"/>
      <c r="AA355" s="33"/>
      <c r="AB355" s="33"/>
      <c r="AC355" s="33"/>
      <c r="AD355" s="33"/>
      <c r="AE355" s="33"/>
      <c r="AT355" s="18" t="s">
        <v>168</v>
      </c>
      <c r="AU355" s="18" t="s">
        <v>83</v>
      </c>
    </row>
    <row r="356" spans="1:65" s="14" customFormat="1" ht="11.25">
      <c r="B356" s="176"/>
      <c r="D356" s="163" t="s">
        <v>170</v>
      </c>
      <c r="E356" s="177" t="s">
        <v>1</v>
      </c>
      <c r="F356" s="178" t="s">
        <v>81</v>
      </c>
      <c r="H356" s="179">
        <v>1</v>
      </c>
      <c r="I356" s="180"/>
      <c r="L356" s="176"/>
      <c r="M356" s="181"/>
      <c r="N356" s="182"/>
      <c r="O356" s="182"/>
      <c r="P356" s="182"/>
      <c r="Q356" s="182"/>
      <c r="R356" s="182"/>
      <c r="S356" s="182"/>
      <c r="T356" s="183"/>
      <c r="AT356" s="177" t="s">
        <v>170</v>
      </c>
      <c r="AU356" s="177" t="s">
        <v>83</v>
      </c>
      <c r="AV356" s="14" t="s">
        <v>83</v>
      </c>
      <c r="AW356" s="14" t="s">
        <v>32</v>
      </c>
      <c r="AX356" s="14" t="s">
        <v>81</v>
      </c>
      <c r="AY356" s="177" t="s">
        <v>157</v>
      </c>
    </row>
    <row r="357" spans="1:65" s="12" customFormat="1" ht="22.9" customHeight="1">
      <c r="B357" s="136"/>
      <c r="D357" s="137" t="s">
        <v>74</v>
      </c>
      <c r="E357" s="147" t="s">
        <v>164</v>
      </c>
      <c r="F357" s="147" t="s">
        <v>461</v>
      </c>
      <c r="I357" s="139"/>
      <c r="J357" s="148">
        <f>BK357</f>
        <v>0</v>
      </c>
      <c r="L357" s="136"/>
      <c r="M357" s="141"/>
      <c r="N357" s="142"/>
      <c r="O357" s="142"/>
      <c r="P357" s="143">
        <f>SUM(P358:P381)</f>
        <v>0</v>
      </c>
      <c r="Q357" s="142"/>
      <c r="R357" s="143">
        <f>SUM(R358:R381)</f>
        <v>2.7980928</v>
      </c>
      <c r="S357" s="142"/>
      <c r="T357" s="144">
        <f>SUM(T358:T381)</f>
        <v>0</v>
      </c>
      <c r="AR357" s="137" t="s">
        <v>81</v>
      </c>
      <c r="AT357" s="145" t="s">
        <v>74</v>
      </c>
      <c r="AU357" s="145" t="s">
        <v>81</v>
      </c>
      <c r="AY357" s="137" t="s">
        <v>157</v>
      </c>
      <c r="BK357" s="146">
        <f>SUM(BK358:BK381)</f>
        <v>0</v>
      </c>
    </row>
    <row r="358" spans="1:65" s="2" customFormat="1" ht="24.2" customHeight="1">
      <c r="A358" s="33"/>
      <c r="B358" s="149"/>
      <c r="C358" s="150" t="s">
        <v>462</v>
      </c>
      <c r="D358" s="150" t="s">
        <v>159</v>
      </c>
      <c r="E358" s="151" t="s">
        <v>463</v>
      </c>
      <c r="F358" s="152" t="s">
        <v>464</v>
      </c>
      <c r="G358" s="153" t="s">
        <v>162</v>
      </c>
      <c r="H358" s="154">
        <v>6.1849999999999996</v>
      </c>
      <c r="I358" s="155"/>
      <c r="J358" s="156">
        <f>ROUND(I358*H358,2)</f>
        <v>0</v>
      </c>
      <c r="K358" s="152" t="s">
        <v>163</v>
      </c>
      <c r="L358" s="34"/>
      <c r="M358" s="157" t="s">
        <v>1</v>
      </c>
      <c r="N358" s="158" t="s">
        <v>40</v>
      </c>
      <c r="O358" s="59"/>
      <c r="P358" s="159">
        <f>O358*H358</f>
        <v>0</v>
      </c>
      <c r="Q358" s="159">
        <v>8.8000000000000003E-4</v>
      </c>
      <c r="R358" s="159">
        <f>Q358*H358</f>
        <v>5.4428000000000002E-3</v>
      </c>
      <c r="S358" s="159">
        <v>0</v>
      </c>
      <c r="T358" s="160">
        <f>S358*H358</f>
        <v>0</v>
      </c>
      <c r="U358" s="33"/>
      <c r="V358" s="33"/>
      <c r="W358" s="33"/>
      <c r="X358" s="33"/>
      <c r="Y358" s="33"/>
      <c r="Z358" s="33"/>
      <c r="AA358" s="33"/>
      <c r="AB358" s="33"/>
      <c r="AC358" s="33"/>
      <c r="AD358" s="33"/>
      <c r="AE358" s="33"/>
      <c r="AR358" s="161" t="s">
        <v>164</v>
      </c>
      <c r="AT358" s="161" t="s">
        <v>159</v>
      </c>
      <c r="AU358" s="161" t="s">
        <v>83</v>
      </c>
      <c r="AY358" s="18" t="s">
        <v>157</v>
      </c>
      <c r="BE358" s="162">
        <f>IF(N358="základní",J358,0)</f>
        <v>0</v>
      </c>
      <c r="BF358" s="162">
        <f>IF(N358="snížená",J358,0)</f>
        <v>0</v>
      </c>
      <c r="BG358" s="162">
        <f>IF(N358="zákl. přenesená",J358,0)</f>
        <v>0</v>
      </c>
      <c r="BH358" s="162">
        <f>IF(N358="sníž. přenesená",J358,0)</f>
        <v>0</v>
      </c>
      <c r="BI358" s="162">
        <f>IF(N358="nulová",J358,0)</f>
        <v>0</v>
      </c>
      <c r="BJ358" s="18" t="s">
        <v>81</v>
      </c>
      <c r="BK358" s="162">
        <f>ROUND(I358*H358,2)</f>
        <v>0</v>
      </c>
      <c r="BL358" s="18" t="s">
        <v>164</v>
      </c>
      <c r="BM358" s="161" t="s">
        <v>465</v>
      </c>
    </row>
    <row r="359" spans="1:65" s="2" customFormat="1" ht="19.5">
      <c r="A359" s="33"/>
      <c r="B359" s="34"/>
      <c r="C359" s="33"/>
      <c r="D359" s="163" t="s">
        <v>166</v>
      </c>
      <c r="E359" s="33"/>
      <c r="F359" s="164" t="s">
        <v>466</v>
      </c>
      <c r="G359" s="33"/>
      <c r="H359" s="33"/>
      <c r="I359" s="165"/>
      <c r="J359" s="33"/>
      <c r="K359" s="33"/>
      <c r="L359" s="34"/>
      <c r="M359" s="166"/>
      <c r="N359" s="167"/>
      <c r="O359" s="59"/>
      <c r="P359" s="59"/>
      <c r="Q359" s="59"/>
      <c r="R359" s="59"/>
      <c r="S359" s="59"/>
      <c r="T359" s="60"/>
      <c r="U359" s="33"/>
      <c r="V359" s="33"/>
      <c r="W359" s="33"/>
      <c r="X359" s="33"/>
      <c r="Y359" s="33"/>
      <c r="Z359" s="33"/>
      <c r="AA359" s="33"/>
      <c r="AB359" s="33"/>
      <c r="AC359" s="33"/>
      <c r="AD359" s="33"/>
      <c r="AE359" s="33"/>
      <c r="AT359" s="18" t="s">
        <v>166</v>
      </c>
      <c r="AU359" s="18" t="s">
        <v>83</v>
      </c>
    </row>
    <row r="360" spans="1:65" s="2" customFormat="1" ht="29.25">
      <c r="A360" s="33"/>
      <c r="B360" s="34"/>
      <c r="C360" s="33"/>
      <c r="D360" s="163" t="s">
        <v>168</v>
      </c>
      <c r="E360" s="33"/>
      <c r="F360" s="168" t="s">
        <v>169</v>
      </c>
      <c r="G360" s="33"/>
      <c r="H360" s="33"/>
      <c r="I360" s="165"/>
      <c r="J360" s="33"/>
      <c r="K360" s="33"/>
      <c r="L360" s="34"/>
      <c r="M360" s="166"/>
      <c r="N360" s="167"/>
      <c r="O360" s="59"/>
      <c r="P360" s="59"/>
      <c r="Q360" s="59"/>
      <c r="R360" s="59"/>
      <c r="S360" s="59"/>
      <c r="T360" s="60"/>
      <c r="U360" s="33"/>
      <c r="V360" s="33"/>
      <c r="W360" s="33"/>
      <c r="X360" s="33"/>
      <c r="Y360" s="33"/>
      <c r="Z360" s="33"/>
      <c r="AA360" s="33"/>
      <c r="AB360" s="33"/>
      <c r="AC360" s="33"/>
      <c r="AD360" s="33"/>
      <c r="AE360" s="33"/>
      <c r="AT360" s="18" t="s">
        <v>168</v>
      </c>
      <c r="AU360" s="18" t="s">
        <v>83</v>
      </c>
    </row>
    <row r="361" spans="1:65" s="13" customFormat="1" ht="11.25">
      <c r="B361" s="169"/>
      <c r="D361" s="163" t="s">
        <v>170</v>
      </c>
      <c r="E361" s="170" t="s">
        <v>1</v>
      </c>
      <c r="F361" s="171" t="s">
        <v>424</v>
      </c>
      <c r="H361" s="170" t="s">
        <v>1</v>
      </c>
      <c r="I361" s="172"/>
      <c r="L361" s="169"/>
      <c r="M361" s="173"/>
      <c r="N361" s="174"/>
      <c r="O361" s="174"/>
      <c r="P361" s="174"/>
      <c r="Q361" s="174"/>
      <c r="R361" s="174"/>
      <c r="S361" s="174"/>
      <c r="T361" s="175"/>
      <c r="AT361" s="170" t="s">
        <v>170</v>
      </c>
      <c r="AU361" s="170" t="s">
        <v>83</v>
      </c>
      <c r="AV361" s="13" t="s">
        <v>81</v>
      </c>
      <c r="AW361" s="13" t="s">
        <v>32</v>
      </c>
      <c r="AX361" s="13" t="s">
        <v>75</v>
      </c>
      <c r="AY361" s="170" t="s">
        <v>157</v>
      </c>
    </row>
    <row r="362" spans="1:65" s="14" customFormat="1" ht="11.25">
      <c r="B362" s="176"/>
      <c r="D362" s="163" t="s">
        <v>170</v>
      </c>
      <c r="E362" s="177" t="s">
        <v>1</v>
      </c>
      <c r="F362" s="178" t="s">
        <v>435</v>
      </c>
      <c r="H362" s="179">
        <v>5.6390000000000002</v>
      </c>
      <c r="I362" s="180"/>
      <c r="L362" s="176"/>
      <c r="M362" s="181"/>
      <c r="N362" s="182"/>
      <c r="O362" s="182"/>
      <c r="P362" s="182"/>
      <c r="Q362" s="182"/>
      <c r="R362" s="182"/>
      <c r="S362" s="182"/>
      <c r="T362" s="183"/>
      <c r="AT362" s="177" t="s">
        <v>170</v>
      </c>
      <c r="AU362" s="177" t="s">
        <v>83</v>
      </c>
      <c r="AV362" s="14" t="s">
        <v>83</v>
      </c>
      <c r="AW362" s="14" t="s">
        <v>32</v>
      </c>
      <c r="AX362" s="14" t="s">
        <v>75</v>
      </c>
      <c r="AY362" s="177" t="s">
        <v>157</v>
      </c>
    </row>
    <row r="363" spans="1:65" s="14" customFormat="1" ht="11.25">
      <c r="B363" s="176"/>
      <c r="D363" s="163" t="s">
        <v>170</v>
      </c>
      <c r="E363" s="177" t="s">
        <v>1</v>
      </c>
      <c r="F363" s="178" t="s">
        <v>436</v>
      </c>
      <c r="H363" s="179">
        <v>0.54600000000000004</v>
      </c>
      <c r="I363" s="180"/>
      <c r="L363" s="176"/>
      <c r="M363" s="181"/>
      <c r="N363" s="182"/>
      <c r="O363" s="182"/>
      <c r="P363" s="182"/>
      <c r="Q363" s="182"/>
      <c r="R363" s="182"/>
      <c r="S363" s="182"/>
      <c r="T363" s="183"/>
      <c r="AT363" s="177" t="s">
        <v>170</v>
      </c>
      <c r="AU363" s="177" t="s">
        <v>83</v>
      </c>
      <c r="AV363" s="14" t="s">
        <v>83</v>
      </c>
      <c r="AW363" s="14" t="s">
        <v>32</v>
      </c>
      <c r="AX363" s="14" t="s">
        <v>75</v>
      </c>
      <c r="AY363" s="177" t="s">
        <v>157</v>
      </c>
    </row>
    <row r="364" spans="1:65" s="15" customFormat="1" ht="11.25">
      <c r="B364" s="184"/>
      <c r="D364" s="163" t="s">
        <v>170</v>
      </c>
      <c r="E364" s="185" t="s">
        <v>1</v>
      </c>
      <c r="F364" s="186" t="s">
        <v>195</v>
      </c>
      <c r="H364" s="187">
        <v>6.1850000000000005</v>
      </c>
      <c r="I364" s="188"/>
      <c r="L364" s="184"/>
      <c r="M364" s="189"/>
      <c r="N364" s="190"/>
      <c r="O364" s="190"/>
      <c r="P364" s="190"/>
      <c r="Q364" s="190"/>
      <c r="R364" s="190"/>
      <c r="S364" s="190"/>
      <c r="T364" s="191"/>
      <c r="AT364" s="185" t="s">
        <v>170</v>
      </c>
      <c r="AU364" s="185" t="s">
        <v>83</v>
      </c>
      <c r="AV364" s="15" t="s">
        <v>164</v>
      </c>
      <c r="AW364" s="15" t="s">
        <v>32</v>
      </c>
      <c r="AX364" s="15" t="s">
        <v>81</v>
      </c>
      <c r="AY364" s="185" t="s">
        <v>157</v>
      </c>
    </row>
    <row r="365" spans="1:65" s="2" customFormat="1" ht="24.2" customHeight="1">
      <c r="A365" s="33"/>
      <c r="B365" s="149"/>
      <c r="C365" s="150" t="s">
        <v>467</v>
      </c>
      <c r="D365" s="150" t="s">
        <v>159</v>
      </c>
      <c r="E365" s="151" t="s">
        <v>468</v>
      </c>
      <c r="F365" s="152" t="s">
        <v>469</v>
      </c>
      <c r="G365" s="153" t="s">
        <v>162</v>
      </c>
      <c r="H365" s="154">
        <v>6.1849999999999996</v>
      </c>
      <c r="I365" s="155"/>
      <c r="J365" s="156">
        <f>ROUND(I365*H365,2)</f>
        <v>0</v>
      </c>
      <c r="K365" s="152" t="s">
        <v>163</v>
      </c>
      <c r="L365" s="34"/>
      <c r="M365" s="157" t="s">
        <v>1</v>
      </c>
      <c r="N365" s="158" t="s">
        <v>40</v>
      </c>
      <c r="O365" s="59"/>
      <c r="P365" s="159">
        <f>O365*H365</f>
        <v>0</v>
      </c>
      <c r="Q365" s="159">
        <v>0</v>
      </c>
      <c r="R365" s="159">
        <f>Q365*H365</f>
        <v>0</v>
      </c>
      <c r="S365" s="159">
        <v>0</v>
      </c>
      <c r="T365" s="160">
        <f>S365*H365</f>
        <v>0</v>
      </c>
      <c r="U365" s="33"/>
      <c r="V365" s="33"/>
      <c r="W365" s="33"/>
      <c r="X365" s="33"/>
      <c r="Y365" s="33"/>
      <c r="Z365" s="33"/>
      <c r="AA365" s="33"/>
      <c r="AB365" s="33"/>
      <c r="AC365" s="33"/>
      <c r="AD365" s="33"/>
      <c r="AE365" s="33"/>
      <c r="AR365" s="161" t="s">
        <v>164</v>
      </c>
      <c r="AT365" s="161" t="s">
        <v>159</v>
      </c>
      <c r="AU365" s="161" t="s">
        <v>83</v>
      </c>
      <c r="AY365" s="18" t="s">
        <v>157</v>
      </c>
      <c r="BE365" s="162">
        <f>IF(N365="základní",J365,0)</f>
        <v>0</v>
      </c>
      <c r="BF365" s="162">
        <f>IF(N365="snížená",J365,0)</f>
        <v>0</v>
      </c>
      <c r="BG365" s="162">
        <f>IF(N365="zákl. přenesená",J365,0)</f>
        <v>0</v>
      </c>
      <c r="BH365" s="162">
        <f>IF(N365="sníž. přenesená",J365,0)</f>
        <v>0</v>
      </c>
      <c r="BI365" s="162">
        <f>IF(N365="nulová",J365,0)</f>
        <v>0</v>
      </c>
      <c r="BJ365" s="18" t="s">
        <v>81</v>
      </c>
      <c r="BK365" s="162">
        <f>ROUND(I365*H365,2)</f>
        <v>0</v>
      </c>
      <c r="BL365" s="18" t="s">
        <v>164</v>
      </c>
      <c r="BM365" s="161" t="s">
        <v>470</v>
      </c>
    </row>
    <row r="366" spans="1:65" s="2" customFormat="1" ht="19.5">
      <c r="A366" s="33"/>
      <c r="B366" s="34"/>
      <c r="C366" s="33"/>
      <c r="D366" s="163" t="s">
        <v>166</v>
      </c>
      <c r="E366" s="33"/>
      <c r="F366" s="164" t="s">
        <v>471</v>
      </c>
      <c r="G366" s="33"/>
      <c r="H366" s="33"/>
      <c r="I366" s="165"/>
      <c r="J366" s="33"/>
      <c r="K366" s="33"/>
      <c r="L366" s="34"/>
      <c r="M366" s="166"/>
      <c r="N366" s="167"/>
      <c r="O366" s="59"/>
      <c r="P366" s="59"/>
      <c r="Q366" s="59"/>
      <c r="R366" s="59"/>
      <c r="S366" s="59"/>
      <c r="T366" s="60"/>
      <c r="U366" s="33"/>
      <c r="V366" s="33"/>
      <c r="W366" s="33"/>
      <c r="X366" s="33"/>
      <c r="Y366" s="33"/>
      <c r="Z366" s="33"/>
      <c r="AA366" s="33"/>
      <c r="AB366" s="33"/>
      <c r="AC366" s="33"/>
      <c r="AD366" s="33"/>
      <c r="AE366" s="33"/>
      <c r="AT366" s="18" t="s">
        <v>166</v>
      </c>
      <c r="AU366" s="18" t="s">
        <v>83</v>
      </c>
    </row>
    <row r="367" spans="1:65" s="2" customFormat="1" ht="37.9" customHeight="1">
      <c r="A367" s="33"/>
      <c r="B367" s="149"/>
      <c r="C367" s="150" t="s">
        <v>472</v>
      </c>
      <c r="D367" s="150" t="s">
        <v>159</v>
      </c>
      <c r="E367" s="151" t="s">
        <v>473</v>
      </c>
      <c r="F367" s="152" t="s">
        <v>474</v>
      </c>
      <c r="G367" s="153" t="s">
        <v>183</v>
      </c>
      <c r="H367" s="154">
        <v>7</v>
      </c>
      <c r="I367" s="155"/>
      <c r="J367" s="156">
        <f>ROUND(I367*H367,2)</f>
        <v>0</v>
      </c>
      <c r="K367" s="152" t="s">
        <v>163</v>
      </c>
      <c r="L367" s="34"/>
      <c r="M367" s="157" t="s">
        <v>1</v>
      </c>
      <c r="N367" s="158" t="s">
        <v>40</v>
      </c>
      <c r="O367" s="59"/>
      <c r="P367" s="159">
        <f>O367*H367</f>
        <v>0</v>
      </c>
      <c r="Q367" s="159">
        <v>0.39895000000000003</v>
      </c>
      <c r="R367" s="159">
        <f>Q367*H367</f>
        <v>2.7926500000000001</v>
      </c>
      <c r="S367" s="159">
        <v>0</v>
      </c>
      <c r="T367" s="160">
        <f>S367*H367</f>
        <v>0</v>
      </c>
      <c r="U367" s="33"/>
      <c r="V367" s="33"/>
      <c r="W367" s="33"/>
      <c r="X367" s="33"/>
      <c r="Y367" s="33"/>
      <c r="Z367" s="33"/>
      <c r="AA367" s="33"/>
      <c r="AB367" s="33"/>
      <c r="AC367" s="33"/>
      <c r="AD367" s="33"/>
      <c r="AE367" s="33"/>
      <c r="AR367" s="161" t="s">
        <v>164</v>
      </c>
      <c r="AT367" s="161" t="s">
        <v>159</v>
      </c>
      <c r="AU367" s="161" t="s">
        <v>83</v>
      </c>
      <c r="AY367" s="18" t="s">
        <v>157</v>
      </c>
      <c r="BE367" s="162">
        <f>IF(N367="základní",J367,0)</f>
        <v>0</v>
      </c>
      <c r="BF367" s="162">
        <f>IF(N367="snížená",J367,0)</f>
        <v>0</v>
      </c>
      <c r="BG367" s="162">
        <f>IF(N367="zákl. přenesená",J367,0)</f>
        <v>0</v>
      </c>
      <c r="BH367" s="162">
        <f>IF(N367="sníž. přenesená",J367,0)</f>
        <v>0</v>
      </c>
      <c r="BI367" s="162">
        <f>IF(N367="nulová",J367,0)</f>
        <v>0</v>
      </c>
      <c r="BJ367" s="18" t="s">
        <v>81</v>
      </c>
      <c r="BK367" s="162">
        <f>ROUND(I367*H367,2)</f>
        <v>0</v>
      </c>
      <c r="BL367" s="18" t="s">
        <v>164</v>
      </c>
      <c r="BM367" s="161" t="s">
        <v>475</v>
      </c>
    </row>
    <row r="368" spans="1:65" s="2" customFormat="1" ht="19.5">
      <c r="A368" s="33"/>
      <c r="B368" s="34"/>
      <c r="C368" s="33"/>
      <c r="D368" s="163" t="s">
        <v>166</v>
      </c>
      <c r="E368" s="33"/>
      <c r="F368" s="164" t="s">
        <v>476</v>
      </c>
      <c r="G368" s="33"/>
      <c r="H368" s="33"/>
      <c r="I368" s="165"/>
      <c r="J368" s="33"/>
      <c r="K368" s="33"/>
      <c r="L368" s="34"/>
      <c r="M368" s="166"/>
      <c r="N368" s="167"/>
      <c r="O368" s="59"/>
      <c r="P368" s="59"/>
      <c r="Q368" s="59"/>
      <c r="R368" s="59"/>
      <c r="S368" s="59"/>
      <c r="T368" s="60"/>
      <c r="U368" s="33"/>
      <c r="V368" s="33"/>
      <c r="W368" s="33"/>
      <c r="X368" s="33"/>
      <c r="Y368" s="33"/>
      <c r="Z368" s="33"/>
      <c r="AA368" s="33"/>
      <c r="AB368" s="33"/>
      <c r="AC368" s="33"/>
      <c r="AD368" s="33"/>
      <c r="AE368" s="33"/>
      <c r="AT368" s="18" t="s">
        <v>166</v>
      </c>
      <c r="AU368" s="18" t="s">
        <v>83</v>
      </c>
    </row>
    <row r="369" spans="1:65" s="2" customFormat="1" ht="29.25">
      <c r="A369" s="33"/>
      <c r="B369" s="34"/>
      <c r="C369" s="33"/>
      <c r="D369" s="163" t="s">
        <v>168</v>
      </c>
      <c r="E369" s="33"/>
      <c r="F369" s="168" t="s">
        <v>169</v>
      </c>
      <c r="G369" s="33"/>
      <c r="H369" s="33"/>
      <c r="I369" s="165"/>
      <c r="J369" s="33"/>
      <c r="K369" s="33"/>
      <c r="L369" s="34"/>
      <c r="M369" s="166"/>
      <c r="N369" s="167"/>
      <c r="O369" s="59"/>
      <c r="P369" s="59"/>
      <c r="Q369" s="59"/>
      <c r="R369" s="59"/>
      <c r="S369" s="59"/>
      <c r="T369" s="60"/>
      <c r="U369" s="33"/>
      <c r="V369" s="33"/>
      <c r="W369" s="33"/>
      <c r="X369" s="33"/>
      <c r="Y369" s="33"/>
      <c r="Z369" s="33"/>
      <c r="AA369" s="33"/>
      <c r="AB369" s="33"/>
      <c r="AC369" s="33"/>
      <c r="AD369" s="33"/>
      <c r="AE369" s="33"/>
      <c r="AT369" s="18" t="s">
        <v>168</v>
      </c>
      <c r="AU369" s="18" t="s">
        <v>83</v>
      </c>
    </row>
    <row r="370" spans="1:65" s="14" customFormat="1" ht="11.25">
      <c r="B370" s="176"/>
      <c r="D370" s="163" t="s">
        <v>170</v>
      </c>
      <c r="E370" s="177" t="s">
        <v>1</v>
      </c>
      <c r="F370" s="178" t="s">
        <v>477</v>
      </c>
      <c r="H370" s="179">
        <v>7</v>
      </c>
      <c r="I370" s="180"/>
      <c r="L370" s="176"/>
      <c r="M370" s="181"/>
      <c r="N370" s="182"/>
      <c r="O370" s="182"/>
      <c r="P370" s="182"/>
      <c r="Q370" s="182"/>
      <c r="R370" s="182"/>
      <c r="S370" s="182"/>
      <c r="T370" s="183"/>
      <c r="AT370" s="177" t="s">
        <v>170</v>
      </c>
      <c r="AU370" s="177" t="s">
        <v>83</v>
      </c>
      <c r="AV370" s="14" t="s">
        <v>83</v>
      </c>
      <c r="AW370" s="14" t="s">
        <v>32</v>
      </c>
      <c r="AX370" s="14" t="s">
        <v>81</v>
      </c>
      <c r="AY370" s="177" t="s">
        <v>157</v>
      </c>
    </row>
    <row r="371" spans="1:65" s="2" customFormat="1" ht="24.2" customHeight="1">
      <c r="A371" s="33"/>
      <c r="B371" s="149"/>
      <c r="C371" s="150" t="s">
        <v>478</v>
      </c>
      <c r="D371" s="150" t="s">
        <v>159</v>
      </c>
      <c r="E371" s="151" t="s">
        <v>479</v>
      </c>
      <c r="F371" s="152" t="s">
        <v>480</v>
      </c>
      <c r="G371" s="153" t="s">
        <v>162</v>
      </c>
      <c r="H371" s="154">
        <v>2.31</v>
      </c>
      <c r="I371" s="155"/>
      <c r="J371" s="156">
        <f>ROUND(I371*H371,2)</f>
        <v>0</v>
      </c>
      <c r="K371" s="152" t="s">
        <v>163</v>
      </c>
      <c r="L371" s="34"/>
      <c r="M371" s="157" t="s">
        <v>1</v>
      </c>
      <c r="N371" s="158" t="s">
        <v>40</v>
      </c>
      <c r="O371" s="59"/>
      <c r="P371" s="159">
        <f>O371*H371</f>
        <v>0</v>
      </c>
      <c r="Q371" s="159">
        <v>0</v>
      </c>
      <c r="R371" s="159">
        <f>Q371*H371</f>
        <v>0</v>
      </c>
      <c r="S371" s="159">
        <v>0</v>
      </c>
      <c r="T371" s="160">
        <f>S371*H371</f>
        <v>0</v>
      </c>
      <c r="U371" s="33"/>
      <c r="V371" s="33"/>
      <c r="W371" s="33"/>
      <c r="X371" s="33"/>
      <c r="Y371" s="33"/>
      <c r="Z371" s="33"/>
      <c r="AA371" s="33"/>
      <c r="AB371" s="33"/>
      <c r="AC371" s="33"/>
      <c r="AD371" s="33"/>
      <c r="AE371" s="33"/>
      <c r="AR371" s="161" t="s">
        <v>164</v>
      </c>
      <c r="AT371" s="161" t="s">
        <v>159</v>
      </c>
      <c r="AU371" s="161" t="s">
        <v>83</v>
      </c>
      <c r="AY371" s="18" t="s">
        <v>157</v>
      </c>
      <c r="BE371" s="162">
        <f>IF(N371="základní",J371,0)</f>
        <v>0</v>
      </c>
      <c r="BF371" s="162">
        <f>IF(N371="snížená",J371,0)</f>
        <v>0</v>
      </c>
      <c r="BG371" s="162">
        <f>IF(N371="zákl. přenesená",J371,0)</f>
        <v>0</v>
      </c>
      <c r="BH371" s="162">
        <f>IF(N371="sníž. přenesená",J371,0)</f>
        <v>0</v>
      </c>
      <c r="BI371" s="162">
        <f>IF(N371="nulová",J371,0)</f>
        <v>0</v>
      </c>
      <c r="BJ371" s="18" t="s">
        <v>81</v>
      </c>
      <c r="BK371" s="162">
        <f>ROUND(I371*H371,2)</f>
        <v>0</v>
      </c>
      <c r="BL371" s="18" t="s">
        <v>164</v>
      </c>
      <c r="BM371" s="161" t="s">
        <v>481</v>
      </c>
    </row>
    <row r="372" spans="1:65" s="2" customFormat="1" ht="19.5">
      <c r="A372" s="33"/>
      <c r="B372" s="34"/>
      <c r="C372" s="33"/>
      <c r="D372" s="163" t="s">
        <v>166</v>
      </c>
      <c r="E372" s="33"/>
      <c r="F372" s="164" t="s">
        <v>482</v>
      </c>
      <c r="G372" s="33"/>
      <c r="H372" s="33"/>
      <c r="I372" s="165"/>
      <c r="J372" s="33"/>
      <c r="K372" s="33"/>
      <c r="L372" s="34"/>
      <c r="M372" s="166"/>
      <c r="N372" s="167"/>
      <c r="O372" s="59"/>
      <c r="P372" s="59"/>
      <c r="Q372" s="59"/>
      <c r="R372" s="59"/>
      <c r="S372" s="59"/>
      <c r="T372" s="60"/>
      <c r="U372" s="33"/>
      <c r="V372" s="33"/>
      <c r="W372" s="33"/>
      <c r="X372" s="33"/>
      <c r="Y372" s="33"/>
      <c r="Z372" s="33"/>
      <c r="AA372" s="33"/>
      <c r="AB372" s="33"/>
      <c r="AC372" s="33"/>
      <c r="AD372" s="33"/>
      <c r="AE372" s="33"/>
      <c r="AT372" s="18" t="s">
        <v>166</v>
      </c>
      <c r="AU372" s="18" t="s">
        <v>83</v>
      </c>
    </row>
    <row r="373" spans="1:65" s="14" customFormat="1" ht="11.25">
      <c r="B373" s="176"/>
      <c r="D373" s="163" t="s">
        <v>170</v>
      </c>
      <c r="E373" s="177" t="s">
        <v>1</v>
      </c>
      <c r="F373" s="178" t="s">
        <v>483</v>
      </c>
      <c r="H373" s="179">
        <v>2.31</v>
      </c>
      <c r="I373" s="180"/>
      <c r="L373" s="176"/>
      <c r="M373" s="181"/>
      <c r="N373" s="182"/>
      <c r="O373" s="182"/>
      <c r="P373" s="182"/>
      <c r="Q373" s="182"/>
      <c r="R373" s="182"/>
      <c r="S373" s="182"/>
      <c r="T373" s="183"/>
      <c r="AT373" s="177" t="s">
        <v>170</v>
      </c>
      <c r="AU373" s="177" t="s">
        <v>83</v>
      </c>
      <c r="AV373" s="14" t="s">
        <v>83</v>
      </c>
      <c r="AW373" s="14" t="s">
        <v>32</v>
      </c>
      <c r="AX373" s="14" t="s">
        <v>81</v>
      </c>
      <c r="AY373" s="177" t="s">
        <v>157</v>
      </c>
    </row>
    <row r="374" spans="1:65" s="2" customFormat="1" ht="21.75" customHeight="1">
      <c r="A374" s="33"/>
      <c r="B374" s="149"/>
      <c r="C374" s="150" t="s">
        <v>172</v>
      </c>
      <c r="D374" s="150" t="s">
        <v>159</v>
      </c>
      <c r="E374" s="151" t="s">
        <v>484</v>
      </c>
      <c r="F374" s="152" t="s">
        <v>485</v>
      </c>
      <c r="G374" s="153" t="s">
        <v>175</v>
      </c>
      <c r="H374" s="154">
        <v>1.2310000000000001</v>
      </c>
      <c r="I374" s="155"/>
      <c r="J374" s="156">
        <f>ROUND(I374*H374,2)</f>
        <v>0</v>
      </c>
      <c r="K374" s="152" t="s">
        <v>163</v>
      </c>
      <c r="L374" s="34"/>
      <c r="M374" s="157" t="s">
        <v>1</v>
      </c>
      <c r="N374" s="158" t="s">
        <v>40</v>
      </c>
      <c r="O374" s="59"/>
      <c r="P374" s="159">
        <f>O374*H374</f>
        <v>0</v>
      </c>
      <c r="Q374" s="159">
        <v>0</v>
      </c>
      <c r="R374" s="159">
        <f>Q374*H374</f>
        <v>0</v>
      </c>
      <c r="S374" s="159">
        <v>0</v>
      </c>
      <c r="T374" s="160">
        <f>S374*H374</f>
        <v>0</v>
      </c>
      <c r="U374" s="33"/>
      <c r="V374" s="33"/>
      <c r="W374" s="33"/>
      <c r="X374" s="33"/>
      <c r="Y374" s="33"/>
      <c r="Z374" s="33"/>
      <c r="AA374" s="33"/>
      <c r="AB374" s="33"/>
      <c r="AC374" s="33"/>
      <c r="AD374" s="33"/>
      <c r="AE374" s="33"/>
      <c r="AR374" s="161" t="s">
        <v>164</v>
      </c>
      <c r="AT374" s="161" t="s">
        <v>159</v>
      </c>
      <c r="AU374" s="161" t="s">
        <v>83</v>
      </c>
      <c r="AY374" s="18" t="s">
        <v>157</v>
      </c>
      <c r="BE374" s="162">
        <f>IF(N374="základní",J374,0)</f>
        <v>0</v>
      </c>
      <c r="BF374" s="162">
        <f>IF(N374="snížená",J374,0)</f>
        <v>0</v>
      </c>
      <c r="BG374" s="162">
        <f>IF(N374="zákl. přenesená",J374,0)</f>
        <v>0</v>
      </c>
      <c r="BH374" s="162">
        <f>IF(N374="sníž. přenesená",J374,0)</f>
        <v>0</v>
      </c>
      <c r="BI374" s="162">
        <f>IF(N374="nulová",J374,0)</f>
        <v>0</v>
      </c>
      <c r="BJ374" s="18" t="s">
        <v>81</v>
      </c>
      <c r="BK374" s="162">
        <f>ROUND(I374*H374,2)</f>
        <v>0</v>
      </c>
      <c r="BL374" s="18" t="s">
        <v>164</v>
      </c>
      <c r="BM374" s="161" t="s">
        <v>486</v>
      </c>
    </row>
    <row r="375" spans="1:65" s="2" customFormat="1" ht="19.5">
      <c r="A375" s="33"/>
      <c r="B375" s="34"/>
      <c r="C375" s="33"/>
      <c r="D375" s="163" t="s">
        <v>166</v>
      </c>
      <c r="E375" s="33"/>
      <c r="F375" s="164" t="s">
        <v>487</v>
      </c>
      <c r="G375" s="33"/>
      <c r="H375" s="33"/>
      <c r="I375" s="165"/>
      <c r="J375" s="33"/>
      <c r="K375" s="33"/>
      <c r="L375" s="34"/>
      <c r="M375" s="166"/>
      <c r="N375" s="167"/>
      <c r="O375" s="59"/>
      <c r="P375" s="59"/>
      <c r="Q375" s="59"/>
      <c r="R375" s="59"/>
      <c r="S375" s="59"/>
      <c r="T375" s="60"/>
      <c r="U375" s="33"/>
      <c r="V375" s="33"/>
      <c r="W375" s="33"/>
      <c r="X375" s="33"/>
      <c r="Y375" s="33"/>
      <c r="Z375" s="33"/>
      <c r="AA375" s="33"/>
      <c r="AB375" s="33"/>
      <c r="AC375" s="33"/>
      <c r="AD375" s="33"/>
      <c r="AE375" s="33"/>
      <c r="AT375" s="18" t="s">
        <v>166</v>
      </c>
      <c r="AU375" s="18" t="s">
        <v>83</v>
      </c>
    </row>
    <row r="376" spans="1:65" s="2" customFormat="1" ht="29.25">
      <c r="A376" s="33"/>
      <c r="B376" s="34"/>
      <c r="C376" s="33"/>
      <c r="D376" s="163" t="s">
        <v>168</v>
      </c>
      <c r="E376" s="33"/>
      <c r="F376" s="168" t="s">
        <v>169</v>
      </c>
      <c r="G376" s="33"/>
      <c r="H376" s="33"/>
      <c r="I376" s="165"/>
      <c r="J376" s="33"/>
      <c r="K376" s="33"/>
      <c r="L376" s="34"/>
      <c r="M376" s="166"/>
      <c r="N376" s="167"/>
      <c r="O376" s="59"/>
      <c r="P376" s="59"/>
      <c r="Q376" s="59"/>
      <c r="R376" s="59"/>
      <c r="S376" s="59"/>
      <c r="T376" s="60"/>
      <c r="U376" s="33"/>
      <c r="V376" s="33"/>
      <c r="W376" s="33"/>
      <c r="X376" s="33"/>
      <c r="Y376" s="33"/>
      <c r="Z376" s="33"/>
      <c r="AA376" s="33"/>
      <c r="AB376" s="33"/>
      <c r="AC376" s="33"/>
      <c r="AD376" s="33"/>
      <c r="AE376" s="33"/>
      <c r="AT376" s="18" t="s">
        <v>168</v>
      </c>
      <c r="AU376" s="18" t="s">
        <v>83</v>
      </c>
    </row>
    <row r="377" spans="1:65" s="13" customFormat="1" ht="11.25">
      <c r="B377" s="169"/>
      <c r="D377" s="163" t="s">
        <v>170</v>
      </c>
      <c r="E377" s="170" t="s">
        <v>1</v>
      </c>
      <c r="F377" s="171" t="s">
        <v>274</v>
      </c>
      <c r="H377" s="170" t="s">
        <v>1</v>
      </c>
      <c r="I377" s="172"/>
      <c r="L377" s="169"/>
      <c r="M377" s="173"/>
      <c r="N377" s="174"/>
      <c r="O377" s="174"/>
      <c r="P377" s="174"/>
      <c r="Q377" s="174"/>
      <c r="R377" s="174"/>
      <c r="S377" s="174"/>
      <c r="T377" s="175"/>
      <c r="AT377" s="170" t="s">
        <v>170</v>
      </c>
      <c r="AU377" s="170" t="s">
        <v>83</v>
      </c>
      <c r="AV377" s="13" t="s">
        <v>81</v>
      </c>
      <c r="AW377" s="13" t="s">
        <v>32</v>
      </c>
      <c r="AX377" s="13" t="s">
        <v>75</v>
      </c>
      <c r="AY377" s="170" t="s">
        <v>157</v>
      </c>
    </row>
    <row r="378" spans="1:65" s="14" customFormat="1" ht="11.25">
      <c r="B378" s="176"/>
      <c r="D378" s="163" t="s">
        <v>170</v>
      </c>
      <c r="E378" s="177" t="s">
        <v>1</v>
      </c>
      <c r="F378" s="178" t="s">
        <v>488</v>
      </c>
      <c r="H378" s="179">
        <v>0.376</v>
      </c>
      <c r="I378" s="180"/>
      <c r="L378" s="176"/>
      <c r="M378" s="181"/>
      <c r="N378" s="182"/>
      <c r="O378" s="182"/>
      <c r="P378" s="182"/>
      <c r="Q378" s="182"/>
      <c r="R378" s="182"/>
      <c r="S378" s="182"/>
      <c r="T378" s="183"/>
      <c r="AT378" s="177" t="s">
        <v>170</v>
      </c>
      <c r="AU378" s="177" t="s">
        <v>83</v>
      </c>
      <c r="AV378" s="14" t="s">
        <v>83</v>
      </c>
      <c r="AW378" s="14" t="s">
        <v>32</v>
      </c>
      <c r="AX378" s="14" t="s">
        <v>75</v>
      </c>
      <c r="AY378" s="177" t="s">
        <v>157</v>
      </c>
    </row>
    <row r="379" spans="1:65" s="14" customFormat="1" ht="11.25">
      <c r="B379" s="176"/>
      <c r="D379" s="163" t="s">
        <v>170</v>
      </c>
      <c r="E379" s="177" t="s">
        <v>1</v>
      </c>
      <c r="F379" s="178" t="s">
        <v>489</v>
      </c>
      <c r="H379" s="179">
        <v>0.36</v>
      </c>
      <c r="I379" s="180"/>
      <c r="L379" s="176"/>
      <c r="M379" s="181"/>
      <c r="N379" s="182"/>
      <c r="O379" s="182"/>
      <c r="P379" s="182"/>
      <c r="Q379" s="182"/>
      <c r="R379" s="182"/>
      <c r="S379" s="182"/>
      <c r="T379" s="183"/>
      <c r="AT379" s="177" t="s">
        <v>170</v>
      </c>
      <c r="AU379" s="177" t="s">
        <v>83</v>
      </c>
      <c r="AV379" s="14" t="s">
        <v>83</v>
      </c>
      <c r="AW379" s="14" t="s">
        <v>32</v>
      </c>
      <c r="AX379" s="14" t="s">
        <v>75</v>
      </c>
      <c r="AY379" s="177" t="s">
        <v>157</v>
      </c>
    </row>
    <row r="380" spans="1:65" s="14" customFormat="1" ht="11.25">
      <c r="B380" s="176"/>
      <c r="D380" s="163" t="s">
        <v>170</v>
      </c>
      <c r="E380" s="177" t="s">
        <v>1</v>
      </c>
      <c r="F380" s="178" t="s">
        <v>490</v>
      </c>
      <c r="H380" s="179">
        <v>0.495</v>
      </c>
      <c r="I380" s="180"/>
      <c r="L380" s="176"/>
      <c r="M380" s="181"/>
      <c r="N380" s="182"/>
      <c r="O380" s="182"/>
      <c r="P380" s="182"/>
      <c r="Q380" s="182"/>
      <c r="R380" s="182"/>
      <c r="S380" s="182"/>
      <c r="T380" s="183"/>
      <c r="AT380" s="177" t="s">
        <v>170</v>
      </c>
      <c r="AU380" s="177" t="s">
        <v>83</v>
      </c>
      <c r="AV380" s="14" t="s">
        <v>83</v>
      </c>
      <c r="AW380" s="14" t="s">
        <v>32</v>
      </c>
      <c r="AX380" s="14" t="s">
        <v>75</v>
      </c>
      <c r="AY380" s="177" t="s">
        <v>157</v>
      </c>
    </row>
    <row r="381" spans="1:65" s="15" customFormat="1" ht="11.25">
      <c r="B381" s="184"/>
      <c r="D381" s="163" t="s">
        <v>170</v>
      </c>
      <c r="E381" s="185" t="s">
        <v>1</v>
      </c>
      <c r="F381" s="186" t="s">
        <v>195</v>
      </c>
      <c r="H381" s="187">
        <v>1.2309999999999999</v>
      </c>
      <c r="I381" s="188"/>
      <c r="L381" s="184"/>
      <c r="M381" s="189"/>
      <c r="N381" s="190"/>
      <c r="O381" s="190"/>
      <c r="P381" s="190"/>
      <c r="Q381" s="190"/>
      <c r="R381" s="190"/>
      <c r="S381" s="190"/>
      <c r="T381" s="191"/>
      <c r="AT381" s="185" t="s">
        <v>170</v>
      </c>
      <c r="AU381" s="185" t="s">
        <v>83</v>
      </c>
      <c r="AV381" s="15" t="s">
        <v>164</v>
      </c>
      <c r="AW381" s="15" t="s">
        <v>32</v>
      </c>
      <c r="AX381" s="15" t="s">
        <v>81</v>
      </c>
      <c r="AY381" s="185" t="s">
        <v>157</v>
      </c>
    </row>
    <row r="382" spans="1:65" s="12" customFormat="1" ht="22.9" customHeight="1">
      <c r="B382" s="136"/>
      <c r="D382" s="137" t="s">
        <v>74</v>
      </c>
      <c r="E382" s="147" t="s">
        <v>196</v>
      </c>
      <c r="F382" s="147" t="s">
        <v>491</v>
      </c>
      <c r="I382" s="139"/>
      <c r="J382" s="148">
        <f>BK382</f>
        <v>0</v>
      </c>
      <c r="L382" s="136"/>
      <c r="M382" s="141"/>
      <c r="N382" s="142"/>
      <c r="O382" s="142"/>
      <c r="P382" s="143">
        <f>SUM(P383:P393)</f>
        <v>0</v>
      </c>
      <c r="Q382" s="142"/>
      <c r="R382" s="143">
        <f>SUM(R383:R393)</f>
        <v>3.7010650000000003</v>
      </c>
      <c r="S382" s="142"/>
      <c r="T382" s="144">
        <f>SUM(T383:T393)</f>
        <v>0</v>
      </c>
      <c r="AR382" s="137" t="s">
        <v>81</v>
      </c>
      <c r="AT382" s="145" t="s">
        <v>74</v>
      </c>
      <c r="AU382" s="145" t="s">
        <v>81</v>
      </c>
      <c r="AY382" s="137" t="s">
        <v>157</v>
      </c>
      <c r="BK382" s="146">
        <f>SUM(BK383:BK393)</f>
        <v>0</v>
      </c>
    </row>
    <row r="383" spans="1:65" s="2" customFormat="1" ht="24.2" customHeight="1">
      <c r="A383" s="33"/>
      <c r="B383" s="149"/>
      <c r="C383" s="150" t="s">
        <v>492</v>
      </c>
      <c r="D383" s="150" t="s">
        <v>159</v>
      </c>
      <c r="E383" s="151" t="s">
        <v>493</v>
      </c>
      <c r="F383" s="152" t="s">
        <v>494</v>
      </c>
      <c r="G383" s="153" t="s">
        <v>162</v>
      </c>
      <c r="H383" s="154">
        <v>16.690000000000001</v>
      </c>
      <c r="I383" s="155"/>
      <c r="J383" s="156">
        <f>ROUND(I383*H383,2)</f>
        <v>0</v>
      </c>
      <c r="K383" s="152" t="s">
        <v>163</v>
      </c>
      <c r="L383" s="34"/>
      <c r="M383" s="157" t="s">
        <v>1</v>
      </c>
      <c r="N383" s="158" t="s">
        <v>40</v>
      </c>
      <c r="O383" s="59"/>
      <c r="P383" s="159">
        <f>O383*H383</f>
        <v>0</v>
      </c>
      <c r="Q383" s="159">
        <v>0</v>
      </c>
      <c r="R383" s="159">
        <f>Q383*H383</f>
        <v>0</v>
      </c>
      <c r="S383" s="159">
        <v>0</v>
      </c>
      <c r="T383" s="160">
        <f>S383*H383</f>
        <v>0</v>
      </c>
      <c r="U383" s="33"/>
      <c r="V383" s="33"/>
      <c r="W383" s="33"/>
      <c r="X383" s="33"/>
      <c r="Y383" s="33"/>
      <c r="Z383" s="33"/>
      <c r="AA383" s="33"/>
      <c r="AB383" s="33"/>
      <c r="AC383" s="33"/>
      <c r="AD383" s="33"/>
      <c r="AE383" s="33"/>
      <c r="AR383" s="161" t="s">
        <v>164</v>
      </c>
      <c r="AT383" s="161" t="s">
        <v>159</v>
      </c>
      <c r="AU383" s="161" t="s">
        <v>83</v>
      </c>
      <c r="AY383" s="18" t="s">
        <v>157</v>
      </c>
      <c r="BE383" s="162">
        <f>IF(N383="základní",J383,0)</f>
        <v>0</v>
      </c>
      <c r="BF383" s="162">
        <f>IF(N383="snížená",J383,0)</f>
        <v>0</v>
      </c>
      <c r="BG383" s="162">
        <f>IF(N383="zákl. přenesená",J383,0)</f>
        <v>0</v>
      </c>
      <c r="BH383" s="162">
        <f>IF(N383="sníž. přenesená",J383,0)</f>
        <v>0</v>
      </c>
      <c r="BI383" s="162">
        <f>IF(N383="nulová",J383,0)</f>
        <v>0</v>
      </c>
      <c r="BJ383" s="18" t="s">
        <v>81</v>
      </c>
      <c r="BK383" s="162">
        <f>ROUND(I383*H383,2)</f>
        <v>0</v>
      </c>
      <c r="BL383" s="18" t="s">
        <v>164</v>
      </c>
      <c r="BM383" s="161" t="s">
        <v>495</v>
      </c>
    </row>
    <row r="384" spans="1:65" s="2" customFormat="1" ht="19.5">
      <c r="A384" s="33"/>
      <c r="B384" s="34"/>
      <c r="C384" s="33"/>
      <c r="D384" s="163" t="s">
        <v>166</v>
      </c>
      <c r="E384" s="33"/>
      <c r="F384" s="164" t="s">
        <v>496</v>
      </c>
      <c r="G384" s="33"/>
      <c r="H384" s="33"/>
      <c r="I384" s="165"/>
      <c r="J384" s="33"/>
      <c r="K384" s="33"/>
      <c r="L384" s="34"/>
      <c r="M384" s="166"/>
      <c r="N384" s="167"/>
      <c r="O384" s="59"/>
      <c r="P384" s="59"/>
      <c r="Q384" s="59"/>
      <c r="R384" s="59"/>
      <c r="S384" s="59"/>
      <c r="T384" s="60"/>
      <c r="U384" s="33"/>
      <c r="V384" s="33"/>
      <c r="W384" s="33"/>
      <c r="X384" s="33"/>
      <c r="Y384" s="33"/>
      <c r="Z384" s="33"/>
      <c r="AA384" s="33"/>
      <c r="AB384" s="33"/>
      <c r="AC384" s="33"/>
      <c r="AD384" s="33"/>
      <c r="AE384" s="33"/>
      <c r="AT384" s="18" t="s">
        <v>166</v>
      </c>
      <c r="AU384" s="18" t="s">
        <v>83</v>
      </c>
    </row>
    <row r="385" spans="1:65" s="2" customFormat="1" ht="33" customHeight="1">
      <c r="A385" s="33"/>
      <c r="B385" s="149"/>
      <c r="C385" s="150" t="s">
        <v>497</v>
      </c>
      <c r="D385" s="150" t="s">
        <v>159</v>
      </c>
      <c r="E385" s="151" t="s">
        <v>498</v>
      </c>
      <c r="F385" s="152" t="s">
        <v>499</v>
      </c>
      <c r="G385" s="153" t="s">
        <v>162</v>
      </c>
      <c r="H385" s="154">
        <v>16.690000000000001</v>
      </c>
      <c r="I385" s="155"/>
      <c r="J385" s="156">
        <f>ROUND(I385*H385,2)</f>
        <v>0</v>
      </c>
      <c r="K385" s="152" t="s">
        <v>163</v>
      </c>
      <c r="L385" s="34"/>
      <c r="M385" s="157" t="s">
        <v>1</v>
      </c>
      <c r="N385" s="158" t="s">
        <v>40</v>
      </c>
      <c r="O385" s="59"/>
      <c r="P385" s="159">
        <f>O385*H385</f>
        <v>0</v>
      </c>
      <c r="Q385" s="159">
        <v>0.10100000000000001</v>
      </c>
      <c r="R385" s="159">
        <f>Q385*H385</f>
        <v>1.6856900000000001</v>
      </c>
      <c r="S385" s="159">
        <v>0</v>
      </c>
      <c r="T385" s="160">
        <f>S385*H385</f>
        <v>0</v>
      </c>
      <c r="U385" s="33"/>
      <c r="V385" s="33"/>
      <c r="W385" s="33"/>
      <c r="X385" s="33"/>
      <c r="Y385" s="33"/>
      <c r="Z385" s="33"/>
      <c r="AA385" s="33"/>
      <c r="AB385" s="33"/>
      <c r="AC385" s="33"/>
      <c r="AD385" s="33"/>
      <c r="AE385" s="33"/>
      <c r="AR385" s="161" t="s">
        <v>164</v>
      </c>
      <c r="AT385" s="161" t="s">
        <v>159</v>
      </c>
      <c r="AU385" s="161" t="s">
        <v>83</v>
      </c>
      <c r="AY385" s="18" t="s">
        <v>157</v>
      </c>
      <c r="BE385" s="162">
        <f>IF(N385="základní",J385,0)</f>
        <v>0</v>
      </c>
      <c r="BF385" s="162">
        <f>IF(N385="snížená",J385,0)</f>
        <v>0</v>
      </c>
      <c r="BG385" s="162">
        <f>IF(N385="zákl. přenesená",J385,0)</f>
        <v>0</v>
      </c>
      <c r="BH385" s="162">
        <f>IF(N385="sníž. přenesená",J385,0)</f>
        <v>0</v>
      </c>
      <c r="BI385" s="162">
        <f>IF(N385="nulová",J385,0)</f>
        <v>0</v>
      </c>
      <c r="BJ385" s="18" t="s">
        <v>81</v>
      </c>
      <c r="BK385" s="162">
        <f>ROUND(I385*H385,2)</f>
        <v>0</v>
      </c>
      <c r="BL385" s="18" t="s">
        <v>164</v>
      </c>
      <c r="BM385" s="161" t="s">
        <v>500</v>
      </c>
    </row>
    <row r="386" spans="1:65" s="2" customFormat="1" ht="48.75">
      <c r="A386" s="33"/>
      <c r="B386" s="34"/>
      <c r="C386" s="33"/>
      <c r="D386" s="163" t="s">
        <v>166</v>
      </c>
      <c r="E386" s="33"/>
      <c r="F386" s="164" t="s">
        <v>501</v>
      </c>
      <c r="G386" s="33"/>
      <c r="H386" s="33"/>
      <c r="I386" s="165"/>
      <c r="J386" s="33"/>
      <c r="K386" s="33"/>
      <c r="L386" s="34"/>
      <c r="M386" s="166"/>
      <c r="N386" s="167"/>
      <c r="O386" s="59"/>
      <c r="P386" s="59"/>
      <c r="Q386" s="59"/>
      <c r="R386" s="59"/>
      <c r="S386" s="59"/>
      <c r="T386" s="60"/>
      <c r="U386" s="33"/>
      <c r="V386" s="33"/>
      <c r="W386" s="33"/>
      <c r="X386" s="33"/>
      <c r="Y386" s="33"/>
      <c r="Z386" s="33"/>
      <c r="AA386" s="33"/>
      <c r="AB386" s="33"/>
      <c r="AC386" s="33"/>
      <c r="AD386" s="33"/>
      <c r="AE386" s="33"/>
      <c r="AT386" s="18" t="s">
        <v>166</v>
      </c>
      <c r="AU386" s="18" t="s">
        <v>83</v>
      </c>
    </row>
    <row r="387" spans="1:65" s="2" customFormat="1" ht="29.25">
      <c r="A387" s="33"/>
      <c r="B387" s="34"/>
      <c r="C387" s="33"/>
      <c r="D387" s="163" t="s">
        <v>168</v>
      </c>
      <c r="E387" s="33"/>
      <c r="F387" s="168" t="s">
        <v>169</v>
      </c>
      <c r="G387" s="33"/>
      <c r="H387" s="33"/>
      <c r="I387" s="165"/>
      <c r="J387" s="33"/>
      <c r="K387" s="33"/>
      <c r="L387" s="34"/>
      <c r="M387" s="166"/>
      <c r="N387" s="167"/>
      <c r="O387" s="59"/>
      <c r="P387" s="59"/>
      <c r="Q387" s="59"/>
      <c r="R387" s="59"/>
      <c r="S387" s="59"/>
      <c r="T387" s="60"/>
      <c r="U387" s="33"/>
      <c r="V387" s="33"/>
      <c r="W387" s="33"/>
      <c r="X387" s="33"/>
      <c r="Y387" s="33"/>
      <c r="Z387" s="33"/>
      <c r="AA387" s="33"/>
      <c r="AB387" s="33"/>
      <c r="AC387" s="33"/>
      <c r="AD387" s="33"/>
      <c r="AE387" s="33"/>
      <c r="AT387" s="18" t="s">
        <v>168</v>
      </c>
      <c r="AU387" s="18" t="s">
        <v>83</v>
      </c>
    </row>
    <row r="388" spans="1:65" s="14" customFormat="1" ht="11.25">
      <c r="B388" s="176"/>
      <c r="D388" s="163" t="s">
        <v>170</v>
      </c>
      <c r="E388" s="177" t="s">
        <v>1</v>
      </c>
      <c r="F388" s="178" t="s">
        <v>316</v>
      </c>
      <c r="H388" s="179">
        <v>19</v>
      </c>
      <c r="I388" s="180"/>
      <c r="L388" s="176"/>
      <c r="M388" s="181"/>
      <c r="N388" s="182"/>
      <c r="O388" s="182"/>
      <c r="P388" s="182"/>
      <c r="Q388" s="182"/>
      <c r="R388" s="182"/>
      <c r="S388" s="182"/>
      <c r="T388" s="183"/>
      <c r="AT388" s="177" t="s">
        <v>170</v>
      </c>
      <c r="AU388" s="177" t="s">
        <v>83</v>
      </c>
      <c r="AV388" s="14" t="s">
        <v>83</v>
      </c>
      <c r="AW388" s="14" t="s">
        <v>32</v>
      </c>
      <c r="AX388" s="14" t="s">
        <v>75</v>
      </c>
      <c r="AY388" s="177" t="s">
        <v>157</v>
      </c>
    </row>
    <row r="389" spans="1:65" s="14" customFormat="1" ht="11.25">
      <c r="B389" s="176"/>
      <c r="D389" s="163" t="s">
        <v>170</v>
      </c>
      <c r="E389" s="177" t="s">
        <v>1</v>
      </c>
      <c r="F389" s="178" t="s">
        <v>502</v>
      </c>
      <c r="H389" s="179">
        <v>-2.31</v>
      </c>
      <c r="I389" s="180"/>
      <c r="L389" s="176"/>
      <c r="M389" s="181"/>
      <c r="N389" s="182"/>
      <c r="O389" s="182"/>
      <c r="P389" s="182"/>
      <c r="Q389" s="182"/>
      <c r="R389" s="182"/>
      <c r="S389" s="182"/>
      <c r="T389" s="183"/>
      <c r="AT389" s="177" t="s">
        <v>170</v>
      </c>
      <c r="AU389" s="177" t="s">
        <v>83</v>
      </c>
      <c r="AV389" s="14" t="s">
        <v>83</v>
      </c>
      <c r="AW389" s="14" t="s">
        <v>32</v>
      </c>
      <c r="AX389" s="14" t="s">
        <v>75</v>
      </c>
      <c r="AY389" s="177" t="s">
        <v>157</v>
      </c>
    </row>
    <row r="390" spans="1:65" s="15" customFormat="1" ht="11.25">
      <c r="B390" s="184"/>
      <c r="D390" s="163" t="s">
        <v>170</v>
      </c>
      <c r="E390" s="185" t="s">
        <v>1</v>
      </c>
      <c r="F390" s="186" t="s">
        <v>195</v>
      </c>
      <c r="H390" s="187">
        <v>16.690000000000001</v>
      </c>
      <c r="I390" s="188"/>
      <c r="L390" s="184"/>
      <c r="M390" s="189"/>
      <c r="N390" s="190"/>
      <c r="O390" s="190"/>
      <c r="P390" s="190"/>
      <c r="Q390" s="190"/>
      <c r="R390" s="190"/>
      <c r="S390" s="190"/>
      <c r="T390" s="191"/>
      <c r="AT390" s="185" t="s">
        <v>170</v>
      </c>
      <c r="AU390" s="185" t="s">
        <v>83</v>
      </c>
      <c r="AV390" s="15" t="s">
        <v>164</v>
      </c>
      <c r="AW390" s="15" t="s">
        <v>32</v>
      </c>
      <c r="AX390" s="15" t="s">
        <v>81</v>
      </c>
      <c r="AY390" s="185" t="s">
        <v>157</v>
      </c>
    </row>
    <row r="391" spans="1:65" s="2" customFormat="1" ht="24.2" customHeight="1">
      <c r="A391" s="33"/>
      <c r="B391" s="149"/>
      <c r="C391" s="192" t="s">
        <v>503</v>
      </c>
      <c r="D391" s="192" t="s">
        <v>299</v>
      </c>
      <c r="E391" s="193" t="s">
        <v>504</v>
      </c>
      <c r="F391" s="194" t="s">
        <v>505</v>
      </c>
      <c r="G391" s="195" t="s">
        <v>162</v>
      </c>
      <c r="H391" s="196">
        <v>17.524999999999999</v>
      </c>
      <c r="I391" s="197"/>
      <c r="J391" s="198">
        <f>ROUND(I391*H391,2)</f>
        <v>0</v>
      </c>
      <c r="K391" s="194" t="s">
        <v>163</v>
      </c>
      <c r="L391" s="199"/>
      <c r="M391" s="200" t="s">
        <v>1</v>
      </c>
      <c r="N391" s="201" t="s">
        <v>40</v>
      </c>
      <c r="O391" s="59"/>
      <c r="P391" s="159">
        <f>O391*H391</f>
        <v>0</v>
      </c>
      <c r="Q391" s="159">
        <v>0.115</v>
      </c>
      <c r="R391" s="159">
        <f>Q391*H391</f>
        <v>2.0153750000000001</v>
      </c>
      <c r="S391" s="159">
        <v>0</v>
      </c>
      <c r="T391" s="160">
        <f>S391*H391</f>
        <v>0</v>
      </c>
      <c r="U391" s="33"/>
      <c r="V391" s="33"/>
      <c r="W391" s="33"/>
      <c r="X391" s="33"/>
      <c r="Y391" s="33"/>
      <c r="Z391" s="33"/>
      <c r="AA391" s="33"/>
      <c r="AB391" s="33"/>
      <c r="AC391" s="33"/>
      <c r="AD391" s="33"/>
      <c r="AE391" s="33"/>
      <c r="AR391" s="161" t="s">
        <v>222</v>
      </c>
      <c r="AT391" s="161" t="s">
        <v>299</v>
      </c>
      <c r="AU391" s="161" t="s">
        <v>83</v>
      </c>
      <c r="AY391" s="18" t="s">
        <v>157</v>
      </c>
      <c r="BE391" s="162">
        <f>IF(N391="základní",J391,0)</f>
        <v>0</v>
      </c>
      <c r="BF391" s="162">
        <f>IF(N391="snížená",J391,0)</f>
        <v>0</v>
      </c>
      <c r="BG391" s="162">
        <f>IF(N391="zákl. přenesená",J391,0)</f>
        <v>0</v>
      </c>
      <c r="BH391" s="162">
        <f>IF(N391="sníž. přenesená",J391,0)</f>
        <v>0</v>
      </c>
      <c r="BI391" s="162">
        <f>IF(N391="nulová",J391,0)</f>
        <v>0</v>
      </c>
      <c r="BJ391" s="18" t="s">
        <v>81</v>
      </c>
      <c r="BK391" s="162">
        <f>ROUND(I391*H391,2)</f>
        <v>0</v>
      </c>
      <c r="BL391" s="18" t="s">
        <v>164</v>
      </c>
      <c r="BM391" s="161" t="s">
        <v>506</v>
      </c>
    </row>
    <row r="392" spans="1:65" s="2" customFormat="1" ht="11.25">
      <c r="A392" s="33"/>
      <c r="B392" s="34"/>
      <c r="C392" s="33"/>
      <c r="D392" s="163" t="s">
        <v>166</v>
      </c>
      <c r="E392" s="33"/>
      <c r="F392" s="164" t="s">
        <v>505</v>
      </c>
      <c r="G392" s="33"/>
      <c r="H392" s="33"/>
      <c r="I392" s="165"/>
      <c r="J392" s="33"/>
      <c r="K392" s="33"/>
      <c r="L392" s="34"/>
      <c r="M392" s="166"/>
      <c r="N392" s="167"/>
      <c r="O392" s="59"/>
      <c r="P392" s="59"/>
      <c r="Q392" s="59"/>
      <c r="R392" s="59"/>
      <c r="S392" s="59"/>
      <c r="T392" s="60"/>
      <c r="U392" s="33"/>
      <c r="V392" s="33"/>
      <c r="W392" s="33"/>
      <c r="X392" s="33"/>
      <c r="Y392" s="33"/>
      <c r="Z392" s="33"/>
      <c r="AA392" s="33"/>
      <c r="AB392" s="33"/>
      <c r="AC392" s="33"/>
      <c r="AD392" s="33"/>
      <c r="AE392" s="33"/>
      <c r="AT392" s="18" t="s">
        <v>166</v>
      </c>
      <c r="AU392" s="18" t="s">
        <v>83</v>
      </c>
    </row>
    <row r="393" spans="1:65" s="14" customFormat="1" ht="11.25">
      <c r="B393" s="176"/>
      <c r="D393" s="163" t="s">
        <v>170</v>
      </c>
      <c r="F393" s="178" t="s">
        <v>507</v>
      </c>
      <c r="H393" s="179">
        <v>17.524999999999999</v>
      </c>
      <c r="I393" s="180"/>
      <c r="L393" s="176"/>
      <c r="M393" s="181"/>
      <c r="N393" s="182"/>
      <c r="O393" s="182"/>
      <c r="P393" s="182"/>
      <c r="Q393" s="182"/>
      <c r="R393" s="182"/>
      <c r="S393" s="182"/>
      <c r="T393" s="183"/>
      <c r="AT393" s="177" t="s">
        <v>170</v>
      </c>
      <c r="AU393" s="177" t="s">
        <v>83</v>
      </c>
      <c r="AV393" s="14" t="s">
        <v>83</v>
      </c>
      <c r="AW393" s="14" t="s">
        <v>3</v>
      </c>
      <c r="AX393" s="14" t="s">
        <v>81</v>
      </c>
      <c r="AY393" s="177" t="s">
        <v>157</v>
      </c>
    </row>
    <row r="394" spans="1:65" s="12" customFormat="1" ht="22.9" customHeight="1">
      <c r="B394" s="136"/>
      <c r="D394" s="137" t="s">
        <v>74</v>
      </c>
      <c r="E394" s="147" t="s">
        <v>205</v>
      </c>
      <c r="F394" s="147" t="s">
        <v>508</v>
      </c>
      <c r="I394" s="139"/>
      <c r="J394" s="148">
        <f>BK394</f>
        <v>0</v>
      </c>
      <c r="L394" s="136"/>
      <c r="M394" s="141"/>
      <c r="N394" s="142"/>
      <c r="O394" s="142"/>
      <c r="P394" s="143">
        <f>SUM(P395:P445)</f>
        <v>0</v>
      </c>
      <c r="Q394" s="142"/>
      <c r="R394" s="143">
        <f>SUM(R395:R445)</f>
        <v>1.3965310399999999</v>
      </c>
      <c r="S394" s="142"/>
      <c r="T394" s="144">
        <f>SUM(T395:T445)</f>
        <v>0</v>
      </c>
      <c r="AR394" s="137" t="s">
        <v>81</v>
      </c>
      <c r="AT394" s="145" t="s">
        <v>74</v>
      </c>
      <c r="AU394" s="145" t="s">
        <v>81</v>
      </c>
      <c r="AY394" s="137" t="s">
        <v>157</v>
      </c>
      <c r="BK394" s="146">
        <f>SUM(BK395:BK445)</f>
        <v>0</v>
      </c>
    </row>
    <row r="395" spans="1:65" s="2" customFormat="1" ht="21.75" customHeight="1">
      <c r="A395" s="33"/>
      <c r="B395" s="149"/>
      <c r="C395" s="150" t="s">
        <v>509</v>
      </c>
      <c r="D395" s="150" t="s">
        <v>159</v>
      </c>
      <c r="E395" s="151" t="s">
        <v>510</v>
      </c>
      <c r="F395" s="152" t="s">
        <v>511</v>
      </c>
      <c r="G395" s="153" t="s">
        <v>162</v>
      </c>
      <c r="H395" s="154">
        <v>0.22500000000000001</v>
      </c>
      <c r="I395" s="155"/>
      <c r="J395" s="156">
        <f>ROUND(I395*H395,2)</f>
        <v>0</v>
      </c>
      <c r="K395" s="152" t="s">
        <v>163</v>
      </c>
      <c r="L395" s="34"/>
      <c r="M395" s="157" t="s">
        <v>1</v>
      </c>
      <c r="N395" s="158" t="s">
        <v>40</v>
      </c>
      <c r="O395" s="59"/>
      <c r="P395" s="159">
        <f>O395*H395</f>
        <v>0</v>
      </c>
      <c r="Q395" s="159">
        <v>4.7399999999999998E-2</v>
      </c>
      <c r="R395" s="159">
        <f>Q395*H395</f>
        <v>1.0664999999999999E-2</v>
      </c>
      <c r="S395" s="159">
        <v>0</v>
      </c>
      <c r="T395" s="160">
        <f>S395*H395</f>
        <v>0</v>
      </c>
      <c r="U395" s="33"/>
      <c r="V395" s="33"/>
      <c r="W395" s="33"/>
      <c r="X395" s="33"/>
      <c r="Y395" s="33"/>
      <c r="Z395" s="33"/>
      <c r="AA395" s="33"/>
      <c r="AB395" s="33"/>
      <c r="AC395" s="33"/>
      <c r="AD395" s="33"/>
      <c r="AE395" s="33"/>
      <c r="AR395" s="161" t="s">
        <v>164</v>
      </c>
      <c r="AT395" s="161" t="s">
        <v>159</v>
      </c>
      <c r="AU395" s="161" t="s">
        <v>83</v>
      </c>
      <c r="AY395" s="18" t="s">
        <v>157</v>
      </c>
      <c r="BE395" s="162">
        <f>IF(N395="základní",J395,0)</f>
        <v>0</v>
      </c>
      <c r="BF395" s="162">
        <f>IF(N395="snížená",J395,0)</f>
        <v>0</v>
      </c>
      <c r="BG395" s="162">
        <f>IF(N395="zákl. přenesená",J395,0)</f>
        <v>0</v>
      </c>
      <c r="BH395" s="162">
        <f>IF(N395="sníž. přenesená",J395,0)</f>
        <v>0</v>
      </c>
      <c r="BI395" s="162">
        <f>IF(N395="nulová",J395,0)</f>
        <v>0</v>
      </c>
      <c r="BJ395" s="18" t="s">
        <v>81</v>
      </c>
      <c r="BK395" s="162">
        <f>ROUND(I395*H395,2)</f>
        <v>0</v>
      </c>
      <c r="BL395" s="18" t="s">
        <v>164</v>
      </c>
      <c r="BM395" s="161" t="s">
        <v>512</v>
      </c>
    </row>
    <row r="396" spans="1:65" s="2" customFormat="1" ht="11.25">
      <c r="A396" s="33"/>
      <c r="B396" s="34"/>
      <c r="C396" s="33"/>
      <c r="D396" s="163" t="s">
        <v>166</v>
      </c>
      <c r="E396" s="33"/>
      <c r="F396" s="164" t="s">
        <v>513</v>
      </c>
      <c r="G396" s="33"/>
      <c r="H396" s="33"/>
      <c r="I396" s="165"/>
      <c r="J396" s="33"/>
      <c r="K396" s="33"/>
      <c r="L396" s="34"/>
      <c r="M396" s="166"/>
      <c r="N396" s="167"/>
      <c r="O396" s="59"/>
      <c r="P396" s="59"/>
      <c r="Q396" s="59"/>
      <c r="R396" s="59"/>
      <c r="S396" s="59"/>
      <c r="T396" s="60"/>
      <c r="U396" s="33"/>
      <c r="V396" s="33"/>
      <c r="W396" s="33"/>
      <c r="X396" s="33"/>
      <c r="Y396" s="33"/>
      <c r="Z396" s="33"/>
      <c r="AA396" s="33"/>
      <c r="AB396" s="33"/>
      <c r="AC396" s="33"/>
      <c r="AD396" s="33"/>
      <c r="AE396" s="33"/>
      <c r="AT396" s="18" t="s">
        <v>166</v>
      </c>
      <c r="AU396" s="18" t="s">
        <v>83</v>
      </c>
    </row>
    <row r="397" spans="1:65" s="2" customFormat="1" ht="29.25">
      <c r="A397" s="33"/>
      <c r="B397" s="34"/>
      <c r="C397" s="33"/>
      <c r="D397" s="163" t="s">
        <v>168</v>
      </c>
      <c r="E397" s="33"/>
      <c r="F397" s="168" t="s">
        <v>273</v>
      </c>
      <c r="G397" s="33"/>
      <c r="H397" s="33"/>
      <c r="I397" s="165"/>
      <c r="J397" s="33"/>
      <c r="K397" s="33"/>
      <c r="L397" s="34"/>
      <c r="M397" s="166"/>
      <c r="N397" s="167"/>
      <c r="O397" s="59"/>
      <c r="P397" s="59"/>
      <c r="Q397" s="59"/>
      <c r="R397" s="59"/>
      <c r="S397" s="59"/>
      <c r="T397" s="60"/>
      <c r="U397" s="33"/>
      <c r="V397" s="33"/>
      <c r="W397" s="33"/>
      <c r="X397" s="33"/>
      <c r="Y397" s="33"/>
      <c r="Z397" s="33"/>
      <c r="AA397" s="33"/>
      <c r="AB397" s="33"/>
      <c r="AC397" s="33"/>
      <c r="AD397" s="33"/>
      <c r="AE397" s="33"/>
      <c r="AT397" s="18" t="s">
        <v>168</v>
      </c>
      <c r="AU397" s="18" t="s">
        <v>83</v>
      </c>
    </row>
    <row r="398" spans="1:65" s="14" customFormat="1" ht="11.25">
      <c r="B398" s="176"/>
      <c r="D398" s="163" t="s">
        <v>170</v>
      </c>
      <c r="E398" s="177" t="s">
        <v>1</v>
      </c>
      <c r="F398" s="178" t="s">
        <v>514</v>
      </c>
      <c r="H398" s="179">
        <v>0.22500000000000001</v>
      </c>
      <c r="I398" s="180"/>
      <c r="L398" s="176"/>
      <c r="M398" s="181"/>
      <c r="N398" s="182"/>
      <c r="O398" s="182"/>
      <c r="P398" s="182"/>
      <c r="Q398" s="182"/>
      <c r="R398" s="182"/>
      <c r="S398" s="182"/>
      <c r="T398" s="183"/>
      <c r="AT398" s="177" t="s">
        <v>170</v>
      </c>
      <c r="AU398" s="177" t="s">
        <v>83</v>
      </c>
      <c r="AV398" s="14" t="s">
        <v>83</v>
      </c>
      <c r="AW398" s="14" t="s">
        <v>32</v>
      </c>
      <c r="AX398" s="14" t="s">
        <v>81</v>
      </c>
      <c r="AY398" s="177" t="s">
        <v>157</v>
      </c>
    </row>
    <row r="399" spans="1:65" s="2" customFormat="1" ht="21.75" customHeight="1">
      <c r="A399" s="33"/>
      <c r="B399" s="149"/>
      <c r="C399" s="150" t="s">
        <v>515</v>
      </c>
      <c r="D399" s="150" t="s">
        <v>159</v>
      </c>
      <c r="E399" s="151" t="s">
        <v>516</v>
      </c>
      <c r="F399" s="152" t="s">
        <v>517</v>
      </c>
      <c r="G399" s="153" t="s">
        <v>162</v>
      </c>
      <c r="H399" s="154">
        <v>36.899000000000001</v>
      </c>
      <c r="I399" s="155"/>
      <c r="J399" s="156">
        <f>ROUND(I399*H399,2)</f>
        <v>0</v>
      </c>
      <c r="K399" s="152" t="s">
        <v>163</v>
      </c>
      <c r="L399" s="34"/>
      <c r="M399" s="157" t="s">
        <v>1</v>
      </c>
      <c r="N399" s="158" t="s">
        <v>40</v>
      </c>
      <c r="O399" s="59"/>
      <c r="P399" s="159">
        <f>O399*H399</f>
        <v>0</v>
      </c>
      <c r="Q399" s="159">
        <v>4.3800000000000002E-3</v>
      </c>
      <c r="R399" s="159">
        <f>Q399*H399</f>
        <v>0.16161762000000002</v>
      </c>
      <c r="S399" s="159">
        <v>0</v>
      </c>
      <c r="T399" s="160">
        <f>S399*H399</f>
        <v>0</v>
      </c>
      <c r="U399" s="33"/>
      <c r="V399" s="33"/>
      <c r="W399" s="33"/>
      <c r="X399" s="33"/>
      <c r="Y399" s="33"/>
      <c r="Z399" s="33"/>
      <c r="AA399" s="33"/>
      <c r="AB399" s="33"/>
      <c r="AC399" s="33"/>
      <c r="AD399" s="33"/>
      <c r="AE399" s="33"/>
      <c r="AR399" s="161" t="s">
        <v>164</v>
      </c>
      <c r="AT399" s="161" t="s">
        <v>159</v>
      </c>
      <c r="AU399" s="161" t="s">
        <v>83</v>
      </c>
      <c r="AY399" s="18" t="s">
        <v>157</v>
      </c>
      <c r="BE399" s="162">
        <f>IF(N399="základní",J399,0)</f>
        <v>0</v>
      </c>
      <c r="BF399" s="162">
        <f>IF(N399="snížená",J399,0)</f>
        <v>0</v>
      </c>
      <c r="BG399" s="162">
        <f>IF(N399="zákl. přenesená",J399,0)</f>
        <v>0</v>
      </c>
      <c r="BH399" s="162">
        <f>IF(N399="sníž. přenesená",J399,0)</f>
        <v>0</v>
      </c>
      <c r="BI399" s="162">
        <f>IF(N399="nulová",J399,0)</f>
        <v>0</v>
      </c>
      <c r="BJ399" s="18" t="s">
        <v>81</v>
      </c>
      <c r="BK399" s="162">
        <f>ROUND(I399*H399,2)</f>
        <v>0</v>
      </c>
      <c r="BL399" s="18" t="s">
        <v>164</v>
      </c>
      <c r="BM399" s="161" t="s">
        <v>518</v>
      </c>
    </row>
    <row r="400" spans="1:65" s="2" customFormat="1" ht="19.5">
      <c r="A400" s="33"/>
      <c r="B400" s="34"/>
      <c r="C400" s="33"/>
      <c r="D400" s="163" t="s">
        <v>166</v>
      </c>
      <c r="E400" s="33"/>
      <c r="F400" s="164" t="s">
        <v>519</v>
      </c>
      <c r="G400" s="33"/>
      <c r="H400" s="33"/>
      <c r="I400" s="165"/>
      <c r="J400" s="33"/>
      <c r="K400" s="33"/>
      <c r="L400" s="34"/>
      <c r="M400" s="166"/>
      <c r="N400" s="167"/>
      <c r="O400" s="59"/>
      <c r="P400" s="59"/>
      <c r="Q400" s="59"/>
      <c r="R400" s="59"/>
      <c r="S400" s="59"/>
      <c r="T400" s="60"/>
      <c r="U400" s="33"/>
      <c r="V400" s="33"/>
      <c r="W400" s="33"/>
      <c r="X400" s="33"/>
      <c r="Y400" s="33"/>
      <c r="Z400" s="33"/>
      <c r="AA400" s="33"/>
      <c r="AB400" s="33"/>
      <c r="AC400" s="33"/>
      <c r="AD400" s="33"/>
      <c r="AE400" s="33"/>
      <c r="AT400" s="18" t="s">
        <v>166</v>
      </c>
      <c r="AU400" s="18" t="s">
        <v>83</v>
      </c>
    </row>
    <row r="401" spans="1:65" s="2" customFormat="1" ht="29.25">
      <c r="A401" s="33"/>
      <c r="B401" s="34"/>
      <c r="C401" s="33"/>
      <c r="D401" s="163" t="s">
        <v>168</v>
      </c>
      <c r="E401" s="33"/>
      <c r="F401" s="168" t="s">
        <v>273</v>
      </c>
      <c r="G401" s="33"/>
      <c r="H401" s="33"/>
      <c r="I401" s="165"/>
      <c r="J401" s="33"/>
      <c r="K401" s="33"/>
      <c r="L401" s="34"/>
      <c r="M401" s="166"/>
      <c r="N401" s="167"/>
      <c r="O401" s="59"/>
      <c r="P401" s="59"/>
      <c r="Q401" s="59"/>
      <c r="R401" s="59"/>
      <c r="S401" s="59"/>
      <c r="T401" s="60"/>
      <c r="U401" s="33"/>
      <c r="V401" s="33"/>
      <c r="W401" s="33"/>
      <c r="X401" s="33"/>
      <c r="Y401" s="33"/>
      <c r="Z401" s="33"/>
      <c r="AA401" s="33"/>
      <c r="AB401" s="33"/>
      <c r="AC401" s="33"/>
      <c r="AD401" s="33"/>
      <c r="AE401" s="33"/>
      <c r="AT401" s="18" t="s">
        <v>168</v>
      </c>
      <c r="AU401" s="18" t="s">
        <v>83</v>
      </c>
    </row>
    <row r="402" spans="1:65" s="13" customFormat="1" ht="11.25">
      <c r="B402" s="169"/>
      <c r="D402" s="163" t="s">
        <v>170</v>
      </c>
      <c r="E402" s="170" t="s">
        <v>1</v>
      </c>
      <c r="F402" s="171" t="s">
        <v>520</v>
      </c>
      <c r="H402" s="170" t="s">
        <v>1</v>
      </c>
      <c r="I402" s="172"/>
      <c r="L402" s="169"/>
      <c r="M402" s="173"/>
      <c r="N402" s="174"/>
      <c r="O402" s="174"/>
      <c r="P402" s="174"/>
      <c r="Q402" s="174"/>
      <c r="R402" s="174"/>
      <c r="S402" s="174"/>
      <c r="T402" s="175"/>
      <c r="AT402" s="170" t="s">
        <v>170</v>
      </c>
      <c r="AU402" s="170" t="s">
        <v>83</v>
      </c>
      <c r="AV402" s="13" t="s">
        <v>81</v>
      </c>
      <c r="AW402" s="13" t="s">
        <v>32</v>
      </c>
      <c r="AX402" s="13" t="s">
        <v>75</v>
      </c>
      <c r="AY402" s="170" t="s">
        <v>157</v>
      </c>
    </row>
    <row r="403" spans="1:65" s="14" customFormat="1" ht="11.25">
      <c r="B403" s="176"/>
      <c r="D403" s="163" t="s">
        <v>170</v>
      </c>
      <c r="E403" s="177" t="s">
        <v>1</v>
      </c>
      <c r="F403" s="178" t="s">
        <v>521</v>
      </c>
      <c r="H403" s="179">
        <v>37.947000000000003</v>
      </c>
      <c r="I403" s="180"/>
      <c r="L403" s="176"/>
      <c r="M403" s="181"/>
      <c r="N403" s="182"/>
      <c r="O403" s="182"/>
      <c r="P403" s="182"/>
      <c r="Q403" s="182"/>
      <c r="R403" s="182"/>
      <c r="S403" s="182"/>
      <c r="T403" s="183"/>
      <c r="AT403" s="177" t="s">
        <v>170</v>
      </c>
      <c r="AU403" s="177" t="s">
        <v>83</v>
      </c>
      <c r="AV403" s="14" t="s">
        <v>83</v>
      </c>
      <c r="AW403" s="14" t="s">
        <v>32</v>
      </c>
      <c r="AX403" s="14" t="s">
        <v>75</v>
      </c>
      <c r="AY403" s="177" t="s">
        <v>157</v>
      </c>
    </row>
    <row r="404" spans="1:65" s="14" customFormat="1" ht="11.25">
      <c r="B404" s="176"/>
      <c r="D404" s="163" t="s">
        <v>170</v>
      </c>
      <c r="E404" s="177" t="s">
        <v>1</v>
      </c>
      <c r="F404" s="178" t="s">
        <v>522</v>
      </c>
      <c r="H404" s="179">
        <v>-2.65</v>
      </c>
      <c r="I404" s="180"/>
      <c r="L404" s="176"/>
      <c r="M404" s="181"/>
      <c r="N404" s="182"/>
      <c r="O404" s="182"/>
      <c r="P404" s="182"/>
      <c r="Q404" s="182"/>
      <c r="R404" s="182"/>
      <c r="S404" s="182"/>
      <c r="T404" s="183"/>
      <c r="AT404" s="177" t="s">
        <v>170</v>
      </c>
      <c r="AU404" s="177" t="s">
        <v>83</v>
      </c>
      <c r="AV404" s="14" t="s">
        <v>83</v>
      </c>
      <c r="AW404" s="14" t="s">
        <v>32</v>
      </c>
      <c r="AX404" s="14" t="s">
        <v>75</v>
      </c>
      <c r="AY404" s="177" t="s">
        <v>157</v>
      </c>
    </row>
    <row r="405" spans="1:65" s="13" customFormat="1" ht="11.25">
      <c r="B405" s="169"/>
      <c r="D405" s="163" t="s">
        <v>170</v>
      </c>
      <c r="E405" s="170" t="s">
        <v>1</v>
      </c>
      <c r="F405" s="171" t="s">
        <v>523</v>
      </c>
      <c r="H405" s="170" t="s">
        <v>1</v>
      </c>
      <c r="I405" s="172"/>
      <c r="L405" s="169"/>
      <c r="M405" s="173"/>
      <c r="N405" s="174"/>
      <c r="O405" s="174"/>
      <c r="P405" s="174"/>
      <c r="Q405" s="174"/>
      <c r="R405" s="174"/>
      <c r="S405" s="174"/>
      <c r="T405" s="175"/>
      <c r="AT405" s="170" t="s">
        <v>170</v>
      </c>
      <c r="AU405" s="170" t="s">
        <v>83</v>
      </c>
      <c r="AV405" s="13" t="s">
        <v>81</v>
      </c>
      <c r="AW405" s="13" t="s">
        <v>32</v>
      </c>
      <c r="AX405" s="13" t="s">
        <v>75</v>
      </c>
      <c r="AY405" s="170" t="s">
        <v>157</v>
      </c>
    </row>
    <row r="406" spans="1:65" s="14" customFormat="1" ht="11.25">
      <c r="B406" s="176"/>
      <c r="D406" s="163" t="s">
        <v>170</v>
      </c>
      <c r="E406" s="177" t="s">
        <v>1</v>
      </c>
      <c r="F406" s="178" t="s">
        <v>524</v>
      </c>
      <c r="H406" s="179">
        <v>1.6020000000000001</v>
      </c>
      <c r="I406" s="180"/>
      <c r="L406" s="176"/>
      <c r="M406" s="181"/>
      <c r="N406" s="182"/>
      <c r="O406" s="182"/>
      <c r="P406" s="182"/>
      <c r="Q406" s="182"/>
      <c r="R406" s="182"/>
      <c r="S406" s="182"/>
      <c r="T406" s="183"/>
      <c r="AT406" s="177" t="s">
        <v>170</v>
      </c>
      <c r="AU406" s="177" t="s">
        <v>83</v>
      </c>
      <c r="AV406" s="14" t="s">
        <v>83</v>
      </c>
      <c r="AW406" s="14" t="s">
        <v>32</v>
      </c>
      <c r="AX406" s="14" t="s">
        <v>75</v>
      </c>
      <c r="AY406" s="177" t="s">
        <v>157</v>
      </c>
    </row>
    <row r="407" spans="1:65" s="15" customFormat="1" ht="11.25">
      <c r="B407" s="184"/>
      <c r="D407" s="163" t="s">
        <v>170</v>
      </c>
      <c r="E407" s="185" t="s">
        <v>1</v>
      </c>
      <c r="F407" s="186" t="s">
        <v>195</v>
      </c>
      <c r="H407" s="187">
        <v>36.899000000000001</v>
      </c>
      <c r="I407" s="188"/>
      <c r="L407" s="184"/>
      <c r="M407" s="189"/>
      <c r="N407" s="190"/>
      <c r="O407" s="190"/>
      <c r="P407" s="190"/>
      <c r="Q407" s="190"/>
      <c r="R407" s="190"/>
      <c r="S407" s="190"/>
      <c r="T407" s="191"/>
      <c r="AT407" s="185" t="s">
        <v>170</v>
      </c>
      <c r="AU407" s="185" t="s">
        <v>83</v>
      </c>
      <c r="AV407" s="15" t="s">
        <v>164</v>
      </c>
      <c r="AW407" s="15" t="s">
        <v>32</v>
      </c>
      <c r="AX407" s="15" t="s">
        <v>81</v>
      </c>
      <c r="AY407" s="185" t="s">
        <v>157</v>
      </c>
    </row>
    <row r="408" spans="1:65" s="2" customFormat="1" ht="24.2" customHeight="1">
      <c r="A408" s="33"/>
      <c r="B408" s="149"/>
      <c r="C408" s="150" t="s">
        <v>525</v>
      </c>
      <c r="D408" s="150" t="s">
        <v>159</v>
      </c>
      <c r="E408" s="151" t="s">
        <v>526</v>
      </c>
      <c r="F408" s="152" t="s">
        <v>527</v>
      </c>
      <c r="G408" s="153" t="s">
        <v>162</v>
      </c>
      <c r="H408" s="154">
        <v>12.231999999999999</v>
      </c>
      <c r="I408" s="155"/>
      <c r="J408" s="156">
        <f>ROUND(I408*H408,2)</f>
        <v>0</v>
      </c>
      <c r="K408" s="152" t="s">
        <v>163</v>
      </c>
      <c r="L408" s="34"/>
      <c r="M408" s="157" t="s">
        <v>1</v>
      </c>
      <c r="N408" s="158" t="s">
        <v>40</v>
      </c>
      <c r="O408" s="59"/>
      <c r="P408" s="159">
        <f>O408*H408</f>
        <v>0</v>
      </c>
      <c r="Q408" s="159">
        <v>2.2000000000000001E-4</v>
      </c>
      <c r="R408" s="159">
        <f>Q408*H408</f>
        <v>2.69104E-3</v>
      </c>
      <c r="S408" s="159">
        <v>0</v>
      </c>
      <c r="T408" s="160">
        <f>S408*H408</f>
        <v>0</v>
      </c>
      <c r="U408" s="33"/>
      <c r="V408" s="33"/>
      <c r="W408" s="33"/>
      <c r="X408" s="33"/>
      <c r="Y408" s="33"/>
      <c r="Z408" s="33"/>
      <c r="AA408" s="33"/>
      <c r="AB408" s="33"/>
      <c r="AC408" s="33"/>
      <c r="AD408" s="33"/>
      <c r="AE408" s="33"/>
      <c r="AR408" s="161" t="s">
        <v>164</v>
      </c>
      <c r="AT408" s="161" t="s">
        <v>159</v>
      </c>
      <c r="AU408" s="161" t="s">
        <v>83</v>
      </c>
      <c r="AY408" s="18" t="s">
        <v>157</v>
      </c>
      <c r="BE408" s="162">
        <f>IF(N408="základní",J408,0)</f>
        <v>0</v>
      </c>
      <c r="BF408" s="162">
        <f>IF(N408="snížená",J408,0)</f>
        <v>0</v>
      </c>
      <c r="BG408" s="162">
        <f>IF(N408="zákl. přenesená",J408,0)</f>
        <v>0</v>
      </c>
      <c r="BH408" s="162">
        <f>IF(N408="sníž. přenesená",J408,0)</f>
        <v>0</v>
      </c>
      <c r="BI408" s="162">
        <f>IF(N408="nulová",J408,0)</f>
        <v>0</v>
      </c>
      <c r="BJ408" s="18" t="s">
        <v>81</v>
      </c>
      <c r="BK408" s="162">
        <f>ROUND(I408*H408,2)</f>
        <v>0</v>
      </c>
      <c r="BL408" s="18" t="s">
        <v>164</v>
      </c>
      <c r="BM408" s="161" t="s">
        <v>528</v>
      </c>
    </row>
    <row r="409" spans="1:65" s="2" customFormat="1" ht="19.5">
      <c r="A409" s="33"/>
      <c r="B409" s="34"/>
      <c r="C409" s="33"/>
      <c r="D409" s="163" t="s">
        <v>166</v>
      </c>
      <c r="E409" s="33"/>
      <c r="F409" s="164" t="s">
        <v>529</v>
      </c>
      <c r="G409" s="33"/>
      <c r="H409" s="33"/>
      <c r="I409" s="165"/>
      <c r="J409" s="33"/>
      <c r="K409" s="33"/>
      <c r="L409" s="34"/>
      <c r="M409" s="166"/>
      <c r="N409" s="167"/>
      <c r="O409" s="59"/>
      <c r="P409" s="59"/>
      <c r="Q409" s="59"/>
      <c r="R409" s="59"/>
      <c r="S409" s="59"/>
      <c r="T409" s="60"/>
      <c r="U409" s="33"/>
      <c r="V409" s="33"/>
      <c r="W409" s="33"/>
      <c r="X409" s="33"/>
      <c r="Y409" s="33"/>
      <c r="Z409" s="33"/>
      <c r="AA409" s="33"/>
      <c r="AB409" s="33"/>
      <c r="AC409" s="33"/>
      <c r="AD409" s="33"/>
      <c r="AE409" s="33"/>
      <c r="AT409" s="18" t="s">
        <v>166</v>
      </c>
      <c r="AU409" s="18" t="s">
        <v>83</v>
      </c>
    </row>
    <row r="410" spans="1:65" s="2" customFormat="1" ht="44.25" customHeight="1">
      <c r="A410" s="33"/>
      <c r="B410" s="149"/>
      <c r="C410" s="150" t="s">
        <v>530</v>
      </c>
      <c r="D410" s="150" t="s">
        <v>159</v>
      </c>
      <c r="E410" s="151" t="s">
        <v>531</v>
      </c>
      <c r="F410" s="152" t="s">
        <v>532</v>
      </c>
      <c r="G410" s="153" t="s">
        <v>162</v>
      </c>
      <c r="H410" s="154">
        <v>12.231999999999999</v>
      </c>
      <c r="I410" s="155"/>
      <c r="J410" s="156">
        <f>ROUND(I410*H410,2)</f>
        <v>0</v>
      </c>
      <c r="K410" s="152" t="s">
        <v>163</v>
      </c>
      <c r="L410" s="34"/>
      <c r="M410" s="157" t="s">
        <v>1</v>
      </c>
      <c r="N410" s="158" t="s">
        <v>40</v>
      </c>
      <c r="O410" s="59"/>
      <c r="P410" s="159">
        <f>O410*H410</f>
        <v>0</v>
      </c>
      <c r="Q410" s="159">
        <v>8.5199999999999998E-3</v>
      </c>
      <c r="R410" s="159">
        <f>Q410*H410</f>
        <v>0.10421663999999999</v>
      </c>
      <c r="S410" s="159">
        <v>0</v>
      </c>
      <c r="T410" s="160">
        <f>S410*H410</f>
        <v>0</v>
      </c>
      <c r="U410" s="33"/>
      <c r="V410" s="33"/>
      <c r="W410" s="33"/>
      <c r="X410" s="33"/>
      <c r="Y410" s="33"/>
      <c r="Z410" s="33"/>
      <c r="AA410" s="33"/>
      <c r="AB410" s="33"/>
      <c r="AC410" s="33"/>
      <c r="AD410" s="33"/>
      <c r="AE410" s="33"/>
      <c r="AR410" s="161" t="s">
        <v>164</v>
      </c>
      <c r="AT410" s="161" t="s">
        <v>159</v>
      </c>
      <c r="AU410" s="161" t="s">
        <v>83</v>
      </c>
      <c r="AY410" s="18" t="s">
        <v>157</v>
      </c>
      <c r="BE410" s="162">
        <f>IF(N410="základní",J410,0)</f>
        <v>0</v>
      </c>
      <c r="BF410" s="162">
        <f>IF(N410="snížená",J410,0)</f>
        <v>0</v>
      </c>
      <c r="BG410" s="162">
        <f>IF(N410="zákl. přenesená",J410,0)</f>
        <v>0</v>
      </c>
      <c r="BH410" s="162">
        <f>IF(N410="sníž. přenesená",J410,0)</f>
        <v>0</v>
      </c>
      <c r="BI410" s="162">
        <f>IF(N410="nulová",J410,0)</f>
        <v>0</v>
      </c>
      <c r="BJ410" s="18" t="s">
        <v>81</v>
      </c>
      <c r="BK410" s="162">
        <f>ROUND(I410*H410,2)</f>
        <v>0</v>
      </c>
      <c r="BL410" s="18" t="s">
        <v>164</v>
      </c>
      <c r="BM410" s="161" t="s">
        <v>533</v>
      </c>
    </row>
    <row r="411" spans="1:65" s="2" customFormat="1" ht="48.75">
      <c r="A411" s="33"/>
      <c r="B411" s="34"/>
      <c r="C411" s="33"/>
      <c r="D411" s="163" t="s">
        <v>166</v>
      </c>
      <c r="E411" s="33"/>
      <c r="F411" s="164" t="s">
        <v>534</v>
      </c>
      <c r="G411" s="33"/>
      <c r="H411" s="33"/>
      <c r="I411" s="165"/>
      <c r="J411" s="33"/>
      <c r="K411" s="33"/>
      <c r="L411" s="34"/>
      <c r="M411" s="166"/>
      <c r="N411" s="167"/>
      <c r="O411" s="59"/>
      <c r="P411" s="59"/>
      <c r="Q411" s="59"/>
      <c r="R411" s="59"/>
      <c r="S411" s="59"/>
      <c r="T411" s="60"/>
      <c r="U411" s="33"/>
      <c r="V411" s="33"/>
      <c r="W411" s="33"/>
      <c r="X411" s="33"/>
      <c r="Y411" s="33"/>
      <c r="Z411" s="33"/>
      <c r="AA411" s="33"/>
      <c r="AB411" s="33"/>
      <c r="AC411" s="33"/>
      <c r="AD411" s="33"/>
      <c r="AE411" s="33"/>
      <c r="AT411" s="18" t="s">
        <v>166</v>
      </c>
      <c r="AU411" s="18" t="s">
        <v>83</v>
      </c>
    </row>
    <row r="412" spans="1:65" s="2" customFormat="1" ht="29.25">
      <c r="A412" s="33"/>
      <c r="B412" s="34"/>
      <c r="C412" s="33"/>
      <c r="D412" s="163" t="s">
        <v>168</v>
      </c>
      <c r="E412" s="33"/>
      <c r="F412" s="168" t="s">
        <v>273</v>
      </c>
      <c r="G412" s="33"/>
      <c r="H412" s="33"/>
      <c r="I412" s="165"/>
      <c r="J412" s="33"/>
      <c r="K412" s="33"/>
      <c r="L412" s="34"/>
      <c r="M412" s="166"/>
      <c r="N412" s="167"/>
      <c r="O412" s="59"/>
      <c r="P412" s="59"/>
      <c r="Q412" s="59"/>
      <c r="R412" s="59"/>
      <c r="S412" s="59"/>
      <c r="T412" s="60"/>
      <c r="U412" s="33"/>
      <c r="V412" s="33"/>
      <c r="W412" s="33"/>
      <c r="X412" s="33"/>
      <c r="Y412" s="33"/>
      <c r="Z412" s="33"/>
      <c r="AA412" s="33"/>
      <c r="AB412" s="33"/>
      <c r="AC412" s="33"/>
      <c r="AD412" s="33"/>
      <c r="AE412" s="33"/>
      <c r="AT412" s="18" t="s">
        <v>168</v>
      </c>
      <c r="AU412" s="18" t="s">
        <v>83</v>
      </c>
    </row>
    <row r="413" spans="1:65" s="14" customFormat="1" ht="11.25">
      <c r="B413" s="176"/>
      <c r="D413" s="163" t="s">
        <v>170</v>
      </c>
      <c r="E413" s="177" t="s">
        <v>1</v>
      </c>
      <c r="F413" s="178" t="s">
        <v>535</v>
      </c>
      <c r="H413" s="179">
        <v>7.2</v>
      </c>
      <c r="I413" s="180"/>
      <c r="L413" s="176"/>
      <c r="M413" s="181"/>
      <c r="N413" s="182"/>
      <c r="O413" s="182"/>
      <c r="P413" s="182"/>
      <c r="Q413" s="182"/>
      <c r="R413" s="182"/>
      <c r="S413" s="182"/>
      <c r="T413" s="183"/>
      <c r="AT413" s="177" t="s">
        <v>170</v>
      </c>
      <c r="AU413" s="177" t="s">
        <v>83</v>
      </c>
      <c r="AV413" s="14" t="s">
        <v>83</v>
      </c>
      <c r="AW413" s="14" t="s">
        <v>32</v>
      </c>
      <c r="AX413" s="14" t="s">
        <v>75</v>
      </c>
      <c r="AY413" s="177" t="s">
        <v>157</v>
      </c>
    </row>
    <row r="414" spans="1:65" s="14" customFormat="1" ht="11.25">
      <c r="B414" s="176"/>
      <c r="D414" s="163" t="s">
        <v>170</v>
      </c>
      <c r="E414" s="177" t="s">
        <v>1</v>
      </c>
      <c r="F414" s="178" t="s">
        <v>536</v>
      </c>
      <c r="H414" s="179">
        <v>5.032</v>
      </c>
      <c r="I414" s="180"/>
      <c r="L414" s="176"/>
      <c r="M414" s="181"/>
      <c r="N414" s="182"/>
      <c r="O414" s="182"/>
      <c r="P414" s="182"/>
      <c r="Q414" s="182"/>
      <c r="R414" s="182"/>
      <c r="S414" s="182"/>
      <c r="T414" s="183"/>
      <c r="AT414" s="177" t="s">
        <v>170</v>
      </c>
      <c r="AU414" s="177" t="s">
        <v>83</v>
      </c>
      <c r="AV414" s="14" t="s">
        <v>83</v>
      </c>
      <c r="AW414" s="14" t="s">
        <v>32</v>
      </c>
      <c r="AX414" s="14" t="s">
        <v>75</v>
      </c>
      <c r="AY414" s="177" t="s">
        <v>157</v>
      </c>
    </row>
    <row r="415" spans="1:65" s="15" customFormat="1" ht="11.25">
      <c r="B415" s="184"/>
      <c r="D415" s="163" t="s">
        <v>170</v>
      </c>
      <c r="E415" s="185" t="s">
        <v>1</v>
      </c>
      <c r="F415" s="186" t="s">
        <v>195</v>
      </c>
      <c r="H415" s="187">
        <v>12.231999999999999</v>
      </c>
      <c r="I415" s="188"/>
      <c r="L415" s="184"/>
      <c r="M415" s="189"/>
      <c r="N415" s="190"/>
      <c r="O415" s="190"/>
      <c r="P415" s="190"/>
      <c r="Q415" s="190"/>
      <c r="R415" s="190"/>
      <c r="S415" s="190"/>
      <c r="T415" s="191"/>
      <c r="AT415" s="185" t="s">
        <v>170</v>
      </c>
      <c r="AU415" s="185" t="s">
        <v>83</v>
      </c>
      <c r="AV415" s="15" t="s">
        <v>164</v>
      </c>
      <c r="AW415" s="15" t="s">
        <v>32</v>
      </c>
      <c r="AX415" s="15" t="s">
        <v>81</v>
      </c>
      <c r="AY415" s="185" t="s">
        <v>157</v>
      </c>
    </row>
    <row r="416" spans="1:65" s="2" customFormat="1" ht="24.2" customHeight="1">
      <c r="A416" s="33"/>
      <c r="B416" s="149"/>
      <c r="C416" s="192" t="s">
        <v>537</v>
      </c>
      <c r="D416" s="192" t="s">
        <v>299</v>
      </c>
      <c r="E416" s="193" t="s">
        <v>538</v>
      </c>
      <c r="F416" s="194" t="s">
        <v>539</v>
      </c>
      <c r="G416" s="195" t="s">
        <v>162</v>
      </c>
      <c r="H416" s="196">
        <v>12.843999999999999</v>
      </c>
      <c r="I416" s="197"/>
      <c r="J416" s="198">
        <f>ROUND(I416*H416,2)</f>
        <v>0</v>
      </c>
      <c r="K416" s="194" t="s">
        <v>163</v>
      </c>
      <c r="L416" s="199"/>
      <c r="M416" s="200" t="s">
        <v>1</v>
      </c>
      <c r="N416" s="201" t="s">
        <v>40</v>
      </c>
      <c r="O416" s="59"/>
      <c r="P416" s="159">
        <f>O416*H416</f>
        <v>0</v>
      </c>
      <c r="Q416" s="159">
        <v>3.0000000000000001E-3</v>
      </c>
      <c r="R416" s="159">
        <f>Q416*H416</f>
        <v>3.8531999999999997E-2</v>
      </c>
      <c r="S416" s="159">
        <v>0</v>
      </c>
      <c r="T416" s="160">
        <f>S416*H416</f>
        <v>0</v>
      </c>
      <c r="U416" s="33"/>
      <c r="V416" s="33"/>
      <c r="W416" s="33"/>
      <c r="X416" s="33"/>
      <c r="Y416" s="33"/>
      <c r="Z416" s="33"/>
      <c r="AA416" s="33"/>
      <c r="AB416" s="33"/>
      <c r="AC416" s="33"/>
      <c r="AD416" s="33"/>
      <c r="AE416" s="33"/>
      <c r="AR416" s="161" t="s">
        <v>222</v>
      </c>
      <c r="AT416" s="161" t="s">
        <v>299</v>
      </c>
      <c r="AU416" s="161" t="s">
        <v>83</v>
      </c>
      <c r="AY416" s="18" t="s">
        <v>157</v>
      </c>
      <c r="BE416" s="162">
        <f>IF(N416="základní",J416,0)</f>
        <v>0</v>
      </c>
      <c r="BF416" s="162">
        <f>IF(N416="snížená",J416,0)</f>
        <v>0</v>
      </c>
      <c r="BG416" s="162">
        <f>IF(N416="zákl. přenesená",J416,0)</f>
        <v>0</v>
      </c>
      <c r="BH416" s="162">
        <f>IF(N416="sníž. přenesená",J416,0)</f>
        <v>0</v>
      </c>
      <c r="BI416" s="162">
        <f>IF(N416="nulová",J416,0)</f>
        <v>0</v>
      </c>
      <c r="BJ416" s="18" t="s">
        <v>81</v>
      </c>
      <c r="BK416" s="162">
        <f>ROUND(I416*H416,2)</f>
        <v>0</v>
      </c>
      <c r="BL416" s="18" t="s">
        <v>164</v>
      </c>
      <c r="BM416" s="161" t="s">
        <v>540</v>
      </c>
    </row>
    <row r="417" spans="1:65" s="2" customFormat="1" ht="19.5">
      <c r="A417" s="33"/>
      <c r="B417" s="34"/>
      <c r="C417" s="33"/>
      <c r="D417" s="163" t="s">
        <v>166</v>
      </c>
      <c r="E417" s="33"/>
      <c r="F417" s="164" t="s">
        <v>539</v>
      </c>
      <c r="G417" s="33"/>
      <c r="H417" s="33"/>
      <c r="I417" s="165"/>
      <c r="J417" s="33"/>
      <c r="K417" s="33"/>
      <c r="L417" s="34"/>
      <c r="M417" s="166"/>
      <c r="N417" s="167"/>
      <c r="O417" s="59"/>
      <c r="P417" s="59"/>
      <c r="Q417" s="59"/>
      <c r="R417" s="59"/>
      <c r="S417" s="59"/>
      <c r="T417" s="60"/>
      <c r="U417" s="33"/>
      <c r="V417" s="33"/>
      <c r="W417" s="33"/>
      <c r="X417" s="33"/>
      <c r="Y417" s="33"/>
      <c r="Z417" s="33"/>
      <c r="AA417" s="33"/>
      <c r="AB417" s="33"/>
      <c r="AC417" s="33"/>
      <c r="AD417" s="33"/>
      <c r="AE417" s="33"/>
      <c r="AT417" s="18" t="s">
        <v>166</v>
      </c>
      <c r="AU417" s="18" t="s">
        <v>83</v>
      </c>
    </row>
    <row r="418" spans="1:65" s="14" customFormat="1" ht="11.25">
      <c r="B418" s="176"/>
      <c r="D418" s="163" t="s">
        <v>170</v>
      </c>
      <c r="F418" s="178" t="s">
        <v>541</v>
      </c>
      <c r="H418" s="179">
        <v>12.843999999999999</v>
      </c>
      <c r="I418" s="180"/>
      <c r="L418" s="176"/>
      <c r="M418" s="181"/>
      <c r="N418" s="182"/>
      <c r="O418" s="182"/>
      <c r="P418" s="182"/>
      <c r="Q418" s="182"/>
      <c r="R418" s="182"/>
      <c r="S418" s="182"/>
      <c r="T418" s="183"/>
      <c r="AT418" s="177" t="s">
        <v>170</v>
      </c>
      <c r="AU418" s="177" t="s">
        <v>83</v>
      </c>
      <c r="AV418" s="14" t="s">
        <v>83</v>
      </c>
      <c r="AW418" s="14" t="s">
        <v>3</v>
      </c>
      <c r="AX418" s="14" t="s">
        <v>81</v>
      </c>
      <c r="AY418" s="177" t="s">
        <v>157</v>
      </c>
    </row>
    <row r="419" spans="1:65" s="2" customFormat="1" ht="24.2" customHeight="1">
      <c r="A419" s="33"/>
      <c r="B419" s="149"/>
      <c r="C419" s="150" t="s">
        <v>542</v>
      </c>
      <c r="D419" s="150" t="s">
        <v>159</v>
      </c>
      <c r="E419" s="151" t="s">
        <v>543</v>
      </c>
      <c r="F419" s="152" t="s">
        <v>544</v>
      </c>
      <c r="G419" s="153" t="s">
        <v>162</v>
      </c>
      <c r="H419" s="154">
        <v>46.673000000000002</v>
      </c>
      <c r="I419" s="155"/>
      <c r="J419" s="156">
        <f>ROUND(I419*H419,2)</f>
        <v>0</v>
      </c>
      <c r="K419" s="152" t="s">
        <v>163</v>
      </c>
      <c r="L419" s="34"/>
      <c r="M419" s="157" t="s">
        <v>1</v>
      </c>
      <c r="N419" s="158" t="s">
        <v>40</v>
      </c>
      <c r="O419" s="59"/>
      <c r="P419" s="159">
        <f>O419*H419</f>
        <v>0</v>
      </c>
      <c r="Q419" s="159">
        <v>8.9999999999999993E-3</v>
      </c>
      <c r="R419" s="159">
        <f>Q419*H419</f>
        <v>0.42005699999999996</v>
      </c>
      <c r="S419" s="159">
        <v>0</v>
      </c>
      <c r="T419" s="160">
        <f>S419*H419</f>
        <v>0</v>
      </c>
      <c r="U419" s="33"/>
      <c r="V419" s="33"/>
      <c r="W419" s="33"/>
      <c r="X419" s="33"/>
      <c r="Y419" s="33"/>
      <c r="Z419" s="33"/>
      <c r="AA419" s="33"/>
      <c r="AB419" s="33"/>
      <c r="AC419" s="33"/>
      <c r="AD419" s="33"/>
      <c r="AE419" s="33"/>
      <c r="AR419" s="161" t="s">
        <v>164</v>
      </c>
      <c r="AT419" s="161" t="s">
        <v>159</v>
      </c>
      <c r="AU419" s="161" t="s">
        <v>83</v>
      </c>
      <c r="AY419" s="18" t="s">
        <v>157</v>
      </c>
      <c r="BE419" s="162">
        <f>IF(N419="základní",J419,0)</f>
        <v>0</v>
      </c>
      <c r="BF419" s="162">
        <f>IF(N419="snížená",J419,0)</f>
        <v>0</v>
      </c>
      <c r="BG419" s="162">
        <f>IF(N419="zákl. přenesená",J419,0)</f>
        <v>0</v>
      </c>
      <c r="BH419" s="162">
        <f>IF(N419="sníž. přenesená",J419,0)</f>
        <v>0</v>
      </c>
      <c r="BI419" s="162">
        <f>IF(N419="nulová",J419,0)</f>
        <v>0</v>
      </c>
      <c r="BJ419" s="18" t="s">
        <v>81</v>
      </c>
      <c r="BK419" s="162">
        <f>ROUND(I419*H419,2)</f>
        <v>0</v>
      </c>
      <c r="BL419" s="18" t="s">
        <v>164</v>
      </c>
      <c r="BM419" s="161" t="s">
        <v>545</v>
      </c>
    </row>
    <row r="420" spans="1:65" s="2" customFormat="1" ht="11.25">
      <c r="A420" s="33"/>
      <c r="B420" s="34"/>
      <c r="C420" s="33"/>
      <c r="D420" s="163" t="s">
        <v>166</v>
      </c>
      <c r="E420" s="33"/>
      <c r="F420" s="164" t="s">
        <v>546</v>
      </c>
      <c r="G420" s="33"/>
      <c r="H420" s="33"/>
      <c r="I420" s="165"/>
      <c r="J420" s="33"/>
      <c r="K420" s="33"/>
      <c r="L420" s="34"/>
      <c r="M420" s="166"/>
      <c r="N420" s="167"/>
      <c r="O420" s="59"/>
      <c r="P420" s="59"/>
      <c r="Q420" s="59"/>
      <c r="R420" s="59"/>
      <c r="S420" s="59"/>
      <c r="T420" s="60"/>
      <c r="U420" s="33"/>
      <c r="V420" s="33"/>
      <c r="W420" s="33"/>
      <c r="X420" s="33"/>
      <c r="Y420" s="33"/>
      <c r="Z420" s="33"/>
      <c r="AA420" s="33"/>
      <c r="AB420" s="33"/>
      <c r="AC420" s="33"/>
      <c r="AD420" s="33"/>
      <c r="AE420" s="33"/>
      <c r="AT420" s="18" t="s">
        <v>166</v>
      </c>
      <c r="AU420" s="18" t="s">
        <v>83</v>
      </c>
    </row>
    <row r="421" spans="1:65" s="2" customFormat="1" ht="24.2" customHeight="1">
      <c r="A421" s="33"/>
      <c r="B421" s="149"/>
      <c r="C421" s="150" t="s">
        <v>547</v>
      </c>
      <c r="D421" s="150" t="s">
        <v>159</v>
      </c>
      <c r="E421" s="151" t="s">
        <v>548</v>
      </c>
      <c r="F421" s="152" t="s">
        <v>549</v>
      </c>
      <c r="G421" s="153" t="s">
        <v>162</v>
      </c>
      <c r="H421" s="154">
        <v>46.673000000000002</v>
      </c>
      <c r="I421" s="155"/>
      <c r="J421" s="156">
        <f>ROUND(I421*H421,2)</f>
        <v>0</v>
      </c>
      <c r="K421" s="152" t="s">
        <v>163</v>
      </c>
      <c r="L421" s="34"/>
      <c r="M421" s="157" t="s">
        <v>1</v>
      </c>
      <c r="N421" s="158" t="s">
        <v>40</v>
      </c>
      <c r="O421" s="59"/>
      <c r="P421" s="159">
        <f>O421*H421</f>
        <v>0</v>
      </c>
      <c r="Q421" s="159">
        <v>1.208E-2</v>
      </c>
      <c r="R421" s="159">
        <f>Q421*H421</f>
        <v>0.56380984000000001</v>
      </c>
      <c r="S421" s="159">
        <v>0</v>
      </c>
      <c r="T421" s="160">
        <f>S421*H421</f>
        <v>0</v>
      </c>
      <c r="U421" s="33"/>
      <c r="V421" s="33"/>
      <c r="W421" s="33"/>
      <c r="X421" s="33"/>
      <c r="Y421" s="33"/>
      <c r="Z421" s="33"/>
      <c r="AA421" s="33"/>
      <c r="AB421" s="33"/>
      <c r="AC421" s="33"/>
      <c r="AD421" s="33"/>
      <c r="AE421" s="33"/>
      <c r="AR421" s="161" t="s">
        <v>164</v>
      </c>
      <c r="AT421" s="161" t="s">
        <v>159</v>
      </c>
      <c r="AU421" s="161" t="s">
        <v>83</v>
      </c>
      <c r="AY421" s="18" t="s">
        <v>157</v>
      </c>
      <c r="BE421" s="162">
        <f>IF(N421="základní",J421,0)</f>
        <v>0</v>
      </c>
      <c r="BF421" s="162">
        <f>IF(N421="snížená",J421,0)</f>
        <v>0</v>
      </c>
      <c r="BG421" s="162">
        <f>IF(N421="zákl. přenesená",J421,0)</f>
        <v>0</v>
      </c>
      <c r="BH421" s="162">
        <f>IF(N421="sníž. přenesená",J421,0)</f>
        <v>0</v>
      </c>
      <c r="BI421" s="162">
        <f>IF(N421="nulová",J421,0)</f>
        <v>0</v>
      </c>
      <c r="BJ421" s="18" t="s">
        <v>81</v>
      </c>
      <c r="BK421" s="162">
        <f>ROUND(I421*H421,2)</f>
        <v>0</v>
      </c>
      <c r="BL421" s="18" t="s">
        <v>164</v>
      </c>
      <c r="BM421" s="161" t="s">
        <v>550</v>
      </c>
    </row>
    <row r="422" spans="1:65" s="2" customFormat="1" ht="19.5">
      <c r="A422" s="33"/>
      <c r="B422" s="34"/>
      <c r="C422" s="33"/>
      <c r="D422" s="163" t="s">
        <v>166</v>
      </c>
      <c r="E422" s="33"/>
      <c r="F422" s="164" t="s">
        <v>551</v>
      </c>
      <c r="G422" s="33"/>
      <c r="H422" s="33"/>
      <c r="I422" s="165"/>
      <c r="J422" s="33"/>
      <c r="K422" s="33"/>
      <c r="L422" s="34"/>
      <c r="M422" s="166"/>
      <c r="N422" s="167"/>
      <c r="O422" s="59"/>
      <c r="P422" s="59"/>
      <c r="Q422" s="59"/>
      <c r="R422" s="59"/>
      <c r="S422" s="59"/>
      <c r="T422" s="60"/>
      <c r="U422" s="33"/>
      <c r="V422" s="33"/>
      <c r="W422" s="33"/>
      <c r="X422" s="33"/>
      <c r="Y422" s="33"/>
      <c r="Z422" s="33"/>
      <c r="AA422" s="33"/>
      <c r="AB422" s="33"/>
      <c r="AC422" s="33"/>
      <c r="AD422" s="33"/>
      <c r="AE422" s="33"/>
      <c r="AT422" s="18" t="s">
        <v>166</v>
      </c>
      <c r="AU422" s="18" t="s">
        <v>83</v>
      </c>
    </row>
    <row r="423" spans="1:65" s="2" customFormat="1" ht="48.75">
      <c r="A423" s="33"/>
      <c r="B423" s="34"/>
      <c r="C423" s="33"/>
      <c r="D423" s="163" t="s">
        <v>168</v>
      </c>
      <c r="E423" s="33"/>
      <c r="F423" s="168" t="s">
        <v>552</v>
      </c>
      <c r="G423" s="33"/>
      <c r="H423" s="33"/>
      <c r="I423" s="165"/>
      <c r="J423" s="33"/>
      <c r="K423" s="33"/>
      <c r="L423" s="34"/>
      <c r="M423" s="166"/>
      <c r="N423" s="167"/>
      <c r="O423" s="59"/>
      <c r="P423" s="59"/>
      <c r="Q423" s="59"/>
      <c r="R423" s="59"/>
      <c r="S423" s="59"/>
      <c r="T423" s="60"/>
      <c r="U423" s="33"/>
      <c r="V423" s="33"/>
      <c r="W423" s="33"/>
      <c r="X423" s="33"/>
      <c r="Y423" s="33"/>
      <c r="Z423" s="33"/>
      <c r="AA423" s="33"/>
      <c r="AB423" s="33"/>
      <c r="AC423" s="33"/>
      <c r="AD423" s="33"/>
      <c r="AE423" s="33"/>
      <c r="AT423" s="18" t="s">
        <v>168</v>
      </c>
      <c r="AU423" s="18" t="s">
        <v>83</v>
      </c>
    </row>
    <row r="424" spans="1:65" s="13" customFormat="1" ht="11.25">
      <c r="B424" s="169"/>
      <c r="D424" s="163" t="s">
        <v>170</v>
      </c>
      <c r="E424" s="170" t="s">
        <v>1</v>
      </c>
      <c r="F424" s="171" t="s">
        <v>553</v>
      </c>
      <c r="H424" s="170" t="s">
        <v>1</v>
      </c>
      <c r="I424" s="172"/>
      <c r="L424" s="169"/>
      <c r="M424" s="173"/>
      <c r="N424" s="174"/>
      <c r="O424" s="174"/>
      <c r="P424" s="174"/>
      <c r="Q424" s="174"/>
      <c r="R424" s="174"/>
      <c r="S424" s="174"/>
      <c r="T424" s="175"/>
      <c r="AT424" s="170" t="s">
        <v>170</v>
      </c>
      <c r="AU424" s="170" t="s">
        <v>83</v>
      </c>
      <c r="AV424" s="13" t="s">
        <v>81</v>
      </c>
      <c r="AW424" s="13" t="s">
        <v>32</v>
      </c>
      <c r="AX424" s="13" t="s">
        <v>75</v>
      </c>
      <c r="AY424" s="170" t="s">
        <v>157</v>
      </c>
    </row>
    <row r="425" spans="1:65" s="14" customFormat="1" ht="11.25">
      <c r="B425" s="176"/>
      <c r="D425" s="163" t="s">
        <v>170</v>
      </c>
      <c r="E425" s="177" t="s">
        <v>1</v>
      </c>
      <c r="F425" s="178" t="s">
        <v>554</v>
      </c>
      <c r="H425" s="179">
        <v>37.932000000000002</v>
      </c>
      <c r="I425" s="180"/>
      <c r="L425" s="176"/>
      <c r="M425" s="181"/>
      <c r="N425" s="182"/>
      <c r="O425" s="182"/>
      <c r="P425" s="182"/>
      <c r="Q425" s="182"/>
      <c r="R425" s="182"/>
      <c r="S425" s="182"/>
      <c r="T425" s="183"/>
      <c r="AT425" s="177" t="s">
        <v>170</v>
      </c>
      <c r="AU425" s="177" t="s">
        <v>83</v>
      </c>
      <c r="AV425" s="14" t="s">
        <v>83</v>
      </c>
      <c r="AW425" s="14" t="s">
        <v>32</v>
      </c>
      <c r="AX425" s="14" t="s">
        <v>75</v>
      </c>
      <c r="AY425" s="177" t="s">
        <v>157</v>
      </c>
    </row>
    <row r="426" spans="1:65" s="14" customFormat="1" ht="11.25">
      <c r="B426" s="176"/>
      <c r="D426" s="163" t="s">
        <v>170</v>
      </c>
      <c r="E426" s="177" t="s">
        <v>1</v>
      </c>
      <c r="F426" s="178" t="s">
        <v>522</v>
      </c>
      <c r="H426" s="179">
        <v>-2.65</v>
      </c>
      <c r="I426" s="180"/>
      <c r="L426" s="176"/>
      <c r="M426" s="181"/>
      <c r="N426" s="182"/>
      <c r="O426" s="182"/>
      <c r="P426" s="182"/>
      <c r="Q426" s="182"/>
      <c r="R426" s="182"/>
      <c r="S426" s="182"/>
      <c r="T426" s="183"/>
      <c r="AT426" s="177" t="s">
        <v>170</v>
      </c>
      <c r="AU426" s="177" t="s">
        <v>83</v>
      </c>
      <c r="AV426" s="14" t="s">
        <v>83</v>
      </c>
      <c r="AW426" s="14" t="s">
        <v>32</v>
      </c>
      <c r="AX426" s="14" t="s">
        <v>75</v>
      </c>
      <c r="AY426" s="177" t="s">
        <v>157</v>
      </c>
    </row>
    <row r="427" spans="1:65" s="13" customFormat="1" ht="11.25">
      <c r="B427" s="169"/>
      <c r="D427" s="163" t="s">
        <v>170</v>
      </c>
      <c r="E427" s="170" t="s">
        <v>1</v>
      </c>
      <c r="F427" s="171" t="s">
        <v>523</v>
      </c>
      <c r="H427" s="170" t="s">
        <v>1</v>
      </c>
      <c r="I427" s="172"/>
      <c r="L427" s="169"/>
      <c r="M427" s="173"/>
      <c r="N427" s="174"/>
      <c r="O427" s="174"/>
      <c r="P427" s="174"/>
      <c r="Q427" s="174"/>
      <c r="R427" s="174"/>
      <c r="S427" s="174"/>
      <c r="T427" s="175"/>
      <c r="AT427" s="170" t="s">
        <v>170</v>
      </c>
      <c r="AU427" s="170" t="s">
        <v>83</v>
      </c>
      <c r="AV427" s="13" t="s">
        <v>81</v>
      </c>
      <c r="AW427" s="13" t="s">
        <v>32</v>
      </c>
      <c r="AX427" s="13" t="s">
        <v>75</v>
      </c>
      <c r="AY427" s="170" t="s">
        <v>157</v>
      </c>
    </row>
    <row r="428" spans="1:65" s="14" customFormat="1" ht="11.25">
      <c r="B428" s="176"/>
      <c r="D428" s="163" t="s">
        <v>170</v>
      </c>
      <c r="E428" s="177" t="s">
        <v>1</v>
      </c>
      <c r="F428" s="178" t="s">
        <v>524</v>
      </c>
      <c r="H428" s="179">
        <v>1.6020000000000001</v>
      </c>
      <c r="I428" s="180"/>
      <c r="L428" s="176"/>
      <c r="M428" s="181"/>
      <c r="N428" s="182"/>
      <c r="O428" s="182"/>
      <c r="P428" s="182"/>
      <c r="Q428" s="182"/>
      <c r="R428" s="182"/>
      <c r="S428" s="182"/>
      <c r="T428" s="183"/>
      <c r="AT428" s="177" t="s">
        <v>170</v>
      </c>
      <c r="AU428" s="177" t="s">
        <v>83</v>
      </c>
      <c r="AV428" s="14" t="s">
        <v>83</v>
      </c>
      <c r="AW428" s="14" t="s">
        <v>32</v>
      </c>
      <c r="AX428" s="14" t="s">
        <v>75</v>
      </c>
      <c r="AY428" s="177" t="s">
        <v>157</v>
      </c>
    </row>
    <row r="429" spans="1:65" s="14" customFormat="1" ht="11.25">
      <c r="B429" s="176"/>
      <c r="D429" s="163" t="s">
        <v>170</v>
      </c>
      <c r="E429" s="177" t="s">
        <v>1</v>
      </c>
      <c r="F429" s="178" t="s">
        <v>555</v>
      </c>
      <c r="H429" s="179">
        <v>6.32</v>
      </c>
      <c r="I429" s="180"/>
      <c r="L429" s="176"/>
      <c r="M429" s="181"/>
      <c r="N429" s="182"/>
      <c r="O429" s="182"/>
      <c r="P429" s="182"/>
      <c r="Q429" s="182"/>
      <c r="R429" s="182"/>
      <c r="S429" s="182"/>
      <c r="T429" s="183"/>
      <c r="AT429" s="177" t="s">
        <v>170</v>
      </c>
      <c r="AU429" s="177" t="s">
        <v>83</v>
      </c>
      <c r="AV429" s="14" t="s">
        <v>83</v>
      </c>
      <c r="AW429" s="14" t="s">
        <v>32</v>
      </c>
      <c r="AX429" s="14" t="s">
        <v>75</v>
      </c>
      <c r="AY429" s="177" t="s">
        <v>157</v>
      </c>
    </row>
    <row r="430" spans="1:65" s="14" customFormat="1" ht="11.25">
      <c r="B430" s="176"/>
      <c r="D430" s="163" t="s">
        <v>170</v>
      </c>
      <c r="E430" s="177" t="s">
        <v>1</v>
      </c>
      <c r="F430" s="178" t="s">
        <v>556</v>
      </c>
      <c r="H430" s="179">
        <v>3.4689999999999999</v>
      </c>
      <c r="I430" s="180"/>
      <c r="L430" s="176"/>
      <c r="M430" s="181"/>
      <c r="N430" s="182"/>
      <c r="O430" s="182"/>
      <c r="P430" s="182"/>
      <c r="Q430" s="182"/>
      <c r="R430" s="182"/>
      <c r="S430" s="182"/>
      <c r="T430" s="183"/>
      <c r="AT430" s="177" t="s">
        <v>170</v>
      </c>
      <c r="AU430" s="177" t="s">
        <v>83</v>
      </c>
      <c r="AV430" s="14" t="s">
        <v>83</v>
      </c>
      <c r="AW430" s="14" t="s">
        <v>32</v>
      </c>
      <c r="AX430" s="14" t="s">
        <v>75</v>
      </c>
      <c r="AY430" s="177" t="s">
        <v>157</v>
      </c>
    </row>
    <row r="431" spans="1:65" s="15" customFormat="1" ht="11.25">
      <c r="B431" s="184"/>
      <c r="D431" s="163" t="s">
        <v>170</v>
      </c>
      <c r="E431" s="185" t="s">
        <v>1</v>
      </c>
      <c r="F431" s="186" t="s">
        <v>195</v>
      </c>
      <c r="H431" s="187">
        <v>46.673000000000002</v>
      </c>
      <c r="I431" s="188"/>
      <c r="L431" s="184"/>
      <c r="M431" s="189"/>
      <c r="N431" s="190"/>
      <c r="O431" s="190"/>
      <c r="P431" s="190"/>
      <c r="Q431" s="190"/>
      <c r="R431" s="190"/>
      <c r="S431" s="190"/>
      <c r="T431" s="191"/>
      <c r="AT431" s="185" t="s">
        <v>170</v>
      </c>
      <c r="AU431" s="185" t="s">
        <v>83</v>
      </c>
      <c r="AV431" s="15" t="s">
        <v>164</v>
      </c>
      <c r="AW431" s="15" t="s">
        <v>32</v>
      </c>
      <c r="AX431" s="15" t="s">
        <v>81</v>
      </c>
      <c r="AY431" s="185" t="s">
        <v>157</v>
      </c>
    </row>
    <row r="432" spans="1:65" s="2" customFormat="1" ht="24.2" customHeight="1">
      <c r="A432" s="33"/>
      <c r="B432" s="149"/>
      <c r="C432" s="150" t="s">
        <v>557</v>
      </c>
      <c r="D432" s="150" t="s">
        <v>159</v>
      </c>
      <c r="E432" s="151" t="s">
        <v>558</v>
      </c>
      <c r="F432" s="152" t="s">
        <v>559</v>
      </c>
      <c r="G432" s="153" t="s">
        <v>162</v>
      </c>
      <c r="H432" s="154">
        <v>27.585000000000001</v>
      </c>
      <c r="I432" s="155"/>
      <c r="J432" s="156">
        <f>ROUND(I432*H432,2)</f>
        <v>0</v>
      </c>
      <c r="K432" s="152" t="s">
        <v>163</v>
      </c>
      <c r="L432" s="34"/>
      <c r="M432" s="157" t="s">
        <v>1</v>
      </c>
      <c r="N432" s="158" t="s">
        <v>40</v>
      </c>
      <c r="O432" s="59"/>
      <c r="P432" s="159">
        <f>O432*H432</f>
        <v>0</v>
      </c>
      <c r="Q432" s="159">
        <v>1.3999999999999999E-4</v>
      </c>
      <c r="R432" s="159">
        <f>Q432*H432</f>
        <v>3.8618999999999997E-3</v>
      </c>
      <c r="S432" s="159">
        <v>0</v>
      </c>
      <c r="T432" s="160">
        <f>S432*H432</f>
        <v>0</v>
      </c>
      <c r="U432" s="33"/>
      <c r="V432" s="33"/>
      <c r="W432" s="33"/>
      <c r="X432" s="33"/>
      <c r="Y432" s="33"/>
      <c r="Z432" s="33"/>
      <c r="AA432" s="33"/>
      <c r="AB432" s="33"/>
      <c r="AC432" s="33"/>
      <c r="AD432" s="33"/>
      <c r="AE432" s="33"/>
      <c r="AR432" s="161" t="s">
        <v>164</v>
      </c>
      <c r="AT432" s="161" t="s">
        <v>159</v>
      </c>
      <c r="AU432" s="161" t="s">
        <v>83</v>
      </c>
      <c r="AY432" s="18" t="s">
        <v>157</v>
      </c>
      <c r="BE432" s="162">
        <f>IF(N432="základní",J432,0)</f>
        <v>0</v>
      </c>
      <c r="BF432" s="162">
        <f>IF(N432="snížená",J432,0)</f>
        <v>0</v>
      </c>
      <c r="BG432" s="162">
        <f>IF(N432="zákl. přenesená",J432,0)</f>
        <v>0</v>
      </c>
      <c r="BH432" s="162">
        <f>IF(N432="sníž. přenesená",J432,0)</f>
        <v>0</v>
      </c>
      <c r="BI432" s="162">
        <f>IF(N432="nulová",J432,0)</f>
        <v>0</v>
      </c>
      <c r="BJ432" s="18" t="s">
        <v>81</v>
      </c>
      <c r="BK432" s="162">
        <f>ROUND(I432*H432,2)</f>
        <v>0</v>
      </c>
      <c r="BL432" s="18" t="s">
        <v>164</v>
      </c>
      <c r="BM432" s="161" t="s">
        <v>560</v>
      </c>
    </row>
    <row r="433" spans="1:65" s="2" customFormat="1" ht="19.5">
      <c r="A433" s="33"/>
      <c r="B433" s="34"/>
      <c r="C433" s="33"/>
      <c r="D433" s="163" t="s">
        <v>166</v>
      </c>
      <c r="E433" s="33"/>
      <c r="F433" s="164" t="s">
        <v>561</v>
      </c>
      <c r="G433" s="33"/>
      <c r="H433" s="33"/>
      <c r="I433" s="165"/>
      <c r="J433" s="33"/>
      <c r="K433" s="33"/>
      <c r="L433" s="34"/>
      <c r="M433" s="166"/>
      <c r="N433" s="167"/>
      <c r="O433" s="59"/>
      <c r="P433" s="59"/>
      <c r="Q433" s="59"/>
      <c r="R433" s="59"/>
      <c r="S433" s="59"/>
      <c r="T433" s="60"/>
      <c r="U433" s="33"/>
      <c r="V433" s="33"/>
      <c r="W433" s="33"/>
      <c r="X433" s="33"/>
      <c r="Y433" s="33"/>
      <c r="Z433" s="33"/>
      <c r="AA433" s="33"/>
      <c r="AB433" s="33"/>
      <c r="AC433" s="33"/>
      <c r="AD433" s="33"/>
      <c r="AE433" s="33"/>
      <c r="AT433" s="18" t="s">
        <v>166</v>
      </c>
      <c r="AU433" s="18" t="s">
        <v>83</v>
      </c>
    </row>
    <row r="434" spans="1:65" s="2" customFormat="1" ht="24.2" customHeight="1">
      <c r="A434" s="33"/>
      <c r="B434" s="149"/>
      <c r="C434" s="150" t="s">
        <v>562</v>
      </c>
      <c r="D434" s="150" t="s">
        <v>159</v>
      </c>
      <c r="E434" s="151" t="s">
        <v>563</v>
      </c>
      <c r="F434" s="152" t="s">
        <v>564</v>
      </c>
      <c r="G434" s="153" t="s">
        <v>162</v>
      </c>
      <c r="H434" s="154">
        <v>27.6</v>
      </c>
      <c r="I434" s="155"/>
      <c r="J434" s="156">
        <f>ROUND(I434*H434,2)</f>
        <v>0</v>
      </c>
      <c r="K434" s="152" t="s">
        <v>163</v>
      </c>
      <c r="L434" s="34"/>
      <c r="M434" s="157" t="s">
        <v>1</v>
      </c>
      <c r="N434" s="158" t="s">
        <v>40</v>
      </c>
      <c r="O434" s="59"/>
      <c r="P434" s="159">
        <f>O434*H434</f>
        <v>0</v>
      </c>
      <c r="Q434" s="159">
        <v>3.3E-3</v>
      </c>
      <c r="R434" s="159">
        <f>Q434*H434</f>
        <v>9.1080000000000008E-2</v>
      </c>
      <c r="S434" s="159">
        <v>0</v>
      </c>
      <c r="T434" s="160">
        <f>S434*H434</f>
        <v>0</v>
      </c>
      <c r="U434" s="33"/>
      <c r="V434" s="33"/>
      <c r="W434" s="33"/>
      <c r="X434" s="33"/>
      <c r="Y434" s="33"/>
      <c r="Z434" s="33"/>
      <c r="AA434" s="33"/>
      <c r="AB434" s="33"/>
      <c r="AC434" s="33"/>
      <c r="AD434" s="33"/>
      <c r="AE434" s="33"/>
      <c r="AR434" s="161" t="s">
        <v>164</v>
      </c>
      <c r="AT434" s="161" t="s">
        <v>159</v>
      </c>
      <c r="AU434" s="161" t="s">
        <v>83</v>
      </c>
      <c r="AY434" s="18" t="s">
        <v>157</v>
      </c>
      <c r="BE434" s="162">
        <f>IF(N434="základní",J434,0)</f>
        <v>0</v>
      </c>
      <c r="BF434" s="162">
        <f>IF(N434="snížená",J434,0)</f>
        <v>0</v>
      </c>
      <c r="BG434" s="162">
        <f>IF(N434="zákl. přenesená",J434,0)</f>
        <v>0</v>
      </c>
      <c r="BH434" s="162">
        <f>IF(N434="sníž. přenesená",J434,0)</f>
        <v>0</v>
      </c>
      <c r="BI434" s="162">
        <f>IF(N434="nulová",J434,0)</f>
        <v>0</v>
      </c>
      <c r="BJ434" s="18" t="s">
        <v>81</v>
      </c>
      <c r="BK434" s="162">
        <f>ROUND(I434*H434,2)</f>
        <v>0</v>
      </c>
      <c r="BL434" s="18" t="s">
        <v>164</v>
      </c>
      <c r="BM434" s="161" t="s">
        <v>565</v>
      </c>
    </row>
    <row r="435" spans="1:65" s="2" customFormat="1" ht="19.5">
      <c r="A435" s="33"/>
      <c r="B435" s="34"/>
      <c r="C435" s="33"/>
      <c r="D435" s="163" t="s">
        <v>166</v>
      </c>
      <c r="E435" s="33"/>
      <c r="F435" s="164" t="s">
        <v>566</v>
      </c>
      <c r="G435" s="33"/>
      <c r="H435" s="33"/>
      <c r="I435" s="165"/>
      <c r="J435" s="33"/>
      <c r="K435" s="33"/>
      <c r="L435" s="34"/>
      <c r="M435" s="166"/>
      <c r="N435" s="167"/>
      <c r="O435" s="59"/>
      <c r="P435" s="59"/>
      <c r="Q435" s="59"/>
      <c r="R435" s="59"/>
      <c r="S435" s="59"/>
      <c r="T435" s="60"/>
      <c r="U435" s="33"/>
      <c r="V435" s="33"/>
      <c r="W435" s="33"/>
      <c r="X435" s="33"/>
      <c r="Y435" s="33"/>
      <c r="Z435" s="33"/>
      <c r="AA435" s="33"/>
      <c r="AB435" s="33"/>
      <c r="AC435" s="33"/>
      <c r="AD435" s="33"/>
      <c r="AE435" s="33"/>
      <c r="AT435" s="18" t="s">
        <v>166</v>
      </c>
      <c r="AU435" s="18" t="s">
        <v>83</v>
      </c>
    </row>
    <row r="436" spans="1:65" s="13" customFormat="1" ht="11.25">
      <c r="B436" s="169"/>
      <c r="D436" s="163" t="s">
        <v>170</v>
      </c>
      <c r="E436" s="170" t="s">
        <v>1</v>
      </c>
      <c r="F436" s="171" t="s">
        <v>520</v>
      </c>
      <c r="H436" s="170" t="s">
        <v>1</v>
      </c>
      <c r="I436" s="172"/>
      <c r="L436" s="169"/>
      <c r="M436" s="173"/>
      <c r="N436" s="174"/>
      <c r="O436" s="174"/>
      <c r="P436" s="174"/>
      <c r="Q436" s="174"/>
      <c r="R436" s="174"/>
      <c r="S436" s="174"/>
      <c r="T436" s="175"/>
      <c r="AT436" s="170" t="s">
        <v>170</v>
      </c>
      <c r="AU436" s="170" t="s">
        <v>83</v>
      </c>
      <c r="AV436" s="13" t="s">
        <v>81</v>
      </c>
      <c r="AW436" s="13" t="s">
        <v>32</v>
      </c>
      <c r="AX436" s="13" t="s">
        <v>75</v>
      </c>
      <c r="AY436" s="170" t="s">
        <v>157</v>
      </c>
    </row>
    <row r="437" spans="1:65" s="14" customFormat="1" ht="11.25">
      <c r="B437" s="176"/>
      <c r="D437" s="163" t="s">
        <v>170</v>
      </c>
      <c r="E437" s="177" t="s">
        <v>1</v>
      </c>
      <c r="F437" s="178" t="s">
        <v>521</v>
      </c>
      <c r="H437" s="179">
        <v>37.947000000000003</v>
      </c>
      <c r="I437" s="180"/>
      <c r="L437" s="176"/>
      <c r="M437" s="181"/>
      <c r="N437" s="182"/>
      <c r="O437" s="182"/>
      <c r="P437" s="182"/>
      <c r="Q437" s="182"/>
      <c r="R437" s="182"/>
      <c r="S437" s="182"/>
      <c r="T437" s="183"/>
      <c r="AT437" s="177" t="s">
        <v>170</v>
      </c>
      <c r="AU437" s="177" t="s">
        <v>83</v>
      </c>
      <c r="AV437" s="14" t="s">
        <v>83</v>
      </c>
      <c r="AW437" s="14" t="s">
        <v>32</v>
      </c>
      <c r="AX437" s="14" t="s">
        <v>75</v>
      </c>
      <c r="AY437" s="177" t="s">
        <v>157</v>
      </c>
    </row>
    <row r="438" spans="1:65" s="14" customFormat="1" ht="11.25">
      <c r="B438" s="176"/>
      <c r="D438" s="163" t="s">
        <v>170</v>
      </c>
      <c r="E438" s="177" t="s">
        <v>1</v>
      </c>
      <c r="F438" s="178" t="s">
        <v>567</v>
      </c>
      <c r="H438" s="179">
        <v>-7.2510000000000003</v>
      </c>
      <c r="I438" s="180"/>
      <c r="L438" s="176"/>
      <c r="M438" s="181"/>
      <c r="N438" s="182"/>
      <c r="O438" s="182"/>
      <c r="P438" s="182"/>
      <c r="Q438" s="182"/>
      <c r="R438" s="182"/>
      <c r="S438" s="182"/>
      <c r="T438" s="183"/>
      <c r="AT438" s="177" t="s">
        <v>170</v>
      </c>
      <c r="AU438" s="177" t="s">
        <v>83</v>
      </c>
      <c r="AV438" s="14" t="s">
        <v>83</v>
      </c>
      <c r="AW438" s="14" t="s">
        <v>32</v>
      </c>
      <c r="AX438" s="14" t="s">
        <v>75</v>
      </c>
      <c r="AY438" s="177" t="s">
        <v>157</v>
      </c>
    </row>
    <row r="439" spans="1:65" s="16" customFormat="1" ht="11.25">
      <c r="B439" s="202"/>
      <c r="D439" s="163" t="s">
        <v>170</v>
      </c>
      <c r="E439" s="203" t="s">
        <v>1</v>
      </c>
      <c r="F439" s="204" t="s">
        <v>568</v>
      </c>
      <c r="H439" s="205">
        <v>30.696000000000002</v>
      </c>
      <c r="I439" s="206"/>
      <c r="L439" s="202"/>
      <c r="M439" s="207"/>
      <c r="N439" s="208"/>
      <c r="O439" s="208"/>
      <c r="P439" s="208"/>
      <c r="Q439" s="208"/>
      <c r="R439" s="208"/>
      <c r="S439" s="208"/>
      <c r="T439" s="209"/>
      <c r="AT439" s="203" t="s">
        <v>170</v>
      </c>
      <c r="AU439" s="203" t="s">
        <v>83</v>
      </c>
      <c r="AV439" s="16" t="s">
        <v>91</v>
      </c>
      <c r="AW439" s="16" t="s">
        <v>32</v>
      </c>
      <c r="AX439" s="16" t="s">
        <v>75</v>
      </c>
      <c r="AY439" s="203" t="s">
        <v>157</v>
      </c>
    </row>
    <row r="440" spans="1:65" s="14" customFormat="1" ht="11.25">
      <c r="B440" s="176"/>
      <c r="D440" s="163" t="s">
        <v>170</v>
      </c>
      <c r="E440" s="177" t="s">
        <v>1</v>
      </c>
      <c r="F440" s="178" t="s">
        <v>535</v>
      </c>
      <c r="H440" s="179">
        <v>7.2</v>
      </c>
      <c r="I440" s="180"/>
      <c r="L440" s="176"/>
      <c r="M440" s="181"/>
      <c r="N440" s="182"/>
      <c r="O440" s="182"/>
      <c r="P440" s="182"/>
      <c r="Q440" s="182"/>
      <c r="R440" s="182"/>
      <c r="S440" s="182"/>
      <c r="T440" s="183"/>
      <c r="AT440" s="177" t="s">
        <v>170</v>
      </c>
      <c r="AU440" s="177" t="s">
        <v>83</v>
      </c>
      <c r="AV440" s="14" t="s">
        <v>83</v>
      </c>
      <c r="AW440" s="14" t="s">
        <v>32</v>
      </c>
      <c r="AX440" s="14" t="s">
        <v>75</v>
      </c>
      <c r="AY440" s="177" t="s">
        <v>157</v>
      </c>
    </row>
    <row r="441" spans="1:65" s="14" customFormat="1" ht="11.25">
      <c r="B441" s="176"/>
      <c r="D441" s="163" t="s">
        <v>170</v>
      </c>
      <c r="E441" s="177" t="s">
        <v>1</v>
      </c>
      <c r="F441" s="178" t="s">
        <v>536</v>
      </c>
      <c r="H441" s="179">
        <v>5.032</v>
      </c>
      <c r="I441" s="180"/>
      <c r="L441" s="176"/>
      <c r="M441" s="181"/>
      <c r="N441" s="182"/>
      <c r="O441" s="182"/>
      <c r="P441" s="182"/>
      <c r="Q441" s="182"/>
      <c r="R441" s="182"/>
      <c r="S441" s="182"/>
      <c r="T441" s="183"/>
      <c r="AT441" s="177" t="s">
        <v>170</v>
      </c>
      <c r="AU441" s="177" t="s">
        <v>83</v>
      </c>
      <c r="AV441" s="14" t="s">
        <v>83</v>
      </c>
      <c r="AW441" s="14" t="s">
        <v>32</v>
      </c>
      <c r="AX441" s="14" t="s">
        <v>75</v>
      </c>
      <c r="AY441" s="177" t="s">
        <v>157</v>
      </c>
    </row>
    <row r="442" spans="1:65" s="14" customFormat="1" ht="11.25">
      <c r="B442" s="176"/>
      <c r="D442" s="163" t="s">
        <v>170</v>
      </c>
      <c r="E442" s="177" t="s">
        <v>1</v>
      </c>
      <c r="F442" s="178" t="s">
        <v>569</v>
      </c>
      <c r="H442" s="179">
        <v>-6.4329999999999998</v>
      </c>
      <c r="I442" s="180"/>
      <c r="L442" s="176"/>
      <c r="M442" s="181"/>
      <c r="N442" s="182"/>
      <c r="O442" s="182"/>
      <c r="P442" s="182"/>
      <c r="Q442" s="182"/>
      <c r="R442" s="182"/>
      <c r="S442" s="182"/>
      <c r="T442" s="183"/>
      <c r="AT442" s="177" t="s">
        <v>170</v>
      </c>
      <c r="AU442" s="177" t="s">
        <v>83</v>
      </c>
      <c r="AV442" s="14" t="s">
        <v>83</v>
      </c>
      <c r="AW442" s="14" t="s">
        <v>32</v>
      </c>
      <c r="AX442" s="14" t="s">
        <v>75</v>
      </c>
      <c r="AY442" s="177" t="s">
        <v>157</v>
      </c>
    </row>
    <row r="443" spans="1:65" s="16" customFormat="1" ht="11.25">
      <c r="B443" s="202"/>
      <c r="D443" s="163" t="s">
        <v>170</v>
      </c>
      <c r="E443" s="203" t="s">
        <v>1</v>
      </c>
      <c r="F443" s="204" t="s">
        <v>568</v>
      </c>
      <c r="H443" s="205">
        <v>5.7989999999999995</v>
      </c>
      <c r="I443" s="206"/>
      <c r="L443" s="202"/>
      <c r="M443" s="207"/>
      <c r="N443" s="208"/>
      <c r="O443" s="208"/>
      <c r="P443" s="208"/>
      <c r="Q443" s="208"/>
      <c r="R443" s="208"/>
      <c r="S443" s="208"/>
      <c r="T443" s="209"/>
      <c r="AT443" s="203" t="s">
        <v>170</v>
      </c>
      <c r="AU443" s="203" t="s">
        <v>83</v>
      </c>
      <c r="AV443" s="16" t="s">
        <v>91</v>
      </c>
      <c r="AW443" s="16" t="s">
        <v>32</v>
      </c>
      <c r="AX443" s="16" t="s">
        <v>75</v>
      </c>
      <c r="AY443" s="203" t="s">
        <v>157</v>
      </c>
    </row>
    <row r="444" spans="1:65" s="14" customFormat="1" ht="11.25">
      <c r="B444" s="176"/>
      <c r="D444" s="163" t="s">
        <v>170</v>
      </c>
      <c r="E444" s="177" t="s">
        <v>1</v>
      </c>
      <c r="F444" s="178" t="s">
        <v>570</v>
      </c>
      <c r="H444" s="179">
        <v>-8.8949999999999996</v>
      </c>
      <c r="I444" s="180"/>
      <c r="L444" s="176"/>
      <c r="M444" s="181"/>
      <c r="N444" s="182"/>
      <c r="O444" s="182"/>
      <c r="P444" s="182"/>
      <c r="Q444" s="182"/>
      <c r="R444" s="182"/>
      <c r="S444" s="182"/>
      <c r="T444" s="183"/>
      <c r="AT444" s="177" t="s">
        <v>170</v>
      </c>
      <c r="AU444" s="177" t="s">
        <v>83</v>
      </c>
      <c r="AV444" s="14" t="s">
        <v>83</v>
      </c>
      <c r="AW444" s="14" t="s">
        <v>32</v>
      </c>
      <c r="AX444" s="14" t="s">
        <v>75</v>
      </c>
      <c r="AY444" s="177" t="s">
        <v>157</v>
      </c>
    </row>
    <row r="445" spans="1:65" s="15" customFormat="1" ht="11.25">
      <c r="B445" s="184"/>
      <c r="D445" s="163" t="s">
        <v>170</v>
      </c>
      <c r="E445" s="185" t="s">
        <v>1</v>
      </c>
      <c r="F445" s="186" t="s">
        <v>195</v>
      </c>
      <c r="H445" s="187">
        <v>27.599999999999998</v>
      </c>
      <c r="I445" s="188"/>
      <c r="L445" s="184"/>
      <c r="M445" s="189"/>
      <c r="N445" s="190"/>
      <c r="O445" s="190"/>
      <c r="P445" s="190"/>
      <c r="Q445" s="190"/>
      <c r="R445" s="190"/>
      <c r="S445" s="190"/>
      <c r="T445" s="191"/>
      <c r="AT445" s="185" t="s">
        <v>170</v>
      </c>
      <c r="AU445" s="185" t="s">
        <v>83</v>
      </c>
      <c r="AV445" s="15" t="s">
        <v>164</v>
      </c>
      <c r="AW445" s="15" t="s">
        <v>32</v>
      </c>
      <c r="AX445" s="15" t="s">
        <v>81</v>
      </c>
      <c r="AY445" s="185" t="s">
        <v>157</v>
      </c>
    </row>
    <row r="446" spans="1:65" s="12" customFormat="1" ht="22.9" customHeight="1">
      <c r="B446" s="136"/>
      <c r="D446" s="137" t="s">
        <v>74</v>
      </c>
      <c r="E446" s="147" t="s">
        <v>222</v>
      </c>
      <c r="F446" s="147" t="s">
        <v>571</v>
      </c>
      <c r="I446" s="139"/>
      <c r="J446" s="148">
        <f>BK446</f>
        <v>0</v>
      </c>
      <c r="L446" s="136"/>
      <c r="M446" s="141"/>
      <c r="N446" s="142"/>
      <c r="O446" s="142"/>
      <c r="P446" s="143">
        <f>SUM(P447:P520)</f>
        <v>0</v>
      </c>
      <c r="Q446" s="142"/>
      <c r="R446" s="143">
        <f>SUM(R447:R520)</f>
        <v>1.33128055</v>
      </c>
      <c r="S446" s="142"/>
      <c r="T446" s="144">
        <f>SUM(T447:T520)</f>
        <v>0.9544999999999999</v>
      </c>
      <c r="AR446" s="137" t="s">
        <v>81</v>
      </c>
      <c r="AT446" s="145" t="s">
        <v>74</v>
      </c>
      <c r="AU446" s="145" t="s">
        <v>81</v>
      </c>
      <c r="AY446" s="137" t="s">
        <v>157</v>
      </c>
      <c r="BK446" s="146">
        <f>SUM(BK447:BK520)</f>
        <v>0</v>
      </c>
    </row>
    <row r="447" spans="1:65" s="2" customFormat="1" ht="16.5" customHeight="1">
      <c r="A447" s="33"/>
      <c r="B447" s="149"/>
      <c r="C447" s="150" t="s">
        <v>572</v>
      </c>
      <c r="D447" s="150" t="s">
        <v>159</v>
      </c>
      <c r="E447" s="151" t="s">
        <v>573</v>
      </c>
      <c r="F447" s="152" t="s">
        <v>574</v>
      </c>
      <c r="G447" s="153" t="s">
        <v>183</v>
      </c>
      <c r="H447" s="154">
        <v>5</v>
      </c>
      <c r="I447" s="155"/>
      <c r="J447" s="156">
        <f>ROUND(I447*H447,2)</f>
        <v>0</v>
      </c>
      <c r="K447" s="152" t="s">
        <v>163</v>
      </c>
      <c r="L447" s="34"/>
      <c r="M447" s="157" t="s">
        <v>1</v>
      </c>
      <c r="N447" s="158" t="s">
        <v>40</v>
      </c>
      <c r="O447" s="59"/>
      <c r="P447" s="159">
        <f>O447*H447</f>
        <v>0</v>
      </c>
      <c r="Q447" s="159">
        <v>0</v>
      </c>
      <c r="R447" s="159">
        <f>Q447*H447</f>
        <v>0</v>
      </c>
      <c r="S447" s="159">
        <v>0.18</v>
      </c>
      <c r="T447" s="160">
        <f>S447*H447</f>
        <v>0.89999999999999991</v>
      </c>
      <c r="U447" s="33"/>
      <c r="V447" s="33"/>
      <c r="W447" s="33"/>
      <c r="X447" s="33"/>
      <c r="Y447" s="33"/>
      <c r="Z447" s="33"/>
      <c r="AA447" s="33"/>
      <c r="AB447" s="33"/>
      <c r="AC447" s="33"/>
      <c r="AD447" s="33"/>
      <c r="AE447" s="33"/>
      <c r="AR447" s="161" t="s">
        <v>164</v>
      </c>
      <c r="AT447" s="161" t="s">
        <v>159</v>
      </c>
      <c r="AU447" s="161" t="s">
        <v>83</v>
      </c>
      <c r="AY447" s="18" t="s">
        <v>157</v>
      </c>
      <c r="BE447" s="162">
        <f>IF(N447="základní",J447,0)</f>
        <v>0</v>
      </c>
      <c r="BF447" s="162">
        <f>IF(N447="snížená",J447,0)</f>
        <v>0</v>
      </c>
      <c r="BG447" s="162">
        <f>IF(N447="zákl. přenesená",J447,0)</f>
        <v>0</v>
      </c>
      <c r="BH447" s="162">
        <f>IF(N447="sníž. přenesená",J447,0)</f>
        <v>0</v>
      </c>
      <c r="BI447" s="162">
        <f>IF(N447="nulová",J447,0)</f>
        <v>0</v>
      </c>
      <c r="BJ447" s="18" t="s">
        <v>81</v>
      </c>
      <c r="BK447" s="162">
        <f>ROUND(I447*H447,2)</f>
        <v>0</v>
      </c>
      <c r="BL447" s="18" t="s">
        <v>164</v>
      </c>
      <c r="BM447" s="161" t="s">
        <v>575</v>
      </c>
    </row>
    <row r="448" spans="1:65" s="2" customFormat="1" ht="19.5">
      <c r="A448" s="33"/>
      <c r="B448" s="34"/>
      <c r="C448" s="33"/>
      <c r="D448" s="163" t="s">
        <v>166</v>
      </c>
      <c r="E448" s="33"/>
      <c r="F448" s="164" t="s">
        <v>576</v>
      </c>
      <c r="G448" s="33"/>
      <c r="H448" s="33"/>
      <c r="I448" s="165"/>
      <c r="J448" s="33"/>
      <c r="K448" s="33"/>
      <c r="L448" s="34"/>
      <c r="M448" s="166"/>
      <c r="N448" s="167"/>
      <c r="O448" s="59"/>
      <c r="P448" s="59"/>
      <c r="Q448" s="59"/>
      <c r="R448" s="59"/>
      <c r="S448" s="59"/>
      <c r="T448" s="60"/>
      <c r="U448" s="33"/>
      <c r="V448" s="33"/>
      <c r="W448" s="33"/>
      <c r="X448" s="33"/>
      <c r="Y448" s="33"/>
      <c r="Z448" s="33"/>
      <c r="AA448" s="33"/>
      <c r="AB448" s="33"/>
      <c r="AC448" s="33"/>
      <c r="AD448" s="33"/>
      <c r="AE448" s="33"/>
      <c r="AT448" s="18" t="s">
        <v>166</v>
      </c>
      <c r="AU448" s="18" t="s">
        <v>83</v>
      </c>
    </row>
    <row r="449" spans="1:65" s="2" customFormat="1" ht="29.25">
      <c r="A449" s="33"/>
      <c r="B449" s="34"/>
      <c r="C449" s="33"/>
      <c r="D449" s="163" t="s">
        <v>168</v>
      </c>
      <c r="E449" s="33"/>
      <c r="F449" s="168" t="s">
        <v>169</v>
      </c>
      <c r="G449" s="33"/>
      <c r="H449" s="33"/>
      <c r="I449" s="165"/>
      <c r="J449" s="33"/>
      <c r="K449" s="33"/>
      <c r="L449" s="34"/>
      <c r="M449" s="166"/>
      <c r="N449" s="167"/>
      <c r="O449" s="59"/>
      <c r="P449" s="59"/>
      <c r="Q449" s="59"/>
      <c r="R449" s="59"/>
      <c r="S449" s="59"/>
      <c r="T449" s="60"/>
      <c r="U449" s="33"/>
      <c r="V449" s="33"/>
      <c r="W449" s="33"/>
      <c r="X449" s="33"/>
      <c r="Y449" s="33"/>
      <c r="Z449" s="33"/>
      <c r="AA449" s="33"/>
      <c r="AB449" s="33"/>
      <c r="AC449" s="33"/>
      <c r="AD449" s="33"/>
      <c r="AE449" s="33"/>
      <c r="AT449" s="18" t="s">
        <v>168</v>
      </c>
      <c r="AU449" s="18" t="s">
        <v>83</v>
      </c>
    </row>
    <row r="450" spans="1:65" s="14" customFormat="1" ht="11.25">
      <c r="B450" s="176"/>
      <c r="D450" s="163" t="s">
        <v>170</v>
      </c>
      <c r="E450" s="177" t="s">
        <v>1</v>
      </c>
      <c r="F450" s="178" t="s">
        <v>577</v>
      </c>
      <c r="H450" s="179">
        <v>5</v>
      </c>
      <c r="I450" s="180"/>
      <c r="L450" s="176"/>
      <c r="M450" s="181"/>
      <c r="N450" s="182"/>
      <c r="O450" s="182"/>
      <c r="P450" s="182"/>
      <c r="Q450" s="182"/>
      <c r="R450" s="182"/>
      <c r="S450" s="182"/>
      <c r="T450" s="183"/>
      <c r="AT450" s="177" t="s">
        <v>170</v>
      </c>
      <c r="AU450" s="177" t="s">
        <v>83</v>
      </c>
      <c r="AV450" s="14" t="s">
        <v>83</v>
      </c>
      <c r="AW450" s="14" t="s">
        <v>32</v>
      </c>
      <c r="AX450" s="14" t="s">
        <v>81</v>
      </c>
      <c r="AY450" s="177" t="s">
        <v>157</v>
      </c>
    </row>
    <row r="451" spans="1:65" s="2" customFormat="1" ht="33" customHeight="1">
      <c r="A451" s="33"/>
      <c r="B451" s="149"/>
      <c r="C451" s="150" t="s">
        <v>578</v>
      </c>
      <c r="D451" s="150" t="s">
        <v>159</v>
      </c>
      <c r="E451" s="151" t="s">
        <v>579</v>
      </c>
      <c r="F451" s="152" t="s">
        <v>580</v>
      </c>
      <c r="G451" s="153" t="s">
        <v>336</v>
      </c>
      <c r="H451" s="154">
        <v>2</v>
      </c>
      <c r="I451" s="155"/>
      <c r="J451" s="156">
        <f>ROUND(I451*H451,2)</f>
        <v>0</v>
      </c>
      <c r="K451" s="152" t="s">
        <v>163</v>
      </c>
      <c r="L451" s="34"/>
      <c r="M451" s="157" t="s">
        <v>1</v>
      </c>
      <c r="N451" s="158" t="s">
        <v>40</v>
      </c>
      <c r="O451" s="59"/>
      <c r="P451" s="159">
        <f>O451*H451</f>
        <v>0</v>
      </c>
      <c r="Q451" s="159">
        <v>0</v>
      </c>
      <c r="R451" s="159">
        <f>Q451*H451</f>
        <v>0</v>
      </c>
      <c r="S451" s="159">
        <v>0</v>
      </c>
      <c r="T451" s="160">
        <f>S451*H451</f>
        <v>0</v>
      </c>
      <c r="U451" s="33"/>
      <c r="V451" s="33"/>
      <c r="W451" s="33"/>
      <c r="X451" s="33"/>
      <c r="Y451" s="33"/>
      <c r="Z451" s="33"/>
      <c r="AA451" s="33"/>
      <c r="AB451" s="33"/>
      <c r="AC451" s="33"/>
      <c r="AD451" s="33"/>
      <c r="AE451" s="33"/>
      <c r="AR451" s="161" t="s">
        <v>164</v>
      </c>
      <c r="AT451" s="161" t="s">
        <v>159</v>
      </c>
      <c r="AU451" s="161" t="s">
        <v>83</v>
      </c>
      <c r="AY451" s="18" t="s">
        <v>157</v>
      </c>
      <c r="BE451" s="162">
        <f>IF(N451="základní",J451,0)</f>
        <v>0</v>
      </c>
      <c r="BF451" s="162">
        <f>IF(N451="snížená",J451,0)</f>
        <v>0</v>
      </c>
      <c r="BG451" s="162">
        <f>IF(N451="zákl. přenesená",J451,0)</f>
        <v>0</v>
      </c>
      <c r="BH451" s="162">
        <f>IF(N451="sníž. přenesená",J451,0)</f>
        <v>0</v>
      </c>
      <c r="BI451" s="162">
        <f>IF(N451="nulová",J451,0)</f>
        <v>0</v>
      </c>
      <c r="BJ451" s="18" t="s">
        <v>81</v>
      </c>
      <c r="BK451" s="162">
        <f>ROUND(I451*H451,2)</f>
        <v>0</v>
      </c>
      <c r="BL451" s="18" t="s">
        <v>164</v>
      </c>
      <c r="BM451" s="161" t="s">
        <v>581</v>
      </c>
    </row>
    <row r="452" spans="1:65" s="2" customFormat="1" ht="29.25">
      <c r="A452" s="33"/>
      <c r="B452" s="34"/>
      <c r="C452" s="33"/>
      <c r="D452" s="163" t="s">
        <v>166</v>
      </c>
      <c r="E452" s="33"/>
      <c r="F452" s="164" t="s">
        <v>582</v>
      </c>
      <c r="G452" s="33"/>
      <c r="H452" s="33"/>
      <c r="I452" s="165"/>
      <c r="J452" s="33"/>
      <c r="K452" s="33"/>
      <c r="L452" s="34"/>
      <c r="M452" s="166"/>
      <c r="N452" s="167"/>
      <c r="O452" s="59"/>
      <c r="P452" s="59"/>
      <c r="Q452" s="59"/>
      <c r="R452" s="59"/>
      <c r="S452" s="59"/>
      <c r="T452" s="60"/>
      <c r="U452" s="33"/>
      <c r="V452" s="33"/>
      <c r="W452" s="33"/>
      <c r="X452" s="33"/>
      <c r="Y452" s="33"/>
      <c r="Z452" s="33"/>
      <c r="AA452" s="33"/>
      <c r="AB452" s="33"/>
      <c r="AC452" s="33"/>
      <c r="AD452" s="33"/>
      <c r="AE452" s="33"/>
      <c r="AT452" s="18" t="s">
        <v>166</v>
      </c>
      <c r="AU452" s="18" t="s">
        <v>83</v>
      </c>
    </row>
    <row r="453" spans="1:65" s="2" customFormat="1" ht="29.25">
      <c r="A453" s="33"/>
      <c r="B453" s="34"/>
      <c r="C453" s="33"/>
      <c r="D453" s="163" t="s">
        <v>168</v>
      </c>
      <c r="E453" s="33"/>
      <c r="F453" s="168" t="s">
        <v>169</v>
      </c>
      <c r="G453" s="33"/>
      <c r="H453" s="33"/>
      <c r="I453" s="165"/>
      <c r="J453" s="33"/>
      <c r="K453" s="33"/>
      <c r="L453" s="34"/>
      <c r="M453" s="166"/>
      <c r="N453" s="167"/>
      <c r="O453" s="59"/>
      <c r="P453" s="59"/>
      <c r="Q453" s="59"/>
      <c r="R453" s="59"/>
      <c r="S453" s="59"/>
      <c r="T453" s="60"/>
      <c r="U453" s="33"/>
      <c r="V453" s="33"/>
      <c r="W453" s="33"/>
      <c r="X453" s="33"/>
      <c r="Y453" s="33"/>
      <c r="Z453" s="33"/>
      <c r="AA453" s="33"/>
      <c r="AB453" s="33"/>
      <c r="AC453" s="33"/>
      <c r="AD453" s="33"/>
      <c r="AE453" s="33"/>
      <c r="AT453" s="18" t="s">
        <v>168</v>
      </c>
      <c r="AU453" s="18" t="s">
        <v>83</v>
      </c>
    </row>
    <row r="454" spans="1:65" s="14" customFormat="1" ht="11.25">
      <c r="B454" s="176"/>
      <c r="D454" s="163" t="s">
        <v>170</v>
      </c>
      <c r="E454" s="177" t="s">
        <v>1</v>
      </c>
      <c r="F454" s="178" t="s">
        <v>583</v>
      </c>
      <c r="H454" s="179">
        <v>2</v>
      </c>
      <c r="I454" s="180"/>
      <c r="L454" s="176"/>
      <c r="M454" s="181"/>
      <c r="N454" s="182"/>
      <c r="O454" s="182"/>
      <c r="P454" s="182"/>
      <c r="Q454" s="182"/>
      <c r="R454" s="182"/>
      <c r="S454" s="182"/>
      <c r="T454" s="183"/>
      <c r="AT454" s="177" t="s">
        <v>170</v>
      </c>
      <c r="AU454" s="177" t="s">
        <v>83</v>
      </c>
      <c r="AV454" s="14" t="s">
        <v>83</v>
      </c>
      <c r="AW454" s="14" t="s">
        <v>32</v>
      </c>
      <c r="AX454" s="14" t="s">
        <v>81</v>
      </c>
      <c r="AY454" s="177" t="s">
        <v>157</v>
      </c>
    </row>
    <row r="455" spans="1:65" s="2" customFormat="1" ht="24.2" customHeight="1">
      <c r="A455" s="33"/>
      <c r="B455" s="149"/>
      <c r="C455" s="192" t="s">
        <v>584</v>
      </c>
      <c r="D455" s="192" t="s">
        <v>299</v>
      </c>
      <c r="E455" s="193" t="s">
        <v>585</v>
      </c>
      <c r="F455" s="194" t="s">
        <v>586</v>
      </c>
      <c r="G455" s="195" t="s">
        <v>336</v>
      </c>
      <c r="H455" s="196">
        <v>2</v>
      </c>
      <c r="I455" s="197"/>
      <c r="J455" s="198">
        <f>ROUND(I455*H455,2)</f>
        <v>0</v>
      </c>
      <c r="K455" s="194" t="s">
        <v>1</v>
      </c>
      <c r="L455" s="199"/>
      <c r="M455" s="200" t="s">
        <v>1</v>
      </c>
      <c r="N455" s="201" t="s">
        <v>40</v>
      </c>
      <c r="O455" s="59"/>
      <c r="P455" s="159">
        <f>O455*H455</f>
        <v>0</v>
      </c>
      <c r="Q455" s="159">
        <v>1.6799999999999999E-2</v>
      </c>
      <c r="R455" s="159">
        <f>Q455*H455</f>
        <v>3.3599999999999998E-2</v>
      </c>
      <c r="S455" s="159">
        <v>0</v>
      </c>
      <c r="T455" s="160">
        <f>S455*H455</f>
        <v>0</v>
      </c>
      <c r="U455" s="33"/>
      <c r="V455" s="33"/>
      <c r="W455" s="33"/>
      <c r="X455" s="33"/>
      <c r="Y455" s="33"/>
      <c r="Z455" s="33"/>
      <c r="AA455" s="33"/>
      <c r="AB455" s="33"/>
      <c r="AC455" s="33"/>
      <c r="AD455" s="33"/>
      <c r="AE455" s="33"/>
      <c r="AR455" s="161" t="s">
        <v>222</v>
      </c>
      <c r="AT455" s="161" t="s">
        <v>299</v>
      </c>
      <c r="AU455" s="161" t="s">
        <v>83</v>
      </c>
      <c r="AY455" s="18" t="s">
        <v>157</v>
      </c>
      <c r="BE455" s="162">
        <f>IF(N455="základní",J455,0)</f>
        <v>0</v>
      </c>
      <c r="BF455" s="162">
        <f>IF(N455="snížená",J455,0)</f>
        <v>0</v>
      </c>
      <c r="BG455" s="162">
        <f>IF(N455="zákl. přenesená",J455,0)</f>
        <v>0</v>
      </c>
      <c r="BH455" s="162">
        <f>IF(N455="sníž. přenesená",J455,0)</f>
        <v>0</v>
      </c>
      <c r="BI455" s="162">
        <f>IF(N455="nulová",J455,0)</f>
        <v>0</v>
      </c>
      <c r="BJ455" s="18" t="s">
        <v>81</v>
      </c>
      <c r="BK455" s="162">
        <f>ROUND(I455*H455,2)</f>
        <v>0</v>
      </c>
      <c r="BL455" s="18" t="s">
        <v>164</v>
      </c>
      <c r="BM455" s="161" t="s">
        <v>587</v>
      </c>
    </row>
    <row r="456" spans="1:65" s="2" customFormat="1" ht="19.5">
      <c r="A456" s="33"/>
      <c r="B456" s="34"/>
      <c r="C456" s="33"/>
      <c r="D456" s="163" t="s">
        <v>166</v>
      </c>
      <c r="E456" s="33"/>
      <c r="F456" s="164" t="s">
        <v>588</v>
      </c>
      <c r="G456" s="33"/>
      <c r="H456" s="33"/>
      <c r="I456" s="165"/>
      <c r="J456" s="33"/>
      <c r="K456" s="33"/>
      <c r="L456" s="34"/>
      <c r="M456" s="166"/>
      <c r="N456" s="167"/>
      <c r="O456" s="59"/>
      <c r="P456" s="59"/>
      <c r="Q456" s="59"/>
      <c r="R456" s="59"/>
      <c r="S456" s="59"/>
      <c r="T456" s="60"/>
      <c r="U456" s="33"/>
      <c r="V456" s="33"/>
      <c r="W456" s="33"/>
      <c r="X456" s="33"/>
      <c r="Y456" s="33"/>
      <c r="Z456" s="33"/>
      <c r="AA456" s="33"/>
      <c r="AB456" s="33"/>
      <c r="AC456" s="33"/>
      <c r="AD456" s="33"/>
      <c r="AE456" s="33"/>
      <c r="AT456" s="18" t="s">
        <v>166</v>
      </c>
      <c r="AU456" s="18" t="s">
        <v>83</v>
      </c>
    </row>
    <row r="457" spans="1:65" s="2" customFormat="1" ht="24.2" customHeight="1">
      <c r="A457" s="33"/>
      <c r="B457" s="149"/>
      <c r="C457" s="150" t="s">
        <v>589</v>
      </c>
      <c r="D457" s="150" t="s">
        <v>159</v>
      </c>
      <c r="E457" s="151" t="s">
        <v>590</v>
      </c>
      <c r="F457" s="152" t="s">
        <v>591</v>
      </c>
      <c r="G457" s="153" t="s">
        <v>183</v>
      </c>
      <c r="H457" s="154">
        <v>10.9</v>
      </c>
      <c r="I457" s="155"/>
      <c r="J457" s="156">
        <f>ROUND(I457*H457,2)</f>
        <v>0</v>
      </c>
      <c r="K457" s="152" t="s">
        <v>163</v>
      </c>
      <c r="L457" s="34"/>
      <c r="M457" s="157" t="s">
        <v>1</v>
      </c>
      <c r="N457" s="158" t="s">
        <v>40</v>
      </c>
      <c r="O457" s="59"/>
      <c r="P457" s="159">
        <f>O457*H457</f>
        <v>0</v>
      </c>
      <c r="Q457" s="159">
        <v>0</v>
      </c>
      <c r="R457" s="159">
        <f>Q457*H457</f>
        <v>0</v>
      </c>
      <c r="S457" s="159">
        <v>0</v>
      </c>
      <c r="T457" s="160">
        <f>S457*H457</f>
        <v>0</v>
      </c>
      <c r="U457" s="33"/>
      <c r="V457" s="33"/>
      <c r="W457" s="33"/>
      <c r="X457" s="33"/>
      <c r="Y457" s="33"/>
      <c r="Z457" s="33"/>
      <c r="AA457" s="33"/>
      <c r="AB457" s="33"/>
      <c r="AC457" s="33"/>
      <c r="AD457" s="33"/>
      <c r="AE457" s="33"/>
      <c r="AR457" s="161" t="s">
        <v>164</v>
      </c>
      <c r="AT457" s="161" t="s">
        <v>159</v>
      </c>
      <c r="AU457" s="161" t="s">
        <v>83</v>
      </c>
      <c r="AY457" s="18" t="s">
        <v>157</v>
      </c>
      <c r="BE457" s="162">
        <f>IF(N457="základní",J457,0)</f>
        <v>0</v>
      </c>
      <c r="BF457" s="162">
        <f>IF(N457="snížená",J457,0)</f>
        <v>0</v>
      </c>
      <c r="BG457" s="162">
        <f>IF(N457="zákl. přenesená",J457,0)</f>
        <v>0</v>
      </c>
      <c r="BH457" s="162">
        <f>IF(N457="sníž. přenesená",J457,0)</f>
        <v>0</v>
      </c>
      <c r="BI457" s="162">
        <f>IF(N457="nulová",J457,0)</f>
        <v>0</v>
      </c>
      <c r="BJ457" s="18" t="s">
        <v>81</v>
      </c>
      <c r="BK457" s="162">
        <f>ROUND(I457*H457,2)</f>
        <v>0</v>
      </c>
      <c r="BL457" s="18" t="s">
        <v>164</v>
      </c>
      <c r="BM457" s="161" t="s">
        <v>592</v>
      </c>
    </row>
    <row r="458" spans="1:65" s="2" customFormat="1" ht="19.5">
      <c r="A458" s="33"/>
      <c r="B458" s="34"/>
      <c r="C458" s="33"/>
      <c r="D458" s="163" t="s">
        <v>166</v>
      </c>
      <c r="E458" s="33"/>
      <c r="F458" s="164" t="s">
        <v>593</v>
      </c>
      <c r="G458" s="33"/>
      <c r="H458" s="33"/>
      <c r="I458" s="165"/>
      <c r="J458" s="33"/>
      <c r="K458" s="33"/>
      <c r="L458" s="34"/>
      <c r="M458" s="166"/>
      <c r="N458" s="167"/>
      <c r="O458" s="59"/>
      <c r="P458" s="59"/>
      <c r="Q458" s="59"/>
      <c r="R458" s="59"/>
      <c r="S458" s="59"/>
      <c r="T458" s="60"/>
      <c r="U458" s="33"/>
      <c r="V458" s="33"/>
      <c r="W458" s="33"/>
      <c r="X458" s="33"/>
      <c r="Y458" s="33"/>
      <c r="Z458" s="33"/>
      <c r="AA458" s="33"/>
      <c r="AB458" s="33"/>
      <c r="AC458" s="33"/>
      <c r="AD458" s="33"/>
      <c r="AE458" s="33"/>
      <c r="AT458" s="18" t="s">
        <v>166</v>
      </c>
      <c r="AU458" s="18" t="s">
        <v>83</v>
      </c>
    </row>
    <row r="459" spans="1:65" s="2" customFormat="1" ht="29.25">
      <c r="A459" s="33"/>
      <c r="B459" s="34"/>
      <c r="C459" s="33"/>
      <c r="D459" s="163" t="s">
        <v>168</v>
      </c>
      <c r="E459" s="33"/>
      <c r="F459" s="168" t="s">
        <v>169</v>
      </c>
      <c r="G459" s="33"/>
      <c r="H459" s="33"/>
      <c r="I459" s="165"/>
      <c r="J459" s="33"/>
      <c r="K459" s="33"/>
      <c r="L459" s="34"/>
      <c r="M459" s="166"/>
      <c r="N459" s="167"/>
      <c r="O459" s="59"/>
      <c r="P459" s="59"/>
      <c r="Q459" s="59"/>
      <c r="R459" s="59"/>
      <c r="S459" s="59"/>
      <c r="T459" s="60"/>
      <c r="U459" s="33"/>
      <c r="V459" s="33"/>
      <c r="W459" s="33"/>
      <c r="X459" s="33"/>
      <c r="Y459" s="33"/>
      <c r="Z459" s="33"/>
      <c r="AA459" s="33"/>
      <c r="AB459" s="33"/>
      <c r="AC459" s="33"/>
      <c r="AD459" s="33"/>
      <c r="AE459" s="33"/>
      <c r="AT459" s="18" t="s">
        <v>168</v>
      </c>
      <c r="AU459" s="18" t="s">
        <v>83</v>
      </c>
    </row>
    <row r="460" spans="1:65" s="14" customFormat="1" ht="11.25">
      <c r="B460" s="176"/>
      <c r="D460" s="163" t="s">
        <v>170</v>
      </c>
      <c r="E460" s="177" t="s">
        <v>1</v>
      </c>
      <c r="F460" s="178" t="s">
        <v>594</v>
      </c>
      <c r="H460" s="179">
        <v>5.4</v>
      </c>
      <c r="I460" s="180"/>
      <c r="L460" s="176"/>
      <c r="M460" s="181"/>
      <c r="N460" s="182"/>
      <c r="O460" s="182"/>
      <c r="P460" s="182"/>
      <c r="Q460" s="182"/>
      <c r="R460" s="182"/>
      <c r="S460" s="182"/>
      <c r="T460" s="183"/>
      <c r="AT460" s="177" t="s">
        <v>170</v>
      </c>
      <c r="AU460" s="177" t="s">
        <v>83</v>
      </c>
      <c r="AV460" s="14" t="s">
        <v>83</v>
      </c>
      <c r="AW460" s="14" t="s">
        <v>32</v>
      </c>
      <c r="AX460" s="14" t="s">
        <v>75</v>
      </c>
      <c r="AY460" s="177" t="s">
        <v>157</v>
      </c>
    </row>
    <row r="461" spans="1:65" s="14" customFormat="1" ht="11.25">
      <c r="B461" s="176"/>
      <c r="D461" s="163" t="s">
        <v>170</v>
      </c>
      <c r="E461" s="177" t="s">
        <v>1</v>
      </c>
      <c r="F461" s="178" t="s">
        <v>595</v>
      </c>
      <c r="H461" s="179">
        <v>5.5</v>
      </c>
      <c r="I461" s="180"/>
      <c r="L461" s="176"/>
      <c r="M461" s="181"/>
      <c r="N461" s="182"/>
      <c r="O461" s="182"/>
      <c r="P461" s="182"/>
      <c r="Q461" s="182"/>
      <c r="R461" s="182"/>
      <c r="S461" s="182"/>
      <c r="T461" s="183"/>
      <c r="AT461" s="177" t="s">
        <v>170</v>
      </c>
      <c r="AU461" s="177" t="s">
        <v>83</v>
      </c>
      <c r="AV461" s="14" t="s">
        <v>83</v>
      </c>
      <c r="AW461" s="14" t="s">
        <v>32</v>
      </c>
      <c r="AX461" s="14" t="s">
        <v>75</v>
      </c>
      <c r="AY461" s="177" t="s">
        <v>157</v>
      </c>
    </row>
    <row r="462" spans="1:65" s="15" customFormat="1" ht="11.25">
      <c r="B462" s="184"/>
      <c r="D462" s="163" t="s">
        <v>170</v>
      </c>
      <c r="E462" s="185" t="s">
        <v>1</v>
      </c>
      <c r="F462" s="186" t="s">
        <v>195</v>
      </c>
      <c r="H462" s="187">
        <v>10.9</v>
      </c>
      <c r="I462" s="188"/>
      <c r="L462" s="184"/>
      <c r="M462" s="189"/>
      <c r="N462" s="190"/>
      <c r="O462" s="190"/>
      <c r="P462" s="190"/>
      <c r="Q462" s="190"/>
      <c r="R462" s="190"/>
      <c r="S462" s="190"/>
      <c r="T462" s="191"/>
      <c r="AT462" s="185" t="s">
        <v>170</v>
      </c>
      <c r="AU462" s="185" t="s">
        <v>83</v>
      </c>
      <c r="AV462" s="15" t="s">
        <v>164</v>
      </c>
      <c r="AW462" s="15" t="s">
        <v>32</v>
      </c>
      <c r="AX462" s="15" t="s">
        <v>81</v>
      </c>
      <c r="AY462" s="185" t="s">
        <v>157</v>
      </c>
    </row>
    <row r="463" spans="1:65" s="2" customFormat="1" ht="24.2" customHeight="1">
      <c r="A463" s="33"/>
      <c r="B463" s="149"/>
      <c r="C463" s="192" t="s">
        <v>596</v>
      </c>
      <c r="D463" s="192" t="s">
        <v>299</v>
      </c>
      <c r="E463" s="193" t="s">
        <v>597</v>
      </c>
      <c r="F463" s="194" t="s">
        <v>598</v>
      </c>
      <c r="G463" s="195" t="s">
        <v>183</v>
      </c>
      <c r="H463" s="196">
        <v>11.445</v>
      </c>
      <c r="I463" s="197"/>
      <c r="J463" s="198">
        <f>ROUND(I463*H463,2)</f>
        <v>0</v>
      </c>
      <c r="K463" s="194" t="s">
        <v>163</v>
      </c>
      <c r="L463" s="199"/>
      <c r="M463" s="200" t="s">
        <v>1</v>
      </c>
      <c r="N463" s="201" t="s">
        <v>40</v>
      </c>
      <c r="O463" s="59"/>
      <c r="P463" s="159">
        <f>O463*H463</f>
        <v>0</v>
      </c>
      <c r="Q463" s="159">
        <v>1.0499999999999999E-3</v>
      </c>
      <c r="R463" s="159">
        <f>Q463*H463</f>
        <v>1.201725E-2</v>
      </c>
      <c r="S463" s="159">
        <v>0</v>
      </c>
      <c r="T463" s="160">
        <f>S463*H463</f>
        <v>0</v>
      </c>
      <c r="U463" s="33"/>
      <c r="V463" s="33"/>
      <c r="W463" s="33"/>
      <c r="X463" s="33"/>
      <c r="Y463" s="33"/>
      <c r="Z463" s="33"/>
      <c r="AA463" s="33"/>
      <c r="AB463" s="33"/>
      <c r="AC463" s="33"/>
      <c r="AD463" s="33"/>
      <c r="AE463" s="33"/>
      <c r="AR463" s="161" t="s">
        <v>222</v>
      </c>
      <c r="AT463" s="161" t="s">
        <v>299</v>
      </c>
      <c r="AU463" s="161" t="s">
        <v>83</v>
      </c>
      <c r="AY463" s="18" t="s">
        <v>157</v>
      </c>
      <c r="BE463" s="162">
        <f>IF(N463="základní",J463,0)</f>
        <v>0</v>
      </c>
      <c r="BF463" s="162">
        <f>IF(N463="snížená",J463,0)</f>
        <v>0</v>
      </c>
      <c r="BG463" s="162">
        <f>IF(N463="zákl. přenesená",J463,0)</f>
        <v>0</v>
      </c>
      <c r="BH463" s="162">
        <f>IF(N463="sníž. přenesená",J463,0)</f>
        <v>0</v>
      </c>
      <c r="BI463" s="162">
        <f>IF(N463="nulová",J463,0)</f>
        <v>0</v>
      </c>
      <c r="BJ463" s="18" t="s">
        <v>81</v>
      </c>
      <c r="BK463" s="162">
        <f>ROUND(I463*H463,2)</f>
        <v>0</v>
      </c>
      <c r="BL463" s="18" t="s">
        <v>164</v>
      </c>
      <c r="BM463" s="161" t="s">
        <v>599</v>
      </c>
    </row>
    <row r="464" spans="1:65" s="2" customFormat="1" ht="11.25">
      <c r="A464" s="33"/>
      <c r="B464" s="34"/>
      <c r="C464" s="33"/>
      <c r="D464" s="163" t="s">
        <v>166</v>
      </c>
      <c r="E464" s="33"/>
      <c r="F464" s="164" t="s">
        <v>598</v>
      </c>
      <c r="G464" s="33"/>
      <c r="H464" s="33"/>
      <c r="I464" s="165"/>
      <c r="J464" s="33"/>
      <c r="K464" s="33"/>
      <c r="L464" s="34"/>
      <c r="M464" s="166"/>
      <c r="N464" s="167"/>
      <c r="O464" s="59"/>
      <c r="P464" s="59"/>
      <c r="Q464" s="59"/>
      <c r="R464" s="59"/>
      <c r="S464" s="59"/>
      <c r="T464" s="60"/>
      <c r="U464" s="33"/>
      <c r="V464" s="33"/>
      <c r="W464" s="33"/>
      <c r="X464" s="33"/>
      <c r="Y464" s="33"/>
      <c r="Z464" s="33"/>
      <c r="AA464" s="33"/>
      <c r="AB464" s="33"/>
      <c r="AC464" s="33"/>
      <c r="AD464" s="33"/>
      <c r="AE464" s="33"/>
      <c r="AT464" s="18" t="s">
        <v>166</v>
      </c>
      <c r="AU464" s="18" t="s">
        <v>83</v>
      </c>
    </row>
    <row r="465" spans="1:65" s="14" customFormat="1" ht="11.25">
      <c r="B465" s="176"/>
      <c r="D465" s="163" t="s">
        <v>170</v>
      </c>
      <c r="F465" s="178" t="s">
        <v>600</v>
      </c>
      <c r="H465" s="179">
        <v>11.445</v>
      </c>
      <c r="I465" s="180"/>
      <c r="L465" s="176"/>
      <c r="M465" s="181"/>
      <c r="N465" s="182"/>
      <c r="O465" s="182"/>
      <c r="P465" s="182"/>
      <c r="Q465" s="182"/>
      <c r="R465" s="182"/>
      <c r="S465" s="182"/>
      <c r="T465" s="183"/>
      <c r="AT465" s="177" t="s">
        <v>170</v>
      </c>
      <c r="AU465" s="177" t="s">
        <v>83</v>
      </c>
      <c r="AV465" s="14" t="s">
        <v>83</v>
      </c>
      <c r="AW465" s="14" t="s">
        <v>3</v>
      </c>
      <c r="AX465" s="14" t="s">
        <v>81</v>
      </c>
      <c r="AY465" s="177" t="s">
        <v>157</v>
      </c>
    </row>
    <row r="466" spans="1:65" s="2" customFormat="1" ht="21.75" customHeight="1">
      <c r="A466" s="33"/>
      <c r="B466" s="149"/>
      <c r="C466" s="150" t="s">
        <v>601</v>
      </c>
      <c r="D466" s="150" t="s">
        <v>159</v>
      </c>
      <c r="E466" s="151" t="s">
        <v>602</v>
      </c>
      <c r="F466" s="152" t="s">
        <v>603</v>
      </c>
      <c r="G466" s="153" t="s">
        <v>183</v>
      </c>
      <c r="H466" s="154">
        <v>10.9</v>
      </c>
      <c r="I466" s="155"/>
      <c r="J466" s="156">
        <f>ROUND(I466*H466,2)</f>
        <v>0</v>
      </c>
      <c r="K466" s="152" t="s">
        <v>163</v>
      </c>
      <c r="L466" s="34"/>
      <c r="M466" s="157" t="s">
        <v>1</v>
      </c>
      <c r="N466" s="158" t="s">
        <v>40</v>
      </c>
      <c r="O466" s="59"/>
      <c r="P466" s="159">
        <f>O466*H466</f>
        <v>0</v>
      </c>
      <c r="Q466" s="159">
        <v>0</v>
      </c>
      <c r="R466" s="159">
        <f>Q466*H466</f>
        <v>0</v>
      </c>
      <c r="S466" s="159">
        <v>5.0000000000000001E-3</v>
      </c>
      <c r="T466" s="160">
        <f>S466*H466</f>
        <v>5.45E-2</v>
      </c>
      <c r="U466" s="33"/>
      <c r="V466" s="33"/>
      <c r="W466" s="33"/>
      <c r="X466" s="33"/>
      <c r="Y466" s="33"/>
      <c r="Z466" s="33"/>
      <c r="AA466" s="33"/>
      <c r="AB466" s="33"/>
      <c r="AC466" s="33"/>
      <c r="AD466" s="33"/>
      <c r="AE466" s="33"/>
      <c r="AR466" s="161" t="s">
        <v>164</v>
      </c>
      <c r="AT466" s="161" t="s">
        <v>159</v>
      </c>
      <c r="AU466" s="161" t="s">
        <v>83</v>
      </c>
      <c r="AY466" s="18" t="s">
        <v>157</v>
      </c>
      <c r="BE466" s="162">
        <f>IF(N466="základní",J466,0)</f>
        <v>0</v>
      </c>
      <c r="BF466" s="162">
        <f>IF(N466="snížená",J466,0)</f>
        <v>0</v>
      </c>
      <c r="BG466" s="162">
        <f>IF(N466="zákl. přenesená",J466,0)</f>
        <v>0</v>
      </c>
      <c r="BH466" s="162">
        <f>IF(N466="sníž. přenesená",J466,0)</f>
        <v>0</v>
      </c>
      <c r="BI466" s="162">
        <f>IF(N466="nulová",J466,0)</f>
        <v>0</v>
      </c>
      <c r="BJ466" s="18" t="s">
        <v>81</v>
      </c>
      <c r="BK466" s="162">
        <f>ROUND(I466*H466,2)</f>
        <v>0</v>
      </c>
      <c r="BL466" s="18" t="s">
        <v>164</v>
      </c>
      <c r="BM466" s="161" t="s">
        <v>604</v>
      </c>
    </row>
    <row r="467" spans="1:65" s="2" customFormat="1" ht="19.5">
      <c r="A467" s="33"/>
      <c r="B467" s="34"/>
      <c r="C467" s="33"/>
      <c r="D467" s="163" t="s">
        <v>166</v>
      </c>
      <c r="E467" s="33"/>
      <c r="F467" s="164" t="s">
        <v>605</v>
      </c>
      <c r="G467" s="33"/>
      <c r="H467" s="33"/>
      <c r="I467" s="165"/>
      <c r="J467" s="33"/>
      <c r="K467" s="33"/>
      <c r="L467" s="34"/>
      <c r="M467" s="166"/>
      <c r="N467" s="167"/>
      <c r="O467" s="59"/>
      <c r="P467" s="59"/>
      <c r="Q467" s="59"/>
      <c r="R467" s="59"/>
      <c r="S467" s="59"/>
      <c r="T467" s="60"/>
      <c r="U467" s="33"/>
      <c r="V467" s="33"/>
      <c r="W467" s="33"/>
      <c r="X467" s="33"/>
      <c r="Y467" s="33"/>
      <c r="Z467" s="33"/>
      <c r="AA467" s="33"/>
      <c r="AB467" s="33"/>
      <c r="AC467" s="33"/>
      <c r="AD467" s="33"/>
      <c r="AE467" s="33"/>
      <c r="AT467" s="18" t="s">
        <v>166</v>
      </c>
      <c r="AU467" s="18" t="s">
        <v>83</v>
      </c>
    </row>
    <row r="468" spans="1:65" s="2" customFormat="1" ht="29.25">
      <c r="A468" s="33"/>
      <c r="B468" s="34"/>
      <c r="C468" s="33"/>
      <c r="D468" s="163" t="s">
        <v>168</v>
      </c>
      <c r="E468" s="33"/>
      <c r="F468" s="168" t="s">
        <v>273</v>
      </c>
      <c r="G468" s="33"/>
      <c r="H468" s="33"/>
      <c r="I468" s="165"/>
      <c r="J468" s="33"/>
      <c r="K468" s="33"/>
      <c r="L468" s="34"/>
      <c r="M468" s="166"/>
      <c r="N468" s="167"/>
      <c r="O468" s="59"/>
      <c r="P468" s="59"/>
      <c r="Q468" s="59"/>
      <c r="R468" s="59"/>
      <c r="S468" s="59"/>
      <c r="T468" s="60"/>
      <c r="U468" s="33"/>
      <c r="V468" s="33"/>
      <c r="W468" s="33"/>
      <c r="X468" s="33"/>
      <c r="Y468" s="33"/>
      <c r="Z468" s="33"/>
      <c r="AA468" s="33"/>
      <c r="AB468" s="33"/>
      <c r="AC468" s="33"/>
      <c r="AD468" s="33"/>
      <c r="AE468" s="33"/>
      <c r="AT468" s="18" t="s">
        <v>168</v>
      </c>
      <c r="AU468" s="18" t="s">
        <v>83</v>
      </c>
    </row>
    <row r="469" spans="1:65" s="14" customFormat="1" ht="11.25">
      <c r="B469" s="176"/>
      <c r="D469" s="163" t="s">
        <v>170</v>
      </c>
      <c r="E469" s="177" t="s">
        <v>1</v>
      </c>
      <c r="F469" s="178" t="s">
        <v>606</v>
      </c>
      <c r="H469" s="179">
        <v>10.9</v>
      </c>
      <c r="I469" s="180"/>
      <c r="L469" s="176"/>
      <c r="M469" s="181"/>
      <c r="N469" s="182"/>
      <c r="O469" s="182"/>
      <c r="P469" s="182"/>
      <c r="Q469" s="182"/>
      <c r="R469" s="182"/>
      <c r="S469" s="182"/>
      <c r="T469" s="183"/>
      <c r="AT469" s="177" t="s">
        <v>170</v>
      </c>
      <c r="AU469" s="177" t="s">
        <v>83</v>
      </c>
      <c r="AV469" s="14" t="s">
        <v>83</v>
      </c>
      <c r="AW469" s="14" t="s">
        <v>32</v>
      </c>
      <c r="AX469" s="14" t="s">
        <v>81</v>
      </c>
      <c r="AY469" s="177" t="s">
        <v>157</v>
      </c>
    </row>
    <row r="470" spans="1:65" s="2" customFormat="1" ht="24.2" customHeight="1">
      <c r="A470" s="33"/>
      <c r="B470" s="149"/>
      <c r="C470" s="150" t="s">
        <v>607</v>
      </c>
      <c r="D470" s="150" t="s">
        <v>159</v>
      </c>
      <c r="E470" s="151" t="s">
        <v>608</v>
      </c>
      <c r="F470" s="152" t="s">
        <v>609</v>
      </c>
      <c r="G470" s="153" t="s">
        <v>183</v>
      </c>
      <c r="H470" s="154">
        <v>5</v>
      </c>
      <c r="I470" s="155"/>
      <c r="J470" s="156">
        <f>ROUND(I470*H470,2)</f>
        <v>0</v>
      </c>
      <c r="K470" s="152" t="s">
        <v>163</v>
      </c>
      <c r="L470" s="34"/>
      <c r="M470" s="157" t="s">
        <v>1</v>
      </c>
      <c r="N470" s="158" t="s">
        <v>40</v>
      </c>
      <c r="O470" s="59"/>
      <c r="P470" s="159">
        <f>O470*H470</f>
        <v>0</v>
      </c>
      <c r="Q470" s="159">
        <v>1.0000000000000001E-5</v>
      </c>
      <c r="R470" s="159">
        <f>Q470*H470</f>
        <v>5.0000000000000002E-5</v>
      </c>
      <c r="S470" s="159">
        <v>0</v>
      </c>
      <c r="T470" s="160">
        <f>S470*H470</f>
        <v>0</v>
      </c>
      <c r="U470" s="33"/>
      <c r="V470" s="33"/>
      <c r="W470" s="33"/>
      <c r="X470" s="33"/>
      <c r="Y470" s="33"/>
      <c r="Z470" s="33"/>
      <c r="AA470" s="33"/>
      <c r="AB470" s="33"/>
      <c r="AC470" s="33"/>
      <c r="AD470" s="33"/>
      <c r="AE470" s="33"/>
      <c r="AR470" s="161" t="s">
        <v>164</v>
      </c>
      <c r="AT470" s="161" t="s">
        <v>159</v>
      </c>
      <c r="AU470" s="161" t="s">
        <v>83</v>
      </c>
      <c r="AY470" s="18" t="s">
        <v>157</v>
      </c>
      <c r="BE470" s="162">
        <f>IF(N470="základní",J470,0)</f>
        <v>0</v>
      </c>
      <c r="BF470" s="162">
        <f>IF(N470="snížená",J470,0)</f>
        <v>0</v>
      </c>
      <c r="BG470" s="162">
        <f>IF(N470="zákl. přenesená",J470,0)</f>
        <v>0</v>
      </c>
      <c r="BH470" s="162">
        <f>IF(N470="sníž. přenesená",J470,0)</f>
        <v>0</v>
      </c>
      <c r="BI470" s="162">
        <f>IF(N470="nulová",J470,0)</f>
        <v>0</v>
      </c>
      <c r="BJ470" s="18" t="s">
        <v>81</v>
      </c>
      <c r="BK470" s="162">
        <f>ROUND(I470*H470,2)</f>
        <v>0</v>
      </c>
      <c r="BL470" s="18" t="s">
        <v>164</v>
      </c>
      <c r="BM470" s="161" t="s">
        <v>610</v>
      </c>
    </row>
    <row r="471" spans="1:65" s="2" customFormat="1" ht="19.5">
      <c r="A471" s="33"/>
      <c r="B471" s="34"/>
      <c r="C471" s="33"/>
      <c r="D471" s="163" t="s">
        <v>166</v>
      </c>
      <c r="E471" s="33"/>
      <c r="F471" s="164" t="s">
        <v>611</v>
      </c>
      <c r="G471" s="33"/>
      <c r="H471" s="33"/>
      <c r="I471" s="165"/>
      <c r="J471" s="33"/>
      <c r="K471" s="33"/>
      <c r="L471" s="34"/>
      <c r="M471" s="166"/>
      <c r="N471" s="167"/>
      <c r="O471" s="59"/>
      <c r="P471" s="59"/>
      <c r="Q471" s="59"/>
      <c r="R471" s="59"/>
      <c r="S471" s="59"/>
      <c r="T471" s="60"/>
      <c r="U471" s="33"/>
      <c r="V471" s="33"/>
      <c r="W471" s="33"/>
      <c r="X471" s="33"/>
      <c r="Y471" s="33"/>
      <c r="Z471" s="33"/>
      <c r="AA471" s="33"/>
      <c r="AB471" s="33"/>
      <c r="AC471" s="33"/>
      <c r="AD471" s="33"/>
      <c r="AE471" s="33"/>
      <c r="AT471" s="18" t="s">
        <v>166</v>
      </c>
      <c r="AU471" s="18" t="s">
        <v>83</v>
      </c>
    </row>
    <row r="472" spans="1:65" s="2" customFormat="1" ht="29.25">
      <c r="A472" s="33"/>
      <c r="B472" s="34"/>
      <c r="C472" s="33"/>
      <c r="D472" s="163" t="s">
        <v>168</v>
      </c>
      <c r="E472" s="33"/>
      <c r="F472" s="168" t="s">
        <v>169</v>
      </c>
      <c r="G472" s="33"/>
      <c r="H472" s="33"/>
      <c r="I472" s="165"/>
      <c r="J472" s="33"/>
      <c r="K472" s="33"/>
      <c r="L472" s="34"/>
      <c r="M472" s="166"/>
      <c r="N472" s="167"/>
      <c r="O472" s="59"/>
      <c r="P472" s="59"/>
      <c r="Q472" s="59"/>
      <c r="R472" s="59"/>
      <c r="S472" s="59"/>
      <c r="T472" s="60"/>
      <c r="U472" s="33"/>
      <c r="V472" s="33"/>
      <c r="W472" s="33"/>
      <c r="X472" s="33"/>
      <c r="Y472" s="33"/>
      <c r="Z472" s="33"/>
      <c r="AA472" s="33"/>
      <c r="AB472" s="33"/>
      <c r="AC472" s="33"/>
      <c r="AD472" s="33"/>
      <c r="AE472" s="33"/>
      <c r="AT472" s="18" t="s">
        <v>168</v>
      </c>
      <c r="AU472" s="18" t="s">
        <v>83</v>
      </c>
    </row>
    <row r="473" spans="1:65" s="14" customFormat="1" ht="11.25">
      <c r="B473" s="176"/>
      <c r="D473" s="163" t="s">
        <v>170</v>
      </c>
      <c r="E473" s="177" t="s">
        <v>1</v>
      </c>
      <c r="F473" s="178" t="s">
        <v>612</v>
      </c>
      <c r="H473" s="179">
        <v>5</v>
      </c>
      <c r="I473" s="180"/>
      <c r="L473" s="176"/>
      <c r="M473" s="181"/>
      <c r="N473" s="182"/>
      <c r="O473" s="182"/>
      <c r="P473" s="182"/>
      <c r="Q473" s="182"/>
      <c r="R473" s="182"/>
      <c r="S473" s="182"/>
      <c r="T473" s="183"/>
      <c r="AT473" s="177" t="s">
        <v>170</v>
      </c>
      <c r="AU473" s="177" t="s">
        <v>83</v>
      </c>
      <c r="AV473" s="14" t="s">
        <v>83</v>
      </c>
      <c r="AW473" s="14" t="s">
        <v>32</v>
      </c>
      <c r="AX473" s="14" t="s">
        <v>81</v>
      </c>
      <c r="AY473" s="177" t="s">
        <v>157</v>
      </c>
    </row>
    <row r="474" spans="1:65" s="2" customFormat="1" ht="24.2" customHeight="1">
      <c r="A474" s="33"/>
      <c r="B474" s="149"/>
      <c r="C474" s="192" t="s">
        <v>613</v>
      </c>
      <c r="D474" s="192" t="s">
        <v>299</v>
      </c>
      <c r="E474" s="193" t="s">
        <v>614</v>
      </c>
      <c r="F474" s="194" t="s">
        <v>615</v>
      </c>
      <c r="G474" s="195" t="s">
        <v>183</v>
      </c>
      <c r="H474" s="196">
        <v>5.25</v>
      </c>
      <c r="I474" s="197"/>
      <c r="J474" s="198">
        <f>ROUND(I474*H474,2)</f>
        <v>0</v>
      </c>
      <c r="K474" s="194" t="s">
        <v>163</v>
      </c>
      <c r="L474" s="199"/>
      <c r="M474" s="200" t="s">
        <v>1</v>
      </c>
      <c r="N474" s="201" t="s">
        <v>40</v>
      </c>
      <c r="O474" s="59"/>
      <c r="P474" s="159">
        <f>O474*H474</f>
        <v>0</v>
      </c>
      <c r="Q474" s="159">
        <v>2.4099999999999998E-3</v>
      </c>
      <c r="R474" s="159">
        <f>Q474*H474</f>
        <v>1.2652499999999999E-2</v>
      </c>
      <c r="S474" s="159">
        <v>0</v>
      </c>
      <c r="T474" s="160">
        <f>S474*H474</f>
        <v>0</v>
      </c>
      <c r="U474" s="33"/>
      <c r="V474" s="33"/>
      <c r="W474" s="33"/>
      <c r="X474" s="33"/>
      <c r="Y474" s="33"/>
      <c r="Z474" s="33"/>
      <c r="AA474" s="33"/>
      <c r="AB474" s="33"/>
      <c r="AC474" s="33"/>
      <c r="AD474" s="33"/>
      <c r="AE474" s="33"/>
      <c r="AR474" s="161" t="s">
        <v>222</v>
      </c>
      <c r="AT474" s="161" t="s">
        <v>299</v>
      </c>
      <c r="AU474" s="161" t="s">
        <v>83</v>
      </c>
      <c r="AY474" s="18" t="s">
        <v>157</v>
      </c>
      <c r="BE474" s="162">
        <f>IF(N474="základní",J474,0)</f>
        <v>0</v>
      </c>
      <c r="BF474" s="162">
        <f>IF(N474="snížená",J474,0)</f>
        <v>0</v>
      </c>
      <c r="BG474" s="162">
        <f>IF(N474="zákl. přenesená",J474,0)</f>
        <v>0</v>
      </c>
      <c r="BH474" s="162">
        <f>IF(N474="sníž. přenesená",J474,0)</f>
        <v>0</v>
      </c>
      <c r="BI474" s="162">
        <f>IF(N474="nulová",J474,0)</f>
        <v>0</v>
      </c>
      <c r="BJ474" s="18" t="s">
        <v>81</v>
      </c>
      <c r="BK474" s="162">
        <f>ROUND(I474*H474,2)</f>
        <v>0</v>
      </c>
      <c r="BL474" s="18" t="s">
        <v>164</v>
      </c>
      <c r="BM474" s="161" t="s">
        <v>616</v>
      </c>
    </row>
    <row r="475" spans="1:65" s="2" customFormat="1" ht="19.5">
      <c r="A475" s="33"/>
      <c r="B475" s="34"/>
      <c r="C475" s="33"/>
      <c r="D475" s="163" t="s">
        <v>166</v>
      </c>
      <c r="E475" s="33"/>
      <c r="F475" s="164" t="s">
        <v>615</v>
      </c>
      <c r="G475" s="33"/>
      <c r="H475" s="33"/>
      <c r="I475" s="165"/>
      <c r="J475" s="33"/>
      <c r="K475" s="33"/>
      <c r="L475" s="34"/>
      <c r="M475" s="166"/>
      <c r="N475" s="167"/>
      <c r="O475" s="59"/>
      <c r="P475" s="59"/>
      <c r="Q475" s="59"/>
      <c r="R475" s="59"/>
      <c r="S475" s="59"/>
      <c r="T475" s="60"/>
      <c r="U475" s="33"/>
      <c r="V475" s="33"/>
      <c r="W475" s="33"/>
      <c r="X475" s="33"/>
      <c r="Y475" s="33"/>
      <c r="Z475" s="33"/>
      <c r="AA475" s="33"/>
      <c r="AB475" s="33"/>
      <c r="AC475" s="33"/>
      <c r="AD475" s="33"/>
      <c r="AE475" s="33"/>
      <c r="AT475" s="18" t="s">
        <v>166</v>
      </c>
      <c r="AU475" s="18" t="s">
        <v>83</v>
      </c>
    </row>
    <row r="476" spans="1:65" s="14" customFormat="1" ht="11.25">
      <c r="B476" s="176"/>
      <c r="D476" s="163" t="s">
        <v>170</v>
      </c>
      <c r="F476" s="178" t="s">
        <v>617</v>
      </c>
      <c r="H476" s="179">
        <v>5.25</v>
      </c>
      <c r="I476" s="180"/>
      <c r="L476" s="176"/>
      <c r="M476" s="181"/>
      <c r="N476" s="182"/>
      <c r="O476" s="182"/>
      <c r="P476" s="182"/>
      <c r="Q476" s="182"/>
      <c r="R476" s="182"/>
      <c r="S476" s="182"/>
      <c r="T476" s="183"/>
      <c r="AT476" s="177" t="s">
        <v>170</v>
      </c>
      <c r="AU476" s="177" t="s">
        <v>83</v>
      </c>
      <c r="AV476" s="14" t="s">
        <v>83</v>
      </c>
      <c r="AW476" s="14" t="s">
        <v>3</v>
      </c>
      <c r="AX476" s="14" t="s">
        <v>81</v>
      </c>
      <c r="AY476" s="177" t="s">
        <v>157</v>
      </c>
    </row>
    <row r="477" spans="1:65" s="2" customFormat="1" ht="24.2" customHeight="1">
      <c r="A477" s="33"/>
      <c r="B477" s="149"/>
      <c r="C477" s="150" t="s">
        <v>618</v>
      </c>
      <c r="D477" s="150" t="s">
        <v>159</v>
      </c>
      <c r="E477" s="151" t="s">
        <v>619</v>
      </c>
      <c r="F477" s="152" t="s">
        <v>620</v>
      </c>
      <c r="G477" s="153" t="s">
        <v>336</v>
      </c>
      <c r="H477" s="154">
        <v>2</v>
      </c>
      <c r="I477" s="155"/>
      <c r="J477" s="156">
        <f>ROUND(I477*H477,2)</f>
        <v>0</v>
      </c>
      <c r="K477" s="152" t="s">
        <v>163</v>
      </c>
      <c r="L477" s="34"/>
      <c r="M477" s="157" t="s">
        <v>1</v>
      </c>
      <c r="N477" s="158" t="s">
        <v>40</v>
      </c>
      <c r="O477" s="59"/>
      <c r="P477" s="159">
        <f>O477*H477</f>
        <v>0</v>
      </c>
      <c r="Q477" s="159">
        <v>0</v>
      </c>
      <c r="R477" s="159">
        <f>Q477*H477</f>
        <v>0</v>
      </c>
      <c r="S477" s="159">
        <v>0</v>
      </c>
      <c r="T477" s="160">
        <f>S477*H477</f>
        <v>0</v>
      </c>
      <c r="U477" s="33"/>
      <c r="V477" s="33"/>
      <c r="W477" s="33"/>
      <c r="X477" s="33"/>
      <c r="Y477" s="33"/>
      <c r="Z477" s="33"/>
      <c r="AA477" s="33"/>
      <c r="AB477" s="33"/>
      <c r="AC477" s="33"/>
      <c r="AD477" s="33"/>
      <c r="AE477" s="33"/>
      <c r="AR477" s="161" t="s">
        <v>164</v>
      </c>
      <c r="AT477" s="161" t="s">
        <v>159</v>
      </c>
      <c r="AU477" s="161" t="s">
        <v>83</v>
      </c>
      <c r="AY477" s="18" t="s">
        <v>157</v>
      </c>
      <c r="BE477" s="162">
        <f>IF(N477="základní",J477,0)</f>
        <v>0</v>
      </c>
      <c r="BF477" s="162">
        <f>IF(N477="snížená",J477,0)</f>
        <v>0</v>
      </c>
      <c r="BG477" s="162">
        <f>IF(N477="zákl. přenesená",J477,0)</f>
        <v>0</v>
      </c>
      <c r="BH477" s="162">
        <f>IF(N477="sníž. přenesená",J477,0)</f>
        <v>0</v>
      </c>
      <c r="BI477" s="162">
        <f>IF(N477="nulová",J477,0)</f>
        <v>0</v>
      </c>
      <c r="BJ477" s="18" t="s">
        <v>81</v>
      </c>
      <c r="BK477" s="162">
        <f>ROUND(I477*H477,2)</f>
        <v>0</v>
      </c>
      <c r="BL477" s="18" t="s">
        <v>164</v>
      </c>
      <c r="BM477" s="161" t="s">
        <v>621</v>
      </c>
    </row>
    <row r="478" spans="1:65" s="2" customFormat="1" ht="19.5">
      <c r="A478" s="33"/>
      <c r="B478" s="34"/>
      <c r="C478" s="33"/>
      <c r="D478" s="163" t="s">
        <v>166</v>
      </c>
      <c r="E478" s="33"/>
      <c r="F478" s="164" t="s">
        <v>622</v>
      </c>
      <c r="G478" s="33"/>
      <c r="H478" s="33"/>
      <c r="I478" s="165"/>
      <c r="J478" s="33"/>
      <c r="K478" s="33"/>
      <c r="L478" s="34"/>
      <c r="M478" s="166"/>
      <c r="N478" s="167"/>
      <c r="O478" s="59"/>
      <c r="P478" s="59"/>
      <c r="Q478" s="59"/>
      <c r="R478" s="59"/>
      <c r="S478" s="59"/>
      <c r="T478" s="60"/>
      <c r="U478" s="33"/>
      <c r="V478" s="33"/>
      <c r="W478" s="33"/>
      <c r="X478" s="33"/>
      <c r="Y478" s="33"/>
      <c r="Z478" s="33"/>
      <c r="AA478" s="33"/>
      <c r="AB478" s="33"/>
      <c r="AC478" s="33"/>
      <c r="AD478" s="33"/>
      <c r="AE478" s="33"/>
      <c r="AT478" s="18" t="s">
        <v>166</v>
      </c>
      <c r="AU478" s="18" t="s">
        <v>83</v>
      </c>
    </row>
    <row r="479" spans="1:65" s="2" customFormat="1" ht="29.25">
      <c r="A479" s="33"/>
      <c r="B479" s="34"/>
      <c r="C479" s="33"/>
      <c r="D479" s="163" t="s">
        <v>168</v>
      </c>
      <c r="E479" s="33"/>
      <c r="F479" s="168" t="s">
        <v>169</v>
      </c>
      <c r="G479" s="33"/>
      <c r="H479" s="33"/>
      <c r="I479" s="165"/>
      <c r="J479" s="33"/>
      <c r="K479" s="33"/>
      <c r="L479" s="34"/>
      <c r="M479" s="166"/>
      <c r="N479" s="167"/>
      <c r="O479" s="59"/>
      <c r="P479" s="59"/>
      <c r="Q479" s="59"/>
      <c r="R479" s="59"/>
      <c r="S479" s="59"/>
      <c r="T479" s="60"/>
      <c r="U479" s="33"/>
      <c r="V479" s="33"/>
      <c r="W479" s="33"/>
      <c r="X479" s="33"/>
      <c r="Y479" s="33"/>
      <c r="Z479" s="33"/>
      <c r="AA479" s="33"/>
      <c r="AB479" s="33"/>
      <c r="AC479" s="33"/>
      <c r="AD479" s="33"/>
      <c r="AE479" s="33"/>
      <c r="AT479" s="18" t="s">
        <v>168</v>
      </c>
      <c r="AU479" s="18" t="s">
        <v>83</v>
      </c>
    </row>
    <row r="480" spans="1:65" s="14" customFormat="1" ht="11.25">
      <c r="B480" s="176"/>
      <c r="D480" s="163" t="s">
        <v>170</v>
      </c>
      <c r="E480" s="177" t="s">
        <v>1</v>
      </c>
      <c r="F480" s="178" t="s">
        <v>623</v>
      </c>
      <c r="H480" s="179">
        <v>2</v>
      </c>
      <c r="I480" s="180"/>
      <c r="L480" s="176"/>
      <c r="M480" s="181"/>
      <c r="N480" s="182"/>
      <c r="O480" s="182"/>
      <c r="P480" s="182"/>
      <c r="Q480" s="182"/>
      <c r="R480" s="182"/>
      <c r="S480" s="182"/>
      <c r="T480" s="183"/>
      <c r="AT480" s="177" t="s">
        <v>170</v>
      </c>
      <c r="AU480" s="177" t="s">
        <v>83</v>
      </c>
      <c r="AV480" s="14" t="s">
        <v>83</v>
      </c>
      <c r="AW480" s="14" t="s">
        <v>32</v>
      </c>
      <c r="AX480" s="14" t="s">
        <v>81</v>
      </c>
      <c r="AY480" s="177" t="s">
        <v>157</v>
      </c>
    </row>
    <row r="481" spans="1:65" s="2" customFormat="1" ht="24.2" customHeight="1">
      <c r="A481" s="33"/>
      <c r="B481" s="149"/>
      <c r="C481" s="192" t="s">
        <v>624</v>
      </c>
      <c r="D481" s="192" t="s">
        <v>299</v>
      </c>
      <c r="E481" s="193" t="s">
        <v>625</v>
      </c>
      <c r="F481" s="194" t="s">
        <v>626</v>
      </c>
      <c r="G481" s="195" t="s">
        <v>336</v>
      </c>
      <c r="H481" s="196">
        <v>2</v>
      </c>
      <c r="I481" s="197"/>
      <c r="J481" s="198">
        <f>ROUND(I481*H481,2)</f>
        <v>0</v>
      </c>
      <c r="K481" s="194" t="s">
        <v>1</v>
      </c>
      <c r="L481" s="199"/>
      <c r="M481" s="200" t="s">
        <v>1</v>
      </c>
      <c r="N481" s="201" t="s">
        <v>40</v>
      </c>
      <c r="O481" s="59"/>
      <c r="P481" s="159">
        <f>O481*H481</f>
        <v>0</v>
      </c>
      <c r="Q481" s="159">
        <v>7.6999999999999996E-4</v>
      </c>
      <c r="R481" s="159">
        <f>Q481*H481</f>
        <v>1.5399999999999999E-3</v>
      </c>
      <c r="S481" s="159">
        <v>0</v>
      </c>
      <c r="T481" s="160">
        <f>S481*H481</f>
        <v>0</v>
      </c>
      <c r="U481" s="33"/>
      <c r="V481" s="33"/>
      <c r="W481" s="33"/>
      <c r="X481" s="33"/>
      <c r="Y481" s="33"/>
      <c r="Z481" s="33"/>
      <c r="AA481" s="33"/>
      <c r="AB481" s="33"/>
      <c r="AC481" s="33"/>
      <c r="AD481" s="33"/>
      <c r="AE481" s="33"/>
      <c r="AR481" s="161" t="s">
        <v>222</v>
      </c>
      <c r="AT481" s="161" t="s">
        <v>299</v>
      </c>
      <c r="AU481" s="161" t="s">
        <v>83</v>
      </c>
      <c r="AY481" s="18" t="s">
        <v>157</v>
      </c>
      <c r="BE481" s="162">
        <f>IF(N481="základní",J481,0)</f>
        <v>0</v>
      </c>
      <c r="BF481" s="162">
        <f>IF(N481="snížená",J481,0)</f>
        <v>0</v>
      </c>
      <c r="BG481" s="162">
        <f>IF(N481="zákl. přenesená",J481,0)</f>
        <v>0</v>
      </c>
      <c r="BH481" s="162">
        <f>IF(N481="sníž. přenesená",J481,0)</f>
        <v>0</v>
      </c>
      <c r="BI481" s="162">
        <f>IF(N481="nulová",J481,0)</f>
        <v>0</v>
      </c>
      <c r="BJ481" s="18" t="s">
        <v>81</v>
      </c>
      <c r="BK481" s="162">
        <f>ROUND(I481*H481,2)</f>
        <v>0</v>
      </c>
      <c r="BL481" s="18" t="s">
        <v>164</v>
      </c>
      <c r="BM481" s="161" t="s">
        <v>627</v>
      </c>
    </row>
    <row r="482" spans="1:65" s="2" customFormat="1" ht="19.5">
      <c r="A482" s="33"/>
      <c r="B482" s="34"/>
      <c r="C482" s="33"/>
      <c r="D482" s="163" t="s">
        <v>166</v>
      </c>
      <c r="E482" s="33"/>
      <c r="F482" s="164" t="s">
        <v>626</v>
      </c>
      <c r="G482" s="33"/>
      <c r="H482" s="33"/>
      <c r="I482" s="165"/>
      <c r="J482" s="33"/>
      <c r="K482" s="33"/>
      <c r="L482" s="34"/>
      <c r="M482" s="166"/>
      <c r="N482" s="167"/>
      <c r="O482" s="59"/>
      <c r="P482" s="59"/>
      <c r="Q482" s="59"/>
      <c r="R482" s="59"/>
      <c r="S482" s="59"/>
      <c r="T482" s="60"/>
      <c r="U482" s="33"/>
      <c r="V482" s="33"/>
      <c r="W482" s="33"/>
      <c r="X482" s="33"/>
      <c r="Y482" s="33"/>
      <c r="Z482" s="33"/>
      <c r="AA482" s="33"/>
      <c r="AB482" s="33"/>
      <c r="AC482" s="33"/>
      <c r="AD482" s="33"/>
      <c r="AE482" s="33"/>
      <c r="AT482" s="18" t="s">
        <v>166</v>
      </c>
      <c r="AU482" s="18" t="s">
        <v>83</v>
      </c>
    </row>
    <row r="483" spans="1:65" s="2" customFormat="1" ht="33" customHeight="1">
      <c r="A483" s="33"/>
      <c r="B483" s="149"/>
      <c r="C483" s="150" t="s">
        <v>628</v>
      </c>
      <c r="D483" s="150" t="s">
        <v>159</v>
      </c>
      <c r="E483" s="151" t="s">
        <v>629</v>
      </c>
      <c r="F483" s="152" t="s">
        <v>630</v>
      </c>
      <c r="G483" s="153" t="s">
        <v>336</v>
      </c>
      <c r="H483" s="154">
        <v>1</v>
      </c>
      <c r="I483" s="155"/>
      <c r="J483" s="156">
        <f>ROUND(I483*H483,2)</f>
        <v>0</v>
      </c>
      <c r="K483" s="152" t="s">
        <v>163</v>
      </c>
      <c r="L483" s="34"/>
      <c r="M483" s="157" t="s">
        <v>1</v>
      </c>
      <c r="N483" s="158" t="s">
        <v>40</v>
      </c>
      <c r="O483" s="59"/>
      <c r="P483" s="159">
        <f>O483*H483</f>
        <v>0</v>
      </c>
      <c r="Q483" s="159">
        <v>0</v>
      </c>
      <c r="R483" s="159">
        <f>Q483*H483</f>
        <v>0</v>
      </c>
      <c r="S483" s="159">
        <v>0</v>
      </c>
      <c r="T483" s="160">
        <f>S483*H483</f>
        <v>0</v>
      </c>
      <c r="U483" s="33"/>
      <c r="V483" s="33"/>
      <c r="W483" s="33"/>
      <c r="X483" s="33"/>
      <c r="Y483" s="33"/>
      <c r="Z483" s="33"/>
      <c r="AA483" s="33"/>
      <c r="AB483" s="33"/>
      <c r="AC483" s="33"/>
      <c r="AD483" s="33"/>
      <c r="AE483" s="33"/>
      <c r="AR483" s="161" t="s">
        <v>164</v>
      </c>
      <c r="AT483" s="161" t="s">
        <v>159</v>
      </c>
      <c r="AU483" s="161" t="s">
        <v>83</v>
      </c>
      <c r="AY483" s="18" t="s">
        <v>157</v>
      </c>
      <c r="BE483" s="162">
        <f>IF(N483="základní",J483,0)</f>
        <v>0</v>
      </c>
      <c r="BF483" s="162">
        <f>IF(N483="snížená",J483,0)</f>
        <v>0</v>
      </c>
      <c r="BG483" s="162">
        <f>IF(N483="zákl. přenesená",J483,0)</f>
        <v>0</v>
      </c>
      <c r="BH483" s="162">
        <f>IF(N483="sníž. přenesená",J483,0)</f>
        <v>0</v>
      </c>
      <c r="BI483" s="162">
        <f>IF(N483="nulová",J483,0)</f>
        <v>0</v>
      </c>
      <c r="BJ483" s="18" t="s">
        <v>81</v>
      </c>
      <c r="BK483" s="162">
        <f>ROUND(I483*H483,2)</f>
        <v>0</v>
      </c>
      <c r="BL483" s="18" t="s">
        <v>164</v>
      </c>
      <c r="BM483" s="161" t="s">
        <v>631</v>
      </c>
    </row>
    <row r="484" spans="1:65" s="2" customFormat="1" ht="19.5">
      <c r="A484" s="33"/>
      <c r="B484" s="34"/>
      <c r="C484" s="33"/>
      <c r="D484" s="163" t="s">
        <v>166</v>
      </c>
      <c r="E484" s="33"/>
      <c r="F484" s="164" t="s">
        <v>632</v>
      </c>
      <c r="G484" s="33"/>
      <c r="H484" s="33"/>
      <c r="I484" s="165"/>
      <c r="J484" s="33"/>
      <c r="K484" s="33"/>
      <c r="L484" s="34"/>
      <c r="M484" s="166"/>
      <c r="N484" s="167"/>
      <c r="O484" s="59"/>
      <c r="P484" s="59"/>
      <c r="Q484" s="59"/>
      <c r="R484" s="59"/>
      <c r="S484" s="59"/>
      <c r="T484" s="60"/>
      <c r="U484" s="33"/>
      <c r="V484" s="33"/>
      <c r="W484" s="33"/>
      <c r="X484" s="33"/>
      <c r="Y484" s="33"/>
      <c r="Z484" s="33"/>
      <c r="AA484" s="33"/>
      <c r="AB484" s="33"/>
      <c r="AC484" s="33"/>
      <c r="AD484" s="33"/>
      <c r="AE484" s="33"/>
      <c r="AT484" s="18" t="s">
        <v>166</v>
      </c>
      <c r="AU484" s="18" t="s">
        <v>83</v>
      </c>
    </row>
    <row r="485" spans="1:65" s="2" customFormat="1" ht="29.25">
      <c r="A485" s="33"/>
      <c r="B485" s="34"/>
      <c r="C485" s="33"/>
      <c r="D485" s="163" t="s">
        <v>168</v>
      </c>
      <c r="E485" s="33"/>
      <c r="F485" s="168" t="s">
        <v>273</v>
      </c>
      <c r="G485" s="33"/>
      <c r="H485" s="33"/>
      <c r="I485" s="165"/>
      <c r="J485" s="33"/>
      <c r="K485" s="33"/>
      <c r="L485" s="34"/>
      <c r="M485" s="166"/>
      <c r="N485" s="167"/>
      <c r="O485" s="59"/>
      <c r="P485" s="59"/>
      <c r="Q485" s="59"/>
      <c r="R485" s="59"/>
      <c r="S485" s="59"/>
      <c r="T485" s="60"/>
      <c r="U485" s="33"/>
      <c r="V485" s="33"/>
      <c r="W485" s="33"/>
      <c r="X485" s="33"/>
      <c r="Y485" s="33"/>
      <c r="Z485" s="33"/>
      <c r="AA485" s="33"/>
      <c r="AB485" s="33"/>
      <c r="AC485" s="33"/>
      <c r="AD485" s="33"/>
      <c r="AE485" s="33"/>
      <c r="AT485" s="18" t="s">
        <v>168</v>
      </c>
      <c r="AU485" s="18" t="s">
        <v>83</v>
      </c>
    </row>
    <row r="486" spans="1:65" s="14" customFormat="1" ht="11.25">
      <c r="B486" s="176"/>
      <c r="D486" s="163" t="s">
        <v>170</v>
      </c>
      <c r="E486" s="177" t="s">
        <v>1</v>
      </c>
      <c r="F486" s="178" t="s">
        <v>633</v>
      </c>
      <c r="H486" s="179">
        <v>1</v>
      </c>
      <c r="I486" s="180"/>
      <c r="L486" s="176"/>
      <c r="M486" s="181"/>
      <c r="N486" s="182"/>
      <c r="O486" s="182"/>
      <c r="P486" s="182"/>
      <c r="Q486" s="182"/>
      <c r="R486" s="182"/>
      <c r="S486" s="182"/>
      <c r="T486" s="183"/>
      <c r="AT486" s="177" t="s">
        <v>170</v>
      </c>
      <c r="AU486" s="177" t="s">
        <v>83</v>
      </c>
      <c r="AV486" s="14" t="s">
        <v>83</v>
      </c>
      <c r="AW486" s="14" t="s">
        <v>32</v>
      </c>
      <c r="AX486" s="14" t="s">
        <v>81</v>
      </c>
      <c r="AY486" s="177" t="s">
        <v>157</v>
      </c>
    </row>
    <row r="487" spans="1:65" s="2" customFormat="1" ht="24.2" customHeight="1">
      <c r="A487" s="33"/>
      <c r="B487" s="149"/>
      <c r="C487" s="192" t="s">
        <v>634</v>
      </c>
      <c r="D487" s="192" t="s">
        <v>299</v>
      </c>
      <c r="E487" s="193" t="s">
        <v>635</v>
      </c>
      <c r="F487" s="194" t="s">
        <v>636</v>
      </c>
      <c r="G487" s="195" t="s">
        <v>358</v>
      </c>
      <c r="H487" s="196">
        <v>1</v>
      </c>
      <c r="I487" s="197"/>
      <c r="J487" s="198">
        <f>ROUND(I487*H487,2)</f>
        <v>0</v>
      </c>
      <c r="K487" s="194" t="s">
        <v>1</v>
      </c>
      <c r="L487" s="199"/>
      <c r="M487" s="200" t="s">
        <v>1</v>
      </c>
      <c r="N487" s="201" t="s">
        <v>40</v>
      </c>
      <c r="O487" s="59"/>
      <c r="P487" s="159">
        <f>O487*H487</f>
        <v>0</v>
      </c>
      <c r="Q487" s="159">
        <v>0</v>
      </c>
      <c r="R487" s="159">
        <f>Q487*H487</f>
        <v>0</v>
      </c>
      <c r="S487" s="159">
        <v>0</v>
      </c>
      <c r="T487" s="160">
        <f>S487*H487</f>
        <v>0</v>
      </c>
      <c r="U487" s="33"/>
      <c r="V487" s="33"/>
      <c r="W487" s="33"/>
      <c r="X487" s="33"/>
      <c r="Y487" s="33"/>
      <c r="Z487" s="33"/>
      <c r="AA487" s="33"/>
      <c r="AB487" s="33"/>
      <c r="AC487" s="33"/>
      <c r="AD487" s="33"/>
      <c r="AE487" s="33"/>
      <c r="AR487" s="161" t="s">
        <v>222</v>
      </c>
      <c r="AT487" s="161" t="s">
        <v>299</v>
      </c>
      <c r="AU487" s="161" t="s">
        <v>83</v>
      </c>
      <c r="AY487" s="18" t="s">
        <v>157</v>
      </c>
      <c r="BE487" s="162">
        <f>IF(N487="základní",J487,0)</f>
        <v>0</v>
      </c>
      <c r="BF487" s="162">
        <f>IF(N487="snížená",J487,0)</f>
        <v>0</v>
      </c>
      <c r="BG487" s="162">
        <f>IF(N487="zákl. přenesená",J487,0)</f>
        <v>0</v>
      </c>
      <c r="BH487" s="162">
        <f>IF(N487="sníž. přenesená",J487,0)</f>
        <v>0</v>
      </c>
      <c r="BI487" s="162">
        <f>IF(N487="nulová",J487,0)</f>
        <v>0</v>
      </c>
      <c r="BJ487" s="18" t="s">
        <v>81</v>
      </c>
      <c r="BK487" s="162">
        <f>ROUND(I487*H487,2)</f>
        <v>0</v>
      </c>
      <c r="BL487" s="18" t="s">
        <v>164</v>
      </c>
      <c r="BM487" s="161" t="s">
        <v>637</v>
      </c>
    </row>
    <row r="488" spans="1:65" s="2" customFormat="1" ht="11.25">
      <c r="A488" s="33"/>
      <c r="B488" s="34"/>
      <c r="C488" s="33"/>
      <c r="D488" s="163" t="s">
        <v>166</v>
      </c>
      <c r="E488" s="33"/>
      <c r="F488" s="164" t="s">
        <v>638</v>
      </c>
      <c r="G488" s="33"/>
      <c r="H488" s="33"/>
      <c r="I488" s="165"/>
      <c r="J488" s="33"/>
      <c r="K488" s="33"/>
      <c r="L488" s="34"/>
      <c r="M488" s="166"/>
      <c r="N488" s="167"/>
      <c r="O488" s="59"/>
      <c r="P488" s="59"/>
      <c r="Q488" s="59"/>
      <c r="R488" s="59"/>
      <c r="S488" s="59"/>
      <c r="T488" s="60"/>
      <c r="U488" s="33"/>
      <c r="V488" s="33"/>
      <c r="W488" s="33"/>
      <c r="X488" s="33"/>
      <c r="Y488" s="33"/>
      <c r="Z488" s="33"/>
      <c r="AA488" s="33"/>
      <c r="AB488" s="33"/>
      <c r="AC488" s="33"/>
      <c r="AD488" s="33"/>
      <c r="AE488" s="33"/>
      <c r="AT488" s="18" t="s">
        <v>166</v>
      </c>
      <c r="AU488" s="18" t="s">
        <v>83</v>
      </c>
    </row>
    <row r="489" spans="1:65" s="2" customFormat="1" ht="24.2" customHeight="1">
      <c r="A489" s="33"/>
      <c r="B489" s="149"/>
      <c r="C489" s="150" t="s">
        <v>639</v>
      </c>
      <c r="D489" s="150" t="s">
        <v>159</v>
      </c>
      <c r="E489" s="151" t="s">
        <v>640</v>
      </c>
      <c r="F489" s="152" t="s">
        <v>641</v>
      </c>
      <c r="G489" s="153" t="s">
        <v>183</v>
      </c>
      <c r="H489" s="154">
        <v>10.9</v>
      </c>
      <c r="I489" s="155"/>
      <c r="J489" s="156">
        <f>ROUND(I489*H489,2)</f>
        <v>0</v>
      </c>
      <c r="K489" s="152" t="s">
        <v>163</v>
      </c>
      <c r="L489" s="34"/>
      <c r="M489" s="157" t="s">
        <v>1</v>
      </c>
      <c r="N489" s="158" t="s">
        <v>40</v>
      </c>
      <c r="O489" s="59"/>
      <c r="P489" s="159">
        <f>O489*H489</f>
        <v>0</v>
      </c>
      <c r="Q489" s="159">
        <v>0</v>
      </c>
      <c r="R489" s="159">
        <f>Q489*H489</f>
        <v>0</v>
      </c>
      <c r="S489" s="159">
        <v>0</v>
      </c>
      <c r="T489" s="160">
        <f>S489*H489</f>
        <v>0</v>
      </c>
      <c r="U489" s="33"/>
      <c r="V489" s="33"/>
      <c r="W489" s="33"/>
      <c r="X489" s="33"/>
      <c r="Y489" s="33"/>
      <c r="Z489" s="33"/>
      <c r="AA489" s="33"/>
      <c r="AB489" s="33"/>
      <c r="AC489" s="33"/>
      <c r="AD489" s="33"/>
      <c r="AE489" s="33"/>
      <c r="AR489" s="161" t="s">
        <v>164</v>
      </c>
      <c r="AT489" s="161" t="s">
        <v>159</v>
      </c>
      <c r="AU489" s="161" t="s">
        <v>83</v>
      </c>
      <c r="AY489" s="18" t="s">
        <v>157</v>
      </c>
      <c r="BE489" s="162">
        <f>IF(N489="základní",J489,0)</f>
        <v>0</v>
      </c>
      <c r="BF489" s="162">
        <f>IF(N489="snížená",J489,0)</f>
        <v>0</v>
      </c>
      <c r="BG489" s="162">
        <f>IF(N489="zákl. přenesená",J489,0)</f>
        <v>0</v>
      </c>
      <c r="BH489" s="162">
        <f>IF(N489="sníž. přenesená",J489,0)</f>
        <v>0</v>
      </c>
      <c r="BI489" s="162">
        <f>IF(N489="nulová",J489,0)</f>
        <v>0</v>
      </c>
      <c r="BJ489" s="18" t="s">
        <v>81</v>
      </c>
      <c r="BK489" s="162">
        <f>ROUND(I489*H489,2)</f>
        <v>0</v>
      </c>
      <c r="BL489" s="18" t="s">
        <v>164</v>
      </c>
      <c r="BM489" s="161" t="s">
        <v>642</v>
      </c>
    </row>
    <row r="490" spans="1:65" s="2" customFormat="1" ht="11.25">
      <c r="A490" s="33"/>
      <c r="B490" s="34"/>
      <c r="C490" s="33"/>
      <c r="D490" s="163" t="s">
        <v>166</v>
      </c>
      <c r="E490" s="33"/>
      <c r="F490" s="164" t="s">
        <v>641</v>
      </c>
      <c r="G490" s="33"/>
      <c r="H490" s="33"/>
      <c r="I490" s="165"/>
      <c r="J490" s="33"/>
      <c r="K490" s="33"/>
      <c r="L490" s="34"/>
      <c r="M490" s="166"/>
      <c r="N490" s="167"/>
      <c r="O490" s="59"/>
      <c r="P490" s="59"/>
      <c r="Q490" s="59"/>
      <c r="R490" s="59"/>
      <c r="S490" s="59"/>
      <c r="T490" s="60"/>
      <c r="U490" s="33"/>
      <c r="V490" s="33"/>
      <c r="W490" s="33"/>
      <c r="X490" s="33"/>
      <c r="Y490" s="33"/>
      <c r="Z490" s="33"/>
      <c r="AA490" s="33"/>
      <c r="AB490" s="33"/>
      <c r="AC490" s="33"/>
      <c r="AD490" s="33"/>
      <c r="AE490" s="33"/>
      <c r="AT490" s="18" t="s">
        <v>166</v>
      </c>
      <c r="AU490" s="18" t="s">
        <v>83</v>
      </c>
    </row>
    <row r="491" spans="1:65" s="14" customFormat="1" ht="11.25">
      <c r="B491" s="176"/>
      <c r="D491" s="163" t="s">
        <v>170</v>
      </c>
      <c r="E491" s="177" t="s">
        <v>1</v>
      </c>
      <c r="F491" s="178" t="s">
        <v>643</v>
      </c>
      <c r="H491" s="179">
        <v>10.9</v>
      </c>
      <c r="I491" s="180"/>
      <c r="L491" s="176"/>
      <c r="M491" s="181"/>
      <c r="N491" s="182"/>
      <c r="O491" s="182"/>
      <c r="P491" s="182"/>
      <c r="Q491" s="182"/>
      <c r="R491" s="182"/>
      <c r="S491" s="182"/>
      <c r="T491" s="183"/>
      <c r="AT491" s="177" t="s">
        <v>170</v>
      </c>
      <c r="AU491" s="177" t="s">
        <v>83</v>
      </c>
      <c r="AV491" s="14" t="s">
        <v>83</v>
      </c>
      <c r="AW491" s="14" t="s">
        <v>32</v>
      </c>
      <c r="AX491" s="14" t="s">
        <v>81</v>
      </c>
      <c r="AY491" s="177" t="s">
        <v>157</v>
      </c>
    </row>
    <row r="492" spans="1:65" s="2" customFormat="1" ht="16.5" customHeight="1">
      <c r="A492" s="33"/>
      <c r="B492" s="149"/>
      <c r="C492" s="150" t="s">
        <v>644</v>
      </c>
      <c r="D492" s="150" t="s">
        <v>159</v>
      </c>
      <c r="E492" s="151" t="s">
        <v>645</v>
      </c>
      <c r="F492" s="152" t="s">
        <v>646</v>
      </c>
      <c r="G492" s="153" t="s">
        <v>183</v>
      </c>
      <c r="H492" s="154">
        <v>10.9</v>
      </c>
      <c r="I492" s="155"/>
      <c r="J492" s="156">
        <f>ROUND(I492*H492,2)</f>
        <v>0</v>
      </c>
      <c r="K492" s="152" t="s">
        <v>163</v>
      </c>
      <c r="L492" s="34"/>
      <c r="M492" s="157" t="s">
        <v>1</v>
      </c>
      <c r="N492" s="158" t="s">
        <v>40</v>
      </c>
      <c r="O492" s="59"/>
      <c r="P492" s="159">
        <f>O492*H492</f>
        <v>0</v>
      </c>
      <c r="Q492" s="159">
        <v>0</v>
      </c>
      <c r="R492" s="159">
        <f>Q492*H492</f>
        <v>0</v>
      </c>
      <c r="S492" s="159">
        <v>0</v>
      </c>
      <c r="T492" s="160">
        <f>S492*H492</f>
        <v>0</v>
      </c>
      <c r="U492" s="33"/>
      <c r="V492" s="33"/>
      <c r="W492" s="33"/>
      <c r="X492" s="33"/>
      <c r="Y492" s="33"/>
      <c r="Z492" s="33"/>
      <c r="AA492" s="33"/>
      <c r="AB492" s="33"/>
      <c r="AC492" s="33"/>
      <c r="AD492" s="33"/>
      <c r="AE492" s="33"/>
      <c r="AR492" s="161" t="s">
        <v>164</v>
      </c>
      <c r="AT492" s="161" t="s">
        <v>159</v>
      </c>
      <c r="AU492" s="161" t="s">
        <v>83</v>
      </c>
      <c r="AY492" s="18" t="s">
        <v>157</v>
      </c>
      <c r="BE492" s="162">
        <f>IF(N492="základní",J492,0)</f>
        <v>0</v>
      </c>
      <c r="BF492" s="162">
        <f>IF(N492="snížená",J492,0)</f>
        <v>0</v>
      </c>
      <c r="BG492" s="162">
        <f>IF(N492="zákl. přenesená",J492,0)</f>
        <v>0</v>
      </c>
      <c r="BH492" s="162">
        <f>IF(N492="sníž. přenesená",J492,0)</f>
        <v>0</v>
      </c>
      <c r="BI492" s="162">
        <f>IF(N492="nulová",J492,0)</f>
        <v>0</v>
      </c>
      <c r="BJ492" s="18" t="s">
        <v>81</v>
      </c>
      <c r="BK492" s="162">
        <f>ROUND(I492*H492,2)</f>
        <v>0</v>
      </c>
      <c r="BL492" s="18" t="s">
        <v>164</v>
      </c>
      <c r="BM492" s="161" t="s">
        <v>647</v>
      </c>
    </row>
    <row r="493" spans="1:65" s="2" customFormat="1" ht="11.25">
      <c r="A493" s="33"/>
      <c r="B493" s="34"/>
      <c r="C493" s="33"/>
      <c r="D493" s="163" t="s">
        <v>166</v>
      </c>
      <c r="E493" s="33"/>
      <c r="F493" s="164" t="s">
        <v>648</v>
      </c>
      <c r="G493" s="33"/>
      <c r="H493" s="33"/>
      <c r="I493" s="165"/>
      <c r="J493" s="33"/>
      <c r="K493" s="33"/>
      <c r="L493" s="34"/>
      <c r="M493" s="166"/>
      <c r="N493" s="167"/>
      <c r="O493" s="59"/>
      <c r="P493" s="59"/>
      <c r="Q493" s="59"/>
      <c r="R493" s="59"/>
      <c r="S493" s="59"/>
      <c r="T493" s="60"/>
      <c r="U493" s="33"/>
      <c r="V493" s="33"/>
      <c r="W493" s="33"/>
      <c r="X493" s="33"/>
      <c r="Y493" s="33"/>
      <c r="Z493" s="33"/>
      <c r="AA493" s="33"/>
      <c r="AB493" s="33"/>
      <c r="AC493" s="33"/>
      <c r="AD493" s="33"/>
      <c r="AE493" s="33"/>
      <c r="AT493" s="18" t="s">
        <v>166</v>
      </c>
      <c r="AU493" s="18" t="s">
        <v>83</v>
      </c>
    </row>
    <row r="494" spans="1:65" s="14" customFormat="1" ht="11.25">
      <c r="B494" s="176"/>
      <c r="D494" s="163" t="s">
        <v>170</v>
      </c>
      <c r="E494" s="177" t="s">
        <v>1</v>
      </c>
      <c r="F494" s="178" t="s">
        <v>643</v>
      </c>
      <c r="H494" s="179">
        <v>10.9</v>
      </c>
      <c r="I494" s="180"/>
      <c r="L494" s="176"/>
      <c r="M494" s="181"/>
      <c r="N494" s="182"/>
      <c r="O494" s="182"/>
      <c r="P494" s="182"/>
      <c r="Q494" s="182"/>
      <c r="R494" s="182"/>
      <c r="S494" s="182"/>
      <c r="T494" s="183"/>
      <c r="AT494" s="177" t="s">
        <v>170</v>
      </c>
      <c r="AU494" s="177" t="s">
        <v>83</v>
      </c>
      <c r="AV494" s="14" t="s">
        <v>83</v>
      </c>
      <c r="AW494" s="14" t="s">
        <v>32</v>
      </c>
      <c r="AX494" s="14" t="s">
        <v>81</v>
      </c>
      <c r="AY494" s="177" t="s">
        <v>157</v>
      </c>
    </row>
    <row r="495" spans="1:65" s="2" customFormat="1" ht="16.5" customHeight="1">
      <c r="A495" s="33"/>
      <c r="B495" s="149"/>
      <c r="C495" s="150" t="s">
        <v>649</v>
      </c>
      <c r="D495" s="150" t="s">
        <v>159</v>
      </c>
      <c r="E495" s="151" t="s">
        <v>650</v>
      </c>
      <c r="F495" s="152" t="s">
        <v>651</v>
      </c>
      <c r="G495" s="153" t="s">
        <v>183</v>
      </c>
      <c r="H495" s="154">
        <v>5</v>
      </c>
      <c r="I495" s="155"/>
      <c r="J495" s="156">
        <f>ROUND(I495*H495,2)</f>
        <v>0</v>
      </c>
      <c r="K495" s="152" t="s">
        <v>163</v>
      </c>
      <c r="L495" s="34"/>
      <c r="M495" s="157" t="s">
        <v>1</v>
      </c>
      <c r="N495" s="158" t="s">
        <v>40</v>
      </c>
      <c r="O495" s="59"/>
      <c r="P495" s="159">
        <f>O495*H495</f>
        <v>0</v>
      </c>
      <c r="Q495" s="159">
        <v>0</v>
      </c>
      <c r="R495" s="159">
        <f>Q495*H495</f>
        <v>0</v>
      </c>
      <c r="S495" s="159">
        <v>0</v>
      </c>
      <c r="T495" s="160">
        <f>S495*H495</f>
        <v>0</v>
      </c>
      <c r="U495" s="33"/>
      <c r="V495" s="33"/>
      <c r="W495" s="33"/>
      <c r="X495" s="33"/>
      <c r="Y495" s="33"/>
      <c r="Z495" s="33"/>
      <c r="AA495" s="33"/>
      <c r="AB495" s="33"/>
      <c r="AC495" s="33"/>
      <c r="AD495" s="33"/>
      <c r="AE495" s="33"/>
      <c r="AR495" s="161" t="s">
        <v>164</v>
      </c>
      <c r="AT495" s="161" t="s">
        <v>159</v>
      </c>
      <c r="AU495" s="161" t="s">
        <v>83</v>
      </c>
      <c r="AY495" s="18" t="s">
        <v>157</v>
      </c>
      <c r="BE495" s="162">
        <f>IF(N495="základní",J495,0)</f>
        <v>0</v>
      </c>
      <c r="BF495" s="162">
        <f>IF(N495="snížená",J495,0)</f>
        <v>0</v>
      </c>
      <c r="BG495" s="162">
        <f>IF(N495="zákl. přenesená",J495,0)</f>
        <v>0</v>
      </c>
      <c r="BH495" s="162">
        <f>IF(N495="sníž. přenesená",J495,0)</f>
        <v>0</v>
      </c>
      <c r="BI495" s="162">
        <f>IF(N495="nulová",J495,0)</f>
        <v>0</v>
      </c>
      <c r="BJ495" s="18" t="s">
        <v>81</v>
      </c>
      <c r="BK495" s="162">
        <f>ROUND(I495*H495,2)</f>
        <v>0</v>
      </c>
      <c r="BL495" s="18" t="s">
        <v>164</v>
      </c>
      <c r="BM495" s="161" t="s">
        <v>652</v>
      </c>
    </row>
    <row r="496" spans="1:65" s="2" customFormat="1" ht="11.25">
      <c r="A496" s="33"/>
      <c r="B496" s="34"/>
      <c r="C496" s="33"/>
      <c r="D496" s="163" t="s">
        <v>166</v>
      </c>
      <c r="E496" s="33"/>
      <c r="F496" s="164" t="s">
        <v>653</v>
      </c>
      <c r="G496" s="33"/>
      <c r="H496" s="33"/>
      <c r="I496" s="165"/>
      <c r="J496" s="33"/>
      <c r="K496" s="33"/>
      <c r="L496" s="34"/>
      <c r="M496" s="166"/>
      <c r="N496" s="167"/>
      <c r="O496" s="59"/>
      <c r="P496" s="59"/>
      <c r="Q496" s="59"/>
      <c r="R496" s="59"/>
      <c r="S496" s="59"/>
      <c r="T496" s="60"/>
      <c r="U496" s="33"/>
      <c r="V496" s="33"/>
      <c r="W496" s="33"/>
      <c r="X496" s="33"/>
      <c r="Y496" s="33"/>
      <c r="Z496" s="33"/>
      <c r="AA496" s="33"/>
      <c r="AB496" s="33"/>
      <c r="AC496" s="33"/>
      <c r="AD496" s="33"/>
      <c r="AE496" s="33"/>
      <c r="AT496" s="18" t="s">
        <v>166</v>
      </c>
      <c r="AU496" s="18" t="s">
        <v>83</v>
      </c>
    </row>
    <row r="497" spans="1:65" s="14" customFormat="1" ht="11.25">
      <c r="B497" s="176"/>
      <c r="D497" s="163" t="s">
        <v>170</v>
      </c>
      <c r="E497" s="177" t="s">
        <v>1</v>
      </c>
      <c r="F497" s="178" t="s">
        <v>654</v>
      </c>
      <c r="H497" s="179">
        <v>5</v>
      </c>
      <c r="I497" s="180"/>
      <c r="L497" s="176"/>
      <c r="M497" s="181"/>
      <c r="N497" s="182"/>
      <c r="O497" s="182"/>
      <c r="P497" s="182"/>
      <c r="Q497" s="182"/>
      <c r="R497" s="182"/>
      <c r="S497" s="182"/>
      <c r="T497" s="183"/>
      <c r="AT497" s="177" t="s">
        <v>170</v>
      </c>
      <c r="AU497" s="177" t="s">
        <v>83</v>
      </c>
      <c r="AV497" s="14" t="s">
        <v>83</v>
      </c>
      <c r="AW497" s="14" t="s">
        <v>32</v>
      </c>
      <c r="AX497" s="14" t="s">
        <v>81</v>
      </c>
      <c r="AY497" s="177" t="s">
        <v>157</v>
      </c>
    </row>
    <row r="498" spans="1:65" s="2" customFormat="1" ht="24.2" customHeight="1">
      <c r="A498" s="33"/>
      <c r="B498" s="149"/>
      <c r="C498" s="150" t="s">
        <v>655</v>
      </c>
      <c r="D498" s="150" t="s">
        <v>159</v>
      </c>
      <c r="E498" s="151" t="s">
        <v>656</v>
      </c>
      <c r="F498" s="152" t="s">
        <v>657</v>
      </c>
      <c r="G498" s="153" t="s">
        <v>183</v>
      </c>
      <c r="H498" s="154">
        <v>13</v>
      </c>
      <c r="I498" s="155"/>
      <c r="J498" s="156">
        <f>ROUND(I498*H498,2)</f>
        <v>0</v>
      </c>
      <c r="K498" s="152" t="s">
        <v>1</v>
      </c>
      <c r="L498" s="34"/>
      <c r="M498" s="157" t="s">
        <v>1</v>
      </c>
      <c r="N498" s="158" t="s">
        <v>40</v>
      </c>
      <c r="O498" s="59"/>
      <c r="P498" s="159">
        <f>O498*H498</f>
        <v>0</v>
      </c>
      <c r="Q498" s="159">
        <v>0</v>
      </c>
      <c r="R498" s="159">
        <f>Q498*H498</f>
        <v>0</v>
      </c>
      <c r="S498" s="159">
        <v>0</v>
      </c>
      <c r="T498" s="160">
        <f>S498*H498</f>
        <v>0</v>
      </c>
      <c r="U498" s="33"/>
      <c r="V498" s="33"/>
      <c r="W498" s="33"/>
      <c r="X498" s="33"/>
      <c r="Y498" s="33"/>
      <c r="Z498" s="33"/>
      <c r="AA498" s="33"/>
      <c r="AB498" s="33"/>
      <c r="AC498" s="33"/>
      <c r="AD498" s="33"/>
      <c r="AE498" s="33"/>
      <c r="AR498" s="161" t="s">
        <v>164</v>
      </c>
      <c r="AT498" s="161" t="s">
        <v>159</v>
      </c>
      <c r="AU498" s="161" t="s">
        <v>83</v>
      </c>
      <c r="AY498" s="18" t="s">
        <v>157</v>
      </c>
      <c r="BE498" s="162">
        <f>IF(N498="základní",J498,0)</f>
        <v>0</v>
      </c>
      <c r="BF498" s="162">
        <f>IF(N498="snížená",J498,0)</f>
        <v>0</v>
      </c>
      <c r="BG498" s="162">
        <f>IF(N498="zákl. přenesená",J498,0)</f>
        <v>0</v>
      </c>
      <c r="BH498" s="162">
        <f>IF(N498="sníž. přenesená",J498,0)</f>
        <v>0</v>
      </c>
      <c r="BI498" s="162">
        <f>IF(N498="nulová",J498,0)</f>
        <v>0</v>
      </c>
      <c r="BJ498" s="18" t="s">
        <v>81</v>
      </c>
      <c r="BK498" s="162">
        <f>ROUND(I498*H498,2)</f>
        <v>0</v>
      </c>
      <c r="BL498" s="18" t="s">
        <v>164</v>
      </c>
      <c r="BM498" s="161" t="s">
        <v>658</v>
      </c>
    </row>
    <row r="499" spans="1:65" s="2" customFormat="1" ht="19.5">
      <c r="A499" s="33"/>
      <c r="B499" s="34"/>
      <c r="C499" s="33"/>
      <c r="D499" s="163" t="s">
        <v>166</v>
      </c>
      <c r="E499" s="33"/>
      <c r="F499" s="164" t="s">
        <v>657</v>
      </c>
      <c r="G499" s="33"/>
      <c r="H499" s="33"/>
      <c r="I499" s="165"/>
      <c r="J499" s="33"/>
      <c r="K499" s="33"/>
      <c r="L499" s="34"/>
      <c r="M499" s="166"/>
      <c r="N499" s="167"/>
      <c r="O499" s="59"/>
      <c r="P499" s="59"/>
      <c r="Q499" s="59"/>
      <c r="R499" s="59"/>
      <c r="S499" s="59"/>
      <c r="T499" s="60"/>
      <c r="U499" s="33"/>
      <c r="V499" s="33"/>
      <c r="W499" s="33"/>
      <c r="X499" s="33"/>
      <c r="Y499" s="33"/>
      <c r="Z499" s="33"/>
      <c r="AA499" s="33"/>
      <c r="AB499" s="33"/>
      <c r="AC499" s="33"/>
      <c r="AD499" s="33"/>
      <c r="AE499" s="33"/>
      <c r="AT499" s="18" t="s">
        <v>166</v>
      </c>
      <c r="AU499" s="18" t="s">
        <v>83</v>
      </c>
    </row>
    <row r="500" spans="1:65" s="2" customFormat="1" ht="24.2" customHeight="1">
      <c r="A500" s="33"/>
      <c r="B500" s="149"/>
      <c r="C500" s="150" t="s">
        <v>659</v>
      </c>
      <c r="D500" s="150" t="s">
        <v>159</v>
      </c>
      <c r="E500" s="151" t="s">
        <v>660</v>
      </c>
      <c r="F500" s="152" t="s">
        <v>661</v>
      </c>
      <c r="G500" s="153" t="s">
        <v>183</v>
      </c>
      <c r="H500" s="154">
        <v>13</v>
      </c>
      <c r="I500" s="155"/>
      <c r="J500" s="156">
        <f>ROUND(I500*H500,2)</f>
        <v>0</v>
      </c>
      <c r="K500" s="152" t="s">
        <v>1</v>
      </c>
      <c r="L500" s="34"/>
      <c r="M500" s="157" t="s">
        <v>1</v>
      </c>
      <c r="N500" s="158" t="s">
        <v>40</v>
      </c>
      <c r="O500" s="59"/>
      <c r="P500" s="159">
        <f>O500*H500</f>
        <v>0</v>
      </c>
      <c r="Q500" s="159">
        <v>9.7589999999999996E-2</v>
      </c>
      <c r="R500" s="159">
        <f>Q500*H500</f>
        <v>1.26867</v>
      </c>
      <c r="S500" s="159">
        <v>0</v>
      </c>
      <c r="T500" s="160">
        <f>S500*H500</f>
        <v>0</v>
      </c>
      <c r="U500" s="33"/>
      <c r="V500" s="33"/>
      <c r="W500" s="33"/>
      <c r="X500" s="33"/>
      <c r="Y500" s="33"/>
      <c r="Z500" s="33"/>
      <c r="AA500" s="33"/>
      <c r="AB500" s="33"/>
      <c r="AC500" s="33"/>
      <c r="AD500" s="33"/>
      <c r="AE500" s="33"/>
      <c r="AR500" s="161" t="s">
        <v>164</v>
      </c>
      <c r="AT500" s="161" t="s">
        <v>159</v>
      </c>
      <c r="AU500" s="161" t="s">
        <v>83</v>
      </c>
      <c r="AY500" s="18" t="s">
        <v>157</v>
      </c>
      <c r="BE500" s="162">
        <f>IF(N500="základní",J500,0)</f>
        <v>0</v>
      </c>
      <c r="BF500" s="162">
        <f>IF(N500="snížená",J500,0)</f>
        <v>0</v>
      </c>
      <c r="BG500" s="162">
        <f>IF(N500="zákl. přenesená",J500,0)</f>
        <v>0</v>
      </c>
      <c r="BH500" s="162">
        <f>IF(N500="sníž. přenesená",J500,0)</f>
        <v>0</v>
      </c>
      <c r="BI500" s="162">
        <f>IF(N500="nulová",J500,0)</f>
        <v>0</v>
      </c>
      <c r="BJ500" s="18" t="s">
        <v>81</v>
      </c>
      <c r="BK500" s="162">
        <f>ROUND(I500*H500,2)</f>
        <v>0</v>
      </c>
      <c r="BL500" s="18" t="s">
        <v>164</v>
      </c>
      <c r="BM500" s="161" t="s">
        <v>662</v>
      </c>
    </row>
    <row r="501" spans="1:65" s="2" customFormat="1" ht="19.5">
      <c r="A501" s="33"/>
      <c r="B501" s="34"/>
      <c r="C501" s="33"/>
      <c r="D501" s="163" t="s">
        <v>166</v>
      </c>
      <c r="E501" s="33"/>
      <c r="F501" s="164" t="s">
        <v>663</v>
      </c>
      <c r="G501" s="33"/>
      <c r="H501" s="33"/>
      <c r="I501" s="165"/>
      <c r="J501" s="33"/>
      <c r="K501" s="33"/>
      <c r="L501" s="34"/>
      <c r="M501" s="166"/>
      <c r="N501" s="167"/>
      <c r="O501" s="59"/>
      <c r="P501" s="59"/>
      <c r="Q501" s="59"/>
      <c r="R501" s="59"/>
      <c r="S501" s="59"/>
      <c r="T501" s="60"/>
      <c r="U501" s="33"/>
      <c r="V501" s="33"/>
      <c r="W501" s="33"/>
      <c r="X501" s="33"/>
      <c r="Y501" s="33"/>
      <c r="Z501" s="33"/>
      <c r="AA501" s="33"/>
      <c r="AB501" s="33"/>
      <c r="AC501" s="33"/>
      <c r="AD501" s="33"/>
      <c r="AE501" s="33"/>
      <c r="AT501" s="18" t="s">
        <v>166</v>
      </c>
      <c r="AU501" s="18" t="s">
        <v>83</v>
      </c>
    </row>
    <row r="502" spans="1:65" s="2" customFormat="1" ht="29.25">
      <c r="A502" s="33"/>
      <c r="B502" s="34"/>
      <c r="C502" s="33"/>
      <c r="D502" s="163" t="s">
        <v>168</v>
      </c>
      <c r="E502" s="33"/>
      <c r="F502" s="168" t="s">
        <v>273</v>
      </c>
      <c r="G502" s="33"/>
      <c r="H502" s="33"/>
      <c r="I502" s="165"/>
      <c r="J502" s="33"/>
      <c r="K502" s="33"/>
      <c r="L502" s="34"/>
      <c r="M502" s="166"/>
      <c r="N502" s="167"/>
      <c r="O502" s="59"/>
      <c r="P502" s="59"/>
      <c r="Q502" s="59"/>
      <c r="R502" s="59"/>
      <c r="S502" s="59"/>
      <c r="T502" s="60"/>
      <c r="U502" s="33"/>
      <c r="V502" s="33"/>
      <c r="W502" s="33"/>
      <c r="X502" s="33"/>
      <c r="Y502" s="33"/>
      <c r="Z502" s="33"/>
      <c r="AA502" s="33"/>
      <c r="AB502" s="33"/>
      <c r="AC502" s="33"/>
      <c r="AD502" s="33"/>
      <c r="AE502" s="33"/>
      <c r="AT502" s="18" t="s">
        <v>168</v>
      </c>
      <c r="AU502" s="18" t="s">
        <v>83</v>
      </c>
    </row>
    <row r="503" spans="1:65" s="14" customFormat="1" ht="11.25">
      <c r="B503" s="176"/>
      <c r="D503" s="163" t="s">
        <v>170</v>
      </c>
      <c r="E503" s="177" t="s">
        <v>1</v>
      </c>
      <c r="F503" s="178" t="s">
        <v>664</v>
      </c>
      <c r="H503" s="179">
        <v>13</v>
      </c>
      <c r="I503" s="180"/>
      <c r="L503" s="176"/>
      <c r="M503" s="181"/>
      <c r="N503" s="182"/>
      <c r="O503" s="182"/>
      <c r="P503" s="182"/>
      <c r="Q503" s="182"/>
      <c r="R503" s="182"/>
      <c r="S503" s="182"/>
      <c r="T503" s="183"/>
      <c r="AT503" s="177" t="s">
        <v>170</v>
      </c>
      <c r="AU503" s="177" t="s">
        <v>83</v>
      </c>
      <c r="AV503" s="14" t="s">
        <v>83</v>
      </c>
      <c r="AW503" s="14" t="s">
        <v>32</v>
      </c>
      <c r="AX503" s="14" t="s">
        <v>81</v>
      </c>
      <c r="AY503" s="177" t="s">
        <v>157</v>
      </c>
    </row>
    <row r="504" spans="1:65" s="2" customFormat="1" ht="24.2" customHeight="1">
      <c r="A504" s="33"/>
      <c r="B504" s="149"/>
      <c r="C504" s="150" t="s">
        <v>665</v>
      </c>
      <c r="D504" s="150" t="s">
        <v>159</v>
      </c>
      <c r="E504" s="151" t="s">
        <v>666</v>
      </c>
      <c r="F504" s="152" t="s">
        <v>667</v>
      </c>
      <c r="G504" s="153" t="s">
        <v>183</v>
      </c>
      <c r="H504" s="154">
        <v>13</v>
      </c>
      <c r="I504" s="155"/>
      <c r="J504" s="156">
        <f>ROUND(I504*H504,2)</f>
        <v>0</v>
      </c>
      <c r="K504" s="152" t="s">
        <v>1</v>
      </c>
      <c r="L504" s="34"/>
      <c r="M504" s="157" t="s">
        <v>1</v>
      </c>
      <c r="N504" s="158" t="s">
        <v>40</v>
      </c>
      <c r="O504" s="59"/>
      <c r="P504" s="159">
        <f>O504*H504</f>
        <v>0</v>
      </c>
      <c r="Q504" s="159">
        <v>0</v>
      </c>
      <c r="R504" s="159">
        <f>Q504*H504</f>
        <v>0</v>
      </c>
      <c r="S504" s="159">
        <v>0</v>
      </c>
      <c r="T504" s="160">
        <f>S504*H504</f>
        <v>0</v>
      </c>
      <c r="U504" s="33"/>
      <c r="V504" s="33"/>
      <c r="W504" s="33"/>
      <c r="X504" s="33"/>
      <c r="Y504" s="33"/>
      <c r="Z504" s="33"/>
      <c r="AA504" s="33"/>
      <c r="AB504" s="33"/>
      <c r="AC504" s="33"/>
      <c r="AD504" s="33"/>
      <c r="AE504" s="33"/>
      <c r="AR504" s="161" t="s">
        <v>164</v>
      </c>
      <c r="AT504" s="161" t="s">
        <v>159</v>
      </c>
      <c r="AU504" s="161" t="s">
        <v>83</v>
      </c>
      <c r="AY504" s="18" t="s">
        <v>157</v>
      </c>
      <c r="BE504" s="162">
        <f>IF(N504="základní",J504,0)</f>
        <v>0</v>
      </c>
      <c r="BF504" s="162">
        <f>IF(N504="snížená",J504,0)</f>
        <v>0</v>
      </c>
      <c r="BG504" s="162">
        <f>IF(N504="zákl. přenesená",J504,0)</f>
        <v>0</v>
      </c>
      <c r="BH504" s="162">
        <f>IF(N504="sníž. přenesená",J504,0)</f>
        <v>0</v>
      </c>
      <c r="BI504" s="162">
        <f>IF(N504="nulová",J504,0)</f>
        <v>0</v>
      </c>
      <c r="BJ504" s="18" t="s">
        <v>81</v>
      </c>
      <c r="BK504" s="162">
        <f>ROUND(I504*H504,2)</f>
        <v>0</v>
      </c>
      <c r="BL504" s="18" t="s">
        <v>164</v>
      </c>
      <c r="BM504" s="161" t="s">
        <v>668</v>
      </c>
    </row>
    <row r="505" spans="1:65" s="2" customFormat="1" ht="11.25">
      <c r="A505" s="33"/>
      <c r="B505" s="34"/>
      <c r="C505" s="33"/>
      <c r="D505" s="163" t="s">
        <v>166</v>
      </c>
      <c r="E505" s="33"/>
      <c r="F505" s="164" t="s">
        <v>669</v>
      </c>
      <c r="G505" s="33"/>
      <c r="H505" s="33"/>
      <c r="I505" s="165"/>
      <c r="J505" s="33"/>
      <c r="K505" s="33"/>
      <c r="L505" s="34"/>
      <c r="M505" s="166"/>
      <c r="N505" s="167"/>
      <c r="O505" s="59"/>
      <c r="P505" s="59"/>
      <c r="Q505" s="59"/>
      <c r="R505" s="59"/>
      <c r="S505" s="59"/>
      <c r="T505" s="60"/>
      <c r="U505" s="33"/>
      <c r="V505" s="33"/>
      <c r="W505" s="33"/>
      <c r="X505" s="33"/>
      <c r="Y505" s="33"/>
      <c r="Z505" s="33"/>
      <c r="AA505" s="33"/>
      <c r="AB505" s="33"/>
      <c r="AC505" s="33"/>
      <c r="AD505" s="33"/>
      <c r="AE505" s="33"/>
      <c r="AT505" s="18" t="s">
        <v>166</v>
      </c>
      <c r="AU505" s="18" t="s">
        <v>83</v>
      </c>
    </row>
    <row r="506" spans="1:65" s="2" customFormat="1" ht="19.5">
      <c r="A506" s="33"/>
      <c r="B506" s="34"/>
      <c r="C506" s="33"/>
      <c r="D506" s="163" t="s">
        <v>168</v>
      </c>
      <c r="E506" s="33"/>
      <c r="F506" s="168" t="s">
        <v>670</v>
      </c>
      <c r="G506" s="33"/>
      <c r="H506" s="33"/>
      <c r="I506" s="165"/>
      <c r="J506" s="33"/>
      <c r="K506" s="33"/>
      <c r="L506" s="34"/>
      <c r="M506" s="166"/>
      <c r="N506" s="167"/>
      <c r="O506" s="59"/>
      <c r="P506" s="59"/>
      <c r="Q506" s="59"/>
      <c r="R506" s="59"/>
      <c r="S506" s="59"/>
      <c r="T506" s="60"/>
      <c r="U506" s="33"/>
      <c r="V506" s="33"/>
      <c r="W506" s="33"/>
      <c r="X506" s="33"/>
      <c r="Y506" s="33"/>
      <c r="Z506" s="33"/>
      <c r="AA506" s="33"/>
      <c r="AB506" s="33"/>
      <c r="AC506" s="33"/>
      <c r="AD506" s="33"/>
      <c r="AE506" s="33"/>
      <c r="AT506" s="18" t="s">
        <v>168</v>
      </c>
      <c r="AU506" s="18" t="s">
        <v>83</v>
      </c>
    </row>
    <row r="507" spans="1:65" s="2" customFormat="1" ht="24.2" customHeight="1">
      <c r="A507" s="33"/>
      <c r="B507" s="149"/>
      <c r="C507" s="150" t="s">
        <v>671</v>
      </c>
      <c r="D507" s="150" t="s">
        <v>159</v>
      </c>
      <c r="E507" s="151" t="s">
        <v>672</v>
      </c>
      <c r="F507" s="152" t="s">
        <v>673</v>
      </c>
      <c r="G507" s="153" t="s">
        <v>183</v>
      </c>
      <c r="H507" s="154">
        <v>10.119999999999999</v>
      </c>
      <c r="I507" s="155"/>
      <c r="J507" s="156">
        <f>ROUND(I507*H507,2)</f>
        <v>0</v>
      </c>
      <c r="K507" s="152" t="s">
        <v>163</v>
      </c>
      <c r="L507" s="34"/>
      <c r="M507" s="157" t="s">
        <v>1</v>
      </c>
      <c r="N507" s="158" t="s">
        <v>40</v>
      </c>
      <c r="O507" s="59"/>
      <c r="P507" s="159">
        <f>O507*H507</f>
        <v>0</v>
      </c>
      <c r="Q507" s="159">
        <v>1.9000000000000001E-4</v>
      </c>
      <c r="R507" s="159">
        <f>Q507*H507</f>
        <v>1.9227999999999999E-3</v>
      </c>
      <c r="S507" s="159">
        <v>0</v>
      </c>
      <c r="T507" s="160">
        <f>S507*H507</f>
        <v>0</v>
      </c>
      <c r="U507" s="33"/>
      <c r="V507" s="33"/>
      <c r="W507" s="33"/>
      <c r="X507" s="33"/>
      <c r="Y507" s="33"/>
      <c r="Z507" s="33"/>
      <c r="AA507" s="33"/>
      <c r="AB507" s="33"/>
      <c r="AC507" s="33"/>
      <c r="AD507" s="33"/>
      <c r="AE507" s="33"/>
      <c r="AR507" s="161" t="s">
        <v>164</v>
      </c>
      <c r="AT507" s="161" t="s">
        <v>159</v>
      </c>
      <c r="AU507" s="161" t="s">
        <v>83</v>
      </c>
      <c r="AY507" s="18" t="s">
        <v>157</v>
      </c>
      <c r="BE507" s="162">
        <f>IF(N507="základní",J507,0)</f>
        <v>0</v>
      </c>
      <c r="BF507" s="162">
        <f>IF(N507="snížená",J507,0)</f>
        <v>0</v>
      </c>
      <c r="BG507" s="162">
        <f>IF(N507="zákl. přenesená",J507,0)</f>
        <v>0</v>
      </c>
      <c r="BH507" s="162">
        <f>IF(N507="sníž. přenesená",J507,0)</f>
        <v>0</v>
      </c>
      <c r="BI507" s="162">
        <f>IF(N507="nulová",J507,0)</f>
        <v>0</v>
      </c>
      <c r="BJ507" s="18" t="s">
        <v>81</v>
      </c>
      <c r="BK507" s="162">
        <f>ROUND(I507*H507,2)</f>
        <v>0</v>
      </c>
      <c r="BL507" s="18" t="s">
        <v>164</v>
      </c>
      <c r="BM507" s="161" t="s">
        <v>674</v>
      </c>
    </row>
    <row r="508" spans="1:65" s="2" customFormat="1" ht="11.25">
      <c r="A508" s="33"/>
      <c r="B508" s="34"/>
      <c r="C508" s="33"/>
      <c r="D508" s="163" t="s">
        <v>166</v>
      </c>
      <c r="E508" s="33"/>
      <c r="F508" s="164" t="s">
        <v>675</v>
      </c>
      <c r="G508" s="33"/>
      <c r="H508" s="33"/>
      <c r="I508" s="165"/>
      <c r="J508" s="33"/>
      <c r="K508" s="33"/>
      <c r="L508" s="34"/>
      <c r="M508" s="166"/>
      <c r="N508" s="167"/>
      <c r="O508" s="59"/>
      <c r="P508" s="59"/>
      <c r="Q508" s="59"/>
      <c r="R508" s="59"/>
      <c r="S508" s="59"/>
      <c r="T508" s="60"/>
      <c r="U508" s="33"/>
      <c r="V508" s="33"/>
      <c r="W508" s="33"/>
      <c r="X508" s="33"/>
      <c r="Y508" s="33"/>
      <c r="Z508" s="33"/>
      <c r="AA508" s="33"/>
      <c r="AB508" s="33"/>
      <c r="AC508" s="33"/>
      <c r="AD508" s="33"/>
      <c r="AE508" s="33"/>
      <c r="AT508" s="18" t="s">
        <v>166</v>
      </c>
      <c r="AU508" s="18" t="s">
        <v>83</v>
      </c>
    </row>
    <row r="509" spans="1:65" s="2" customFormat="1" ht="29.25">
      <c r="A509" s="33"/>
      <c r="B509" s="34"/>
      <c r="C509" s="33"/>
      <c r="D509" s="163" t="s">
        <v>168</v>
      </c>
      <c r="E509" s="33"/>
      <c r="F509" s="168" t="s">
        <v>169</v>
      </c>
      <c r="G509" s="33"/>
      <c r="H509" s="33"/>
      <c r="I509" s="165"/>
      <c r="J509" s="33"/>
      <c r="K509" s="33"/>
      <c r="L509" s="34"/>
      <c r="M509" s="166"/>
      <c r="N509" s="167"/>
      <c r="O509" s="59"/>
      <c r="P509" s="59"/>
      <c r="Q509" s="59"/>
      <c r="R509" s="59"/>
      <c r="S509" s="59"/>
      <c r="T509" s="60"/>
      <c r="U509" s="33"/>
      <c r="V509" s="33"/>
      <c r="W509" s="33"/>
      <c r="X509" s="33"/>
      <c r="Y509" s="33"/>
      <c r="Z509" s="33"/>
      <c r="AA509" s="33"/>
      <c r="AB509" s="33"/>
      <c r="AC509" s="33"/>
      <c r="AD509" s="33"/>
      <c r="AE509" s="33"/>
      <c r="AT509" s="18" t="s">
        <v>168</v>
      </c>
      <c r="AU509" s="18" t="s">
        <v>83</v>
      </c>
    </row>
    <row r="510" spans="1:65" s="13" customFormat="1" ht="11.25">
      <c r="B510" s="169"/>
      <c r="D510" s="163" t="s">
        <v>170</v>
      </c>
      <c r="E510" s="170" t="s">
        <v>1</v>
      </c>
      <c r="F510" s="171" t="s">
        <v>274</v>
      </c>
      <c r="H510" s="170" t="s">
        <v>1</v>
      </c>
      <c r="I510" s="172"/>
      <c r="L510" s="169"/>
      <c r="M510" s="173"/>
      <c r="N510" s="174"/>
      <c r="O510" s="174"/>
      <c r="P510" s="174"/>
      <c r="Q510" s="174"/>
      <c r="R510" s="174"/>
      <c r="S510" s="174"/>
      <c r="T510" s="175"/>
      <c r="AT510" s="170" t="s">
        <v>170</v>
      </c>
      <c r="AU510" s="170" t="s">
        <v>83</v>
      </c>
      <c r="AV510" s="13" t="s">
        <v>81</v>
      </c>
      <c r="AW510" s="13" t="s">
        <v>32</v>
      </c>
      <c r="AX510" s="13" t="s">
        <v>75</v>
      </c>
      <c r="AY510" s="170" t="s">
        <v>157</v>
      </c>
    </row>
    <row r="511" spans="1:65" s="14" customFormat="1" ht="11.25">
      <c r="B511" s="176"/>
      <c r="D511" s="163" t="s">
        <v>170</v>
      </c>
      <c r="E511" s="177" t="s">
        <v>1</v>
      </c>
      <c r="F511" s="178" t="s">
        <v>676</v>
      </c>
      <c r="H511" s="179">
        <v>5.17</v>
      </c>
      <c r="I511" s="180"/>
      <c r="L511" s="176"/>
      <c r="M511" s="181"/>
      <c r="N511" s="182"/>
      <c r="O511" s="182"/>
      <c r="P511" s="182"/>
      <c r="Q511" s="182"/>
      <c r="R511" s="182"/>
      <c r="S511" s="182"/>
      <c r="T511" s="183"/>
      <c r="AT511" s="177" t="s">
        <v>170</v>
      </c>
      <c r="AU511" s="177" t="s">
        <v>83</v>
      </c>
      <c r="AV511" s="14" t="s">
        <v>83</v>
      </c>
      <c r="AW511" s="14" t="s">
        <v>32</v>
      </c>
      <c r="AX511" s="14" t="s">
        <v>75</v>
      </c>
      <c r="AY511" s="177" t="s">
        <v>157</v>
      </c>
    </row>
    <row r="512" spans="1:65" s="14" customFormat="1" ht="11.25">
      <c r="B512" s="176"/>
      <c r="D512" s="163" t="s">
        <v>170</v>
      </c>
      <c r="E512" s="177" t="s">
        <v>1</v>
      </c>
      <c r="F512" s="178" t="s">
        <v>677</v>
      </c>
      <c r="H512" s="179">
        <v>4.95</v>
      </c>
      <c r="I512" s="180"/>
      <c r="L512" s="176"/>
      <c r="M512" s="181"/>
      <c r="N512" s="182"/>
      <c r="O512" s="182"/>
      <c r="P512" s="182"/>
      <c r="Q512" s="182"/>
      <c r="R512" s="182"/>
      <c r="S512" s="182"/>
      <c r="T512" s="183"/>
      <c r="AT512" s="177" t="s">
        <v>170</v>
      </c>
      <c r="AU512" s="177" t="s">
        <v>83</v>
      </c>
      <c r="AV512" s="14" t="s">
        <v>83</v>
      </c>
      <c r="AW512" s="14" t="s">
        <v>32</v>
      </c>
      <c r="AX512" s="14" t="s">
        <v>75</v>
      </c>
      <c r="AY512" s="177" t="s">
        <v>157</v>
      </c>
    </row>
    <row r="513" spans="1:65" s="15" customFormat="1" ht="11.25">
      <c r="B513" s="184"/>
      <c r="D513" s="163" t="s">
        <v>170</v>
      </c>
      <c r="E513" s="185" t="s">
        <v>1</v>
      </c>
      <c r="F513" s="186" t="s">
        <v>195</v>
      </c>
      <c r="H513" s="187">
        <v>10.120000000000001</v>
      </c>
      <c r="I513" s="188"/>
      <c r="L513" s="184"/>
      <c r="M513" s="189"/>
      <c r="N513" s="190"/>
      <c r="O513" s="190"/>
      <c r="P513" s="190"/>
      <c r="Q513" s="190"/>
      <c r="R513" s="190"/>
      <c r="S513" s="190"/>
      <c r="T513" s="191"/>
      <c r="AT513" s="185" t="s">
        <v>170</v>
      </c>
      <c r="AU513" s="185" t="s">
        <v>83</v>
      </c>
      <c r="AV513" s="15" t="s">
        <v>164</v>
      </c>
      <c r="AW513" s="15" t="s">
        <v>32</v>
      </c>
      <c r="AX513" s="15" t="s">
        <v>81</v>
      </c>
      <c r="AY513" s="185" t="s">
        <v>157</v>
      </c>
    </row>
    <row r="514" spans="1:65" s="2" customFormat="1" ht="24.2" customHeight="1">
      <c r="A514" s="33"/>
      <c r="B514" s="149"/>
      <c r="C514" s="150" t="s">
        <v>678</v>
      </c>
      <c r="D514" s="150" t="s">
        <v>159</v>
      </c>
      <c r="E514" s="151" t="s">
        <v>679</v>
      </c>
      <c r="F514" s="152" t="s">
        <v>680</v>
      </c>
      <c r="G514" s="153" t="s">
        <v>183</v>
      </c>
      <c r="H514" s="154">
        <v>9.1999999999999993</v>
      </c>
      <c r="I514" s="155"/>
      <c r="J514" s="156">
        <f>ROUND(I514*H514,2)</f>
        <v>0</v>
      </c>
      <c r="K514" s="152" t="s">
        <v>163</v>
      </c>
      <c r="L514" s="34"/>
      <c r="M514" s="157" t="s">
        <v>1</v>
      </c>
      <c r="N514" s="158" t="s">
        <v>40</v>
      </c>
      <c r="O514" s="59"/>
      <c r="P514" s="159">
        <f>O514*H514</f>
        <v>0</v>
      </c>
      <c r="Q514" s="159">
        <v>9.0000000000000006E-5</v>
      </c>
      <c r="R514" s="159">
        <f>Q514*H514</f>
        <v>8.2799999999999996E-4</v>
      </c>
      <c r="S514" s="159">
        <v>0</v>
      </c>
      <c r="T514" s="160">
        <f>S514*H514</f>
        <v>0</v>
      </c>
      <c r="U514" s="33"/>
      <c r="V514" s="33"/>
      <c r="W514" s="33"/>
      <c r="X514" s="33"/>
      <c r="Y514" s="33"/>
      <c r="Z514" s="33"/>
      <c r="AA514" s="33"/>
      <c r="AB514" s="33"/>
      <c r="AC514" s="33"/>
      <c r="AD514" s="33"/>
      <c r="AE514" s="33"/>
      <c r="AR514" s="161" t="s">
        <v>164</v>
      </c>
      <c r="AT514" s="161" t="s">
        <v>159</v>
      </c>
      <c r="AU514" s="161" t="s">
        <v>83</v>
      </c>
      <c r="AY514" s="18" t="s">
        <v>157</v>
      </c>
      <c r="BE514" s="162">
        <f>IF(N514="základní",J514,0)</f>
        <v>0</v>
      </c>
      <c r="BF514" s="162">
        <f>IF(N514="snížená",J514,0)</f>
        <v>0</v>
      </c>
      <c r="BG514" s="162">
        <f>IF(N514="zákl. přenesená",J514,0)</f>
        <v>0</v>
      </c>
      <c r="BH514" s="162">
        <f>IF(N514="sníž. přenesená",J514,0)</f>
        <v>0</v>
      </c>
      <c r="BI514" s="162">
        <f>IF(N514="nulová",J514,0)</f>
        <v>0</v>
      </c>
      <c r="BJ514" s="18" t="s">
        <v>81</v>
      </c>
      <c r="BK514" s="162">
        <f>ROUND(I514*H514,2)</f>
        <v>0</v>
      </c>
      <c r="BL514" s="18" t="s">
        <v>164</v>
      </c>
      <c r="BM514" s="161" t="s">
        <v>681</v>
      </c>
    </row>
    <row r="515" spans="1:65" s="2" customFormat="1" ht="11.25">
      <c r="A515" s="33"/>
      <c r="B515" s="34"/>
      <c r="C515" s="33"/>
      <c r="D515" s="163" t="s">
        <v>166</v>
      </c>
      <c r="E515" s="33"/>
      <c r="F515" s="164" t="s">
        <v>682</v>
      </c>
      <c r="G515" s="33"/>
      <c r="H515" s="33"/>
      <c r="I515" s="165"/>
      <c r="J515" s="33"/>
      <c r="K515" s="33"/>
      <c r="L515" s="34"/>
      <c r="M515" s="166"/>
      <c r="N515" s="167"/>
      <c r="O515" s="59"/>
      <c r="P515" s="59"/>
      <c r="Q515" s="59"/>
      <c r="R515" s="59"/>
      <c r="S515" s="59"/>
      <c r="T515" s="60"/>
      <c r="U515" s="33"/>
      <c r="V515" s="33"/>
      <c r="W515" s="33"/>
      <c r="X515" s="33"/>
      <c r="Y515" s="33"/>
      <c r="Z515" s="33"/>
      <c r="AA515" s="33"/>
      <c r="AB515" s="33"/>
      <c r="AC515" s="33"/>
      <c r="AD515" s="33"/>
      <c r="AE515" s="33"/>
      <c r="AT515" s="18" t="s">
        <v>166</v>
      </c>
      <c r="AU515" s="18" t="s">
        <v>83</v>
      </c>
    </row>
    <row r="516" spans="1:65" s="2" customFormat="1" ht="29.25">
      <c r="A516" s="33"/>
      <c r="B516" s="34"/>
      <c r="C516" s="33"/>
      <c r="D516" s="163" t="s">
        <v>168</v>
      </c>
      <c r="E516" s="33"/>
      <c r="F516" s="168" t="s">
        <v>169</v>
      </c>
      <c r="G516" s="33"/>
      <c r="H516" s="33"/>
      <c r="I516" s="165"/>
      <c r="J516" s="33"/>
      <c r="K516" s="33"/>
      <c r="L516" s="34"/>
      <c r="M516" s="166"/>
      <c r="N516" s="167"/>
      <c r="O516" s="59"/>
      <c r="P516" s="59"/>
      <c r="Q516" s="59"/>
      <c r="R516" s="59"/>
      <c r="S516" s="59"/>
      <c r="T516" s="60"/>
      <c r="U516" s="33"/>
      <c r="V516" s="33"/>
      <c r="W516" s="33"/>
      <c r="X516" s="33"/>
      <c r="Y516" s="33"/>
      <c r="Z516" s="33"/>
      <c r="AA516" s="33"/>
      <c r="AB516" s="33"/>
      <c r="AC516" s="33"/>
      <c r="AD516" s="33"/>
      <c r="AE516" s="33"/>
      <c r="AT516" s="18" t="s">
        <v>168</v>
      </c>
      <c r="AU516" s="18" t="s">
        <v>83</v>
      </c>
    </row>
    <row r="517" spans="1:65" s="13" customFormat="1" ht="11.25">
      <c r="B517" s="169"/>
      <c r="D517" s="163" t="s">
        <v>170</v>
      </c>
      <c r="E517" s="170" t="s">
        <v>1</v>
      </c>
      <c r="F517" s="171" t="s">
        <v>274</v>
      </c>
      <c r="H517" s="170" t="s">
        <v>1</v>
      </c>
      <c r="I517" s="172"/>
      <c r="L517" s="169"/>
      <c r="M517" s="173"/>
      <c r="N517" s="174"/>
      <c r="O517" s="174"/>
      <c r="P517" s="174"/>
      <c r="Q517" s="174"/>
      <c r="R517" s="174"/>
      <c r="S517" s="174"/>
      <c r="T517" s="175"/>
      <c r="AT517" s="170" t="s">
        <v>170</v>
      </c>
      <c r="AU517" s="170" t="s">
        <v>83</v>
      </c>
      <c r="AV517" s="13" t="s">
        <v>81</v>
      </c>
      <c r="AW517" s="13" t="s">
        <v>32</v>
      </c>
      <c r="AX517" s="13" t="s">
        <v>75</v>
      </c>
      <c r="AY517" s="170" t="s">
        <v>157</v>
      </c>
    </row>
    <row r="518" spans="1:65" s="14" customFormat="1" ht="11.25">
      <c r="B518" s="176"/>
      <c r="D518" s="163" t="s">
        <v>170</v>
      </c>
      <c r="E518" s="177" t="s">
        <v>1</v>
      </c>
      <c r="F518" s="178" t="s">
        <v>683</v>
      </c>
      <c r="H518" s="179">
        <v>4.7</v>
      </c>
      <c r="I518" s="180"/>
      <c r="L518" s="176"/>
      <c r="M518" s="181"/>
      <c r="N518" s="182"/>
      <c r="O518" s="182"/>
      <c r="P518" s="182"/>
      <c r="Q518" s="182"/>
      <c r="R518" s="182"/>
      <c r="S518" s="182"/>
      <c r="T518" s="183"/>
      <c r="AT518" s="177" t="s">
        <v>170</v>
      </c>
      <c r="AU518" s="177" t="s">
        <v>83</v>
      </c>
      <c r="AV518" s="14" t="s">
        <v>83</v>
      </c>
      <c r="AW518" s="14" t="s">
        <v>32</v>
      </c>
      <c r="AX518" s="14" t="s">
        <v>75</v>
      </c>
      <c r="AY518" s="177" t="s">
        <v>157</v>
      </c>
    </row>
    <row r="519" spans="1:65" s="14" customFormat="1" ht="11.25">
      <c r="B519" s="176"/>
      <c r="D519" s="163" t="s">
        <v>170</v>
      </c>
      <c r="E519" s="177" t="s">
        <v>1</v>
      </c>
      <c r="F519" s="178" t="s">
        <v>684</v>
      </c>
      <c r="H519" s="179">
        <v>4.5</v>
      </c>
      <c r="I519" s="180"/>
      <c r="L519" s="176"/>
      <c r="M519" s="181"/>
      <c r="N519" s="182"/>
      <c r="O519" s="182"/>
      <c r="P519" s="182"/>
      <c r="Q519" s="182"/>
      <c r="R519" s="182"/>
      <c r="S519" s="182"/>
      <c r="T519" s="183"/>
      <c r="AT519" s="177" t="s">
        <v>170</v>
      </c>
      <c r="AU519" s="177" t="s">
        <v>83</v>
      </c>
      <c r="AV519" s="14" t="s">
        <v>83</v>
      </c>
      <c r="AW519" s="14" t="s">
        <v>32</v>
      </c>
      <c r="AX519" s="14" t="s">
        <v>75</v>
      </c>
      <c r="AY519" s="177" t="s">
        <v>157</v>
      </c>
    </row>
    <row r="520" spans="1:65" s="15" customFormat="1" ht="11.25">
      <c r="B520" s="184"/>
      <c r="D520" s="163" t="s">
        <v>170</v>
      </c>
      <c r="E520" s="185" t="s">
        <v>1</v>
      </c>
      <c r="F520" s="186" t="s">
        <v>195</v>
      </c>
      <c r="H520" s="187">
        <v>9.1999999999999993</v>
      </c>
      <c r="I520" s="188"/>
      <c r="L520" s="184"/>
      <c r="M520" s="189"/>
      <c r="N520" s="190"/>
      <c r="O520" s="190"/>
      <c r="P520" s="190"/>
      <c r="Q520" s="190"/>
      <c r="R520" s="190"/>
      <c r="S520" s="190"/>
      <c r="T520" s="191"/>
      <c r="AT520" s="185" t="s">
        <v>170</v>
      </c>
      <c r="AU520" s="185" t="s">
        <v>83</v>
      </c>
      <c r="AV520" s="15" t="s">
        <v>164</v>
      </c>
      <c r="AW520" s="15" t="s">
        <v>32</v>
      </c>
      <c r="AX520" s="15" t="s">
        <v>81</v>
      </c>
      <c r="AY520" s="185" t="s">
        <v>157</v>
      </c>
    </row>
    <row r="521" spans="1:65" s="12" customFormat="1" ht="22.9" customHeight="1">
      <c r="B521" s="136"/>
      <c r="D521" s="137" t="s">
        <v>74</v>
      </c>
      <c r="E521" s="147" t="s">
        <v>227</v>
      </c>
      <c r="F521" s="147" t="s">
        <v>685</v>
      </c>
      <c r="I521" s="139"/>
      <c r="J521" s="148">
        <f>BK521</f>
        <v>0</v>
      </c>
      <c r="L521" s="136"/>
      <c r="M521" s="141"/>
      <c r="N521" s="142"/>
      <c r="O521" s="142"/>
      <c r="P521" s="143">
        <f>SUM(P522:P711)</f>
        <v>0</v>
      </c>
      <c r="Q521" s="142"/>
      <c r="R521" s="143">
        <f>SUM(R522:R711)</f>
        <v>8.7768126300000002</v>
      </c>
      <c r="S521" s="142"/>
      <c r="T521" s="144">
        <f>SUM(T522:T711)</f>
        <v>23.166918000000003</v>
      </c>
      <c r="AR521" s="137" t="s">
        <v>81</v>
      </c>
      <c r="AT521" s="145" t="s">
        <v>74</v>
      </c>
      <c r="AU521" s="145" t="s">
        <v>81</v>
      </c>
      <c r="AY521" s="137" t="s">
        <v>157</v>
      </c>
      <c r="BK521" s="146">
        <f>SUM(BK522:BK711)</f>
        <v>0</v>
      </c>
    </row>
    <row r="522" spans="1:65" s="2" customFormat="1" ht="24.2" customHeight="1">
      <c r="A522" s="33"/>
      <c r="B522" s="149"/>
      <c r="C522" s="150" t="s">
        <v>686</v>
      </c>
      <c r="D522" s="150" t="s">
        <v>159</v>
      </c>
      <c r="E522" s="151" t="s">
        <v>687</v>
      </c>
      <c r="F522" s="152" t="s">
        <v>688</v>
      </c>
      <c r="G522" s="153" t="s">
        <v>358</v>
      </c>
      <c r="H522" s="154">
        <v>2</v>
      </c>
      <c r="I522" s="155"/>
      <c r="J522" s="156">
        <f>ROUND(I522*H522,2)</f>
        <v>0</v>
      </c>
      <c r="K522" s="152" t="s">
        <v>1</v>
      </c>
      <c r="L522" s="34"/>
      <c r="M522" s="157" t="s">
        <v>1</v>
      </c>
      <c r="N522" s="158" t="s">
        <v>40</v>
      </c>
      <c r="O522" s="59"/>
      <c r="P522" s="159">
        <f>O522*H522</f>
        <v>0</v>
      </c>
      <c r="Q522" s="159">
        <v>0</v>
      </c>
      <c r="R522" s="159">
        <f>Q522*H522</f>
        <v>0</v>
      </c>
      <c r="S522" s="159">
        <v>0</v>
      </c>
      <c r="T522" s="160">
        <f>S522*H522</f>
        <v>0</v>
      </c>
      <c r="U522" s="33"/>
      <c r="V522" s="33"/>
      <c r="W522" s="33"/>
      <c r="X522" s="33"/>
      <c r="Y522" s="33"/>
      <c r="Z522" s="33"/>
      <c r="AA522" s="33"/>
      <c r="AB522" s="33"/>
      <c r="AC522" s="33"/>
      <c r="AD522" s="33"/>
      <c r="AE522" s="33"/>
      <c r="AR522" s="161" t="s">
        <v>164</v>
      </c>
      <c r="AT522" s="161" t="s">
        <v>159</v>
      </c>
      <c r="AU522" s="161" t="s">
        <v>83</v>
      </c>
      <c r="AY522" s="18" t="s">
        <v>157</v>
      </c>
      <c r="BE522" s="162">
        <f>IF(N522="základní",J522,0)</f>
        <v>0</v>
      </c>
      <c r="BF522" s="162">
        <f>IF(N522="snížená",J522,0)</f>
        <v>0</v>
      </c>
      <c r="BG522" s="162">
        <f>IF(N522="zákl. přenesená",J522,0)</f>
        <v>0</v>
      </c>
      <c r="BH522" s="162">
        <f>IF(N522="sníž. přenesená",J522,0)</f>
        <v>0</v>
      </c>
      <c r="BI522" s="162">
        <f>IF(N522="nulová",J522,0)</f>
        <v>0</v>
      </c>
      <c r="BJ522" s="18" t="s">
        <v>81</v>
      </c>
      <c r="BK522" s="162">
        <f>ROUND(I522*H522,2)</f>
        <v>0</v>
      </c>
      <c r="BL522" s="18" t="s">
        <v>164</v>
      </c>
      <c r="BM522" s="161" t="s">
        <v>689</v>
      </c>
    </row>
    <row r="523" spans="1:65" s="2" customFormat="1" ht="97.5">
      <c r="A523" s="33"/>
      <c r="B523" s="34"/>
      <c r="C523" s="33"/>
      <c r="D523" s="163" t="s">
        <v>166</v>
      </c>
      <c r="E523" s="33"/>
      <c r="F523" s="164" t="s">
        <v>690</v>
      </c>
      <c r="G523" s="33"/>
      <c r="H523" s="33"/>
      <c r="I523" s="165"/>
      <c r="J523" s="33"/>
      <c r="K523" s="33"/>
      <c r="L523" s="34"/>
      <c r="M523" s="166"/>
      <c r="N523" s="167"/>
      <c r="O523" s="59"/>
      <c r="P523" s="59"/>
      <c r="Q523" s="59"/>
      <c r="R523" s="59"/>
      <c r="S523" s="59"/>
      <c r="T523" s="60"/>
      <c r="U523" s="33"/>
      <c r="V523" s="33"/>
      <c r="W523" s="33"/>
      <c r="X523" s="33"/>
      <c r="Y523" s="33"/>
      <c r="Z523" s="33"/>
      <c r="AA523" s="33"/>
      <c r="AB523" s="33"/>
      <c r="AC523" s="33"/>
      <c r="AD523" s="33"/>
      <c r="AE523" s="33"/>
      <c r="AT523" s="18" t="s">
        <v>166</v>
      </c>
      <c r="AU523" s="18" t="s">
        <v>83</v>
      </c>
    </row>
    <row r="524" spans="1:65" s="2" customFormat="1" ht="29.25">
      <c r="A524" s="33"/>
      <c r="B524" s="34"/>
      <c r="C524" s="33"/>
      <c r="D524" s="163" t="s">
        <v>168</v>
      </c>
      <c r="E524" s="33"/>
      <c r="F524" s="168" t="s">
        <v>169</v>
      </c>
      <c r="G524" s="33"/>
      <c r="H524" s="33"/>
      <c r="I524" s="165"/>
      <c r="J524" s="33"/>
      <c r="K524" s="33"/>
      <c r="L524" s="34"/>
      <c r="M524" s="166"/>
      <c r="N524" s="167"/>
      <c r="O524" s="59"/>
      <c r="P524" s="59"/>
      <c r="Q524" s="59"/>
      <c r="R524" s="59"/>
      <c r="S524" s="59"/>
      <c r="T524" s="60"/>
      <c r="U524" s="33"/>
      <c r="V524" s="33"/>
      <c r="W524" s="33"/>
      <c r="X524" s="33"/>
      <c r="Y524" s="33"/>
      <c r="Z524" s="33"/>
      <c r="AA524" s="33"/>
      <c r="AB524" s="33"/>
      <c r="AC524" s="33"/>
      <c r="AD524" s="33"/>
      <c r="AE524" s="33"/>
      <c r="AT524" s="18" t="s">
        <v>168</v>
      </c>
      <c r="AU524" s="18" t="s">
        <v>83</v>
      </c>
    </row>
    <row r="525" spans="1:65" s="14" customFormat="1" ht="11.25">
      <c r="B525" s="176"/>
      <c r="D525" s="163" t="s">
        <v>170</v>
      </c>
      <c r="E525" s="177" t="s">
        <v>1</v>
      </c>
      <c r="F525" s="178" t="s">
        <v>83</v>
      </c>
      <c r="H525" s="179">
        <v>2</v>
      </c>
      <c r="I525" s="180"/>
      <c r="L525" s="176"/>
      <c r="M525" s="181"/>
      <c r="N525" s="182"/>
      <c r="O525" s="182"/>
      <c r="P525" s="182"/>
      <c r="Q525" s="182"/>
      <c r="R525" s="182"/>
      <c r="S525" s="182"/>
      <c r="T525" s="183"/>
      <c r="AT525" s="177" t="s">
        <v>170</v>
      </c>
      <c r="AU525" s="177" t="s">
        <v>83</v>
      </c>
      <c r="AV525" s="14" t="s">
        <v>83</v>
      </c>
      <c r="AW525" s="14" t="s">
        <v>32</v>
      </c>
      <c r="AX525" s="14" t="s">
        <v>81</v>
      </c>
      <c r="AY525" s="177" t="s">
        <v>157</v>
      </c>
    </row>
    <row r="526" spans="1:65" s="2" customFormat="1" ht="24.2" customHeight="1">
      <c r="A526" s="33"/>
      <c r="B526" s="149"/>
      <c r="C526" s="150" t="s">
        <v>691</v>
      </c>
      <c r="D526" s="150" t="s">
        <v>159</v>
      </c>
      <c r="E526" s="151" t="s">
        <v>692</v>
      </c>
      <c r="F526" s="152" t="s">
        <v>693</v>
      </c>
      <c r="G526" s="153" t="s">
        <v>183</v>
      </c>
      <c r="H526" s="154">
        <v>2</v>
      </c>
      <c r="I526" s="155"/>
      <c r="J526" s="156">
        <f>ROUND(I526*H526,2)</f>
        <v>0</v>
      </c>
      <c r="K526" s="152" t="s">
        <v>1</v>
      </c>
      <c r="L526" s="34"/>
      <c r="M526" s="157" t="s">
        <v>1</v>
      </c>
      <c r="N526" s="158" t="s">
        <v>40</v>
      </c>
      <c r="O526" s="59"/>
      <c r="P526" s="159">
        <f>O526*H526</f>
        <v>0</v>
      </c>
      <c r="Q526" s="159">
        <v>0</v>
      </c>
      <c r="R526" s="159">
        <f>Q526*H526</f>
        <v>0</v>
      </c>
      <c r="S526" s="159">
        <v>0</v>
      </c>
      <c r="T526" s="160">
        <f>S526*H526</f>
        <v>0</v>
      </c>
      <c r="U526" s="33"/>
      <c r="V526" s="33"/>
      <c r="W526" s="33"/>
      <c r="X526" s="33"/>
      <c r="Y526" s="33"/>
      <c r="Z526" s="33"/>
      <c r="AA526" s="33"/>
      <c r="AB526" s="33"/>
      <c r="AC526" s="33"/>
      <c r="AD526" s="33"/>
      <c r="AE526" s="33"/>
      <c r="AR526" s="161" t="s">
        <v>164</v>
      </c>
      <c r="AT526" s="161" t="s">
        <v>159</v>
      </c>
      <c r="AU526" s="161" t="s">
        <v>83</v>
      </c>
      <c r="AY526" s="18" t="s">
        <v>157</v>
      </c>
      <c r="BE526" s="162">
        <f>IF(N526="základní",J526,0)</f>
        <v>0</v>
      </c>
      <c r="BF526" s="162">
        <f>IF(N526="snížená",J526,0)</f>
        <v>0</v>
      </c>
      <c r="BG526" s="162">
        <f>IF(N526="zákl. přenesená",J526,0)</f>
        <v>0</v>
      </c>
      <c r="BH526" s="162">
        <f>IF(N526="sníž. přenesená",J526,0)</f>
        <v>0</v>
      </c>
      <c r="BI526" s="162">
        <f>IF(N526="nulová",J526,0)</f>
        <v>0</v>
      </c>
      <c r="BJ526" s="18" t="s">
        <v>81</v>
      </c>
      <c r="BK526" s="162">
        <f>ROUND(I526*H526,2)</f>
        <v>0</v>
      </c>
      <c r="BL526" s="18" t="s">
        <v>164</v>
      </c>
      <c r="BM526" s="161" t="s">
        <v>694</v>
      </c>
    </row>
    <row r="527" spans="1:65" s="2" customFormat="1" ht="19.5">
      <c r="A527" s="33"/>
      <c r="B527" s="34"/>
      <c r="C527" s="33"/>
      <c r="D527" s="163" t="s">
        <v>166</v>
      </c>
      <c r="E527" s="33"/>
      <c r="F527" s="164" t="s">
        <v>693</v>
      </c>
      <c r="G527" s="33"/>
      <c r="H527" s="33"/>
      <c r="I527" s="165"/>
      <c r="J527" s="33"/>
      <c r="K527" s="33"/>
      <c r="L527" s="34"/>
      <c r="M527" s="166"/>
      <c r="N527" s="167"/>
      <c r="O527" s="59"/>
      <c r="P527" s="59"/>
      <c r="Q527" s="59"/>
      <c r="R527" s="59"/>
      <c r="S527" s="59"/>
      <c r="T527" s="60"/>
      <c r="U527" s="33"/>
      <c r="V527" s="33"/>
      <c r="W527" s="33"/>
      <c r="X527" s="33"/>
      <c r="Y527" s="33"/>
      <c r="Z527" s="33"/>
      <c r="AA527" s="33"/>
      <c r="AB527" s="33"/>
      <c r="AC527" s="33"/>
      <c r="AD527" s="33"/>
      <c r="AE527" s="33"/>
      <c r="AT527" s="18" t="s">
        <v>166</v>
      </c>
      <c r="AU527" s="18" t="s">
        <v>83</v>
      </c>
    </row>
    <row r="528" spans="1:65" s="2" customFormat="1" ht="29.25">
      <c r="A528" s="33"/>
      <c r="B528" s="34"/>
      <c r="C528" s="33"/>
      <c r="D528" s="163" t="s">
        <v>168</v>
      </c>
      <c r="E528" s="33"/>
      <c r="F528" s="168" t="s">
        <v>169</v>
      </c>
      <c r="G528" s="33"/>
      <c r="H528" s="33"/>
      <c r="I528" s="165"/>
      <c r="J528" s="33"/>
      <c r="K528" s="33"/>
      <c r="L528" s="34"/>
      <c r="M528" s="166"/>
      <c r="N528" s="167"/>
      <c r="O528" s="59"/>
      <c r="P528" s="59"/>
      <c r="Q528" s="59"/>
      <c r="R528" s="59"/>
      <c r="S528" s="59"/>
      <c r="T528" s="60"/>
      <c r="U528" s="33"/>
      <c r="V528" s="33"/>
      <c r="W528" s="33"/>
      <c r="X528" s="33"/>
      <c r="Y528" s="33"/>
      <c r="Z528" s="33"/>
      <c r="AA528" s="33"/>
      <c r="AB528" s="33"/>
      <c r="AC528" s="33"/>
      <c r="AD528" s="33"/>
      <c r="AE528" s="33"/>
      <c r="AT528" s="18" t="s">
        <v>168</v>
      </c>
      <c r="AU528" s="18" t="s">
        <v>83</v>
      </c>
    </row>
    <row r="529" spans="1:65" s="14" customFormat="1" ht="11.25">
      <c r="B529" s="176"/>
      <c r="D529" s="163" t="s">
        <v>170</v>
      </c>
      <c r="E529" s="177" t="s">
        <v>1</v>
      </c>
      <c r="F529" s="178" t="s">
        <v>83</v>
      </c>
      <c r="H529" s="179">
        <v>2</v>
      </c>
      <c r="I529" s="180"/>
      <c r="L529" s="176"/>
      <c r="M529" s="181"/>
      <c r="N529" s="182"/>
      <c r="O529" s="182"/>
      <c r="P529" s="182"/>
      <c r="Q529" s="182"/>
      <c r="R529" s="182"/>
      <c r="S529" s="182"/>
      <c r="T529" s="183"/>
      <c r="AT529" s="177" t="s">
        <v>170</v>
      </c>
      <c r="AU529" s="177" t="s">
        <v>83</v>
      </c>
      <c r="AV529" s="14" t="s">
        <v>83</v>
      </c>
      <c r="AW529" s="14" t="s">
        <v>32</v>
      </c>
      <c r="AX529" s="14" t="s">
        <v>81</v>
      </c>
      <c r="AY529" s="177" t="s">
        <v>157</v>
      </c>
    </row>
    <row r="530" spans="1:65" s="2" customFormat="1" ht="37.9" customHeight="1">
      <c r="A530" s="33"/>
      <c r="B530" s="149"/>
      <c r="C530" s="150" t="s">
        <v>695</v>
      </c>
      <c r="D530" s="150" t="s">
        <v>159</v>
      </c>
      <c r="E530" s="151" t="s">
        <v>696</v>
      </c>
      <c r="F530" s="152" t="s">
        <v>697</v>
      </c>
      <c r="G530" s="153" t="s">
        <v>183</v>
      </c>
      <c r="H530" s="154">
        <v>55.1</v>
      </c>
      <c r="I530" s="155"/>
      <c r="J530" s="156">
        <f>ROUND(I530*H530,2)</f>
        <v>0</v>
      </c>
      <c r="K530" s="152" t="s">
        <v>1</v>
      </c>
      <c r="L530" s="34"/>
      <c r="M530" s="157" t="s">
        <v>1</v>
      </c>
      <c r="N530" s="158" t="s">
        <v>40</v>
      </c>
      <c r="O530" s="59"/>
      <c r="P530" s="159">
        <f>O530*H530</f>
        <v>0</v>
      </c>
      <c r="Q530" s="159">
        <v>0</v>
      </c>
      <c r="R530" s="159">
        <f>Q530*H530</f>
        <v>0</v>
      </c>
      <c r="S530" s="159">
        <v>0</v>
      </c>
      <c r="T530" s="160">
        <f>S530*H530</f>
        <v>0</v>
      </c>
      <c r="U530" s="33"/>
      <c r="V530" s="33"/>
      <c r="W530" s="33"/>
      <c r="X530" s="33"/>
      <c r="Y530" s="33"/>
      <c r="Z530" s="33"/>
      <c r="AA530" s="33"/>
      <c r="AB530" s="33"/>
      <c r="AC530" s="33"/>
      <c r="AD530" s="33"/>
      <c r="AE530" s="33"/>
      <c r="AR530" s="161" t="s">
        <v>164</v>
      </c>
      <c r="AT530" s="161" t="s">
        <v>159</v>
      </c>
      <c r="AU530" s="161" t="s">
        <v>83</v>
      </c>
      <c r="AY530" s="18" t="s">
        <v>157</v>
      </c>
      <c r="BE530" s="162">
        <f>IF(N530="základní",J530,0)</f>
        <v>0</v>
      </c>
      <c r="BF530" s="162">
        <f>IF(N530="snížená",J530,0)</f>
        <v>0</v>
      </c>
      <c r="BG530" s="162">
        <f>IF(N530="zákl. přenesená",J530,0)</f>
        <v>0</v>
      </c>
      <c r="BH530" s="162">
        <f>IF(N530="sníž. přenesená",J530,0)</f>
        <v>0</v>
      </c>
      <c r="BI530" s="162">
        <f>IF(N530="nulová",J530,0)</f>
        <v>0</v>
      </c>
      <c r="BJ530" s="18" t="s">
        <v>81</v>
      </c>
      <c r="BK530" s="162">
        <f>ROUND(I530*H530,2)</f>
        <v>0</v>
      </c>
      <c r="BL530" s="18" t="s">
        <v>164</v>
      </c>
      <c r="BM530" s="161" t="s">
        <v>698</v>
      </c>
    </row>
    <row r="531" spans="1:65" s="2" customFormat="1" ht="19.5">
      <c r="A531" s="33"/>
      <c r="B531" s="34"/>
      <c r="C531" s="33"/>
      <c r="D531" s="163" t="s">
        <v>166</v>
      </c>
      <c r="E531" s="33"/>
      <c r="F531" s="164" t="s">
        <v>697</v>
      </c>
      <c r="G531" s="33"/>
      <c r="H531" s="33"/>
      <c r="I531" s="165"/>
      <c r="J531" s="33"/>
      <c r="K531" s="33"/>
      <c r="L531" s="34"/>
      <c r="M531" s="166"/>
      <c r="N531" s="167"/>
      <c r="O531" s="59"/>
      <c r="P531" s="59"/>
      <c r="Q531" s="59"/>
      <c r="R531" s="59"/>
      <c r="S531" s="59"/>
      <c r="T531" s="60"/>
      <c r="U531" s="33"/>
      <c r="V531" s="33"/>
      <c r="W531" s="33"/>
      <c r="X531" s="33"/>
      <c r="Y531" s="33"/>
      <c r="Z531" s="33"/>
      <c r="AA531" s="33"/>
      <c r="AB531" s="33"/>
      <c r="AC531" s="33"/>
      <c r="AD531" s="33"/>
      <c r="AE531" s="33"/>
      <c r="AT531" s="18" t="s">
        <v>166</v>
      </c>
      <c r="AU531" s="18" t="s">
        <v>83</v>
      </c>
    </row>
    <row r="532" spans="1:65" s="2" customFormat="1" ht="29.25">
      <c r="A532" s="33"/>
      <c r="B532" s="34"/>
      <c r="C532" s="33"/>
      <c r="D532" s="163" t="s">
        <v>168</v>
      </c>
      <c r="E532" s="33"/>
      <c r="F532" s="168" t="s">
        <v>169</v>
      </c>
      <c r="G532" s="33"/>
      <c r="H532" s="33"/>
      <c r="I532" s="165"/>
      <c r="J532" s="33"/>
      <c r="K532" s="33"/>
      <c r="L532" s="34"/>
      <c r="M532" s="166"/>
      <c r="N532" s="167"/>
      <c r="O532" s="59"/>
      <c r="P532" s="59"/>
      <c r="Q532" s="59"/>
      <c r="R532" s="59"/>
      <c r="S532" s="59"/>
      <c r="T532" s="60"/>
      <c r="U532" s="33"/>
      <c r="V532" s="33"/>
      <c r="W532" s="33"/>
      <c r="X532" s="33"/>
      <c r="Y532" s="33"/>
      <c r="Z532" s="33"/>
      <c r="AA532" s="33"/>
      <c r="AB532" s="33"/>
      <c r="AC532" s="33"/>
      <c r="AD532" s="33"/>
      <c r="AE532" s="33"/>
      <c r="AT532" s="18" t="s">
        <v>168</v>
      </c>
      <c r="AU532" s="18" t="s">
        <v>83</v>
      </c>
    </row>
    <row r="533" spans="1:65" s="14" customFormat="1" ht="11.25">
      <c r="B533" s="176"/>
      <c r="D533" s="163" t="s">
        <v>170</v>
      </c>
      <c r="E533" s="177" t="s">
        <v>1</v>
      </c>
      <c r="F533" s="178" t="s">
        <v>699</v>
      </c>
      <c r="H533" s="179">
        <v>55.1</v>
      </c>
      <c r="I533" s="180"/>
      <c r="L533" s="176"/>
      <c r="M533" s="181"/>
      <c r="N533" s="182"/>
      <c r="O533" s="182"/>
      <c r="P533" s="182"/>
      <c r="Q533" s="182"/>
      <c r="R533" s="182"/>
      <c r="S533" s="182"/>
      <c r="T533" s="183"/>
      <c r="AT533" s="177" t="s">
        <v>170</v>
      </c>
      <c r="AU533" s="177" t="s">
        <v>83</v>
      </c>
      <c r="AV533" s="14" t="s">
        <v>83</v>
      </c>
      <c r="AW533" s="14" t="s">
        <v>32</v>
      </c>
      <c r="AX533" s="14" t="s">
        <v>81</v>
      </c>
      <c r="AY533" s="177" t="s">
        <v>157</v>
      </c>
    </row>
    <row r="534" spans="1:65" s="2" customFormat="1" ht="33" customHeight="1">
      <c r="A534" s="33"/>
      <c r="B534" s="149"/>
      <c r="C534" s="150" t="s">
        <v>700</v>
      </c>
      <c r="D534" s="150" t="s">
        <v>159</v>
      </c>
      <c r="E534" s="151" t="s">
        <v>701</v>
      </c>
      <c r="F534" s="152" t="s">
        <v>702</v>
      </c>
      <c r="G534" s="153" t="s">
        <v>358</v>
      </c>
      <c r="H534" s="154">
        <v>1</v>
      </c>
      <c r="I534" s="155"/>
      <c r="J534" s="156">
        <f>ROUND(I534*H534,2)</f>
        <v>0</v>
      </c>
      <c r="K534" s="152" t="s">
        <v>1</v>
      </c>
      <c r="L534" s="34"/>
      <c r="M534" s="157" t="s">
        <v>1</v>
      </c>
      <c r="N534" s="158" t="s">
        <v>40</v>
      </c>
      <c r="O534" s="59"/>
      <c r="P534" s="159">
        <f>O534*H534</f>
        <v>0</v>
      </c>
      <c r="Q534" s="159">
        <v>0</v>
      </c>
      <c r="R534" s="159">
        <f>Q534*H534</f>
        <v>0</v>
      </c>
      <c r="S534" s="159">
        <v>0</v>
      </c>
      <c r="T534" s="160">
        <f>S534*H534</f>
        <v>0</v>
      </c>
      <c r="U534" s="33"/>
      <c r="V534" s="33"/>
      <c r="W534" s="33"/>
      <c r="X534" s="33"/>
      <c r="Y534" s="33"/>
      <c r="Z534" s="33"/>
      <c r="AA534" s="33"/>
      <c r="AB534" s="33"/>
      <c r="AC534" s="33"/>
      <c r="AD534" s="33"/>
      <c r="AE534" s="33"/>
      <c r="AR534" s="161" t="s">
        <v>164</v>
      </c>
      <c r="AT534" s="161" t="s">
        <v>159</v>
      </c>
      <c r="AU534" s="161" t="s">
        <v>83</v>
      </c>
      <c r="AY534" s="18" t="s">
        <v>157</v>
      </c>
      <c r="BE534" s="162">
        <f>IF(N534="základní",J534,0)</f>
        <v>0</v>
      </c>
      <c r="BF534" s="162">
        <f>IF(N534="snížená",J534,0)</f>
        <v>0</v>
      </c>
      <c r="BG534" s="162">
        <f>IF(N534="zákl. přenesená",J534,0)</f>
        <v>0</v>
      </c>
      <c r="BH534" s="162">
        <f>IF(N534="sníž. přenesená",J534,0)</f>
        <v>0</v>
      </c>
      <c r="BI534" s="162">
        <f>IF(N534="nulová",J534,0)</f>
        <v>0</v>
      </c>
      <c r="BJ534" s="18" t="s">
        <v>81</v>
      </c>
      <c r="BK534" s="162">
        <f>ROUND(I534*H534,2)</f>
        <v>0</v>
      </c>
      <c r="BL534" s="18" t="s">
        <v>164</v>
      </c>
      <c r="BM534" s="161" t="s">
        <v>703</v>
      </c>
    </row>
    <row r="535" spans="1:65" s="2" customFormat="1" ht="19.5">
      <c r="A535" s="33"/>
      <c r="B535" s="34"/>
      <c r="C535" s="33"/>
      <c r="D535" s="163" t="s">
        <v>166</v>
      </c>
      <c r="E535" s="33"/>
      <c r="F535" s="164" t="s">
        <v>702</v>
      </c>
      <c r="G535" s="33"/>
      <c r="H535" s="33"/>
      <c r="I535" s="165"/>
      <c r="J535" s="33"/>
      <c r="K535" s="33"/>
      <c r="L535" s="34"/>
      <c r="M535" s="166"/>
      <c r="N535" s="167"/>
      <c r="O535" s="59"/>
      <c r="P535" s="59"/>
      <c r="Q535" s="59"/>
      <c r="R535" s="59"/>
      <c r="S535" s="59"/>
      <c r="T535" s="60"/>
      <c r="U535" s="33"/>
      <c r="V535" s="33"/>
      <c r="W535" s="33"/>
      <c r="X535" s="33"/>
      <c r="Y535" s="33"/>
      <c r="Z535" s="33"/>
      <c r="AA535" s="33"/>
      <c r="AB535" s="33"/>
      <c r="AC535" s="33"/>
      <c r="AD535" s="33"/>
      <c r="AE535" s="33"/>
      <c r="AT535" s="18" t="s">
        <v>166</v>
      </c>
      <c r="AU535" s="18" t="s">
        <v>83</v>
      </c>
    </row>
    <row r="536" spans="1:65" s="14" customFormat="1" ht="11.25">
      <c r="B536" s="176"/>
      <c r="D536" s="163" t="s">
        <v>170</v>
      </c>
      <c r="E536" s="177" t="s">
        <v>1</v>
      </c>
      <c r="F536" s="178" t="s">
        <v>81</v>
      </c>
      <c r="H536" s="179">
        <v>1</v>
      </c>
      <c r="I536" s="180"/>
      <c r="L536" s="176"/>
      <c r="M536" s="181"/>
      <c r="N536" s="182"/>
      <c r="O536" s="182"/>
      <c r="P536" s="182"/>
      <c r="Q536" s="182"/>
      <c r="R536" s="182"/>
      <c r="S536" s="182"/>
      <c r="T536" s="183"/>
      <c r="AT536" s="177" t="s">
        <v>170</v>
      </c>
      <c r="AU536" s="177" t="s">
        <v>83</v>
      </c>
      <c r="AV536" s="14" t="s">
        <v>83</v>
      </c>
      <c r="AW536" s="14" t="s">
        <v>32</v>
      </c>
      <c r="AX536" s="14" t="s">
        <v>81</v>
      </c>
      <c r="AY536" s="177" t="s">
        <v>157</v>
      </c>
    </row>
    <row r="537" spans="1:65" s="2" customFormat="1" ht="37.9" customHeight="1">
      <c r="A537" s="33"/>
      <c r="B537" s="149"/>
      <c r="C537" s="150" t="s">
        <v>704</v>
      </c>
      <c r="D537" s="150" t="s">
        <v>159</v>
      </c>
      <c r="E537" s="151" t="s">
        <v>705</v>
      </c>
      <c r="F537" s="152" t="s">
        <v>706</v>
      </c>
      <c r="G537" s="153" t="s">
        <v>183</v>
      </c>
      <c r="H537" s="154">
        <v>9.25</v>
      </c>
      <c r="I537" s="155"/>
      <c r="J537" s="156">
        <f>ROUND(I537*H537,2)</f>
        <v>0</v>
      </c>
      <c r="K537" s="152" t="s">
        <v>163</v>
      </c>
      <c r="L537" s="34"/>
      <c r="M537" s="157" t="s">
        <v>1</v>
      </c>
      <c r="N537" s="158" t="s">
        <v>40</v>
      </c>
      <c r="O537" s="59"/>
      <c r="P537" s="159">
        <f>O537*H537</f>
        <v>0</v>
      </c>
      <c r="Q537" s="159">
        <v>0.14041999999999999</v>
      </c>
      <c r="R537" s="159">
        <f>Q537*H537</f>
        <v>1.2988849999999998</v>
      </c>
      <c r="S537" s="159">
        <v>0</v>
      </c>
      <c r="T537" s="160">
        <f>S537*H537</f>
        <v>0</v>
      </c>
      <c r="U537" s="33"/>
      <c r="V537" s="33"/>
      <c r="W537" s="33"/>
      <c r="X537" s="33"/>
      <c r="Y537" s="33"/>
      <c r="Z537" s="33"/>
      <c r="AA537" s="33"/>
      <c r="AB537" s="33"/>
      <c r="AC537" s="33"/>
      <c r="AD537" s="33"/>
      <c r="AE537" s="33"/>
      <c r="AR537" s="161" t="s">
        <v>164</v>
      </c>
      <c r="AT537" s="161" t="s">
        <v>159</v>
      </c>
      <c r="AU537" s="161" t="s">
        <v>83</v>
      </c>
      <c r="AY537" s="18" t="s">
        <v>157</v>
      </c>
      <c r="BE537" s="162">
        <f>IF(N537="základní",J537,0)</f>
        <v>0</v>
      </c>
      <c r="BF537" s="162">
        <f>IF(N537="snížená",J537,0)</f>
        <v>0</v>
      </c>
      <c r="BG537" s="162">
        <f>IF(N537="zákl. přenesená",J537,0)</f>
        <v>0</v>
      </c>
      <c r="BH537" s="162">
        <f>IF(N537="sníž. přenesená",J537,0)</f>
        <v>0</v>
      </c>
      <c r="BI537" s="162">
        <f>IF(N537="nulová",J537,0)</f>
        <v>0</v>
      </c>
      <c r="BJ537" s="18" t="s">
        <v>81</v>
      </c>
      <c r="BK537" s="162">
        <f>ROUND(I537*H537,2)</f>
        <v>0</v>
      </c>
      <c r="BL537" s="18" t="s">
        <v>164</v>
      </c>
      <c r="BM537" s="161" t="s">
        <v>707</v>
      </c>
    </row>
    <row r="538" spans="1:65" s="2" customFormat="1" ht="29.25">
      <c r="A538" s="33"/>
      <c r="B538" s="34"/>
      <c r="C538" s="33"/>
      <c r="D538" s="163" t="s">
        <v>166</v>
      </c>
      <c r="E538" s="33"/>
      <c r="F538" s="164" t="s">
        <v>708</v>
      </c>
      <c r="G538" s="33"/>
      <c r="H538" s="33"/>
      <c r="I538" s="165"/>
      <c r="J538" s="33"/>
      <c r="K538" s="33"/>
      <c r="L538" s="34"/>
      <c r="M538" s="166"/>
      <c r="N538" s="167"/>
      <c r="O538" s="59"/>
      <c r="P538" s="59"/>
      <c r="Q538" s="59"/>
      <c r="R538" s="59"/>
      <c r="S538" s="59"/>
      <c r="T538" s="60"/>
      <c r="U538" s="33"/>
      <c r="V538" s="33"/>
      <c r="W538" s="33"/>
      <c r="X538" s="33"/>
      <c r="Y538" s="33"/>
      <c r="Z538" s="33"/>
      <c r="AA538" s="33"/>
      <c r="AB538" s="33"/>
      <c r="AC538" s="33"/>
      <c r="AD538" s="33"/>
      <c r="AE538" s="33"/>
      <c r="AT538" s="18" t="s">
        <v>166</v>
      </c>
      <c r="AU538" s="18" t="s">
        <v>83</v>
      </c>
    </row>
    <row r="539" spans="1:65" s="2" customFormat="1" ht="29.25">
      <c r="A539" s="33"/>
      <c r="B539" s="34"/>
      <c r="C539" s="33"/>
      <c r="D539" s="163" t="s">
        <v>168</v>
      </c>
      <c r="E539" s="33"/>
      <c r="F539" s="168" t="s">
        <v>169</v>
      </c>
      <c r="G539" s="33"/>
      <c r="H539" s="33"/>
      <c r="I539" s="165"/>
      <c r="J539" s="33"/>
      <c r="K539" s="33"/>
      <c r="L539" s="34"/>
      <c r="M539" s="166"/>
      <c r="N539" s="167"/>
      <c r="O539" s="59"/>
      <c r="P539" s="59"/>
      <c r="Q539" s="59"/>
      <c r="R539" s="59"/>
      <c r="S539" s="59"/>
      <c r="T539" s="60"/>
      <c r="U539" s="33"/>
      <c r="V539" s="33"/>
      <c r="W539" s="33"/>
      <c r="X539" s="33"/>
      <c r="Y539" s="33"/>
      <c r="Z539" s="33"/>
      <c r="AA539" s="33"/>
      <c r="AB539" s="33"/>
      <c r="AC539" s="33"/>
      <c r="AD539" s="33"/>
      <c r="AE539" s="33"/>
      <c r="AT539" s="18" t="s">
        <v>168</v>
      </c>
      <c r="AU539" s="18" t="s">
        <v>83</v>
      </c>
    </row>
    <row r="540" spans="1:65" s="14" customFormat="1" ht="11.25">
      <c r="B540" s="176"/>
      <c r="D540" s="163" t="s">
        <v>170</v>
      </c>
      <c r="E540" s="177" t="s">
        <v>1</v>
      </c>
      <c r="F540" s="178" t="s">
        <v>709</v>
      </c>
      <c r="H540" s="179">
        <v>9.25</v>
      </c>
      <c r="I540" s="180"/>
      <c r="L540" s="176"/>
      <c r="M540" s="181"/>
      <c r="N540" s="182"/>
      <c r="O540" s="182"/>
      <c r="P540" s="182"/>
      <c r="Q540" s="182"/>
      <c r="R540" s="182"/>
      <c r="S540" s="182"/>
      <c r="T540" s="183"/>
      <c r="AT540" s="177" t="s">
        <v>170</v>
      </c>
      <c r="AU540" s="177" t="s">
        <v>83</v>
      </c>
      <c r="AV540" s="14" t="s">
        <v>83</v>
      </c>
      <c r="AW540" s="14" t="s">
        <v>32</v>
      </c>
      <c r="AX540" s="14" t="s">
        <v>81</v>
      </c>
      <c r="AY540" s="177" t="s">
        <v>157</v>
      </c>
    </row>
    <row r="541" spans="1:65" s="2" customFormat="1" ht="16.5" customHeight="1">
      <c r="A541" s="33"/>
      <c r="B541" s="149"/>
      <c r="C541" s="192" t="s">
        <v>710</v>
      </c>
      <c r="D541" s="192" t="s">
        <v>299</v>
      </c>
      <c r="E541" s="193" t="s">
        <v>711</v>
      </c>
      <c r="F541" s="194" t="s">
        <v>712</v>
      </c>
      <c r="G541" s="195" t="s">
        <v>183</v>
      </c>
      <c r="H541" s="196">
        <v>9.7129999999999992</v>
      </c>
      <c r="I541" s="197"/>
      <c r="J541" s="198">
        <f>ROUND(I541*H541,2)</f>
        <v>0</v>
      </c>
      <c r="K541" s="194" t="s">
        <v>163</v>
      </c>
      <c r="L541" s="199"/>
      <c r="M541" s="200" t="s">
        <v>1</v>
      </c>
      <c r="N541" s="201" t="s">
        <v>40</v>
      </c>
      <c r="O541" s="59"/>
      <c r="P541" s="159">
        <f>O541*H541</f>
        <v>0</v>
      </c>
      <c r="Q541" s="159">
        <v>4.5999999999999999E-2</v>
      </c>
      <c r="R541" s="159">
        <f>Q541*H541</f>
        <v>0.44679799999999997</v>
      </c>
      <c r="S541" s="159">
        <v>0</v>
      </c>
      <c r="T541" s="160">
        <f>S541*H541</f>
        <v>0</v>
      </c>
      <c r="U541" s="33"/>
      <c r="V541" s="33"/>
      <c r="W541" s="33"/>
      <c r="X541" s="33"/>
      <c r="Y541" s="33"/>
      <c r="Z541" s="33"/>
      <c r="AA541" s="33"/>
      <c r="AB541" s="33"/>
      <c r="AC541" s="33"/>
      <c r="AD541" s="33"/>
      <c r="AE541" s="33"/>
      <c r="AR541" s="161" t="s">
        <v>222</v>
      </c>
      <c r="AT541" s="161" t="s">
        <v>299</v>
      </c>
      <c r="AU541" s="161" t="s">
        <v>83</v>
      </c>
      <c r="AY541" s="18" t="s">
        <v>157</v>
      </c>
      <c r="BE541" s="162">
        <f>IF(N541="základní",J541,0)</f>
        <v>0</v>
      </c>
      <c r="BF541" s="162">
        <f>IF(N541="snížená",J541,0)</f>
        <v>0</v>
      </c>
      <c r="BG541" s="162">
        <f>IF(N541="zákl. přenesená",J541,0)</f>
        <v>0</v>
      </c>
      <c r="BH541" s="162">
        <f>IF(N541="sníž. přenesená",J541,0)</f>
        <v>0</v>
      </c>
      <c r="BI541" s="162">
        <f>IF(N541="nulová",J541,0)</f>
        <v>0</v>
      </c>
      <c r="BJ541" s="18" t="s">
        <v>81</v>
      </c>
      <c r="BK541" s="162">
        <f>ROUND(I541*H541,2)</f>
        <v>0</v>
      </c>
      <c r="BL541" s="18" t="s">
        <v>164</v>
      </c>
      <c r="BM541" s="161" t="s">
        <v>713</v>
      </c>
    </row>
    <row r="542" spans="1:65" s="2" customFormat="1" ht="11.25">
      <c r="A542" s="33"/>
      <c r="B542" s="34"/>
      <c r="C542" s="33"/>
      <c r="D542" s="163" t="s">
        <v>166</v>
      </c>
      <c r="E542" s="33"/>
      <c r="F542" s="164" t="s">
        <v>712</v>
      </c>
      <c r="G542" s="33"/>
      <c r="H542" s="33"/>
      <c r="I542" s="165"/>
      <c r="J542" s="33"/>
      <c r="K542" s="33"/>
      <c r="L542" s="34"/>
      <c r="M542" s="166"/>
      <c r="N542" s="167"/>
      <c r="O542" s="59"/>
      <c r="P542" s="59"/>
      <c r="Q542" s="59"/>
      <c r="R542" s="59"/>
      <c r="S542" s="59"/>
      <c r="T542" s="60"/>
      <c r="U542" s="33"/>
      <c r="V542" s="33"/>
      <c r="W542" s="33"/>
      <c r="X542" s="33"/>
      <c r="Y542" s="33"/>
      <c r="Z542" s="33"/>
      <c r="AA542" s="33"/>
      <c r="AB542" s="33"/>
      <c r="AC542" s="33"/>
      <c r="AD542" s="33"/>
      <c r="AE542" s="33"/>
      <c r="AT542" s="18" t="s">
        <v>166</v>
      </c>
      <c r="AU542" s="18" t="s">
        <v>83</v>
      </c>
    </row>
    <row r="543" spans="1:65" s="14" customFormat="1" ht="11.25">
      <c r="B543" s="176"/>
      <c r="D543" s="163" t="s">
        <v>170</v>
      </c>
      <c r="F543" s="178" t="s">
        <v>714</v>
      </c>
      <c r="H543" s="179">
        <v>9.7129999999999992</v>
      </c>
      <c r="I543" s="180"/>
      <c r="L543" s="176"/>
      <c r="M543" s="181"/>
      <c r="N543" s="182"/>
      <c r="O543" s="182"/>
      <c r="P543" s="182"/>
      <c r="Q543" s="182"/>
      <c r="R543" s="182"/>
      <c r="S543" s="182"/>
      <c r="T543" s="183"/>
      <c r="AT543" s="177" t="s">
        <v>170</v>
      </c>
      <c r="AU543" s="177" t="s">
        <v>83</v>
      </c>
      <c r="AV543" s="14" t="s">
        <v>83</v>
      </c>
      <c r="AW543" s="14" t="s">
        <v>3</v>
      </c>
      <c r="AX543" s="14" t="s">
        <v>81</v>
      </c>
      <c r="AY543" s="177" t="s">
        <v>157</v>
      </c>
    </row>
    <row r="544" spans="1:65" s="2" customFormat="1" ht="24.2" customHeight="1">
      <c r="A544" s="33"/>
      <c r="B544" s="149"/>
      <c r="C544" s="150" t="s">
        <v>715</v>
      </c>
      <c r="D544" s="150" t="s">
        <v>159</v>
      </c>
      <c r="E544" s="151" t="s">
        <v>716</v>
      </c>
      <c r="F544" s="152" t="s">
        <v>717</v>
      </c>
      <c r="G544" s="153" t="s">
        <v>162</v>
      </c>
      <c r="H544" s="154">
        <v>19</v>
      </c>
      <c r="I544" s="155"/>
      <c r="J544" s="156">
        <f>ROUND(I544*H544,2)</f>
        <v>0</v>
      </c>
      <c r="K544" s="152" t="s">
        <v>163</v>
      </c>
      <c r="L544" s="34"/>
      <c r="M544" s="157" t="s">
        <v>1</v>
      </c>
      <c r="N544" s="158" t="s">
        <v>40</v>
      </c>
      <c r="O544" s="59"/>
      <c r="P544" s="159">
        <f>O544*H544</f>
        <v>0</v>
      </c>
      <c r="Q544" s="159">
        <v>4.6999999999999999E-4</v>
      </c>
      <c r="R544" s="159">
        <f>Q544*H544</f>
        <v>8.9300000000000004E-3</v>
      </c>
      <c r="S544" s="159">
        <v>0</v>
      </c>
      <c r="T544" s="160">
        <f>S544*H544</f>
        <v>0</v>
      </c>
      <c r="U544" s="33"/>
      <c r="V544" s="33"/>
      <c r="W544" s="33"/>
      <c r="X544" s="33"/>
      <c r="Y544" s="33"/>
      <c r="Z544" s="33"/>
      <c r="AA544" s="33"/>
      <c r="AB544" s="33"/>
      <c r="AC544" s="33"/>
      <c r="AD544" s="33"/>
      <c r="AE544" s="33"/>
      <c r="AR544" s="161" t="s">
        <v>164</v>
      </c>
      <c r="AT544" s="161" t="s">
        <v>159</v>
      </c>
      <c r="AU544" s="161" t="s">
        <v>83</v>
      </c>
      <c r="AY544" s="18" t="s">
        <v>157</v>
      </c>
      <c r="BE544" s="162">
        <f>IF(N544="základní",J544,0)</f>
        <v>0</v>
      </c>
      <c r="BF544" s="162">
        <f>IF(N544="snížená",J544,0)</f>
        <v>0</v>
      </c>
      <c r="BG544" s="162">
        <f>IF(N544="zákl. přenesená",J544,0)</f>
        <v>0</v>
      </c>
      <c r="BH544" s="162">
        <f>IF(N544="sníž. přenesená",J544,0)</f>
        <v>0</v>
      </c>
      <c r="BI544" s="162">
        <f>IF(N544="nulová",J544,0)</f>
        <v>0</v>
      </c>
      <c r="BJ544" s="18" t="s">
        <v>81</v>
      </c>
      <c r="BK544" s="162">
        <f>ROUND(I544*H544,2)</f>
        <v>0</v>
      </c>
      <c r="BL544" s="18" t="s">
        <v>164</v>
      </c>
      <c r="BM544" s="161" t="s">
        <v>718</v>
      </c>
    </row>
    <row r="545" spans="1:65" s="2" customFormat="1" ht="19.5">
      <c r="A545" s="33"/>
      <c r="B545" s="34"/>
      <c r="C545" s="33"/>
      <c r="D545" s="163" t="s">
        <v>166</v>
      </c>
      <c r="E545" s="33"/>
      <c r="F545" s="164" t="s">
        <v>719</v>
      </c>
      <c r="G545" s="33"/>
      <c r="H545" s="33"/>
      <c r="I545" s="165"/>
      <c r="J545" s="33"/>
      <c r="K545" s="33"/>
      <c r="L545" s="34"/>
      <c r="M545" s="166"/>
      <c r="N545" s="167"/>
      <c r="O545" s="59"/>
      <c r="P545" s="59"/>
      <c r="Q545" s="59"/>
      <c r="R545" s="59"/>
      <c r="S545" s="59"/>
      <c r="T545" s="60"/>
      <c r="U545" s="33"/>
      <c r="V545" s="33"/>
      <c r="W545" s="33"/>
      <c r="X545" s="33"/>
      <c r="Y545" s="33"/>
      <c r="Z545" s="33"/>
      <c r="AA545" s="33"/>
      <c r="AB545" s="33"/>
      <c r="AC545" s="33"/>
      <c r="AD545" s="33"/>
      <c r="AE545" s="33"/>
      <c r="AT545" s="18" t="s">
        <v>166</v>
      </c>
      <c r="AU545" s="18" t="s">
        <v>83</v>
      </c>
    </row>
    <row r="546" spans="1:65" s="2" customFormat="1" ht="29.25">
      <c r="A546" s="33"/>
      <c r="B546" s="34"/>
      <c r="C546" s="33"/>
      <c r="D546" s="163" t="s">
        <v>168</v>
      </c>
      <c r="E546" s="33"/>
      <c r="F546" s="168" t="s">
        <v>169</v>
      </c>
      <c r="G546" s="33"/>
      <c r="H546" s="33"/>
      <c r="I546" s="165"/>
      <c r="J546" s="33"/>
      <c r="K546" s="33"/>
      <c r="L546" s="34"/>
      <c r="M546" s="166"/>
      <c r="N546" s="167"/>
      <c r="O546" s="59"/>
      <c r="P546" s="59"/>
      <c r="Q546" s="59"/>
      <c r="R546" s="59"/>
      <c r="S546" s="59"/>
      <c r="T546" s="60"/>
      <c r="U546" s="33"/>
      <c r="V546" s="33"/>
      <c r="W546" s="33"/>
      <c r="X546" s="33"/>
      <c r="Y546" s="33"/>
      <c r="Z546" s="33"/>
      <c r="AA546" s="33"/>
      <c r="AB546" s="33"/>
      <c r="AC546" s="33"/>
      <c r="AD546" s="33"/>
      <c r="AE546" s="33"/>
      <c r="AT546" s="18" t="s">
        <v>168</v>
      </c>
      <c r="AU546" s="18" t="s">
        <v>83</v>
      </c>
    </row>
    <row r="547" spans="1:65" s="14" customFormat="1" ht="11.25">
      <c r="B547" s="176"/>
      <c r="D547" s="163" t="s">
        <v>170</v>
      </c>
      <c r="E547" s="177" t="s">
        <v>1</v>
      </c>
      <c r="F547" s="178" t="s">
        <v>316</v>
      </c>
      <c r="H547" s="179">
        <v>19</v>
      </c>
      <c r="I547" s="180"/>
      <c r="L547" s="176"/>
      <c r="M547" s="181"/>
      <c r="N547" s="182"/>
      <c r="O547" s="182"/>
      <c r="P547" s="182"/>
      <c r="Q547" s="182"/>
      <c r="R547" s="182"/>
      <c r="S547" s="182"/>
      <c r="T547" s="183"/>
      <c r="AT547" s="177" t="s">
        <v>170</v>
      </c>
      <c r="AU547" s="177" t="s">
        <v>83</v>
      </c>
      <c r="AV547" s="14" t="s">
        <v>83</v>
      </c>
      <c r="AW547" s="14" t="s">
        <v>32</v>
      </c>
      <c r="AX547" s="14" t="s">
        <v>81</v>
      </c>
      <c r="AY547" s="177" t="s">
        <v>157</v>
      </c>
    </row>
    <row r="548" spans="1:65" s="2" customFormat="1" ht="33" customHeight="1">
      <c r="A548" s="33"/>
      <c r="B548" s="149"/>
      <c r="C548" s="150" t="s">
        <v>720</v>
      </c>
      <c r="D548" s="150" t="s">
        <v>159</v>
      </c>
      <c r="E548" s="151" t="s">
        <v>721</v>
      </c>
      <c r="F548" s="152" t="s">
        <v>722</v>
      </c>
      <c r="G548" s="153" t="s">
        <v>162</v>
      </c>
      <c r="H548" s="154">
        <v>52.220999999999997</v>
      </c>
      <c r="I548" s="155"/>
      <c r="J548" s="156">
        <f>ROUND(I548*H548,2)</f>
        <v>0</v>
      </c>
      <c r="K548" s="152" t="s">
        <v>163</v>
      </c>
      <c r="L548" s="34"/>
      <c r="M548" s="157" t="s">
        <v>1</v>
      </c>
      <c r="N548" s="158" t="s">
        <v>40</v>
      </c>
      <c r="O548" s="59"/>
      <c r="P548" s="159">
        <f>O548*H548</f>
        <v>0</v>
      </c>
      <c r="Q548" s="159">
        <v>0</v>
      </c>
      <c r="R548" s="159">
        <f>Q548*H548</f>
        <v>0</v>
      </c>
      <c r="S548" s="159">
        <v>0</v>
      </c>
      <c r="T548" s="160">
        <f>S548*H548</f>
        <v>0</v>
      </c>
      <c r="U548" s="33"/>
      <c r="V548" s="33"/>
      <c r="W548" s="33"/>
      <c r="X548" s="33"/>
      <c r="Y548" s="33"/>
      <c r="Z548" s="33"/>
      <c r="AA548" s="33"/>
      <c r="AB548" s="33"/>
      <c r="AC548" s="33"/>
      <c r="AD548" s="33"/>
      <c r="AE548" s="33"/>
      <c r="AR548" s="161" t="s">
        <v>164</v>
      </c>
      <c r="AT548" s="161" t="s">
        <v>159</v>
      </c>
      <c r="AU548" s="161" t="s">
        <v>83</v>
      </c>
      <c r="AY548" s="18" t="s">
        <v>157</v>
      </c>
      <c r="BE548" s="162">
        <f>IF(N548="základní",J548,0)</f>
        <v>0</v>
      </c>
      <c r="BF548" s="162">
        <f>IF(N548="snížená",J548,0)</f>
        <v>0</v>
      </c>
      <c r="BG548" s="162">
        <f>IF(N548="zákl. přenesená",J548,0)</f>
        <v>0</v>
      </c>
      <c r="BH548" s="162">
        <f>IF(N548="sníž. přenesená",J548,0)</f>
        <v>0</v>
      </c>
      <c r="BI548" s="162">
        <f>IF(N548="nulová",J548,0)</f>
        <v>0</v>
      </c>
      <c r="BJ548" s="18" t="s">
        <v>81</v>
      </c>
      <c r="BK548" s="162">
        <f>ROUND(I548*H548,2)</f>
        <v>0</v>
      </c>
      <c r="BL548" s="18" t="s">
        <v>164</v>
      </c>
      <c r="BM548" s="161" t="s">
        <v>723</v>
      </c>
    </row>
    <row r="549" spans="1:65" s="2" customFormat="1" ht="29.25">
      <c r="A549" s="33"/>
      <c r="B549" s="34"/>
      <c r="C549" s="33"/>
      <c r="D549" s="163" t="s">
        <v>166</v>
      </c>
      <c r="E549" s="33"/>
      <c r="F549" s="164" t="s">
        <v>724</v>
      </c>
      <c r="G549" s="33"/>
      <c r="H549" s="33"/>
      <c r="I549" s="165"/>
      <c r="J549" s="33"/>
      <c r="K549" s="33"/>
      <c r="L549" s="34"/>
      <c r="M549" s="166"/>
      <c r="N549" s="167"/>
      <c r="O549" s="59"/>
      <c r="P549" s="59"/>
      <c r="Q549" s="59"/>
      <c r="R549" s="59"/>
      <c r="S549" s="59"/>
      <c r="T549" s="60"/>
      <c r="U549" s="33"/>
      <c r="V549" s="33"/>
      <c r="W549" s="33"/>
      <c r="X549" s="33"/>
      <c r="Y549" s="33"/>
      <c r="Z549" s="33"/>
      <c r="AA549" s="33"/>
      <c r="AB549" s="33"/>
      <c r="AC549" s="33"/>
      <c r="AD549" s="33"/>
      <c r="AE549" s="33"/>
      <c r="AT549" s="18" t="s">
        <v>166</v>
      </c>
      <c r="AU549" s="18" t="s">
        <v>83</v>
      </c>
    </row>
    <row r="550" spans="1:65" s="2" customFormat="1" ht="29.25">
      <c r="A550" s="33"/>
      <c r="B550" s="34"/>
      <c r="C550" s="33"/>
      <c r="D550" s="163" t="s">
        <v>168</v>
      </c>
      <c r="E550" s="33"/>
      <c r="F550" s="168" t="s">
        <v>169</v>
      </c>
      <c r="G550" s="33"/>
      <c r="H550" s="33"/>
      <c r="I550" s="165"/>
      <c r="J550" s="33"/>
      <c r="K550" s="33"/>
      <c r="L550" s="34"/>
      <c r="M550" s="166"/>
      <c r="N550" s="167"/>
      <c r="O550" s="59"/>
      <c r="P550" s="59"/>
      <c r="Q550" s="59"/>
      <c r="R550" s="59"/>
      <c r="S550" s="59"/>
      <c r="T550" s="60"/>
      <c r="U550" s="33"/>
      <c r="V550" s="33"/>
      <c r="W550" s="33"/>
      <c r="X550" s="33"/>
      <c r="Y550" s="33"/>
      <c r="Z550" s="33"/>
      <c r="AA550" s="33"/>
      <c r="AB550" s="33"/>
      <c r="AC550" s="33"/>
      <c r="AD550" s="33"/>
      <c r="AE550" s="33"/>
      <c r="AT550" s="18" t="s">
        <v>168</v>
      </c>
      <c r="AU550" s="18" t="s">
        <v>83</v>
      </c>
    </row>
    <row r="551" spans="1:65" s="14" customFormat="1" ht="11.25">
      <c r="B551" s="176"/>
      <c r="D551" s="163" t="s">
        <v>170</v>
      </c>
      <c r="E551" s="177" t="s">
        <v>1</v>
      </c>
      <c r="F551" s="178" t="s">
        <v>725</v>
      </c>
      <c r="H551" s="179">
        <v>52.220999999999997</v>
      </c>
      <c r="I551" s="180"/>
      <c r="L551" s="176"/>
      <c r="M551" s="181"/>
      <c r="N551" s="182"/>
      <c r="O551" s="182"/>
      <c r="P551" s="182"/>
      <c r="Q551" s="182"/>
      <c r="R551" s="182"/>
      <c r="S551" s="182"/>
      <c r="T551" s="183"/>
      <c r="AT551" s="177" t="s">
        <v>170</v>
      </c>
      <c r="AU551" s="177" t="s">
        <v>83</v>
      </c>
      <c r="AV551" s="14" t="s">
        <v>83</v>
      </c>
      <c r="AW551" s="14" t="s">
        <v>32</v>
      </c>
      <c r="AX551" s="14" t="s">
        <v>81</v>
      </c>
      <c r="AY551" s="177" t="s">
        <v>157</v>
      </c>
    </row>
    <row r="552" spans="1:65" s="2" customFormat="1" ht="37.9" customHeight="1">
      <c r="A552" s="33"/>
      <c r="B552" s="149"/>
      <c r="C552" s="150" t="s">
        <v>726</v>
      </c>
      <c r="D552" s="150" t="s">
        <v>159</v>
      </c>
      <c r="E552" s="151" t="s">
        <v>727</v>
      </c>
      <c r="F552" s="152" t="s">
        <v>728</v>
      </c>
      <c r="G552" s="153" t="s">
        <v>162</v>
      </c>
      <c r="H552" s="154">
        <v>3133.26</v>
      </c>
      <c r="I552" s="155"/>
      <c r="J552" s="156">
        <f>ROUND(I552*H552,2)</f>
        <v>0</v>
      </c>
      <c r="K552" s="152" t="s">
        <v>163</v>
      </c>
      <c r="L552" s="34"/>
      <c r="M552" s="157" t="s">
        <v>1</v>
      </c>
      <c r="N552" s="158" t="s">
        <v>40</v>
      </c>
      <c r="O552" s="59"/>
      <c r="P552" s="159">
        <f>O552*H552</f>
        <v>0</v>
      </c>
      <c r="Q552" s="159">
        <v>0</v>
      </c>
      <c r="R552" s="159">
        <f>Q552*H552</f>
        <v>0</v>
      </c>
      <c r="S552" s="159">
        <v>0</v>
      </c>
      <c r="T552" s="160">
        <f>S552*H552</f>
        <v>0</v>
      </c>
      <c r="U552" s="33"/>
      <c r="V552" s="33"/>
      <c r="W552" s="33"/>
      <c r="X552" s="33"/>
      <c r="Y552" s="33"/>
      <c r="Z552" s="33"/>
      <c r="AA552" s="33"/>
      <c r="AB552" s="33"/>
      <c r="AC552" s="33"/>
      <c r="AD552" s="33"/>
      <c r="AE552" s="33"/>
      <c r="AR552" s="161" t="s">
        <v>164</v>
      </c>
      <c r="AT552" s="161" t="s">
        <v>159</v>
      </c>
      <c r="AU552" s="161" t="s">
        <v>83</v>
      </c>
      <c r="AY552" s="18" t="s">
        <v>157</v>
      </c>
      <c r="BE552" s="162">
        <f>IF(N552="základní",J552,0)</f>
        <v>0</v>
      </c>
      <c r="BF552" s="162">
        <f>IF(N552="snížená",J552,0)</f>
        <v>0</v>
      </c>
      <c r="BG552" s="162">
        <f>IF(N552="zákl. přenesená",J552,0)</f>
        <v>0</v>
      </c>
      <c r="BH552" s="162">
        <f>IF(N552="sníž. přenesená",J552,0)</f>
        <v>0</v>
      </c>
      <c r="BI552" s="162">
        <f>IF(N552="nulová",J552,0)</f>
        <v>0</v>
      </c>
      <c r="BJ552" s="18" t="s">
        <v>81</v>
      </c>
      <c r="BK552" s="162">
        <f>ROUND(I552*H552,2)</f>
        <v>0</v>
      </c>
      <c r="BL552" s="18" t="s">
        <v>164</v>
      </c>
      <c r="BM552" s="161" t="s">
        <v>729</v>
      </c>
    </row>
    <row r="553" spans="1:65" s="2" customFormat="1" ht="29.25">
      <c r="A553" s="33"/>
      <c r="B553" s="34"/>
      <c r="C553" s="33"/>
      <c r="D553" s="163" t="s">
        <v>166</v>
      </c>
      <c r="E553" s="33"/>
      <c r="F553" s="164" t="s">
        <v>730</v>
      </c>
      <c r="G553" s="33"/>
      <c r="H553" s="33"/>
      <c r="I553" s="165"/>
      <c r="J553" s="33"/>
      <c r="K553" s="33"/>
      <c r="L553" s="34"/>
      <c r="M553" s="166"/>
      <c r="N553" s="167"/>
      <c r="O553" s="59"/>
      <c r="P553" s="59"/>
      <c r="Q553" s="59"/>
      <c r="R553" s="59"/>
      <c r="S553" s="59"/>
      <c r="T553" s="60"/>
      <c r="U553" s="33"/>
      <c r="V553" s="33"/>
      <c r="W553" s="33"/>
      <c r="X553" s="33"/>
      <c r="Y553" s="33"/>
      <c r="Z553" s="33"/>
      <c r="AA553" s="33"/>
      <c r="AB553" s="33"/>
      <c r="AC553" s="33"/>
      <c r="AD553" s="33"/>
      <c r="AE553" s="33"/>
      <c r="AT553" s="18" t="s">
        <v>166</v>
      </c>
      <c r="AU553" s="18" t="s">
        <v>83</v>
      </c>
    </row>
    <row r="554" spans="1:65" s="14" customFormat="1" ht="11.25">
      <c r="B554" s="176"/>
      <c r="D554" s="163" t="s">
        <v>170</v>
      </c>
      <c r="F554" s="178" t="s">
        <v>731</v>
      </c>
      <c r="H554" s="179">
        <v>3133.26</v>
      </c>
      <c r="I554" s="180"/>
      <c r="L554" s="176"/>
      <c r="M554" s="181"/>
      <c r="N554" s="182"/>
      <c r="O554" s="182"/>
      <c r="P554" s="182"/>
      <c r="Q554" s="182"/>
      <c r="R554" s="182"/>
      <c r="S554" s="182"/>
      <c r="T554" s="183"/>
      <c r="AT554" s="177" t="s">
        <v>170</v>
      </c>
      <c r="AU554" s="177" t="s">
        <v>83</v>
      </c>
      <c r="AV554" s="14" t="s">
        <v>83</v>
      </c>
      <c r="AW554" s="14" t="s">
        <v>3</v>
      </c>
      <c r="AX554" s="14" t="s">
        <v>81</v>
      </c>
      <c r="AY554" s="177" t="s">
        <v>157</v>
      </c>
    </row>
    <row r="555" spans="1:65" s="2" customFormat="1" ht="33" customHeight="1">
      <c r="A555" s="33"/>
      <c r="B555" s="149"/>
      <c r="C555" s="150" t="s">
        <v>732</v>
      </c>
      <c r="D555" s="150" t="s">
        <v>159</v>
      </c>
      <c r="E555" s="151" t="s">
        <v>733</v>
      </c>
      <c r="F555" s="152" t="s">
        <v>734</v>
      </c>
      <c r="G555" s="153" t="s">
        <v>162</v>
      </c>
      <c r="H555" s="154">
        <v>52.220999999999997</v>
      </c>
      <c r="I555" s="155"/>
      <c r="J555" s="156">
        <f>ROUND(I555*H555,2)</f>
        <v>0</v>
      </c>
      <c r="K555" s="152" t="s">
        <v>163</v>
      </c>
      <c r="L555" s="34"/>
      <c r="M555" s="157" t="s">
        <v>1</v>
      </c>
      <c r="N555" s="158" t="s">
        <v>40</v>
      </c>
      <c r="O555" s="59"/>
      <c r="P555" s="159">
        <f>O555*H555</f>
        <v>0</v>
      </c>
      <c r="Q555" s="159">
        <v>0</v>
      </c>
      <c r="R555" s="159">
        <f>Q555*H555</f>
        <v>0</v>
      </c>
      <c r="S555" s="159">
        <v>0</v>
      </c>
      <c r="T555" s="160">
        <f>S555*H555</f>
        <v>0</v>
      </c>
      <c r="U555" s="33"/>
      <c r="V555" s="33"/>
      <c r="W555" s="33"/>
      <c r="X555" s="33"/>
      <c r="Y555" s="33"/>
      <c r="Z555" s="33"/>
      <c r="AA555" s="33"/>
      <c r="AB555" s="33"/>
      <c r="AC555" s="33"/>
      <c r="AD555" s="33"/>
      <c r="AE555" s="33"/>
      <c r="AR555" s="161" t="s">
        <v>164</v>
      </c>
      <c r="AT555" s="161" t="s">
        <v>159</v>
      </c>
      <c r="AU555" s="161" t="s">
        <v>83</v>
      </c>
      <c r="AY555" s="18" t="s">
        <v>157</v>
      </c>
      <c r="BE555" s="162">
        <f>IF(N555="základní",J555,0)</f>
        <v>0</v>
      </c>
      <c r="BF555" s="162">
        <f>IF(N555="snížená",J555,0)</f>
        <v>0</v>
      </c>
      <c r="BG555" s="162">
        <f>IF(N555="zákl. přenesená",J555,0)</f>
        <v>0</v>
      </c>
      <c r="BH555" s="162">
        <f>IF(N555="sníž. přenesená",J555,0)</f>
        <v>0</v>
      </c>
      <c r="BI555" s="162">
        <f>IF(N555="nulová",J555,0)</f>
        <v>0</v>
      </c>
      <c r="BJ555" s="18" t="s">
        <v>81</v>
      </c>
      <c r="BK555" s="162">
        <f>ROUND(I555*H555,2)</f>
        <v>0</v>
      </c>
      <c r="BL555" s="18" t="s">
        <v>164</v>
      </c>
      <c r="BM555" s="161" t="s">
        <v>735</v>
      </c>
    </row>
    <row r="556" spans="1:65" s="2" customFormat="1" ht="29.25">
      <c r="A556" s="33"/>
      <c r="B556" s="34"/>
      <c r="C556" s="33"/>
      <c r="D556" s="163" t="s">
        <v>166</v>
      </c>
      <c r="E556" s="33"/>
      <c r="F556" s="164" t="s">
        <v>736</v>
      </c>
      <c r="G556" s="33"/>
      <c r="H556" s="33"/>
      <c r="I556" s="165"/>
      <c r="J556" s="33"/>
      <c r="K556" s="33"/>
      <c r="L556" s="34"/>
      <c r="M556" s="166"/>
      <c r="N556" s="167"/>
      <c r="O556" s="59"/>
      <c r="P556" s="59"/>
      <c r="Q556" s="59"/>
      <c r="R556" s="59"/>
      <c r="S556" s="59"/>
      <c r="T556" s="60"/>
      <c r="U556" s="33"/>
      <c r="V556" s="33"/>
      <c r="W556" s="33"/>
      <c r="X556" s="33"/>
      <c r="Y556" s="33"/>
      <c r="Z556" s="33"/>
      <c r="AA556" s="33"/>
      <c r="AB556" s="33"/>
      <c r="AC556" s="33"/>
      <c r="AD556" s="33"/>
      <c r="AE556" s="33"/>
      <c r="AT556" s="18" t="s">
        <v>166</v>
      </c>
      <c r="AU556" s="18" t="s">
        <v>83</v>
      </c>
    </row>
    <row r="557" spans="1:65" s="2" customFormat="1" ht="33" customHeight="1">
      <c r="A557" s="33"/>
      <c r="B557" s="149"/>
      <c r="C557" s="150" t="s">
        <v>737</v>
      </c>
      <c r="D557" s="150" t="s">
        <v>159</v>
      </c>
      <c r="E557" s="151" t="s">
        <v>738</v>
      </c>
      <c r="F557" s="152" t="s">
        <v>739</v>
      </c>
      <c r="G557" s="153" t="s">
        <v>162</v>
      </c>
      <c r="H557" s="154">
        <v>11.433</v>
      </c>
      <c r="I557" s="155"/>
      <c r="J557" s="156">
        <f>ROUND(I557*H557,2)</f>
        <v>0</v>
      </c>
      <c r="K557" s="152" t="s">
        <v>163</v>
      </c>
      <c r="L557" s="34"/>
      <c r="M557" s="157" t="s">
        <v>1</v>
      </c>
      <c r="N557" s="158" t="s">
        <v>40</v>
      </c>
      <c r="O557" s="59"/>
      <c r="P557" s="159">
        <f>O557*H557</f>
        <v>0</v>
      </c>
      <c r="Q557" s="159">
        <v>0</v>
      </c>
      <c r="R557" s="159">
        <f>Q557*H557</f>
        <v>0</v>
      </c>
      <c r="S557" s="159">
        <v>0</v>
      </c>
      <c r="T557" s="160">
        <f>S557*H557</f>
        <v>0</v>
      </c>
      <c r="U557" s="33"/>
      <c r="V557" s="33"/>
      <c r="W557" s="33"/>
      <c r="X557" s="33"/>
      <c r="Y557" s="33"/>
      <c r="Z557" s="33"/>
      <c r="AA557" s="33"/>
      <c r="AB557" s="33"/>
      <c r="AC557" s="33"/>
      <c r="AD557" s="33"/>
      <c r="AE557" s="33"/>
      <c r="AR557" s="161" t="s">
        <v>164</v>
      </c>
      <c r="AT557" s="161" t="s">
        <v>159</v>
      </c>
      <c r="AU557" s="161" t="s">
        <v>83</v>
      </c>
      <c r="AY557" s="18" t="s">
        <v>157</v>
      </c>
      <c r="BE557" s="162">
        <f>IF(N557="základní",J557,0)</f>
        <v>0</v>
      </c>
      <c r="BF557" s="162">
        <f>IF(N557="snížená",J557,0)</f>
        <v>0</v>
      </c>
      <c r="BG557" s="162">
        <f>IF(N557="zákl. přenesená",J557,0)</f>
        <v>0</v>
      </c>
      <c r="BH557" s="162">
        <f>IF(N557="sníž. přenesená",J557,0)</f>
        <v>0</v>
      </c>
      <c r="BI557" s="162">
        <f>IF(N557="nulová",J557,0)</f>
        <v>0</v>
      </c>
      <c r="BJ557" s="18" t="s">
        <v>81</v>
      </c>
      <c r="BK557" s="162">
        <f>ROUND(I557*H557,2)</f>
        <v>0</v>
      </c>
      <c r="BL557" s="18" t="s">
        <v>164</v>
      </c>
      <c r="BM557" s="161" t="s">
        <v>740</v>
      </c>
    </row>
    <row r="558" spans="1:65" s="2" customFormat="1" ht="19.5">
      <c r="A558" s="33"/>
      <c r="B558" s="34"/>
      <c r="C558" s="33"/>
      <c r="D558" s="163" t="s">
        <v>166</v>
      </c>
      <c r="E558" s="33"/>
      <c r="F558" s="164" t="s">
        <v>741</v>
      </c>
      <c r="G558" s="33"/>
      <c r="H558" s="33"/>
      <c r="I558" s="165"/>
      <c r="J558" s="33"/>
      <c r="K558" s="33"/>
      <c r="L558" s="34"/>
      <c r="M558" s="166"/>
      <c r="N558" s="167"/>
      <c r="O558" s="59"/>
      <c r="P558" s="59"/>
      <c r="Q558" s="59"/>
      <c r="R558" s="59"/>
      <c r="S558" s="59"/>
      <c r="T558" s="60"/>
      <c r="U558" s="33"/>
      <c r="V558" s="33"/>
      <c r="W558" s="33"/>
      <c r="X558" s="33"/>
      <c r="Y558" s="33"/>
      <c r="Z558" s="33"/>
      <c r="AA558" s="33"/>
      <c r="AB558" s="33"/>
      <c r="AC558" s="33"/>
      <c r="AD558" s="33"/>
      <c r="AE558" s="33"/>
      <c r="AT558" s="18" t="s">
        <v>166</v>
      </c>
      <c r="AU558" s="18" t="s">
        <v>83</v>
      </c>
    </row>
    <row r="559" spans="1:65" s="2" customFormat="1" ht="29.25">
      <c r="A559" s="33"/>
      <c r="B559" s="34"/>
      <c r="C559" s="33"/>
      <c r="D559" s="163" t="s">
        <v>168</v>
      </c>
      <c r="E559" s="33"/>
      <c r="F559" s="168" t="s">
        <v>169</v>
      </c>
      <c r="G559" s="33"/>
      <c r="H559" s="33"/>
      <c r="I559" s="165"/>
      <c r="J559" s="33"/>
      <c r="K559" s="33"/>
      <c r="L559" s="34"/>
      <c r="M559" s="166"/>
      <c r="N559" s="167"/>
      <c r="O559" s="59"/>
      <c r="P559" s="59"/>
      <c r="Q559" s="59"/>
      <c r="R559" s="59"/>
      <c r="S559" s="59"/>
      <c r="T559" s="60"/>
      <c r="U559" s="33"/>
      <c r="V559" s="33"/>
      <c r="W559" s="33"/>
      <c r="X559" s="33"/>
      <c r="Y559" s="33"/>
      <c r="Z559" s="33"/>
      <c r="AA559" s="33"/>
      <c r="AB559" s="33"/>
      <c r="AC559" s="33"/>
      <c r="AD559" s="33"/>
      <c r="AE559" s="33"/>
      <c r="AT559" s="18" t="s">
        <v>168</v>
      </c>
      <c r="AU559" s="18" t="s">
        <v>83</v>
      </c>
    </row>
    <row r="560" spans="1:65" s="14" customFormat="1" ht="11.25">
      <c r="B560" s="176"/>
      <c r="D560" s="163" t="s">
        <v>170</v>
      </c>
      <c r="E560" s="177" t="s">
        <v>1</v>
      </c>
      <c r="F560" s="178" t="s">
        <v>742</v>
      </c>
      <c r="H560" s="179">
        <v>5.6390000000000002</v>
      </c>
      <c r="I560" s="180"/>
      <c r="L560" s="176"/>
      <c r="M560" s="181"/>
      <c r="N560" s="182"/>
      <c r="O560" s="182"/>
      <c r="P560" s="182"/>
      <c r="Q560" s="182"/>
      <c r="R560" s="182"/>
      <c r="S560" s="182"/>
      <c r="T560" s="183"/>
      <c r="AT560" s="177" t="s">
        <v>170</v>
      </c>
      <c r="AU560" s="177" t="s">
        <v>83</v>
      </c>
      <c r="AV560" s="14" t="s">
        <v>83</v>
      </c>
      <c r="AW560" s="14" t="s">
        <v>32</v>
      </c>
      <c r="AX560" s="14" t="s">
        <v>75</v>
      </c>
      <c r="AY560" s="177" t="s">
        <v>157</v>
      </c>
    </row>
    <row r="561" spans="1:65" s="14" customFormat="1" ht="11.25">
      <c r="B561" s="176"/>
      <c r="D561" s="163" t="s">
        <v>170</v>
      </c>
      <c r="E561" s="177" t="s">
        <v>1</v>
      </c>
      <c r="F561" s="178" t="s">
        <v>743</v>
      </c>
      <c r="H561" s="179">
        <v>5.7939999999999996</v>
      </c>
      <c r="I561" s="180"/>
      <c r="L561" s="176"/>
      <c r="M561" s="181"/>
      <c r="N561" s="182"/>
      <c r="O561" s="182"/>
      <c r="P561" s="182"/>
      <c r="Q561" s="182"/>
      <c r="R561" s="182"/>
      <c r="S561" s="182"/>
      <c r="T561" s="183"/>
      <c r="AT561" s="177" t="s">
        <v>170</v>
      </c>
      <c r="AU561" s="177" t="s">
        <v>83</v>
      </c>
      <c r="AV561" s="14" t="s">
        <v>83</v>
      </c>
      <c r="AW561" s="14" t="s">
        <v>32</v>
      </c>
      <c r="AX561" s="14" t="s">
        <v>75</v>
      </c>
      <c r="AY561" s="177" t="s">
        <v>157</v>
      </c>
    </row>
    <row r="562" spans="1:65" s="15" customFormat="1" ht="11.25">
      <c r="B562" s="184"/>
      <c r="D562" s="163" t="s">
        <v>170</v>
      </c>
      <c r="E562" s="185" t="s">
        <v>1</v>
      </c>
      <c r="F562" s="186" t="s">
        <v>195</v>
      </c>
      <c r="H562" s="187">
        <v>11.433</v>
      </c>
      <c r="I562" s="188"/>
      <c r="L562" s="184"/>
      <c r="M562" s="189"/>
      <c r="N562" s="190"/>
      <c r="O562" s="190"/>
      <c r="P562" s="190"/>
      <c r="Q562" s="190"/>
      <c r="R562" s="190"/>
      <c r="S562" s="190"/>
      <c r="T562" s="191"/>
      <c r="AT562" s="185" t="s">
        <v>170</v>
      </c>
      <c r="AU562" s="185" t="s">
        <v>83</v>
      </c>
      <c r="AV562" s="15" t="s">
        <v>164</v>
      </c>
      <c r="AW562" s="15" t="s">
        <v>32</v>
      </c>
      <c r="AX562" s="15" t="s">
        <v>81</v>
      </c>
      <c r="AY562" s="185" t="s">
        <v>157</v>
      </c>
    </row>
    <row r="563" spans="1:65" s="2" customFormat="1" ht="24.2" customHeight="1">
      <c r="A563" s="33"/>
      <c r="B563" s="149"/>
      <c r="C563" s="150" t="s">
        <v>744</v>
      </c>
      <c r="D563" s="150" t="s">
        <v>159</v>
      </c>
      <c r="E563" s="151" t="s">
        <v>745</v>
      </c>
      <c r="F563" s="152" t="s">
        <v>746</v>
      </c>
      <c r="G563" s="153" t="s">
        <v>162</v>
      </c>
      <c r="H563" s="154">
        <v>11.433</v>
      </c>
      <c r="I563" s="155"/>
      <c r="J563" s="156">
        <f>ROUND(I563*H563,2)</f>
        <v>0</v>
      </c>
      <c r="K563" s="152" t="s">
        <v>163</v>
      </c>
      <c r="L563" s="34"/>
      <c r="M563" s="157" t="s">
        <v>1</v>
      </c>
      <c r="N563" s="158" t="s">
        <v>40</v>
      </c>
      <c r="O563" s="59"/>
      <c r="P563" s="159">
        <f>O563*H563</f>
        <v>0</v>
      </c>
      <c r="Q563" s="159">
        <v>1.0000000000000001E-5</v>
      </c>
      <c r="R563" s="159">
        <f>Q563*H563</f>
        <v>1.1433000000000001E-4</v>
      </c>
      <c r="S563" s="159">
        <v>0</v>
      </c>
      <c r="T563" s="160">
        <f>S563*H563</f>
        <v>0</v>
      </c>
      <c r="U563" s="33"/>
      <c r="V563" s="33"/>
      <c r="W563" s="33"/>
      <c r="X563" s="33"/>
      <c r="Y563" s="33"/>
      <c r="Z563" s="33"/>
      <c r="AA563" s="33"/>
      <c r="AB563" s="33"/>
      <c r="AC563" s="33"/>
      <c r="AD563" s="33"/>
      <c r="AE563" s="33"/>
      <c r="AR563" s="161" t="s">
        <v>164</v>
      </c>
      <c r="AT563" s="161" t="s">
        <v>159</v>
      </c>
      <c r="AU563" s="161" t="s">
        <v>83</v>
      </c>
      <c r="AY563" s="18" t="s">
        <v>157</v>
      </c>
      <c r="BE563" s="162">
        <f>IF(N563="základní",J563,0)</f>
        <v>0</v>
      </c>
      <c r="BF563" s="162">
        <f>IF(N563="snížená",J563,0)</f>
        <v>0</v>
      </c>
      <c r="BG563" s="162">
        <f>IF(N563="zákl. přenesená",J563,0)</f>
        <v>0</v>
      </c>
      <c r="BH563" s="162">
        <f>IF(N563="sníž. přenesená",J563,0)</f>
        <v>0</v>
      </c>
      <c r="BI563" s="162">
        <f>IF(N563="nulová",J563,0)</f>
        <v>0</v>
      </c>
      <c r="BJ563" s="18" t="s">
        <v>81</v>
      </c>
      <c r="BK563" s="162">
        <f>ROUND(I563*H563,2)</f>
        <v>0</v>
      </c>
      <c r="BL563" s="18" t="s">
        <v>164</v>
      </c>
      <c r="BM563" s="161" t="s">
        <v>747</v>
      </c>
    </row>
    <row r="564" spans="1:65" s="2" customFormat="1" ht="19.5">
      <c r="A564" s="33"/>
      <c r="B564" s="34"/>
      <c r="C564" s="33"/>
      <c r="D564" s="163" t="s">
        <v>166</v>
      </c>
      <c r="E564" s="33"/>
      <c r="F564" s="164" t="s">
        <v>748</v>
      </c>
      <c r="G564" s="33"/>
      <c r="H564" s="33"/>
      <c r="I564" s="165"/>
      <c r="J564" s="33"/>
      <c r="K564" s="33"/>
      <c r="L564" s="34"/>
      <c r="M564" s="166"/>
      <c r="N564" s="167"/>
      <c r="O564" s="59"/>
      <c r="P564" s="59"/>
      <c r="Q564" s="59"/>
      <c r="R564" s="59"/>
      <c r="S564" s="59"/>
      <c r="T564" s="60"/>
      <c r="U564" s="33"/>
      <c r="V564" s="33"/>
      <c r="W564" s="33"/>
      <c r="X564" s="33"/>
      <c r="Y564" s="33"/>
      <c r="Z564" s="33"/>
      <c r="AA564" s="33"/>
      <c r="AB564" s="33"/>
      <c r="AC564" s="33"/>
      <c r="AD564" s="33"/>
      <c r="AE564" s="33"/>
      <c r="AT564" s="18" t="s">
        <v>166</v>
      </c>
      <c r="AU564" s="18" t="s">
        <v>83</v>
      </c>
    </row>
    <row r="565" spans="1:65" s="2" customFormat="1" ht="29.25">
      <c r="A565" s="33"/>
      <c r="B565" s="34"/>
      <c r="C565" s="33"/>
      <c r="D565" s="163" t="s">
        <v>168</v>
      </c>
      <c r="E565" s="33"/>
      <c r="F565" s="168" t="s">
        <v>169</v>
      </c>
      <c r="G565" s="33"/>
      <c r="H565" s="33"/>
      <c r="I565" s="165"/>
      <c r="J565" s="33"/>
      <c r="K565" s="33"/>
      <c r="L565" s="34"/>
      <c r="M565" s="166"/>
      <c r="N565" s="167"/>
      <c r="O565" s="59"/>
      <c r="P565" s="59"/>
      <c r="Q565" s="59"/>
      <c r="R565" s="59"/>
      <c r="S565" s="59"/>
      <c r="T565" s="60"/>
      <c r="U565" s="33"/>
      <c r="V565" s="33"/>
      <c r="W565" s="33"/>
      <c r="X565" s="33"/>
      <c r="Y565" s="33"/>
      <c r="Z565" s="33"/>
      <c r="AA565" s="33"/>
      <c r="AB565" s="33"/>
      <c r="AC565" s="33"/>
      <c r="AD565" s="33"/>
      <c r="AE565" s="33"/>
      <c r="AT565" s="18" t="s">
        <v>168</v>
      </c>
      <c r="AU565" s="18" t="s">
        <v>83</v>
      </c>
    </row>
    <row r="566" spans="1:65" s="2" customFormat="1" ht="21.75" customHeight="1">
      <c r="A566" s="33"/>
      <c r="B566" s="149"/>
      <c r="C566" s="150" t="s">
        <v>749</v>
      </c>
      <c r="D566" s="150" t="s">
        <v>159</v>
      </c>
      <c r="E566" s="151" t="s">
        <v>750</v>
      </c>
      <c r="F566" s="152" t="s">
        <v>751</v>
      </c>
      <c r="G566" s="153" t="s">
        <v>162</v>
      </c>
      <c r="H566" s="154">
        <v>0.64400000000000002</v>
      </c>
      <c r="I566" s="155"/>
      <c r="J566" s="156">
        <f>ROUND(I566*H566,2)</f>
        <v>0</v>
      </c>
      <c r="K566" s="152" t="s">
        <v>163</v>
      </c>
      <c r="L566" s="34"/>
      <c r="M566" s="157" t="s">
        <v>1</v>
      </c>
      <c r="N566" s="158" t="s">
        <v>40</v>
      </c>
      <c r="O566" s="59"/>
      <c r="P566" s="159">
        <f>O566*H566</f>
        <v>0</v>
      </c>
      <c r="Q566" s="159">
        <v>0</v>
      </c>
      <c r="R566" s="159">
        <f>Q566*H566</f>
        <v>0</v>
      </c>
      <c r="S566" s="159">
        <v>0.1</v>
      </c>
      <c r="T566" s="160">
        <f>S566*H566</f>
        <v>6.4399999999999999E-2</v>
      </c>
      <c r="U566" s="33"/>
      <c r="V566" s="33"/>
      <c r="W566" s="33"/>
      <c r="X566" s="33"/>
      <c r="Y566" s="33"/>
      <c r="Z566" s="33"/>
      <c r="AA566" s="33"/>
      <c r="AB566" s="33"/>
      <c r="AC566" s="33"/>
      <c r="AD566" s="33"/>
      <c r="AE566" s="33"/>
      <c r="AR566" s="161" t="s">
        <v>164</v>
      </c>
      <c r="AT566" s="161" t="s">
        <v>159</v>
      </c>
      <c r="AU566" s="161" t="s">
        <v>83</v>
      </c>
      <c r="AY566" s="18" t="s">
        <v>157</v>
      </c>
      <c r="BE566" s="162">
        <f>IF(N566="základní",J566,0)</f>
        <v>0</v>
      </c>
      <c r="BF566" s="162">
        <f>IF(N566="snížená",J566,0)</f>
        <v>0</v>
      </c>
      <c r="BG566" s="162">
        <f>IF(N566="zákl. přenesená",J566,0)</f>
        <v>0</v>
      </c>
      <c r="BH566" s="162">
        <f>IF(N566="sníž. přenesená",J566,0)</f>
        <v>0</v>
      </c>
      <c r="BI566" s="162">
        <f>IF(N566="nulová",J566,0)</f>
        <v>0</v>
      </c>
      <c r="BJ566" s="18" t="s">
        <v>81</v>
      </c>
      <c r="BK566" s="162">
        <f>ROUND(I566*H566,2)</f>
        <v>0</v>
      </c>
      <c r="BL566" s="18" t="s">
        <v>164</v>
      </c>
      <c r="BM566" s="161" t="s">
        <v>752</v>
      </c>
    </row>
    <row r="567" spans="1:65" s="2" customFormat="1" ht="11.25">
      <c r="A567" s="33"/>
      <c r="B567" s="34"/>
      <c r="C567" s="33"/>
      <c r="D567" s="163" t="s">
        <v>166</v>
      </c>
      <c r="E567" s="33"/>
      <c r="F567" s="164" t="s">
        <v>753</v>
      </c>
      <c r="G567" s="33"/>
      <c r="H567" s="33"/>
      <c r="I567" s="165"/>
      <c r="J567" s="33"/>
      <c r="K567" s="33"/>
      <c r="L567" s="34"/>
      <c r="M567" s="166"/>
      <c r="N567" s="167"/>
      <c r="O567" s="59"/>
      <c r="P567" s="59"/>
      <c r="Q567" s="59"/>
      <c r="R567" s="59"/>
      <c r="S567" s="59"/>
      <c r="T567" s="60"/>
      <c r="U567" s="33"/>
      <c r="V567" s="33"/>
      <c r="W567" s="33"/>
      <c r="X567" s="33"/>
      <c r="Y567" s="33"/>
      <c r="Z567" s="33"/>
      <c r="AA567" s="33"/>
      <c r="AB567" s="33"/>
      <c r="AC567" s="33"/>
      <c r="AD567" s="33"/>
      <c r="AE567" s="33"/>
      <c r="AT567" s="18" t="s">
        <v>166</v>
      </c>
      <c r="AU567" s="18" t="s">
        <v>83</v>
      </c>
    </row>
    <row r="568" spans="1:65" s="2" customFormat="1" ht="29.25">
      <c r="A568" s="33"/>
      <c r="B568" s="34"/>
      <c r="C568" s="33"/>
      <c r="D568" s="163" t="s">
        <v>168</v>
      </c>
      <c r="E568" s="33"/>
      <c r="F568" s="168" t="s">
        <v>169</v>
      </c>
      <c r="G568" s="33"/>
      <c r="H568" s="33"/>
      <c r="I568" s="165"/>
      <c r="J568" s="33"/>
      <c r="K568" s="33"/>
      <c r="L568" s="34"/>
      <c r="M568" s="166"/>
      <c r="N568" s="167"/>
      <c r="O568" s="59"/>
      <c r="P568" s="59"/>
      <c r="Q568" s="59"/>
      <c r="R568" s="59"/>
      <c r="S568" s="59"/>
      <c r="T568" s="60"/>
      <c r="U568" s="33"/>
      <c r="V568" s="33"/>
      <c r="W568" s="33"/>
      <c r="X568" s="33"/>
      <c r="Y568" s="33"/>
      <c r="Z568" s="33"/>
      <c r="AA568" s="33"/>
      <c r="AB568" s="33"/>
      <c r="AC568" s="33"/>
      <c r="AD568" s="33"/>
      <c r="AE568" s="33"/>
      <c r="AT568" s="18" t="s">
        <v>168</v>
      </c>
      <c r="AU568" s="18" t="s">
        <v>83</v>
      </c>
    </row>
    <row r="569" spans="1:65" s="14" customFormat="1" ht="11.25">
      <c r="B569" s="176"/>
      <c r="D569" s="163" t="s">
        <v>170</v>
      </c>
      <c r="E569" s="177" t="s">
        <v>1</v>
      </c>
      <c r="F569" s="178" t="s">
        <v>754</v>
      </c>
      <c r="H569" s="179">
        <v>0.64400000000000002</v>
      </c>
      <c r="I569" s="180"/>
      <c r="L569" s="176"/>
      <c r="M569" s="181"/>
      <c r="N569" s="182"/>
      <c r="O569" s="182"/>
      <c r="P569" s="182"/>
      <c r="Q569" s="182"/>
      <c r="R569" s="182"/>
      <c r="S569" s="182"/>
      <c r="T569" s="183"/>
      <c r="AT569" s="177" t="s">
        <v>170</v>
      </c>
      <c r="AU569" s="177" t="s">
        <v>83</v>
      </c>
      <c r="AV569" s="14" t="s">
        <v>83</v>
      </c>
      <c r="AW569" s="14" t="s">
        <v>32</v>
      </c>
      <c r="AX569" s="14" t="s">
        <v>81</v>
      </c>
      <c r="AY569" s="177" t="s">
        <v>157</v>
      </c>
    </row>
    <row r="570" spans="1:65" s="2" customFormat="1" ht="21.75" customHeight="1">
      <c r="A570" s="33"/>
      <c r="B570" s="149"/>
      <c r="C570" s="150" t="s">
        <v>755</v>
      </c>
      <c r="D570" s="150" t="s">
        <v>159</v>
      </c>
      <c r="E570" s="151" t="s">
        <v>756</v>
      </c>
      <c r="F570" s="152" t="s">
        <v>757</v>
      </c>
      <c r="G570" s="153" t="s">
        <v>162</v>
      </c>
      <c r="H570" s="154">
        <v>0.5</v>
      </c>
      <c r="I570" s="155"/>
      <c r="J570" s="156">
        <f>ROUND(I570*H570,2)</f>
        <v>0</v>
      </c>
      <c r="K570" s="152" t="s">
        <v>1</v>
      </c>
      <c r="L570" s="34"/>
      <c r="M570" s="157" t="s">
        <v>1</v>
      </c>
      <c r="N570" s="158" t="s">
        <v>40</v>
      </c>
      <c r="O570" s="59"/>
      <c r="P570" s="159">
        <f>O570*H570</f>
        <v>0</v>
      </c>
      <c r="Q570" s="159">
        <v>0</v>
      </c>
      <c r="R570" s="159">
        <f>Q570*H570</f>
        <v>0</v>
      </c>
      <c r="S570" s="159">
        <v>0.16500000000000001</v>
      </c>
      <c r="T570" s="160">
        <f>S570*H570</f>
        <v>8.2500000000000004E-2</v>
      </c>
      <c r="U570" s="33"/>
      <c r="V570" s="33"/>
      <c r="W570" s="33"/>
      <c r="X570" s="33"/>
      <c r="Y570" s="33"/>
      <c r="Z570" s="33"/>
      <c r="AA570" s="33"/>
      <c r="AB570" s="33"/>
      <c r="AC570" s="33"/>
      <c r="AD570" s="33"/>
      <c r="AE570" s="33"/>
      <c r="AR570" s="161" t="s">
        <v>164</v>
      </c>
      <c r="AT570" s="161" t="s">
        <v>159</v>
      </c>
      <c r="AU570" s="161" t="s">
        <v>83</v>
      </c>
      <c r="AY570" s="18" t="s">
        <v>157</v>
      </c>
      <c r="BE570" s="162">
        <f>IF(N570="základní",J570,0)</f>
        <v>0</v>
      </c>
      <c r="BF570" s="162">
        <f>IF(N570="snížená",J570,0)</f>
        <v>0</v>
      </c>
      <c r="BG570" s="162">
        <f>IF(N570="zákl. přenesená",J570,0)</f>
        <v>0</v>
      </c>
      <c r="BH570" s="162">
        <f>IF(N570="sníž. přenesená",J570,0)</f>
        <v>0</v>
      </c>
      <c r="BI570" s="162">
        <f>IF(N570="nulová",J570,0)</f>
        <v>0</v>
      </c>
      <c r="BJ570" s="18" t="s">
        <v>81</v>
      </c>
      <c r="BK570" s="162">
        <f>ROUND(I570*H570,2)</f>
        <v>0</v>
      </c>
      <c r="BL570" s="18" t="s">
        <v>164</v>
      </c>
      <c r="BM570" s="161" t="s">
        <v>758</v>
      </c>
    </row>
    <row r="571" spans="1:65" s="2" customFormat="1" ht="11.25">
      <c r="A571" s="33"/>
      <c r="B571" s="34"/>
      <c r="C571" s="33"/>
      <c r="D571" s="163" t="s">
        <v>166</v>
      </c>
      <c r="E571" s="33"/>
      <c r="F571" s="164" t="s">
        <v>757</v>
      </c>
      <c r="G571" s="33"/>
      <c r="H571" s="33"/>
      <c r="I571" s="165"/>
      <c r="J571" s="33"/>
      <c r="K571" s="33"/>
      <c r="L571" s="34"/>
      <c r="M571" s="166"/>
      <c r="N571" s="167"/>
      <c r="O571" s="59"/>
      <c r="P571" s="59"/>
      <c r="Q571" s="59"/>
      <c r="R571" s="59"/>
      <c r="S571" s="59"/>
      <c r="T571" s="60"/>
      <c r="U571" s="33"/>
      <c r="V571" s="33"/>
      <c r="W571" s="33"/>
      <c r="X571" s="33"/>
      <c r="Y571" s="33"/>
      <c r="Z571" s="33"/>
      <c r="AA571" s="33"/>
      <c r="AB571" s="33"/>
      <c r="AC571" s="33"/>
      <c r="AD571" s="33"/>
      <c r="AE571" s="33"/>
      <c r="AT571" s="18" t="s">
        <v>166</v>
      </c>
      <c r="AU571" s="18" t="s">
        <v>83</v>
      </c>
    </row>
    <row r="572" spans="1:65" s="2" customFormat="1" ht="39">
      <c r="A572" s="33"/>
      <c r="B572" s="34"/>
      <c r="C572" s="33"/>
      <c r="D572" s="163" t="s">
        <v>168</v>
      </c>
      <c r="E572" s="33"/>
      <c r="F572" s="168" t="s">
        <v>759</v>
      </c>
      <c r="G572" s="33"/>
      <c r="H572" s="33"/>
      <c r="I572" s="165"/>
      <c r="J572" s="33"/>
      <c r="K572" s="33"/>
      <c r="L572" s="34"/>
      <c r="M572" s="166"/>
      <c r="N572" s="167"/>
      <c r="O572" s="59"/>
      <c r="P572" s="59"/>
      <c r="Q572" s="59"/>
      <c r="R572" s="59"/>
      <c r="S572" s="59"/>
      <c r="T572" s="60"/>
      <c r="U572" s="33"/>
      <c r="V572" s="33"/>
      <c r="W572" s="33"/>
      <c r="X572" s="33"/>
      <c r="Y572" s="33"/>
      <c r="Z572" s="33"/>
      <c r="AA572" s="33"/>
      <c r="AB572" s="33"/>
      <c r="AC572" s="33"/>
      <c r="AD572" s="33"/>
      <c r="AE572" s="33"/>
      <c r="AT572" s="18" t="s">
        <v>168</v>
      </c>
      <c r="AU572" s="18" t="s">
        <v>83</v>
      </c>
    </row>
    <row r="573" spans="1:65" s="14" customFormat="1" ht="11.25">
      <c r="B573" s="176"/>
      <c r="D573" s="163" t="s">
        <v>170</v>
      </c>
      <c r="E573" s="177" t="s">
        <v>1</v>
      </c>
      <c r="F573" s="178" t="s">
        <v>760</v>
      </c>
      <c r="H573" s="179">
        <v>0.5</v>
      </c>
      <c r="I573" s="180"/>
      <c r="L573" s="176"/>
      <c r="M573" s="181"/>
      <c r="N573" s="182"/>
      <c r="O573" s="182"/>
      <c r="P573" s="182"/>
      <c r="Q573" s="182"/>
      <c r="R573" s="182"/>
      <c r="S573" s="182"/>
      <c r="T573" s="183"/>
      <c r="AT573" s="177" t="s">
        <v>170</v>
      </c>
      <c r="AU573" s="177" t="s">
        <v>83</v>
      </c>
      <c r="AV573" s="14" t="s">
        <v>83</v>
      </c>
      <c r="AW573" s="14" t="s">
        <v>32</v>
      </c>
      <c r="AX573" s="14" t="s">
        <v>81</v>
      </c>
      <c r="AY573" s="177" t="s">
        <v>157</v>
      </c>
    </row>
    <row r="574" spans="1:65" s="2" customFormat="1" ht="16.5" customHeight="1">
      <c r="A574" s="33"/>
      <c r="B574" s="149"/>
      <c r="C574" s="150" t="s">
        <v>761</v>
      </c>
      <c r="D574" s="150" t="s">
        <v>159</v>
      </c>
      <c r="E574" s="151" t="s">
        <v>762</v>
      </c>
      <c r="F574" s="152" t="s">
        <v>763</v>
      </c>
      <c r="G574" s="153" t="s">
        <v>175</v>
      </c>
      <c r="H574" s="154">
        <v>3.6419999999999999</v>
      </c>
      <c r="I574" s="155"/>
      <c r="J574" s="156">
        <f>ROUND(I574*H574,2)</f>
        <v>0</v>
      </c>
      <c r="K574" s="152" t="s">
        <v>163</v>
      </c>
      <c r="L574" s="34"/>
      <c r="M574" s="157" t="s">
        <v>1</v>
      </c>
      <c r="N574" s="158" t="s">
        <v>40</v>
      </c>
      <c r="O574" s="59"/>
      <c r="P574" s="159">
        <f>O574*H574</f>
        <v>0</v>
      </c>
      <c r="Q574" s="159">
        <v>0</v>
      </c>
      <c r="R574" s="159">
        <f>Q574*H574</f>
        <v>0</v>
      </c>
      <c r="S574" s="159">
        <v>2.4</v>
      </c>
      <c r="T574" s="160">
        <f>S574*H574</f>
        <v>8.7408000000000001</v>
      </c>
      <c r="U574" s="33"/>
      <c r="V574" s="33"/>
      <c r="W574" s="33"/>
      <c r="X574" s="33"/>
      <c r="Y574" s="33"/>
      <c r="Z574" s="33"/>
      <c r="AA574" s="33"/>
      <c r="AB574" s="33"/>
      <c r="AC574" s="33"/>
      <c r="AD574" s="33"/>
      <c r="AE574" s="33"/>
      <c r="AR574" s="161" t="s">
        <v>164</v>
      </c>
      <c r="AT574" s="161" t="s">
        <v>159</v>
      </c>
      <c r="AU574" s="161" t="s">
        <v>83</v>
      </c>
      <c r="AY574" s="18" t="s">
        <v>157</v>
      </c>
      <c r="BE574" s="162">
        <f>IF(N574="základní",J574,0)</f>
        <v>0</v>
      </c>
      <c r="BF574" s="162">
        <f>IF(N574="snížená",J574,0)</f>
        <v>0</v>
      </c>
      <c r="BG574" s="162">
        <f>IF(N574="zákl. přenesená",J574,0)</f>
        <v>0</v>
      </c>
      <c r="BH574" s="162">
        <f>IF(N574="sníž. přenesená",J574,0)</f>
        <v>0</v>
      </c>
      <c r="BI574" s="162">
        <f>IF(N574="nulová",J574,0)</f>
        <v>0</v>
      </c>
      <c r="BJ574" s="18" t="s">
        <v>81</v>
      </c>
      <c r="BK574" s="162">
        <f>ROUND(I574*H574,2)</f>
        <v>0</v>
      </c>
      <c r="BL574" s="18" t="s">
        <v>164</v>
      </c>
      <c r="BM574" s="161" t="s">
        <v>764</v>
      </c>
    </row>
    <row r="575" spans="1:65" s="2" customFormat="1" ht="11.25">
      <c r="A575" s="33"/>
      <c r="B575" s="34"/>
      <c r="C575" s="33"/>
      <c r="D575" s="163" t="s">
        <v>166</v>
      </c>
      <c r="E575" s="33"/>
      <c r="F575" s="164" t="s">
        <v>765</v>
      </c>
      <c r="G575" s="33"/>
      <c r="H575" s="33"/>
      <c r="I575" s="165"/>
      <c r="J575" s="33"/>
      <c r="K575" s="33"/>
      <c r="L575" s="34"/>
      <c r="M575" s="166"/>
      <c r="N575" s="167"/>
      <c r="O575" s="59"/>
      <c r="P575" s="59"/>
      <c r="Q575" s="59"/>
      <c r="R575" s="59"/>
      <c r="S575" s="59"/>
      <c r="T575" s="60"/>
      <c r="U575" s="33"/>
      <c r="V575" s="33"/>
      <c r="W575" s="33"/>
      <c r="X575" s="33"/>
      <c r="Y575" s="33"/>
      <c r="Z575" s="33"/>
      <c r="AA575" s="33"/>
      <c r="AB575" s="33"/>
      <c r="AC575" s="33"/>
      <c r="AD575" s="33"/>
      <c r="AE575" s="33"/>
      <c r="AT575" s="18" t="s">
        <v>166</v>
      </c>
      <c r="AU575" s="18" t="s">
        <v>83</v>
      </c>
    </row>
    <row r="576" spans="1:65" s="2" customFormat="1" ht="39">
      <c r="A576" s="33"/>
      <c r="B576" s="34"/>
      <c r="C576" s="33"/>
      <c r="D576" s="163" t="s">
        <v>168</v>
      </c>
      <c r="E576" s="33"/>
      <c r="F576" s="168" t="s">
        <v>766</v>
      </c>
      <c r="G576" s="33"/>
      <c r="H576" s="33"/>
      <c r="I576" s="165"/>
      <c r="J576" s="33"/>
      <c r="K576" s="33"/>
      <c r="L576" s="34"/>
      <c r="M576" s="166"/>
      <c r="N576" s="167"/>
      <c r="O576" s="59"/>
      <c r="P576" s="59"/>
      <c r="Q576" s="59"/>
      <c r="R576" s="59"/>
      <c r="S576" s="59"/>
      <c r="T576" s="60"/>
      <c r="U576" s="33"/>
      <c r="V576" s="33"/>
      <c r="W576" s="33"/>
      <c r="X576" s="33"/>
      <c r="Y576" s="33"/>
      <c r="Z576" s="33"/>
      <c r="AA576" s="33"/>
      <c r="AB576" s="33"/>
      <c r="AC576" s="33"/>
      <c r="AD576" s="33"/>
      <c r="AE576" s="33"/>
      <c r="AT576" s="18" t="s">
        <v>168</v>
      </c>
      <c r="AU576" s="18" t="s">
        <v>83</v>
      </c>
    </row>
    <row r="577" spans="1:65" s="14" customFormat="1" ht="11.25">
      <c r="B577" s="176"/>
      <c r="D577" s="163" t="s">
        <v>170</v>
      </c>
      <c r="E577" s="177" t="s">
        <v>1</v>
      </c>
      <c r="F577" s="178" t="s">
        <v>767</v>
      </c>
      <c r="H577" s="179">
        <v>3.1970000000000001</v>
      </c>
      <c r="I577" s="180"/>
      <c r="L577" s="176"/>
      <c r="M577" s="181"/>
      <c r="N577" s="182"/>
      <c r="O577" s="182"/>
      <c r="P577" s="182"/>
      <c r="Q577" s="182"/>
      <c r="R577" s="182"/>
      <c r="S577" s="182"/>
      <c r="T577" s="183"/>
      <c r="AT577" s="177" t="s">
        <v>170</v>
      </c>
      <c r="AU577" s="177" t="s">
        <v>83</v>
      </c>
      <c r="AV577" s="14" t="s">
        <v>83</v>
      </c>
      <c r="AW577" s="14" t="s">
        <v>32</v>
      </c>
      <c r="AX577" s="14" t="s">
        <v>75</v>
      </c>
      <c r="AY577" s="177" t="s">
        <v>157</v>
      </c>
    </row>
    <row r="578" spans="1:65" s="14" customFormat="1" ht="11.25">
      <c r="B578" s="176"/>
      <c r="D578" s="163" t="s">
        <v>170</v>
      </c>
      <c r="E578" s="177" t="s">
        <v>1</v>
      </c>
      <c r="F578" s="178" t="s">
        <v>768</v>
      </c>
      <c r="H578" s="179">
        <v>0.312</v>
      </c>
      <c r="I578" s="180"/>
      <c r="L578" s="176"/>
      <c r="M578" s="181"/>
      <c r="N578" s="182"/>
      <c r="O578" s="182"/>
      <c r="P578" s="182"/>
      <c r="Q578" s="182"/>
      <c r="R578" s="182"/>
      <c r="S578" s="182"/>
      <c r="T578" s="183"/>
      <c r="AT578" s="177" t="s">
        <v>170</v>
      </c>
      <c r="AU578" s="177" t="s">
        <v>83</v>
      </c>
      <c r="AV578" s="14" t="s">
        <v>83</v>
      </c>
      <c r="AW578" s="14" t="s">
        <v>32</v>
      </c>
      <c r="AX578" s="14" t="s">
        <v>75</v>
      </c>
      <c r="AY578" s="177" t="s">
        <v>157</v>
      </c>
    </row>
    <row r="579" spans="1:65" s="14" customFormat="1" ht="22.5">
      <c r="B579" s="176"/>
      <c r="D579" s="163" t="s">
        <v>170</v>
      </c>
      <c r="E579" s="177" t="s">
        <v>1</v>
      </c>
      <c r="F579" s="178" t="s">
        <v>769</v>
      </c>
      <c r="H579" s="179">
        <v>0.13300000000000001</v>
      </c>
      <c r="I579" s="180"/>
      <c r="L579" s="176"/>
      <c r="M579" s="181"/>
      <c r="N579" s="182"/>
      <c r="O579" s="182"/>
      <c r="P579" s="182"/>
      <c r="Q579" s="182"/>
      <c r="R579" s="182"/>
      <c r="S579" s="182"/>
      <c r="T579" s="183"/>
      <c r="AT579" s="177" t="s">
        <v>170</v>
      </c>
      <c r="AU579" s="177" t="s">
        <v>83</v>
      </c>
      <c r="AV579" s="14" t="s">
        <v>83</v>
      </c>
      <c r="AW579" s="14" t="s">
        <v>32</v>
      </c>
      <c r="AX579" s="14" t="s">
        <v>75</v>
      </c>
      <c r="AY579" s="177" t="s">
        <v>157</v>
      </c>
    </row>
    <row r="580" spans="1:65" s="15" customFormat="1" ht="11.25">
      <c r="B580" s="184"/>
      <c r="D580" s="163" t="s">
        <v>170</v>
      </c>
      <c r="E580" s="185" t="s">
        <v>1</v>
      </c>
      <c r="F580" s="186" t="s">
        <v>195</v>
      </c>
      <c r="H580" s="187">
        <v>3.6419999999999999</v>
      </c>
      <c r="I580" s="188"/>
      <c r="L580" s="184"/>
      <c r="M580" s="189"/>
      <c r="N580" s="190"/>
      <c r="O580" s="190"/>
      <c r="P580" s="190"/>
      <c r="Q580" s="190"/>
      <c r="R580" s="190"/>
      <c r="S580" s="190"/>
      <c r="T580" s="191"/>
      <c r="AT580" s="185" t="s">
        <v>170</v>
      </c>
      <c r="AU580" s="185" t="s">
        <v>83</v>
      </c>
      <c r="AV580" s="15" t="s">
        <v>164</v>
      </c>
      <c r="AW580" s="15" t="s">
        <v>32</v>
      </c>
      <c r="AX580" s="15" t="s">
        <v>81</v>
      </c>
      <c r="AY580" s="185" t="s">
        <v>157</v>
      </c>
    </row>
    <row r="581" spans="1:65" s="2" customFormat="1" ht="24.2" customHeight="1">
      <c r="A581" s="33"/>
      <c r="B581" s="149"/>
      <c r="C581" s="150" t="s">
        <v>770</v>
      </c>
      <c r="D581" s="150" t="s">
        <v>159</v>
      </c>
      <c r="E581" s="151" t="s">
        <v>771</v>
      </c>
      <c r="F581" s="152" t="s">
        <v>772</v>
      </c>
      <c r="G581" s="153" t="s">
        <v>162</v>
      </c>
      <c r="H581" s="154">
        <v>4.8529999999999998</v>
      </c>
      <c r="I581" s="155"/>
      <c r="J581" s="156">
        <f>ROUND(I581*H581,2)</f>
        <v>0</v>
      </c>
      <c r="K581" s="152" t="s">
        <v>163</v>
      </c>
      <c r="L581" s="34"/>
      <c r="M581" s="157" t="s">
        <v>1</v>
      </c>
      <c r="N581" s="158" t="s">
        <v>40</v>
      </c>
      <c r="O581" s="59"/>
      <c r="P581" s="159">
        <f>O581*H581</f>
        <v>0</v>
      </c>
      <c r="Q581" s="159">
        <v>0</v>
      </c>
      <c r="R581" s="159">
        <f>Q581*H581</f>
        <v>0</v>
      </c>
      <c r="S581" s="159">
        <v>7.5999999999999998E-2</v>
      </c>
      <c r="T581" s="160">
        <f>S581*H581</f>
        <v>0.36882799999999999</v>
      </c>
      <c r="U581" s="33"/>
      <c r="V581" s="33"/>
      <c r="W581" s="33"/>
      <c r="X581" s="33"/>
      <c r="Y581" s="33"/>
      <c r="Z581" s="33"/>
      <c r="AA581" s="33"/>
      <c r="AB581" s="33"/>
      <c r="AC581" s="33"/>
      <c r="AD581" s="33"/>
      <c r="AE581" s="33"/>
      <c r="AR581" s="161" t="s">
        <v>164</v>
      </c>
      <c r="AT581" s="161" t="s">
        <v>159</v>
      </c>
      <c r="AU581" s="161" t="s">
        <v>83</v>
      </c>
      <c r="AY581" s="18" t="s">
        <v>157</v>
      </c>
      <c r="BE581" s="162">
        <f>IF(N581="základní",J581,0)</f>
        <v>0</v>
      </c>
      <c r="BF581" s="162">
        <f>IF(N581="snížená",J581,0)</f>
        <v>0</v>
      </c>
      <c r="BG581" s="162">
        <f>IF(N581="zákl. přenesená",J581,0)</f>
        <v>0</v>
      </c>
      <c r="BH581" s="162">
        <f>IF(N581="sníž. přenesená",J581,0)</f>
        <v>0</v>
      </c>
      <c r="BI581" s="162">
        <f>IF(N581="nulová",J581,0)</f>
        <v>0</v>
      </c>
      <c r="BJ581" s="18" t="s">
        <v>81</v>
      </c>
      <c r="BK581" s="162">
        <f>ROUND(I581*H581,2)</f>
        <v>0</v>
      </c>
      <c r="BL581" s="18" t="s">
        <v>164</v>
      </c>
      <c r="BM581" s="161" t="s">
        <v>773</v>
      </c>
    </row>
    <row r="582" spans="1:65" s="2" customFormat="1" ht="19.5">
      <c r="A582" s="33"/>
      <c r="B582" s="34"/>
      <c r="C582" s="33"/>
      <c r="D582" s="163" t="s">
        <v>166</v>
      </c>
      <c r="E582" s="33"/>
      <c r="F582" s="164" t="s">
        <v>774</v>
      </c>
      <c r="G582" s="33"/>
      <c r="H582" s="33"/>
      <c r="I582" s="165"/>
      <c r="J582" s="33"/>
      <c r="K582" s="33"/>
      <c r="L582" s="34"/>
      <c r="M582" s="166"/>
      <c r="N582" s="167"/>
      <c r="O582" s="59"/>
      <c r="P582" s="59"/>
      <c r="Q582" s="59"/>
      <c r="R582" s="59"/>
      <c r="S582" s="59"/>
      <c r="T582" s="60"/>
      <c r="U582" s="33"/>
      <c r="V582" s="33"/>
      <c r="W582" s="33"/>
      <c r="X582" s="33"/>
      <c r="Y582" s="33"/>
      <c r="Z582" s="33"/>
      <c r="AA582" s="33"/>
      <c r="AB582" s="33"/>
      <c r="AC582" s="33"/>
      <c r="AD582" s="33"/>
      <c r="AE582" s="33"/>
      <c r="AT582" s="18" t="s">
        <v>166</v>
      </c>
      <c r="AU582" s="18" t="s">
        <v>83</v>
      </c>
    </row>
    <row r="583" spans="1:65" s="2" customFormat="1" ht="29.25">
      <c r="A583" s="33"/>
      <c r="B583" s="34"/>
      <c r="C583" s="33"/>
      <c r="D583" s="163" t="s">
        <v>168</v>
      </c>
      <c r="E583" s="33"/>
      <c r="F583" s="168" t="s">
        <v>169</v>
      </c>
      <c r="G583" s="33"/>
      <c r="H583" s="33"/>
      <c r="I583" s="165"/>
      <c r="J583" s="33"/>
      <c r="K583" s="33"/>
      <c r="L583" s="34"/>
      <c r="M583" s="166"/>
      <c r="N583" s="167"/>
      <c r="O583" s="59"/>
      <c r="P583" s="59"/>
      <c r="Q583" s="59"/>
      <c r="R583" s="59"/>
      <c r="S583" s="59"/>
      <c r="T583" s="60"/>
      <c r="U583" s="33"/>
      <c r="V583" s="33"/>
      <c r="W583" s="33"/>
      <c r="X583" s="33"/>
      <c r="Y583" s="33"/>
      <c r="Z583" s="33"/>
      <c r="AA583" s="33"/>
      <c r="AB583" s="33"/>
      <c r="AC583" s="33"/>
      <c r="AD583" s="33"/>
      <c r="AE583" s="33"/>
      <c r="AT583" s="18" t="s">
        <v>168</v>
      </c>
      <c r="AU583" s="18" t="s">
        <v>83</v>
      </c>
    </row>
    <row r="584" spans="1:65" s="14" customFormat="1" ht="11.25">
      <c r="B584" s="176"/>
      <c r="D584" s="163" t="s">
        <v>170</v>
      </c>
      <c r="E584" s="177" t="s">
        <v>1</v>
      </c>
      <c r="F584" s="178" t="s">
        <v>775</v>
      </c>
      <c r="H584" s="179">
        <v>4.0129999999999999</v>
      </c>
      <c r="I584" s="180"/>
      <c r="L584" s="176"/>
      <c r="M584" s="181"/>
      <c r="N584" s="182"/>
      <c r="O584" s="182"/>
      <c r="P584" s="182"/>
      <c r="Q584" s="182"/>
      <c r="R584" s="182"/>
      <c r="S584" s="182"/>
      <c r="T584" s="183"/>
      <c r="AT584" s="177" t="s">
        <v>170</v>
      </c>
      <c r="AU584" s="177" t="s">
        <v>83</v>
      </c>
      <c r="AV584" s="14" t="s">
        <v>83</v>
      </c>
      <c r="AW584" s="14" t="s">
        <v>32</v>
      </c>
      <c r="AX584" s="14" t="s">
        <v>75</v>
      </c>
      <c r="AY584" s="177" t="s">
        <v>157</v>
      </c>
    </row>
    <row r="585" spans="1:65" s="14" customFormat="1" ht="11.25">
      <c r="B585" s="176"/>
      <c r="D585" s="163" t="s">
        <v>170</v>
      </c>
      <c r="E585" s="177" t="s">
        <v>1</v>
      </c>
      <c r="F585" s="178" t="s">
        <v>776</v>
      </c>
      <c r="H585" s="179">
        <v>0.84</v>
      </c>
      <c r="I585" s="180"/>
      <c r="L585" s="176"/>
      <c r="M585" s="181"/>
      <c r="N585" s="182"/>
      <c r="O585" s="182"/>
      <c r="P585" s="182"/>
      <c r="Q585" s="182"/>
      <c r="R585" s="182"/>
      <c r="S585" s="182"/>
      <c r="T585" s="183"/>
      <c r="AT585" s="177" t="s">
        <v>170</v>
      </c>
      <c r="AU585" s="177" t="s">
        <v>83</v>
      </c>
      <c r="AV585" s="14" t="s">
        <v>83</v>
      </c>
      <c r="AW585" s="14" t="s">
        <v>32</v>
      </c>
      <c r="AX585" s="14" t="s">
        <v>75</v>
      </c>
      <c r="AY585" s="177" t="s">
        <v>157</v>
      </c>
    </row>
    <row r="586" spans="1:65" s="15" customFormat="1" ht="11.25">
      <c r="B586" s="184"/>
      <c r="D586" s="163" t="s">
        <v>170</v>
      </c>
      <c r="E586" s="185" t="s">
        <v>1</v>
      </c>
      <c r="F586" s="186" t="s">
        <v>195</v>
      </c>
      <c r="H586" s="187">
        <v>4.8529999999999998</v>
      </c>
      <c r="I586" s="188"/>
      <c r="L586" s="184"/>
      <c r="M586" s="189"/>
      <c r="N586" s="190"/>
      <c r="O586" s="190"/>
      <c r="P586" s="190"/>
      <c r="Q586" s="190"/>
      <c r="R586" s="190"/>
      <c r="S586" s="190"/>
      <c r="T586" s="191"/>
      <c r="AT586" s="185" t="s">
        <v>170</v>
      </c>
      <c r="AU586" s="185" t="s">
        <v>83</v>
      </c>
      <c r="AV586" s="15" t="s">
        <v>164</v>
      </c>
      <c r="AW586" s="15" t="s">
        <v>32</v>
      </c>
      <c r="AX586" s="15" t="s">
        <v>81</v>
      </c>
      <c r="AY586" s="185" t="s">
        <v>157</v>
      </c>
    </row>
    <row r="587" spans="1:65" s="2" customFormat="1" ht="24.2" customHeight="1">
      <c r="A587" s="33"/>
      <c r="B587" s="149"/>
      <c r="C587" s="150" t="s">
        <v>777</v>
      </c>
      <c r="D587" s="150" t="s">
        <v>159</v>
      </c>
      <c r="E587" s="151" t="s">
        <v>778</v>
      </c>
      <c r="F587" s="152" t="s">
        <v>779</v>
      </c>
      <c r="G587" s="153" t="s">
        <v>183</v>
      </c>
      <c r="H587" s="154">
        <v>4.5</v>
      </c>
      <c r="I587" s="155"/>
      <c r="J587" s="156">
        <f>ROUND(I587*H587,2)</f>
        <v>0</v>
      </c>
      <c r="K587" s="152" t="s">
        <v>163</v>
      </c>
      <c r="L587" s="34"/>
      <c r="M587" s="157" t="s">
        <v>1</v>
      </c>
      <c r="N587" s="158" t="s">
        <v>40</v>
      </c>
      <c r="O587" s="59"/>
      <c r="P587" s="159">
        <f>O587*H587</f>
        <v>0</v>
      </c>
      <c r="Q587" s="159">
        <v>0</v>
      </c>
      <c r="R587" s="159">
        <f>Q587*H587</f>
        <v>0</v>
      </c>
      <c r="S587" s="159">
        <v>5.0000000000000001E-3</v>
      </c>
      <c r="T587" s="160">
        <f>S587*H587</f>
        <v>2.2499999999999999E-2</v>
      </c>
      <c r="U587" s="33"/>
      <c r="V587" s="33"/>
      <c r="W587" s="33"/>
      <c r="X587" s="33"/>
      <c r="Y587" s="33"/>
      <c r="Z587" s="33"/>
      <c r="AA587" s="33"/>
      <c r="AB587" s="33"/>
      <c r="AC587" s="33"/>
      <c r="AD587" s="33"/>
      <c r="AE587" s="33"/>
      <c r="AR587" s="161" t="s">
        <v>164</v>
      </c>
      <c r="AT587" s="161" t="s">
        <v>159</v>
      </c>
      <c r="AU587" s="161" t="s">
        <v>83</v>
      </c>
      <c r="AY587" s="18" t="s">
        <v>157</v>
      </c>
      <c r="BE587" s="162">
        <f>IF(N587="základní",J587,0)</f>
        <v>0</v>
      </c>
      <c r="BF587" s="162">
        <f>IF(N587="snížená",J587,0)</f>
        <v>0</v>
      </c>
      <c r="BG587" s="162">
        <f>IF(N587="zákl. přenesená",J587,0)</f>
        <v>0</v>
      </c>
      <c r="BH587" s="162">
        <f>IF(N587="sníž. přenesená",J587,0)</f>
        <v>0</v>
      </c>
      <c r="BI587" s="162">
        <f>IF(N587="nulová",J587,0)</f>
        <v>0</v>
      </c>
      <c r="BJ587" s="18" t="s">
        <v>81</v>
      </c>
      <c r="BK587" s="162">
        <f>ROUND(I587*H587,2)</f>
        <v>0</v>
      </c>
      <c r="BL587" s="18" t="s">
        <v>164</v>
      </c>
      <c r="BM587" s="161" t="s">
        <v>780</v>
      </c>
    </row>
    <row r="588" spans="1:65" s="2" customFormat="1" ht="11.25">
      <c r="A588" s="33"/>
      <c r="B588" s="34"/>
      <c r="C588" s="33"/>
      <c r="D588" s="163" t="s">
        <v>166</v>
      </c>
      <c r="E588" s="33"/>
      <c r="F588" s="164" t="s">
        <v>781</v>
      </c>
      <c r="G588" s="33"/>
      <c r="H588" s="33"/>
      <c r="I588" s="165"/>
      <c r="J588" s="33"/>
      <c r="K588" s="33"/>
      <c r="L588" s="34"/>
      <c r="M588" s="166"/>
      <c r="N588" s="167"/>
      <c r="O588" s="59"/>
      <c r="P588" s="59"/>
      <c r="Q588" s="59"/>
      <c r="R588" s="59"/>
      <c r="S588" s="59"/>
      <c r="T588" s="60"/>
      <c r="U588" s="33"/>
      <c r="V588" s="33"/>
      <c r="W588" s="33"/>
      <c r="X588" s="33"/>
      <c r="Y588" s="33"/>
      <c r="Z588" s="33"/>
      <c r="AA588" s="33"/>
      <c r="AB588" s="33"/>
      <c r="AC588" s="33"/>
      <c r="AD588" s="33"/>
      <c r="AE588" s="33"/>
      <c r="AT588" s="18" t="s">
        <v>166</v>
      </c>
      <c r="AU588" s="18" t="s">
        <v>83</v>
      </c>
    </row>
    <row r="589" spans="1:65" s="2" customFormat="1" ht="29.25">
      <c r="A589" s="33"/>
      <c r="B589" s="34"/>
      <c r="C589" s="33"/>
      <c r="D589" s="163" t="s">
        <v>168</v>
      </c>
      <c r="E589" s="33"/>
      <c r="F589" s="168" t="s">
        <v>169</v>
      </c>
      <c r="G589" s="33"/>
      <c r="H589" s="33"/>
      <c r="I589" s="165"/>
      <c r="J589" s="33"/>
      <c r="K589" s="33"/>
      <c r="L589" s="34"/>
      <c r="M589" s="166"/>
      <c r="N589" s="167"/>
      <c r="O589" s="59"/>
      <c r="P589" s="59"/>
      <c r="Q589" s="59"/>
      <c r="R589" s="59"/>
      <c r="S589" s="59"/>
      <c r="T589" s="60"/>
      <c r="U589" s="33"/>
      <c r="V589" s="33"/>
      <c r="W589" s="33"/>
      <c r="X589" s="33"/>
      <c r="Y589" s="33"/>
      <c r="Z589" s="33"/>
      <c r="AA589" s="33"/>
      <c r="AB589" s="33"/>
      <c r="AC589" s="33"/>
      <c r="AD589" s="33"/>
      <c r="AE589" s="33"/>
      <c r="AT589" s="18" t="s">
        <v>168</v>
      </c>
      <c r="AU589" s="18" t="s">
        <v>83</v>
      </c>
    </row>
    <row r="590" spans="1:65" s="14" customFormat="1" ht="11.25">
      <c r="B590" s="176"/>
      <c r="D590" s="163" t="s">
        <v>170</v>
      </c>
      <c r="E590" s="177" t="s">
        <v>1</v>
      </c>
      <c r="F590" s="178" t="s">
        <v>782</v>
      </c>
      <c r="H590" s="179">
        <v>4.5</v>
      </c>
      <c r="I590" s="180"/>
      <c r="L590" s="176"/>
      <c r="M590" s="181"/>
      <c r="N590" s="182"/>
      <c r="O590" s="182"/>
      <c r="P590" s="182"/>
      <c r="Q590" s="182"/>
      <c r="R590" s="182"/>
      <c r="S590" s="182"/>
      <c r="T590" s="183"/>
      <c r="AT590" s="177" t="s">
        <v>170</v>
      </c>
      <c r="AU590" s="177" t="s">
        <v>83</v>
      </c>
      <c r="AV590" s="14" t="s">
        <v>83</v>
      </c>
      <c r="AW590" s="14" t="s">
        <v>32</v>
      </c>
      <c r="AX590" s="14" t="s">
        <v>81</v>
      </c>
      <c r="AY590" s="177" t="s">
        <v>157</v>
      </c>
    </row>
    <row r="591" spans="1:65" s="2" customFormat="1" ht="37.9" customHeight="1">
      <c r="A591" s="33"/>
      <c r="B591" s="149"/>
      <c r="C591" s="150" t="s">
        <v>783</v>
      </c>
      <c r="D591" s="150" t="s">
        <v>159</v>
      </c>
      <c r="E591" s="151" t="s">
        <v>784</v>
      </c>
      <c r="F591" s="152" t="s">
        <v>785</v>
      </c>
      <c r="G591" s="153" t="s">
        <v>183</v>
      </c>
      <c r="H591" s="154">
        <v>4.0999999999999996</v>
      </c>
      <c r="I591" s="155"/>
      <c r="J591" s="156">
        <f>ROUND(I591*H591,2)</f>
        <v>0</v>
      </c>
      <c r="K591" s="152" t="s">
        <v>1</v>
      </c>
      <c r="L591" s="34"/>
      <c r="M591" s="157" t="s">
        <v>1</v>
      </c>
      <c r="N591" s="158" t="s">
        <v>40</v>
      </c>
      <c r="O591" s="59"/>
      <c r="P591" s="159">
        <f>O591*H591</f>
        <v>0</v>
      </c>
      <c r="Q591" s="159">
        <v>0</v>
      </c>
      <c r="R591" s="159">
        <f>Q591*H591</f>
        <v>0</v>
      </c>
      <c r="S591" s="159">
        <v>0</v>
      </c>
      <c r="T591" s="160">
        <f>S591*H591</f>
        <v>0</v>
      </c>
      <c r="U591" s="33"/>
      <c r="V591" s="33"/>
      <c r="W591" s="33"/>
      <c r="X591" s="33"/>
      <c r="Y591" s="33"/>
      <c r="Z591" s="33"/>
      <c r="AA591" s="33"/>
      <c r="AB591" s="33"/>
      <c r="AC591" s="33"/>
      <c r="AD591" s="33"/>
      <c r="AE591" s="33"/>
      <c r="AR591" s="161" t="s">
        <v>164</v>
      </c>
      <c r="AT591" s="161" t="s">
        <v>159</v>
      </c>
      <c r="AU591" s="161" t="s">
        <v>83</v>
      </c>
      <c r="AY591" s="18" t="s">
        <v>157</v>
      </c>
      <c r="BE591" s="162">
        <f>IF(N591="základní",J591,0)</f>
        <v>0</v>
      </c>
      <c r="BF591" s="162">
        <f>IF(N591="snížená",J591,0)</f>
        <v>0</v>
      </c>
      <c r="BG591" s="162">
        <f>IF(N591="zákl. přenesená",J591,0)</f>
        <v>0</v>
      </c>
      <c r="BH591" s="162">
        <f>IF(N591="sníž. přenesená",J591,0)</f>
        <v>0</v>
      </c>
      <c r="BI591" s="162">
        <f>IF(N591="nulová",J591,0)</f>
        <v>0</v>
      </c>
      <c r="BJ591" s="18" t="s">
        <v>81</v>
      </c>
      <c r="BK591" s="162">
        <f>ROUND(I591*H591,2)</f>
        <v>0</v>
      </c>
      <c r="BL591" s="18" t="s">
        <v>164</v>
      </c>
      <c r="BM591" s="161" t="s">
        <v>786</v>
      </c>
    </row>
    <row r="592" spans="1:65" s="2" customFormat="1" ht="29.25">
      <c r="A592" s="33"/>
      <c r="B592" s="34"/>
      <c r="C592" s="33"/>
      <c r="D592" s="163" t="s">
        <v>166</v>
      </c>
      <c r="E592" s="33"/>
      <c r="F592" s="164" t="s">
        <v>785</v>
      </c>
      <c r="G592" s="33"/>
      <c r="H592" s="33"/>
      <c r="I592" s="165"/>
      <c r="J592" s="33"/>
      <c r="K592" s="33"/>
      <c r="L592" s="34"/>
      <c r="M592" s="166"/>
      <c r="N592" s="167"/>
      <c r="O592" s="59"/>
      <c r="P592" s="59"/>
      <c r="Q592" s="59"/>
      <c r="R592" s="59"/>
      <c r="S592" s="59"/>
      <c r="T592" s="60"/>
      <c r="U592" s="33"/>
      <c r="V592" s="33"/>
      <c r="W592" s="33"/>
      <c r="X592" s="33"/>
      <c r="Y592" s="33"/>
      <c r="Z592" s="33"/>
      <c r="AA592" s="33"/>
      <c r="AB592" s="33"/>
      <c r="AC592" s="33"/>
      <c r="AD592" s="33"/>
      <c r="AE592" s="33"/>
      <c r="AT592" s="18" t="s">
        <v>166</v>
      </c>
      <c r="AU592" s="18" t="s">
        <v>83</v>
      </c>
    </row>
    <row r="593" spans="1:65" s="2" customFormat="1" ht="39">
      <c r="A593" s="33"/>
      <c r="B593" s="34"/>
      <c r="C593" s="33"/>
      <c r="D593" s="163" t="s">
        <v>168</v>
      </c>
      <c r="E593" s="33"/>
      <c r="F593" s="168" t="s">
        <v>787</v>
      </c>
      <c r="G593" s="33"/>
      <c r="H593" s="33"/>
      <c r="I593" s="165"/>
      <c r="J593" s="33"/>
      <c r="K593" s="33"/>
      <c r="L593" s="34"/>
      <c r="M593" s="166"/>
      <c r="N593" s="167"/>
      <c r="O593" s="59"/>
      <c r="P593" s="59"/>
      <c r="Q593" s="59"/>
      <c r="R593" s="59"/>
      <c r="S593" s="59"/>
      <c r="T593" s="60"/>
      <c r="U593" s="33"/>
      <c r="V593" s="33"/>
      <c r="W593" s="33"/>
      <c r="X593" s="33"/>
      <c r="Y593" s="33"/>
      <c r="Z593" s="33"/>
      <c r="AA593" s="33"/>
      <c r="AB593" s="33"/>
      <c r="AC593" s="33"/>
      <c r="AD593" s="33"/>
      <c r="AE593" s="33"/>
      <c r="AT593" s="18" t="s">
        <v>168</v>
      </c>
      <c r="AU593" s="18" t="s">
        <v>83</v>
      </c>
    </row>
    <row r="594" spans="1:65" s="14" customFormat="1" ht="11.25">
      <c r="B594" s="176"/>
      <c r="D594" s="163" t="s">
        <v>170</v>
      </c>
      <c r="E594" s="177" t="s">
        <v>1</v>
      </c>
      <c r="F594" s="178" t="s">
        <v>788</v>
      </c>
      <c r="H594" s="179">
        <v>1</v>
      </c>
      <c r="I594" s="180"/>
      <c r="L594" s="176"/>
      <c r="M594" s="181"/>
      <c r="N594" s="182"/>
      <c r="O594" s="182"/>
      <c r="P594" s="182"/>
      <c r="Q594" s="182"/>
      <c r="R594" s="182"/>
      <c r="S594" s="182"/>
      <c r="T594" s="183"/>
      <c r="AT594" s="177" t="s">
        <v>170</v>
      </c>
      <c r="AU594" s="177" t="s">
        <v>83</v>
      </c>
      <c r="AV594" s="14" t="s">
        <v>83</v>
      </c>
      <c r="AW594" s="14" t="s">
        <v>32</v>
      </c>
      <c r="AX594" s="14" t="s">
        <v>75</v>
      </c>
      <c r="AY594" s="177" t="s">
        <v>157</v>
      </c>
    </row>
    <row r="595" spans="1:65" s="14" customFormat="1" ht="11.25">
      <c r="B595" s="176"/>
      <c r="D595" s="163" t="s">
        <v>170</v>
      </c>
      <c r="E595" s="177" t="s">
        <v>1</v>
      </c>
      <c r="F595" s="178" t="s">
        <v>789</v>
      </c>
      <c r="H595" s="179">
        <v>1.05</v>
      </c>
      <c r="I595" s="180"/>
      <c r="L595" s="176"/>
      <c r="M595" s="181"/>
      <c r="N595" s="182"/>
      <c r="O595" s="182"/>
      <c r="P595" s="182"/>
      <c r="Q595" s="182"/>
      <c r="R595" s="182"/>
      <c r="S595" s="182"/>
      <c r="T595" s="183"/>
      <c r="AT595" s="177" t="s">
        <v>170</v>
      </c>
      <c r="AU595" s="177" t="s">
        <v>83</v>
      </c>
      <c r="AV595" s="14" t="s">
        <v>83</v>
      </c>
      <c r="AW595" s="14" t="s">
        <v>32</v>
      </c>
      <c r="AX595" s="14" t="s">
        <v>75</v>
      </c>
      <c r="AY595" s="177" t="s">
        <v>157</v>
      </c>
    </row>
    <row r="596" spans="1:65" s="14" customFormat="1" ht="11.25">
      <c r="B596" s="176"/>
      <c r="D596" s="163" t="s">
        <v>170</v>
      </c>
      <c r="E596" s="177" t="s">
        <v>1</v>
      </c>
      <c r="F596" s="178" t="s">
        <v>790</v>
      </c>
      <c r="H596" s="179">
        <v>1.05</v>
      </c>
      <c r="I596" s="180"/>
      <c r="L596" s="176"/>
      <c r="M596" s="181"/>
      <c r="N596" s="182"/>
      <c r="O596" s="182"/>
      <c r="P596" s="182"/>
      <c r="Q596" s="182"/>
      <c r="R596" s="182"/>
      <c r="S596" s="182"/>
      <c r="T596" s="183"/>
      <c r="AT596" s="177" t="s">
        <v>170</v>
      </c>
      <c r="AU596" s="177" t="s">
        <v>83</v>
      </c>
      <c r="AV596" s="14" t="s">
        <v>83</v>
      </c>
      <c r="AW596" s="14" t="s">
        <v>32</v>
      </c>
      <c r="AX596" s="14" t="s">
        <v>75</v>
      </c>
      <c r="AY596" s="177" t="s">
        <v>157</v>
      </c>
    </row>
    <row r="597" spans="1:65" s="14" customFormat="1" ht="11.25">
      <c r="B597" s="176"/>
      <c r="D597" s="163" t="s">
        <v>170</v>
      </c>
      <c r="E597" s="177" t="s">
        <v>1</v>
      </c>
      <c r="F597" s="178" t="s">
        <v>791</v>
      </c>
      <c r="H597" s="179">
        <v>0.5</v>
      </c>
      <c r="I597" s="180"/>
      <c r="L597" s="176"/>
      <c r="M597" s="181"/>
      <c r="N597" s="182"/>
      <c r="O597" s="182"/>
      <c r="P597" s="182"/>
      <c r="Q597" s="182"/>
      <c r="R597" s="182"/>
      <c r="S597" s="182"/>
      <c r="T597" s="183"/>
      <c r="AT597" s="177" t="s">
        <v>170</v>
      </c>
      <c r="AU597" s="177" t="s">
        <v>83</v>
      </c>
      <c r="AV597" s="14" t="s">
        <v>83</v>
      </c>
      <c r="AW597" s="14" t="s">
        <v>32</v>
      </c>
      <c r="AX597" s="14" t="s">
        <v>75</v>
      </c>
      <c r="AY597" s="177" t="s">
        <v>157</v>
      </c>
    </row>
    <row r="598" spans="1:65" s="14" customFormat="1" ht="11.25">
      <c r="B598" s="176"/>
      <c r="D598" s="163" t="s">
        <v>170</v>
      </c>
      <c r="E598" s="177" t="s">
        <v>1</v>
      </c>
      <c r="F598" s="178" t="s">
        <v>792</v>
      </c>
      <c r="H598" s="179">
        <v>0.5</v>
      </c>
      <c r="I598" s="180"/>
      <c r="L598" s="176"/>
      <c r="M598" s="181"/>
      <c r="N598" s="182"/>
      <c r="O598" s="182"/>
      <c r="P598" s="182"/>
      <c r="Q598" s="182"/>
      <c r="R598" s="182"/>
      <c r="S598" s="182"/>
      <c r="T598" s="183"/>
      <c r="AT598" s="177" t="s">
        <v>170</v>
      </c>
      <c r="AU598" s="177" t="s">
        <v>83</v>
      </c>
      <c r="AV598" s="14" t="s">
        <v>83</v>
      </c>
      <c r="AW598" s="14" t="s">
        <v>32</v>
      </c>
      <c r="AX598" s="14" t="s">
        <v>75</v>
      </c>
      <c r="AY598" s="177" t="s">
        <v>157</v>
      </c>
    </row>
    <row r="599" spans="1:65" s="15" customFormat="1" ht="11.25">
      <c r="B599" s="184"/>
      <c r="D599" s="163" t="s">
        <v>170</v>
      </c>
      <c r="E599" s="185" t="s">
        <v>1</v>
      </c>
      <c r="F599" s="186" t="s">
        <v>195</v>
      </c>
      <c r="H599" s="187">
        <v>4.0999999999999996</v>
      </c>
      <c r="I599" s="188"/>
      <c r="L599" s="184"/>
      <c r="M599" s="189"/>
      <c r="N599" s="190"/>
      <c r="O599" s="190"/>
      <c r="P599" s="190"/>
      <c r="Q599" s="190"/>
      <c r="R599" s="190"/>
      <c r="S599" s="190"/>
      <c r="T599" s="191"/>
      <c r="AT599" s="185" t="s">
        <v>170</v>
      </c>
      <c r="AU599" s="185" t="s">
        <v>83</v>
      </c>
      <c r="AV599" s="15" t="s">
        <v>164</v>
      </c>
      <c r="AW599" s="15" t="s">
        <v>32</v>
      </c>
      <c r="AX599" s="15" t="s">
        <v>81</v>
      </c>
      <c r="AY599" s="185" t="s">
        <v>157</v>
      </c>
    </row>
    <row r="600" spans="1:65" s="2" customFormat="1" ht="37.9" customHeight="1">
      <c r="A600" s="33"/>
      <c r="B600" s="149"/>
      <c r="C600" s="150" t="s">
        <v>793</v>
      </c>
      <c r="D600" s="150" t="s">
        <v>159</v>
      </c>
      <c r="E600" s="151" t="s">
        <v>794</v>
      </c>
      <c r="F600" s="152" t="s">
        <v>795</v>
      </c>
      <c r="G600" s="153" t="s">
        <v>183</v>
      </c>
      <c r="H600" s="154">
        <v>2.0950000000000002</v>
      </c>
      <c r="I600" s="155"/>
      <c r="J600" s="156">
        <f>ROUND(I600*H600,2)</f>
        <v>0</v>
      </c>
      <c r="K600" s="152" t="s">
        <v>1</v>
      </c>
      <c r="L600" s="34"/>
      <c r="M600" s="157" t="s">
        <v>1</v>
      </c>
      <c r="N600" s="158" t="s">
        <v>40</v>
      </c>
      <c r="O600" s="59"/>
      <c r="P600" s="159">
        <f>O600*H600</f>
        <v>0</v>
      </c>
      <c r="Q600" s="159">
        <v>0</v>
      </c>
      <c r="R600" s="159">
        <f>Q600*H600</f>
        <v>0</v>
      </c>
      <c r="S600" s="159">
        <v>0</v>
      </c>
      <c r="T600" s="160">
        <f>S600*H600</f>
        <v>0</v>
      </c>
      <c r="U600" s="33"/>
      <c r="V600" s="33"/>
      <c r="W600" s="33"/>
      <c r="X600" s="33"/>
      <c r="Y600" s="33"/>
      <c r="Z600" s="33"/>
      <c r="AA600" s="33"/>
      <c r="AB600" s="33"/>
      <c r="AC600" s="33"/>
      <c r="AD600" s="33"/>
      <c r="AE600" s="33"/>
      <c r="AR600" s="161" t="s">
        <v>164</v>
      </c>
      <c r="AT600" s="161" t="s">
        <v>159</v>
      </c>
      <c r="AU600" s="161" t="s">
        <v>83</v>
      </c>
      <c r="AY600" s="18" t="s">
        <v>157</v>
      </c>
      <c r="BE600" s="162">
        <f>IF(N600="základní",J600,0)</f>
        <v>0</v>
      </c>
      <c r="BF600" s="162">
        <f>IF(N600="snížená",J600,0)</f>
        <v>0</v>
      </c>
      <c r="BG600" s="162">
        <f>IF(N600="zákl. přenesená",J600,0)</f>
        <v>0</v>
      </c>
      <c r="BH600" s="162">
        <f>IF(N600="sníž. přenesená",J600,0)</f>
        <v>0</v>
      </c>
      <c r="BI600" s="162">
        <f>IF(N600="nulová",J600,0)</f>
        <v>0</v>
      </c>
      <c r="BJ600" s="18" t="s">
        <v>81</v>
      </c>
      <c r="BK600" s="162">
        <f>ROUND(I600*H600,2)</f>
        <v>0</v>
      </c>
      <c r="BL600" s="18" t="s">
        <v>164</v>
      </c>
      <c r="BM600" s="161" t="s">
        <v>796</v>
      </c>
    </row>
    <row r="601" spans="1:65" s="2" customFormat="1" ht="29.25">
      <c r="A601" s="33"/>
      <c r="B601" s="34"/>
      <c r="C601" s="33"/>
      <c r="D601" s="163" t="s">
        <v>166</v>
      </c>
      <c r="E601" s="33"/>
      <c r="F601" s="164" t="s">
        <v>795</v>
      </c>
      <c r="G601" s="33"/>
      <c r="H601" s="33"/>
      <c r="I601" s="165"/>
      <c r="J601" s="33"/>
      <c r="K601" s="33"/>
      <c r="L601" s="34"/>
      <c r="M601" s="166"/>
      <c r="N601" s="167"/>
      <c r="O601" s="59"/>
      <c r="P601" s="59"/>
      <c r="Q601" s="59"/>
      <c r="R601" s="59"/>
      <c r="S601" s="59"/>
      <c r="T601" s="60"/>
      <c r="U601" s="33"/>
      <c r="V601" s="33"/>
      <c r="W601" s="33"/>
      <c r="X601" s="33"/>
      <c r="Y601" s="33"/>
      <c r="Z601" s="33"/>
      <c r="AA601" s="33"/>
      <c r="AB601" s="33"/>
      <c r="AC601" s="33"/>
      <c r="AD601" s="33"/>
      <c r="AE601" s="33"/>
      <c r="AT601" s="18" t="s">
        <v>166</v>
      </c>
      <c r="AU601" s="18" t="s">
        <v>83</v>
      </c>
    </row>
    <row r="602" spans="1:65" s="2" customFormat="1" ht="39">
      <c r="A602" s="33"/>
      <c r="B602" s="34"/>
      <c r="C602" s="33"/>
      <c r="D602" s="163" t="s">
        <v>168</v>
      </c>
      <c r="E602" s="33"/>
      <c r="F602" s="168" t="s">
        <v>787</v>
      </c>
      <c r="G602" s="33"/>
      <c r="H602" s="33"/>
      <c r="I602" s="165"/>
      <c r="J602" s="33"/>
      <c r="K602" s="33"/>
      <c r="L602" s="34"/>
      <c r="M602" s="166"/>
      <c r="N602" s="167"/>
      <c r="O602" s="59"/>
      <c r="P602" s="59"/>
      <c r="Q602" s="59"/>
      <c r="R602" s="59"/>
      <c r="S602" s="59"/>
      <c r="T602" s="60"/>
      <c r="U602" s="33"/>
      <c r="V602" s="33"/>
      <c r="W602" s="33"/>
      <c r="X602" s="33"/>
      <c r="Y602" s="33"/>
      <c r="Z602" s="33"/>
      <c r="AA602" s="33"/>
      <c r="AB602" s="33"/>
      <c r="AC602" s="33"/>
      <c r="AD602" s="33"/>
      <c r="AE602" s="33"/>
      <c r="AT602" s="18" t="s">
        <v>168</v>
      </c>
      <c r="AU602" s="18" t="s">
        <v>83</v>
      </c>
    </row>
    <row r="603" spans="1:65" s="14" customFormat="1" ht="11.25">
      <c r="B603" s="176"/>
      <c r="D603" s="163" t="s">
        <v>170</v>
      </c>
      <c r="E603" s="177" t="s">
        <v>1</v>
      </c>
      <c r="F603" s="178" t="s">
        <v>797</v>
      </c>
      <c r="H603" s="179">
        <v>1.0649999999999999</v>
      </c>
      <c r="I603" s="180"/>
      <c r="L603" s="176"/>
      <c r="M603" s="181"/>
      <c r="N603" s="182"/>
      <c r="O603" s="182"/>
      <c r="P603" s="182"/>
      <c r="Q603" s="182"/>
      <c r="R603" s="182"/>
      <c r="S603" s="182"/>
      <c r="T603" s="183"/>
      <c r="AT603" s="177" t="s">
        <v>170</v>
      </c>
      <c r="AU603" s="177" t="s">
        <v>83</v>
      </c>
      <c r="AV603" s="14" t="s">
        <v>83</v>
      </c>
      <c r="AW603" s="14" t="s">
        <v>32</v>
      </c>
      <c r="AX603" s="14" t="s">
        <v>75</v>
      </c>
      <c r="AY603" s="177" t="s">
        <v>157</v>
      </c>
    </row>
    <row r="604" spans="1:65" s="14" customFormat="1" ht="11.25">
      <c r="B604" s="176"/>
      <c r="D604" s="163" t="s">
        <v>170</v>
      </c>
      <c r="E604" s="177" t="s">
        <v>1</v>
      </c>
      <c r="F604" s="178" t="s">
        <v>798</v>
      </c>
      <c r="H604" s="179">
        <v>1.03</v>
      </c>
      <c r="I604" s="180"/>
      <c r="L604" s="176"/>
      <c r="M604" s="181"/>
      <c r="N604" s="182"/>
      <c r="O604" s="182"/>
      <c r="P604" s="182"/>
      <c r="Q604" s="182"/>
      <c r="R604" s="182"/>
      <c r="S604" s="182"/>
      <c r="T604" s="183"/>
      <c r="AT604" s="177" t="s">
        <v>170</v>
      </c>
      <c r="AU604" s="177" t="s">
        <v>83</v>
      </c>
      <c r="AV604" s="14" t="s">
        <v>83</v>
      </c>
      <c r="AW604" s="14" t="s">
        <v>32</v>
      </c>
      <c r="AX604" s="14" t="s">
        <v>75</v>
      </c>
      <c r="AY604" s="177" t="s">
        <v>157</v>
      </c>
    </row>
    <row r="605" spans="1:65" s="15" customFormat="1" ht="11.25">
      <c r="B605" s="184"/>
      <c r="D605" s="163" t="s">
        <v>170</v>
      </c>
      <c r="E605" s="185" t="s">
        <v>1</v>
      </c>
      <c r="F605" s="186" t="s">
        <v>195</v>
      </c>
      <c r="H605" s="187">
        <v>2.0949999999999998</v>
      </c>
      <c r="I605" s="188"/>
      <c r="L605" s="184"/>
      <c r="M605" s="189"/>
      <c r="N605" s="190"/>
      <c r="O605" s="190"/>
      <c r="P605" s="190"/>
      <c r="Q605" s="190"/>
      <c r="R605" s="190"/>
      <c r="S605" s="190"/>
      <c r="T605" s="191"/>
      <c r="AT605" s="185" t="s">
        <v>170</v>
      </c>
      <c r="AU605" s="185" t="s">
        <v>83</v>
      </c>
      <c r="AV605" s="15" t="s">
        <v>164</v>
      </c>
      <c r="AW605" s="15" t="s">
        <v>32</v>
      </c>
      <c r="AX605" s="15" t="s">
        <v>81</v>
      </c>
      <c r="AY605" s="185" t="s">
        <v>157</v>
      </c>
    </row>
    <row r="606" spans="1:65" s="2" customFormat="1" ht="24.2" customHeight="1">
      <c r="A606" s="33"/>
      <c r="B606" s="149"/>
      <c r="C606" s="150" t="s">
        <v>799</v>
      </c>
      <c r="D606" s="150" t="s">
        <v>159</v>
      </c>
      <c r="E606" s="151" t="s">
        <v>800</v>
      </c>
      <c r="F606" s="152" t="s">
        <v>801</v>
      </c>
      <c r="G606" s="153" t="s">
        <v>183</v>
      </c>
      <c r="H606" s="154">
        <v>0.31</v>
      </c>
      <c r="I606" s="155"/>
      <c r="J606" s="156">
        <f>ROUND(I606*H606,2)</f>
        <v>0</v>
      </c>
      <c r="K606" s="152" t="s">
        <v>1</v>
      </c>
      <c r="L606" s="34"/>
      <c r="M606" s="157" t="s">
        <v>1</v>
      </c>
      <c r="N606" s="158" t="s">
        <v>40</v>
      </c>
      <c r="O606" s="59"/>
      <c r="P606" s="159">
        <f>O606*H606</f>
        <v>0</v>
      </c>
      <c r="Q606" s="159">
        <v>0</v>
      </c>
      <c r="R606" s="159">
        <f>Q606*H606</f>
        <v>0</v>
      </c>
      <c r="S606" s="159">
        <v>0</v>
      </c>
      <c r="T606" s="160">
        <f>S606*H606</f>
        <v>0</v>
      </c>
      <c r="U606" s="33"/>
      <c r="V606" s="33"/>
      <c r="W606" s="33"/>
      <c r="X606" s="33"/>
      <c r="Y606" s="33"/>
      <c r="Z606" s="33"/>
      <c r="AA606" s="33"/>
      <c r="AB606" s="33"/>
      <c r="AC606" s="33"/>
      <c r="AD606" s="33"/>
      <c r="AE606" s="33"/>
      <c r="AR606" s="161" t="s">
        <v>164</v>
      </c>
      <c r="AT606" s="161" t="s">
        <v>159</v>
      </c>
      <c r="AU606" s="161" t="s">
        <v>83</v>
      </c>
      <c r="AY606" s="18" t="s">
        <v>157</v>
      </c>
      <c r="BE606" s="162">
        <f>IF(N606="základní",J606,0)</f>
        <v>0</v>
      </c>
      <c r="BF606" s="162">
        <f>IF(N606="snížená",J606,0)</f>
        <v>0</v>
      </c>
      <c r="BG606" s="162">
        <f>IF(N606="zákl. přenesená",J606,0)</f>
        <v>0</v>
      </c>
      <c r="BH606" s="162">
        <f>IF(N606="sníž. přenesená",J606,0)</f>
        <v>0</v>
      </c>
      <c r="BI606" s="162">
        <f>IF(N606="nulová",J606,0)</f>
        <v>0</v>
      </c>
      <c r="BJ606" s="18" t="s">
        <v>81</v>
      </c>
      <c r="BK606" s="162">
        <f>ROUND(I606*H606,2)</f>
        <v>0</v>
      </c>
      <c r="BL606" s="18" t="s">
        <v>164</v>
      </c>
      <c r="BM606" s="161" t="s">
        <v>802</v>
      </c>
    </row>
    <row r="607" spans="1:65" s="2" customFormat="1" ht="29.25">
      <c r="A607" s="33"/>
      <c r="B607" s="34"/>
      <c r="C607" s="33"/>
      <c r="D607" s="163" t="s">
        <v>166</v>
      </c>
      <c r="E607" s="33"/>
      <c r="F607" s="164" t="s">
        <v>803</v>
      </c>
      <c r="G607" s="33"/>
      <c r="H607" s="33"/>
      <c r="I607" s="165"/>
      <c r="J607" s="33"/>
      <c r="K607" s="33"/>
      <c r="L607" s="34"/>
      <c r="M607" s="166"/>
      <c r="N607" s="167"/>
      <c r="O607" s="59"/>
      <c r="P607" s="59"/>
      <c r="Q607" s="59"/>
      <c r="R607" s="59"/>
      <c r="S607" s="59"/>
      <c r="T607" s="60"/>
      <c r="U607" s="33"/>
      <c r="V607" s="33"/>
      <c r="W607" s="33"/>
      <c r="X607" s="33"/>
      <c r="Y607" s="33"/>
      <c r="Z607" s="33"/>
      <c r="AA607" s="33"/>
      <c r="AB607" s="33"/>
      <c r="AC607" s="33"/>
      <c r="AD607" s="33"/>
      <c r="AE607" s="33"/>
      <c r="AT607" s="18" t="s">
        <v>166</v>
      </c>
      <c r="AU607" s="18" t="s">
        <v>83</v>
      </c>
    </row>
    <row r="608" spans="1:65" s="2" customFormat="1" ht="39">
      <c r="A608" s="33"/>
      <c r="B608" s="34"/>
      <c r="C608" s="33"/>
      <c r="D608" s="163" t="s">
        <v>168</v>
      </c>
      <c r="E608" s="33"/>
      <c r="F608" s="168" t="s">
        <v>787</v>
      </c>
      <c r="G608" s="33"/>
      <c r="H608" s="33"/>
      <c r="I608" s="165"/>
      <c r="J608" s="33"/>
      <c r="K608" s="33"/>
      <c r="L608" s="34"/>
      <c r="M608" s="166"/>
      <c r="N608" s="167"/>
      <c r="O608" s="59"/>
      <c r="P608" s="59"/>
      <c r="Q608" s="59"/>
      <c r="R608" s="59"/>
      <c r="S608" s="59"/>
      <c r="T608" s="60"/>
      <c r="U608" s="33"/>
      <c r="V608" s="33"/>
      <c r="W608" s="33"/>
      <c r="X608" s="33"/>
      <c r="Y608" s="33"/>
      <c r="Z608" s="33"/>
      <c r="AA608" s="33"/>
      <c r="AB608" s="33"/>
      <c r="AC608" s="33"/>
      <c r="AD608" s="33"/>
      <c r="AE608" s="33"/>
      <c r="AT608" s="18" t="s">
        <v>168</v>
      </c>
      <c r="AU608" s="18" t="s">
        <v>83</v>
      </c>
    </row>
    <row r="609" spans="1:65" s="14" customFormat="1" ht="11.25">
      <c r="B609" s="176"/>
      <c r="D609" s="163" t="s">
        <v>170</v>
      </c>
      <c r="E609" s="177" t="s">
        <v>1</v>
      </c>
      <c r="F609" s="178" t="s">
        <v>804</v>
      </c>
      <c r="H609" s="179">
        <v>0.31</v>
      </c>
      <c r="I609" s="180"/>
      <c r="L609" s="176"/>
      <c r="M609" s="181"/>
      <c r="N609" s="182"/>
      <c r="O609" s="182"/>
      <c r="P609" s="182"/>
      <c r="Q609" s="182"/>
      <c r="R609" s="182"/>
      <c r="S609" s="182"/>
      <c r="T609" s="183"/>
      <c r="AT609" s="177" t="s">
        <v>170</v>
      </c>
      <c r="AU609" s="177" t="s">
        <v>83</v>
      </c>
      <c r="AV609" s="14" t="s">
        <v>83</v>
      </c>
      <c r="AW609" s="14" t="s">
        <v>32</v>
      </c>
      <c r="AX609" s="14" t="s">
        <v>81</v>
      </c>
      <c r="AY609" s="177" t="s">
        <v>157</v>
      </c>
    </row>
    <row r="610" spans="1:65" s="2" customFormat="1" ht="37.9" customHeight="1">
      <c r="A610" s="33"/>
      <c r="B610" s="149"/>
      <c r="C610" s="150" t="s">
        <v>805</v>
      </c>
      <c r="D610" s="150" t="s">
        <v>159</v>
      </c>
      <c r="E610" s="151" t="s">
        <v>806</v>
      </c>
      <c r="F610" s="152" t="s">
        <v>807</v>
      </c>
      <c r="G610" s="153" t="s">
        <v>183</v>
      </c>
      <c r="H610" s="154">
        <v>8.4849999999999994</v>
      </c>
      <c r="I610" s="155"/>
      <c r="J610" s="156">
        <f>ROUND(I610*H610,2)</f>
        <v>0</v>
      </c>
      <c r="K610" s="152" t="s">
        <v>1</v>
      </c>
      <c r="L610" s="34"/>
      <c r="M610" s="157" t="s">
        <v>1</v>
      </c>
      <c r="N610" s="158" t="s">
        <v>40</v>
      </c>
      <c r="O610" s="59"/>
      <c r="P610" s="159">
        <f>O610*H610</f>
        <v>0</v>
      </c>
      <c r="Q610" s="159">
        <v>0</v>
      </c>
      <c r="R610" s="159">
        <f>Q610*H610</f>
        <v>0</v>
      </c>
      <c r="S610" s="159">
        <v>0</v>
      </c>
      <c r="T610" s="160">
        <f>S610*H610</f>
        <v>0</v>
      </c>
      <c r="U610" s="33"/>
      <c r="V610" s="33"/>
      <c r="W610" s="33"/>
      <c r="X610" s="33"/>
      <c r="Y610" s="33"/>
      <c r="Z610" s="33"/>
      <c r="AA610" s="33"/>
      <c r="AB610" s="33"/>
      <c r="AC610" s="33"/>
      <c r="AD610" s="33"/>
      <c r="AE610" s="33"/>
      <c r="AR610" s="161" t="s">
        <v>164</v>
      </c>
      <c r="AT610" s="161" t="s">
        <v>159</v>
      </c>
      <c r="AU610" s="161" t="s">
        <v>83</v>
      </c>
      <c r="AY610" s="18" t="s">
        <v>157</v>
      </c>
      <c r="BE610" s="162">
        <f>IF(N610="základní",J610,0)</f>
        <v>0</v>
      </c>
      <c r="BF610" s="162">
        <f>IF(N610="snížená",J610,0)</f>
        <v>0</v>
      </c>
      <c r="BG610" s="162">
        <f>IF(N610="zákl. přenesená",J610,0)</f>
        <v>0</v>
      </c>
      <c r="BH610" s="162">
        <f>IF(N610="sníž. přenesená",J610,0)</f>
        <v>0</v>
      </c>
      <c r="BI610" s="162">
        <f>IF(N610="nulová",J610,0)</f>
        <v>0</v>
      </c>
      <c r="BJ610" s="18" t="s">
        <v>81</v>
      </c>
      <c r="BK610" s="162">
        <f>ROUND(I610*H610,2)</f>
        <v>0</v>
      </c>
      <c r="BL610" s="18" t="s">
        <v>164</v>
      </c>
      <c r="BM610" s="161" t="s">
        <v>808</v>
      </c>
    </row>
    <row r="611" spans="1:65" s="2" customFormat="1" ht="19.5">
      <c r="A611" s="33"/>
      <c r="B611" s="34"/>
      <c r="C611" s="33"/>
      <c r="D611" s="163" t="s">
        <v>166</v>
      </c>
      <c r="E611" s="33"/>
      <c r="F611" s="164" t="s">
        <v>809</v>
      </c>
      <c r="G611" s="33"/>
      <c r="H611" s="33"/>
      <c r="I611" s="165"/>
      <c r="J611" s="33"/>
      <c r="K611" s="33"/>
      <c r="L611" s="34"/>
      <c r="M611" s="166"/>
      <c r="N611" s="167"/>
      <c r="O611" s="59"/>
      <c r="P611" s="59"/>
      <c r="Q611" s="59"/>
      <c r="R611" s="59"/>
      <c r="S611" s="59"/>
      <c r="T611" s="60"/>
      <c r="U611" s="33"/>
      <c r="V611" s="33"/>
      <c r="W611" s="33"/>
      <c r="X611" s="33"/>
      <c r="Y611" s="33"/>
      <c r="Z611" s="33"/>
      <c r="AA611" s="33"/>
      <c r="AB611" s="33"/>
      <c r="AC611" s="33"/>
      <c r="AD611" s="33"/>
      <c r="AE611" s="33"/>
      <c r="AT611" s="18" t="s">
        <v>166</v>
      </c>
      <c r="AU611" s="18" t="s">
        <v>83</v>
      </c>
    </row>
    <row r="612" spans="1:65" s="2" customFormat="1" ht="29.25">
      <c r="A612" s="33"/>
      <c r="B612" s="34"/>
      <c r="C612" s="33"/>
      <c r="D612" s="163" t="s">
        <v>168</v>
      </c>
      <c r="E612" s="33"/>
      <c r="F612" s="168" t="s">
        <v>169</v>
      </c>
      <c r="G612" s="33"/>
      <c r="H612" s="33"/>
      <c r="I612" s="165"/>
      <c r="J612" s="33"/>
      <c r="K612" s="33"/>
      <c r="L612" s="34"/>
      <c r="M612" s="166"/>
      <c r="N612" s="167"/>
      <c r="O612" s="59"/>
      <c r="P612" s="59"/>
      <c r="Q612" s="59"/>
      <c r="R612" s="59"/>
      <c r="S612" s="59"/>
      <c r="T612" s="60"/>
      <c r="U612" s="33"/>
      <c r="V612" s="33"/>
      <c r="W612" s="33"/>
      <c r="X612" s="33"/>
      <c r="Y612" s="33"/>
      <c r="Z612" s="33"/>
      <c r="AA612" s="33"/>
      <c r="AB612" s="33"/>
      <c r="AC612" s="33"/>
      <c r="AD612" s="33"/>
      <c r="AE612" s="33"/>
      <c r="AT612" s="18" t="s">
        <v>168</v>
      </c>
      <c r="AU612" s="18" t="s">
        <v>83</v>
      </c>
    </row>
    <row r="613" spans="1:65" s="14" customFormat="1" ht="11.25">
      <c r="B613" s="176"/>
      <c r="D613" s="163" t="s">
        <v>170</v>
      </c>
      <c r="E613" s="177" t="s">
        <v>1</v>
      </c>
      <c r="F613" s="178" t="s">
        <v>810</v>
      </c>
      <c r="H613" s="179">
        <v>0.48499999999999999</v>
      </c>
      <c r="I613" s="180"/>
      <c r="L613" s="176"/>
      <c r="M613" s="181"/>
      <c r="N613" s="182"/>
      <c r="O613" s="182"/>
      <c r="P613" s="182"/>
      <c r="Q613" s="182"/>
      <c r="R613" s="182"/>
      <c r="S613" s="182"/>
      <c r="T613" s="183"/>
      <c r="AT613" s="177" t="s">
        <v>170</v>
      </c>
      <c r="AU613" s="177" t="s">
        <v>83</v>
      </c>
      <c r="AV613" s="14" t="s">
        <v>83</v>
      </c>
      <c r="AW613" s="14" t="s">
        <v>32</v>
      </c>
      <c r="AX613" s="14" t="s">
        <v>75</v>
      </c>
      <c r="AY613" s="177" t="s">
        <v>157</v>
      </c>
    </row>
    <row r="614" spans="1:65" s="14" customFormat="1" ht="11.25">
      <c r="B614" s="176"/>
      <c r="D614" s="163" t="s">
        <v>170</v>
      </c>
      <c r="E614" s="177" t="s">
        <v>1</v>
      </c>
      <c r="F614" s="178" t="s">
        <v>811</v>
      </c>
      <c r="H614" s="179">
        <v>8</v>
      </c>
      <c r="I614" s="180"/>
      <c r="L614" s="176"/>
      <c r="M614" s="181"/>
      <c r="N614" s="182"/>
      <c r="O614" s="182"/>
      <c r="P614" s="182"/>
      <c r="Q614" s="182"/>
      <c r="R614" s="182"/>
      <c r="S614" s="182"/>
      <c r="T614" s="183"/>
      <c r="AT614" s="177" t="s">
        <v>170</v>
      </c>
      <c r="AU614" s="177" t="s">
        <v>83</v>
      </c>
      <c r="AV614" s="14" t="s">
        <v>83</v>
      </c>
      <c r="AW614" s="14" t="s">
        <v>32</v>
      </c>
      <c r="AX614" s="14" t="s">
        <v>75</v>
      </c>
      <c r="AY614" s="177" t="s">
        <v>157</v>
      </c>
    </row>
    <row r="615" spans="1:65" s="15" customFormat="1" ht="11.25">
      <c r="B615" s="184"/>
      <c r="D615" s="163" t="s">
        <v>170</v>
      </c>
      <c r="E615" s="185" t="s">
        <v>1</v>
      </c>
      <c r="F615" s="186" t="s">
        <v>195</v>
      </c>
      <c r="H615" s="187">
        <v>8.4849999999999994</v>
      </c>
      <c r="I615" s="188"/>
      <c r="L615" s="184"/>
      <c r="M615" s="189"/>
      <c r="N615" s="190"/>
      <c r="O615" s="190"/>
      <c r="P615" s="190"/>
      <c r="Q615" s="190"/>
      <c r="R615" s="190"/>
      <c r="S615" s="190"/>
      <c r="T615" s="191"/>
      <c r="AT615" s="185" t="s">
        <v>170</v>
      </c>
      <c r="AU615" s="185" t="s">
        <v>83</v>
      </c>
      <c r="AV615" s="15" t="s">
        <v>164</v>
      </c>
      <c r="AW615" s="15" t="s">
        <v>32</v>
      </c>
      <c r="AX615" s="15" t="s">
        <v>81</v>
      </c>
      <c r="AY615" s="185" t="s">
        <v>157</v>
      </c>
    </row>
    <row r="616" spans="1:65" s="2" customFormat="1" ht="55.5" customHeight="1">
      <c r="A616" s="33"/>
      <c r="B616" s="149"/>
      <c r="C616" s="150" t="s">
        <v>812</v>
      </c>
      <c r="D616" s="150" t="s">
        <v>159</v>
      </c>
      <c r="E616" s="151" t="s">
        <v>813</v>
      </c>
      <c r="F616" s="152" t="s">
        <v>814</v>
      </c>
      <c r="G616" s="153" t="s">
        <v>358</v>
      </c>
      <c r="H616" s="154">
        <v>3</v>
      </c>
      <c r="I616" s="155"/>
      <c r="J616" s="156">
        <f>ROUND(I616*H616,2)</f>
        <v>0</v>
      </c>
      <c r="K616" s="152" t="s">
        <v>1</v>
      </c>
      <c r="L616" s="34"/>
      <c r="M616" s="157" t="s">
        <v>1</v>
      </c>
      <c r="N616" s="158" t="s">
        <v>40</v>
      </c>
      <c r="O616" s="59"/>
      <c r="P616" s="159">
        <f>O616*H616</f>
        <v>0</v>
      </c>
      <c r="Q616" s="159">
        <v>0</v>
      </c>
      <c r="R616" s="159">
        <f>Q616*H616</f>
        <v>0</v>
      </c>
      <c r="S616" s="159">
        <v>0</v>
      </c>
      <c r="T616" s="160">
        <f>S616*H616</f>
        <v>0</v>
      </c>
      <c r="U616" s="33"/>
      <c r="V616" s="33"/>
      <c r="W616" s="33"/>
      <c r="X616" s="33"/>
      <c r="Y616" s="33"/>
      <c r="Z616" s="33"/>
      <c r="AA616" s="33"/>
      <c r="AB616" s="33"/>
      <c r="AC616" s="33"/>
      <c r="AD616" s="33"/>
      <c r="AE616" s="33"/>
      <c r="AR616" s="161" t="s">
        <v>164</v>
      </c>
      <c r="AT616" s="161" t="s">
        <v>159</v>
      </c>
      <c r="AU616" s="161" t="s">
        <v>83</v>
      </c>
      <c r="AY616" s="18" t="s">
        <v>157</v>
      </c>
      <c r="BE616" s="162">
        <f>IF(N616="základní",J616,0)</f>
        <v>0</v>
      </c>
      <c r="BF616" s="162">
        <f>IF(N616="snížená",J616,0)</f>
        <v>0</v>
      </c>
      <c r="BG616" s="162">
        <f>IF(N616="zákl. přenesená",J616,0)</f>
        <v>0</v>
      </c>
      <c r="BH616" s="162">
        <f>IF(N616="sníž. přenesená",J616,0)</f>
        <v>0</v>
      </c>
      <c r="BI616" s="162">
        <f>IF(N616="nulová",J616,0)</f>
        <v>0</v>
      </c>
      <c r="BJ616" s="18" t="s">
        <v>81</v>
      </c>
      <c r="BK616" s="162">
        <f>ROUND(I616*H616,2)</f>
        <v>0</v>
      </c>
      <c r="BL616" s="18" t="s">
        <v>164</v>
      </c>
      <c r="BM616" s="161" t="s">
        <v>815</v>
      </c>
    </row>
    <row r="617" spans="1:65" s="2" customFormat="1" ht="39">
      <c r="A617" s="33"/>
      <c r="B617" s="34"/>
      <c r="C617" s="33"/>
      <c r="D617" s="163" t="s">
        <v>166</v>
      </c>
      <c r="E617" s="33"/>
      <c r="F617" s="164" t="s">
        <v>814</v>
      </c>
      <c r="G617" s="33"/>
      <c r="H617" s="33"/>
      <c r="I617" s="165"/>
      <c r="J617" s="33"/>
      <c r="K617" s="33"/>
      <c r="L617" s="34"/>
      <c r="M617" s="166"/>
      <c r="N617" s="167"/>
      <c r="O617" s="59"/>
      <c r="P617" s="59"/>
      <c r="Q617" s="59"/>
      <c r="R617" s="59"/>
      <c r="S617" s="59"/>
      <c r="T617" s="60"/>
      <c r="U617" s="33"/>
      <c r="V617" s="33"/>
      <c r="W617" s="33"/>
      <c r="X617" s="33"/>
      <c r="Y617" s="33"/>
      <c r="Z617" s="33"/>
      <c r="AA617" s="33"/>
      <c r="AB617" s="33"/>
      <c r="AC617" s="33"/>
      <c r="AD617" s="33"/>
      <c r="AE617" s="33"/>
      <c r="AT617" s="18" t="s">
        <v>166</v>
      </c>
      <c r="AU617" s="18" t="s">
        <v>83</v>
      </c>
    </row>
    <row r="618" spans="1:65" s="2" customFormat="1" ht="48.75">
      <c r="A618" s="33"/>
      <c r="B618" s="34"/>
      <c r="C618" s="33"/>
      <c r="D618" s="163" t="s">
        <v>168</v>
      </c>
      <c r="E618" s="33"/>
      <c r="F618" s="168" t="s">
        <v>816</v>
      </c>
      <c r="G618" s="33"/>
      <c r="H618" s="33"/>
      <c r="I618" s="165"/>
      <c r="J618" s="33"/>
      <c r="K618" s="33"/>
      <c r="L618" s="34"/>
      <c r="M618" s="166"/>
      <c r="N618" s="167"/>
      <c r="O618" s="59"/>
      <c r="P618" s="59"/>
      <c r="Q618" s="59"/>
      <c r="R618" s="59"/>
      <c r="S618" s="59"/>
      <c r="T618" s="60"/>
      <c r="U618" s="33"/>
      <c r="V618" s="33"/>
      <c r="W618" s="33"/>
      <c r="X618" s="33"/>
      <c r="Y618" s="33"/>
      <c r="Z618" s="33"/>
      <c r="AA618" s="33"/>
      <c r="AB618" s="33"/>
      <c r="AC618" s="33"/>
      <c r="AD618" s="33"/>
      <c r="AE618" s="33"/>
      <c r="AT618" s="18" t="s">
        <v>168</v>
      </c>
      <c r="AU618" s="18" t="s">
        <v>83</v>
      </c>
    </row>
    <row r="619" spans="1:65" s="14" customFormat="1" ht="11.25">
      <c r="B619" s="176"/>
      <c r="D619" s="163" t="s">
        <v>170</v>
      </c>
      <c r="E619" s="177" t="s">
        <v>1</v>
      </c>
      <c r="F619" s="178" t="s">
        <v>788</v>
      </c>
      <c r="H619" s="179">
        <v>1</v>
      </c>
      <c r="I619" s="180"/>
      <c r="L619" s="176"/>
      <c r="M619" s="181"/>
      <c r="N619" s="182"/>
      <c r="O619" s="182"/>
      <c r="P619" s="182"/>
      <c r="Q619" s="182"/>
      <c r="R619" s="182"/>
      <c r="S619" s="182"/>
      <c r="T619" s="183"/>
      <c r="AT619" s="177" t="s">
        <v>170</v>
      </c>
      <c r="AU619" s="177" t="s">
        <v>83</v>
      </c>
      <c r="AV619" s="14" t="s">
        <v>83</v>
      </c>
      <c r="AW619" s="14" t="s">
        <v>32</v>
      </c>
      <c r="AX619" s="14" t="s">
        <v>75</v>
      </c>
      <c r="AY619" s="177" t="s">
        <v>157</v>
      </c>
    </row>
    <row r="620" spans="1:65" s="14" customFormat="1" ht="11.25">
      <c r="B620" s="176"/>
      <c r="D620" s="163" t="s">
        <v>170</v>
      </c>
      <c r="E620" s="177" t="s">
        <v>1</v>
      </c>
      <c r="F620" s="178" t="s">
        <v>817</v>
      </c>
      <c r="H620" s="179">
        <v>1</v>
      </c>
      <c r="I620" s="180"/>
      <c r="L620" s="176"/>
      <c r="M620" s="181"/>
      <c r="N620" s="182"/>
      <c r="O620" s="182"/>
      <c r="P620" s="182"/>
      <c r="Q620" s="182"/>
      <c r="R620" s="182"/>
      <c r="S620" s="182"/>
      <c r="T620" s="183"/>
      <c r="AT620" s="177" t="s">
        <v>170</v>
      </c>
      <c r="AU620" s="177" t="s">
        <v>83</v>
      </c>
      <c r="AV620" s="14" t="s">
        <v>83</v>
      </c>
      <c r="AW620" s="14" t="s">
        <v>32</v>
      </c>
      <c r="AX620" s="14" t="s">
        <v>75</v>
      </c>
      <c r="AY620" s="177" t="s">
        <v>157</v>
      </c>
    </row>
    <row r="621" spans="1:65" s="14" customFormat="1" ht="11.25">
      <c r="B621" s="176"/>
      <c r="D621" s="163" t="s">
        <v>170</v>
      </c>
      <c r="E621" s="177" t="s">
        <v>1</v>
      </c>
      <c r="F621" s="178" t="s">
        <v>818</v>
      </c>
      <c r="H621" s="179">
        <v>1</v>
      </c>
      <c r="I621" s="180"/>
      <c r="L621" s="176"/>
      <c r="M621" s="181"/>
      <c r="N621" s="182"/>
      <c r="O621" s="182"/>
      <c r="P621" s="182"/>
      <c r="Q621" s="182"/>
      <c r="R621" s="182"/>
      <c r="S621" s="182"/>
      <c r="T621" s="183"/>
      <c r="AT621" s="177" t="s">
        <v>170</v>
      </c>
      <c r="AU621" s="177" t="s">
        <v>83</v>
      </c>
      <c r="AV621" s="14" t="s">
        <v>83</v>
      </c>
      <c r="AW621" s="14" t="s">
        <v>32</v>
      </c>
      <c r="AX621" s="14" t="s">
        <v>75</v>
      </c>
      <c r="AY621" s="177" t="s">
        <v>157</v>
      </c>
    </row>
    <row r="622" spans="1:65" s="15" customFormat="1" ht="11.25">
      <c r="B622" s="184"/>
      <c r="D622" s="163" t="s">
        <v>170</v>
      </c>
      <c r="E622" s="185" t="s">
        <v>1</v>
      </c>
      <c r="F622" s="186" t="s">
        <v>195</v>
      </c>
      <c r="H622" s="187">
        <v>3</v>
      </c>
      <c r="I622" s="188"/>
      <c r="L622" s="184"/>
      <c r="M622" s="189"/>
      <c r="N622" s="190"/>
      <c r="O622" s="190"/>
      <c r="P622" s="190"/>
      <c r="Q622" s="190"/>
      <c r="R622" s="190"/>
      <c r="S622" s="190"/>
      <c r="T622" s="191"/>
      <c r="AT622" s="185" t="s">
        <v>170</v>
      </c>
      <c r="AU622" s="185" t="s">
        <v>83</v>
      </c>
      <c r="AV622" s="15" t="s">
        <v>164</v>
      </c>
      <c r="AW622" s="15" t="s">
        <v>32</v>
      </c>
      <c r="AX622" s="15" t="s">
        <v>81</v>
      </c>
      <c r="AY622" s="185" t="s">
        <v>157</v>
      </c>
    </row>
    <row r="623" spans="1:65" s="2" customFormat="1" ht="55.5" customHeight="1">
      <c r="A623" s="33"/>
      <c r="B623" s="149"/>
      <c r="C623" s="150" t="s">
        <v>819</v>
      </c>
      <c r="D623" s="150" t="s">
        <v>159</v>
      </c>
      <c r="E623" s="151" t="s">
        <v>820</v>
      </c>
      <c r="F623" s="152" t="s">
        <v>821</v>
      </c>
      <c r="G623" s="153" t="s">
        <v>358</v>
      </c>
      <c r="H623" s="154">
        <v>2</v>
      </c>
      <c r="I623" s="155"/>
      <c r="J623" s="156">
        <f>ROUND(I623*H623,2)</f>
        <v>0</v>
      </c>
      <c r="K623" s="152" t="s">
        <v>1</v>
      </c>
      <c r="L623" s="34"/>
      <c r="M623" s="157" t="s">
        <v>1</v>
      </c>
      <c r="N623" s="158" t="s">
        <v>40</v>
      </c>
      <c r="O623" s="59"/>
      <c r="P623" s="159">
        <f>O623*H623</f>
        <v>0</v>
      </c>
      <c r="Q623" s="159">
        <v>0</v>
      </c>
      <c r="R623" s="159">
        <f>Q623*H623</f>
        <v>0</v>
      </c>
      <c r="S623" s="159">
        <v>0</v>
      </c>
      <c r="T623" s="160">
        <f>S623*H623</f>
        <v>0</v>
      </c>
      <c r="U623" s="33"/>
      <c r="V623" s="33"/>
      <c r="W623" s="33"/>
      <c r="X623" s="33"/>
      <c r="Y623" s="33"/>
      <c r="Z623" s="33"/>
      <c r="AA623" s="33"/>
      <c r="AB623" s="33"/>
      <c r="AC623" s="33"/>
      <c r="AD623" s="33"/>
      <c r="AE623" s="33"/>
      <c r="AR623" s="161" t="s">
        <v>164</v>
      </c>
      <c r="AT623" s="161" t="s">
        <v>159</v>
      </c>
      <c r="AU623" s="161" t="s">
        <v>83</v>
      </c>
      <c r="AY623" s="18" t="s">
        <v>157</v>
      </c>
      <c r="BE623" s="162">
        <f>IF(N623="základní",J623,0)</f>
        <v>0</v>
      </c>
      <c r="BF623" s="162">
        <f>IF(N623="snížená",J623,0)</f>
        <v>0</v>
      </c>
      <c r="BG623" s="162">
        <f>IF(N623="zákl. přenesená",J623,0)</f>
        <v>0</v>
      </c>
      <c r="BH623" s="162">
        <f>IF(N623="sníž. přenesená",J623,0)</f>
        <v>0</v>
      </c>
      <c r="BI623" s="162">
        <f>IF(N623="nulová",J623,0)</f>
        <v>0</v>
      </c>
      <c r="BJ623" s="18" t="s">
        <v>81</v>
      </c>
      <c r="BK623" s="162">
        <f>ROUND(I623*H623,2)</f>
        <v>0</v>
      </c>
      <c r="BL623" s="18" t="s">
        <v>164</v>
      </c>
      <c r="BM623" s="161" t="s">
        <v>822</v>
      </c>
    </row>
    <row r="624" spans="1:65" s="2" customFormat="1" ht="39">
      <c r="A624" s="33"/>
      <c r="B624" s="34"/>
      <c r="C624" s="33"/>
      <c r="D624" s="163" t="s">
        <v>166</v>
      </c>
      <c r="E624" s="33"/>
      <c r="F624" s="164" t="s">
        <v>821</v>
      </c>
      <c r="G624" s="33"/>
      <c r="H624" s="33"/>
      <c r="I624" s="165"/>
      <c r="J624" s="33"/>
      <c r="K624" s="33"/>
      <c r="L624" s="34"/>
      <c r="M624" s="166"/>
      <c r="N624" s="167"/>
      <c r="O624" s="59"/>
      <c r="P624" s="59"/>
      <c r="Q624" s="59"/>
      <c r="R624" s="59"/>
      <c r="S624" s="59"/>
      <c r="T624" s="60"/>
      <c r="U624" s="33"/>
      <c r="V624" s="33"/>
      <c r="W624" s="33"/>
      <c r="X624" s="33"/>
      <c r="Y624" s="33"/>
      <c r="Z624" s="33"/>
      <c r="AA624" s="33"/>
      <c r="AB624" s="33"/>
      <c r="AC624" s="33"/>
      <c r="AD624" s="33"/>
      <c r="AE624" s="33"/>
      <c r="AT624" s="18" t="s">
        <v>166</v>
      </c>
      <c r="AU624" s="18" t="s">
        <v>83</v>
      </c>
    </row>
    <row r="625" spans="1:65" s="2" customFormat="1" ht="48.75">
      <c r="A625" s="33"/>
      <c r="B625" s="34"/>
      <c r="C625" s="33"/>
      <c r="D625" s="163" t="s">
        <v>168</v>
      </c>
      <c r="E625" s="33"/>
      <c r="F625" s="168" t="s">
        <v>816</v>
      </c>
      <c r="G625" s="33"/>
      <c r="H625" s="33"/>
      <c r="I625" s="165"/>
      <c r="J625" s="33"/>
      <c r="K625" s="33"/>
      <c r="L625" s="34"/>
      <c r="M625" s="166"/>
      <c r="N625" s="167"/>
      <c r="O625" s="59"/>
      <c r="P625" s="59"/>
      <c r="Q625" s="59"/>
      <c r="R625" s="59"/>
      <c r="S625" s="59"/>
      <c r="T625" s="60"/>
      <c r="U625" s="33"/>
      <c r="V625" s="33"/>
      <c r="W625" s="33"/>
      <c r="X625" s="33"/>
      <c r="Y625" s="33"/>
      <c r="Z625" s="33"/>
      <c r="AA625" s="33"/>
      <c r="AB625" s="33"/>
      <c r="AC625" s="33"/>
      <c r="AD625" s="33"/>
      <c r="AE625" s="33"/>
      <c r="AT625" s="18" t="s">
        <v>168</v>
      </c>
      <c r="AU625" s="18" t="s">
        <v>83</v>
      </c>
    </row>
    <row r="626" spans="1:65" s="14" customFormat="1" ht="11.25">
      <c r="B626" s="176"/>
      <c r="D626" s="163" t="s">
        <v>170</v>
      </c>
      <c r="E626" s="177" t="s">
        <v>1</v>
      </c>
      <c r="F626" s="178" t="s">
        <v>823</v>
      </c>
      <c r="H626" s="179">
        <v>1</v>
      </c>
      <c r="I626" s="180"/>
      <c r="L626" s="176"/>
      <c r="M626" s="181"/>
      <c r="N626" s="182"/>
      <c r="O626" s="182"/>
      <c r="P626" s="182"/>
      <c r="Q626" s="182"/>
      <c r="R626" s="182"/>
      <c r="S626" s="182"/>
      <c r="T626" s="183"/>
      <c r="AT626" s="177" t="s">
        <v>170</v>
      </c>
      <c r="AU626" s="177" t="s">
        <v>83</v>
      </c>
      <c r="AV626" s="14" t="s">
        <v>83</v>
      </c>
      <c r="AW626" s="14" t="s">
        <v>32</v>
      </c>
      <c r="AX626" s="14" t="s">
        <v>75</v>
      </c>
      <c r="AY626" s="177" t="s">
        <v>157</v>
      </c>
    </row>
    <row r="627" spans="1:65" s="14" customFormat="1" ht="11.25">
      <c r="B627" s="176"/>
      <c r="D627" s="163" t="s">
        <v>170</v>
      </c>
      <c r="E627" s="177" t="s">
        <v>1</v>
      </c>
      <c r="F627" s="178" t="s">
        <v>824</v>
      </c>
      <c r="H627" s="179">
        <v>1</v>
      </c>
      <c r="I627" s="180"/>
      <c r="L627" s="176"/>
      <c r="M627" s="181"/>
      <c r="N627" s="182"/>
      <c r="O627" s="182"/>
      <c r="P627" s="182"/>
      <c r="Q627" s="182"/>
      <c r="R627" s="182"/>
      <c r="S627" s="182"/>
      <c r="T627" s="183"/>
      <c r="AT627" s="177" t="s">
        <v>170</v>
      </c>
      <c r="AU627" s="177" t="s">
        <v>83</v>
      </c>
      <c r="AV627" s="14" t="s">
        <v>83</v>
      </c>
      <c r="AW627" s="14" t="s">
        <v>32</v>
      </c>
      <c r="AX627" s="14" t="s">
        <v>75</v>
      </c>
      <c r="AY627" s="177" t="s">
        <v>157</v>
      </c>
    </row>
    <row r="628" spans="1:65" s="15" customFormat="1" ht="11.25">
      <c r="B628" s="184"/>
      <c r="D628" s="163" t="s">
        <v>170</v>
      </c>
      <c r="E628" s="185" t="s">
        <v>1</v>
      </c>
      <c r="F628" s="186" t="s">
        <v>195</v>
      </c>
      <c r="H628" s="187">
        <v>2</v>
      </c>
      <c r="I628" s="188"/>
      <c r="L628" s="184"/>
      <c r="M628" s="189"/>
      <c r="N628" s="190"/>
      <c r="O628" s="190"/>
      <c r="P628" s="190"/>
      <c r="Q628" s="190"/>
      <c r="R628" s="190"/>
      <c r="S628" s="190"/>
      <c r="T628" s="191"/>
      <c r="AT628" s="185" t="s">
        <v>170</v>
      </c>
      <c r="AU628" s="185" t="s">
        <v>83</v>
      </c>
      <c r="AV628" s="15" t="s">
        <v>164</v>
      </c>
      <c r="AW628" s="15" t="s">
        <v>32</v>
      </c>
      <c r="AX628" s="15" t="s">
        <v>81</v>
      </c>
      <c r="AY628" s="185" t="s">
        <v>157</v>
      </c>
    </row>
    <row r="629" spans="1:65" s="2" customFormat="1" ht="37.9" customHeight="1">
      <c r="A629" s="33"/>
      <c r="B629" s="149"/>
      <c r="C629" s="150" t="s">
        <v>825</v>
      </c>
      <c r="D629" s="150" t="s">
        <v>159</v>
      </c>
      <c r="E629" s="151" t="s">
        <v>826</v>
      </c>
      <c r="F629" s="152" t="s">
        <v>827</v>
      </c>
      <c r="G629" s="153" t="s">
        <v>358</v>
      </c>
      <c r="H629" s="154">
        <v>2</v>
      </c>
      <c r="I629" s="155"/>
      <c r="J629" s="156">
        <f>ROUND(I629*H629,2)</f>
        <v>0</v>
      </c>
      <c r="K629" s="152" t="s">
        <v>1</v>
      </c>
      <c r="L629" s="34"/>
      <c r="M629" s="157" t="s">
        <v>1</v>
      </c>
      <c r="N629" s="158" t="s">
        <v>40</v>
      </c>
      <c r="O629" s="59"/>
      <c r="P629" s="159">
        <f>O629*H629</f>
        <v>0</v>
      </c>
      <c r="Q629" s="159">
        <v>0</v>
      </c>
      <c r="R629" s="159">
        <f>Q629*H629</f>
        <v>0</v>
      </c>
      <c r="S629" s="159">
        <v>0</v>
      </c>
      <c r="T629" s="160">
        <f>S629*H629</f>
        <v>0</v>
      </c>
      <c r="U629" s="33"/>
      <c r="V629" s="33"/>
      <c r="W629" s="33"/>
      <c r="X629" s="33"/>
      <c r="Y629" s="33"/>
      <c r="Z629" s="33"/>
      <c r="AA629" s="33"/>
      <c r="AB629" s="33"/>
      <c r="AC629" s="33"/>
      <c r="AD629" s="33"/>
      <c r="AE629" s="33"/>
      <c r="AR629" s="161" t="s">
        <v>164</v>
      </c>
      <c r="AT629" s="161" t="s">
        <v>159</v>
      </c>
      <c r="AU629" s="161" t="s">
        <v>83</v>
      </c>
      <c r="AY629" s="18" t="s">
        <v>157</v>
      </c>
      <c r="BE629" s="162">
        <f>IF(N629="základní",J629,0)</f>
        <v>0</v>
      </c>
      <c r="BF629" s="162">
        <f>IF(N629="snížená",J629,0)</f>
        <v>0</v>
      </c>
      <c r="BG629" s="162">
        <f>IF(N629="zákl. přenesená",J629,0)</f>
        <v>0</v>
      </c>
      <c r="BH629" s="162">
        <f>IF(N629="sníž. přenesená",J629,0)</f>
        <v>0</v>
      </c>
      <c r="BI629" s="162">
        <f>IF(N629="nulová",J629,0)</f>
        <v>0</v>
      </c>
      <c r="BJ629" s="18" t="s">
        <v>81</v>
      </c>
      <c r="BK629" s="162">
        <f>ROUND(I629*H629,2)</f>
        <v>0</v>
      </c>
      <c r="BL629" s="18" t="s">
        <v>164</v>
      </c>
      <c r="BM629" s="161" t="s">
        <v>828</v>
      </c>
    </row>
    <row r="630" spans="1:65" s="2" customFormat="1" ht="19.5">
      <c r="A630" s="33"/>
      <c r="B630" s="34"/>
      <c r="C630" s="33"/>
      <c r="D630" s="163" t="s">
        <v>166</v>
      </c>
      <c r="E630" s="33"/>
      <c r="F630" s="164" t="s">
        <v>827</v>
      </c>
      <c r="G630" s="33"/>
      <c r="H630" s="33"/>
      <c r="I630" s="165"/>
      <c r="J630" s="33"/>
      <c r="K630" s="33"/>
      <c r="L630" s="34"/>
      <c r="M630" s="166"/>
      <c r="N630" s="167"/>
      <c r="O630" s="59"/>
      <c r="P630" s="59"/>
      <c r="Q630" s="59"/>
      <c r="R630" s="59"/>
      <c r="S630" s="59"/>
      <c r="T630" s="60"/>
      <c r="U630" s="33"/>
      <c r="V630" s="33"/>
      <c r="W630" s="33"/>
      <c r="X630" s="33"/>
      <c r="Y630" s="33"/>
      <c r="Z630" s="33"/>
      <c r="AA630" s="33"/>
      <c r="AB630" s="33"/>
      <c r="AC630" s="33"/>
      <c r="AD630" s="33"/>
      <c r="AE630" s="33"/>
      <c r="AT630" s="18" t="s">
        <v>166</v>
      </c>
      <c r="AU630" s="18" t="s">
        <v>83</v>
      </c>
    </row>
    <row r="631" spans="1:65" s="2" customFormat="1" ht="48.75">
      <c r="A631" s="33"/>
      <c r="B631" s="34"/>
      <c r="C631" s="33"/>
      <c r="D631" s="163" t="s">
        <v>168</v>
      </c>
      <c r="E631" s="33"/>
      <c r="F631" s="168" t="s">
        <v>816</v>
      </c>
      <c r="G631" s="33"/>
      <c r="H631" s="33"/>
      <c r="I631" s="165"/>
      <c r="J631" s="33"/>
      <c r="K631" s="33"/>
      <c r="L631" s="34"/>
      <c r="M631" s="166"/>
      <c r="N631" s="167"/>
      <c r="O631" s="59"/>
      <c r="P631" s="59"/>
      <c r="Q631" s="59"/>
      <c r="R631" s="59"/>
      <c r="S631" s="59"/>
      <c r="T631" s="60"/>
      <c r="U631" s="33"/>
      <c r="V631" s="33"/>
      <c r="W631" s="33"/>
      <c r="X631" s="33"/>
      <c r="Y631" s="33"/>
      <c r="Z631" s="33"/>
      <c r="AA631" s="33"/>
      <c r="AB631" s="33"/>
      <c r="AC631" s="33"/>
      <c r="AD631" s="33"/>
      <c r="AE631" s="33"/>
      <c r="AT631" s="18" t="s">
        <v>168</v>
      </c>
      <c r="AU631" s="18" t="s">
        <v>83</v>
      </c>
    </row>
    <row r="632" spans="1:65" s="14" customFormat="1" ht="11.25">
      <c r="B632" s="176"/>
      <c r="D632" s="163" t="s">
        <v>170</v>
      </c>
      <c r="E632" s="177" t="s">
        <v>1</v>
      </c>
      <c r="F632" s="178" t="s">
        <v>829</v>
      </c>
      <c r="H632" s="179">
        <v>1</v>
      </c>
      <c r="I632" s="180"/>
      <c r="L632" s="176"/>
      <c r="M632" s="181"/>
      <c r="N632" s="182"/>
      <c r="O632" s="182"/>
      <c r="P632" s="182"/>
      <c r="Q632" s="182"/>
      <c r="R632" s="182"/>
      <c r="S632" s="182"/>
      <c r="T632" s="183"/>
      <c r="AT632" s="177" t="s">
        <v>170</v>
      </c>
      <c r="AU632" s="177" t="s">
        <v>83</v>
      </c>
      <c r="AV632" s="14" t="s">
        <v>83</v>
      </c>
      <c r="AW632" s="14" t="s">
        <v>32</v>
      </c>
      <c r="AX632" s="14" t="s">
        <v>75</v>
      </c>
      <c r="AY632" s="177" t="s">
        <v>157</v>
      </c>
    </row>
    <row r="633" spans="1:65" s="14" customFormat="1" ht="11.25">
      <c r="B633" s="176"/>
      <c r="D633" s="163" t="s">
        <v>170</v>
      </c>
      <c r="E633" s="177" t="s">
        <v>1</v>
      </c>
      <c r="F633" s="178" t="s">
        <v>830</v>
      </c>
      <c r="H633" s="179">
        <v>1</v>
      </c>
      <c r="I633" s="180"/>
      <c r="L633" s="176"/>
      <c r="M633" s="181"/>
      <c r="N633" s="182"/>
      <c r="O633" s="182"/>
      <c r="P633" s="182"/>
      <c r="Q633" s="182"/>
      <c r="R633" s="182"/>
      <c r="S633" s="182"/>
      <c r="T633" s="183"/>
      <c r="AT633" s="177" t="s">
        <v>170</v>
      </c>
      <c r="AU633" s="177" t="s">
        <v>83</v>
      </c>
      <c r="AV633" s="14" t="s">
        <v>83</v>
      </c>
      <c r="AW633" s="14" t="s">
        <v>32</v>
      </c>
      <c r="AX633" s="14" t="s">
        <v>75</v>
      </c>
      <c r="AY633" s="177" t="s">
        <v>157</v>
      </c>
    </row>
    <row r="634" spans="1:65" s="15" customFormat="1" ht="11.25">
      <c r="B634" s="184"/>
      <c r="D634" s="163" t="s">
        <v>170</v>
      </c>
      <c r="E634" s="185" t="s">
        <v>1</v>
      </c>
      <c r="F634" s="186" t="s">
        <v>195</v>
      </c>
      <c r="H634" s="187">
        <v>2</v>
      </c>
      <c r="I634" s="188"/>
      <c r="L634" s="184"/>
      <c r="M634" s="189"/>
      <c r="N634" s="190"/>
      <c r="O634" s="190"/>
      <c r="P634" s="190"/>
      <c r="Q634" s="190"/>
      <c r="R634" s="190"/>
      <c r="S634" s="190"/>
      <c r="T634" s="191"/>
      <c r="AT634" s="185" t="s">
        <v>170</v>
      </c>
      <c r="AU634" s="185" t="s">
        <v>83</v>
      </c>
      <c r="AV634" s="15" t="s">
        <v>164</v>
      </c>
      <c r="AW634" s="15" t="s">
        <v>32</v>
      </c>
      <c r="AX634" s="15" t="s">
        <v>81</v>
      </c>
      <c r="AY634" s="185" t="s">
        <v>157</v>
      </c>
    </row>
    <row r="635" spans="1:65" s="2" customFormat="1" ht="37.9" customHeight="1">
      <c r="A635" s="33"/>
      <c r="B635" s="149"/>
      <c r="C635" s="150" t="s">
        <v>831</v>
      </c>
      <c r="D635" s="150" t="s">
        <v>159</v>
      </c>
      <c r="E635" s="151" t="s">
        <v>832</v>
      </c>
      <c r="F635" s="152" t="s">
        <v>833</v>
      </c>
      <c r="G635" s="153" t="s">
        <v>358</v>
      </c>
      <c r="H635" s="154">
        <v>1</v>
      </c>
      <c r="I635" s="155"/>
      <c r="J635" s="156">
        <f>ROUND(I635*H635,2)</f>
        <v>0</v>
      </c>
      <c r="K635" s="152" t="s">
        <v>1</v>
      </c>
      <c r="L635" s="34"/>
      <c r="M635" s="157" t="s">
        <v>1</v>
      </c>
      <c r="N635" s="158" t="s">
        <v>40</v>
      </c>
      <c r="O635" s="59"/>
      <c r="P635" s="159">
        <f>O635*H635</f>
        <v>0</v>
      </c>
      <c r="Q635" s="159">
        <v>0</v>
      </c>
      <c r="R635" s="159">
        <f>Q635*H635</f>
        <v>0</v>
      </c>
      <c r="S635" s="159">
        <v>0</v>
      </c>
      <c r="T635" s="160">
        <f>S635*H635</f>
        <v>0</v>
      </c>
      <c r="U635" s="33"/>
      <c r="V635" s="33"/>
      <c r="W635" s="33"/>
      <c r="X635" s="33"/>
      <c r="Y635" s="33"/>
      <c r="Z635" s="33"/>
      <c r="AA635" s="33"/>
      <c r="AB635" s="33"/>
      <c r="AC635" s="33"/>
      <c r="AD635" s="33"/>
      <c r="AE635" s="33"/>
      <c r="AR635" s="161" t="s">
        <v>164</v>
      </c>
      <c r="AT635" s="161" t="s">
        <v>159</v>
      </c>
      <c r="AU635" s="161" t="s">
        <v>83</v>
      </c>
      <c r="AY635" s="18" t="s">
        <v>157</v>
      </c>
      <c r="BE635" s="162">
        <f>IF(N635="základní",J635,0)</f>
        <v>0</v>
      </c>
      <c r="BF635" s="162">
        <f>IF(N635="snížená",J635,0)</f>
        <v>0</v>
      </c>
      <c r="BG635" s="162">
        <f>IF(N635="zákl. přenesená",J635,0)</f>
        <v>0</v>
      </c>
      <c r="BH635" s="162">
        <f>IF(N635="sníž. přenesená",J635,0)</f>
        <v>0</v>
      </c>
      <c r="BI635" s="162">
        <f>IF(N635="nulová",J635,0)</f>
        <v>0</v>
      </c>
      <c r="BJ635" s="18" t="s">
        <v>81</v>
      </c>
      <c r="BK635" s="162">
        <f>ROUND(I635*H635,2)</f>
        <v>0</v>
      </c>
      <c r="BL635" s="18" t="s">
        <v>164</v>
      </c>
      <c r="BM635" s="161" t="s">
        <v>834</v>
      </c>
    </row>
    <row r="636" spans="1:65" s="2" customFormat="1" ht="29.25">
      <c r="A636" s="33"/>
      <c r="B636" s="34"/>
      <c r="C636" s="33"/>
      <c r="D636" s="163" t="s">
        <v>166</v>
      </c>
      <c r="E636" s="33"/>
      <c r="F636" s="164" t="s">
        <v>833</v>
      </c>
      <c r="G636" s="33"/>
      <c r="H636" s="33"/>
      <c r="I636" s="165"/>
      <c r="J636" s="33"/>
      <c r="K636" s="33"/>
      <c r="L636" s="34"/>
      <c r="M636" s="166"/>
      <c r="N636" s="167"/>
      <c r="O636" s="59"/>
      <c r="P636" s="59"/>
      <c r="Q636" s="59"/>
      <c r="R636" s="59"/>
      <c r="S636" s="59"/>
      <c r="T636" s="60"/>
      <c r="U636" s="33"/>
      <c r="V636" s="33"/>
      <c r="W636" s="33"/>
      <c r="X636" s="33"/>
      <c r="Y636" s="33"/>
      <c r="Z636" s="33"/>
      <c r="AA636" s="33"/>
      <c r="AB636" s="33"/>
      <c r="AC636" s="33"/>
      <c r="AD636" s="33"/>
      <c r="AE636" s="33"/>
      <c r="AT636" s="18" t="s">
        <v>166</v>
      </c>
      <c r="AU636" s="18" t="s">
        <v>83</v>
      </c>
    </row>
    <row r="637" spans="1:65" s="2" customFormat="1" ht="48.75">
      <c r="A637" s="33"/>
      <c r="B637" s="34"/>
      <c r="C637" s="33"/>
      <c r="D637" s="163" t="s">
        <v>168</v>
      </c>
      <c r="E637" s="33"/>
      <c r="F637" s="168" t="s">
        <v>816</v>
      </c>
      <c r="G637" s="33"/>
      <c r="H637" s="33"/>
      <c r="I637" s="165"/>
      <c r="J637" s="33"/>
      <c r="K637" s="33"/>
      <c r="L637" s="34"/>
      <c r="M637" s="166"/>
      <c r="N637" s="167"/>
      <c r="O637" s="59"/>
      <c r="P637" s="59"/>
      <c r="Q637" s="59"/>
      <c r="R637" s="59"/>
      <c r="S637" s="59"/>
      <c r="T637" s="60"/>
      <c r="U637" s="33"/>
      <c r="V637" s="33"/>
      <c r="W637" s="33"/>
      <c r="X637" s="33"/>
      <c r="Y637" s="33"/>
      <c r="Z637" s="33"/>
      <c r="AA637" s="33"/>
      <c r="AB637" s="33"/>
      <c r="AC637" s="33"/>
      <c r="AD637" s="33"/>
      <c r="AE637" s="33"/>
      <c r="AT637" s="18" t="s">
        <v>168</v>
      </c>
      <c r="AU637" s="18" t="s">
        <v>83</v>
      </c>
    </row>
    <row r="638" spans="1:65" s="14" customFormat="1" ht="11.25">
      <c r="B638" s="176"/>
      <c r="D638" s="163" t="s">
        <v>170</v>
      </c>
      <c r="E638" s="177" t="s">
        <v>1</v>
      </c>
      <c r="F638" s="178" t="s">
        <v>835</v>
      </c>
      <c r="H638" s="179">
        <v>1</v>
      </c>
      <c r="I638" s="180"/>
      <c r="L638" s="176"/>
      <c r="M638" s="181"/>
      <c r="N638" s="182"/>
      <c r="O638" s="182"/>
      <c r="P638" s="182"/>
      <c r="Q638" s="182"/>
      <c r="R638" s="182"/>
      <c r="S638" s="182"/>
      <c r="T638" s="183"/>
      <c r="AT638" s="177" t="s">
        <v>170</v>
      </c>
      <c r="AU638" s="177" t="s">
        <v>83</v>
      </c>
      <c r="AV638" s="14" t="s">
        <v>83</v>
      </c>
      <c r="AW638" s="14" t="s">
        <v>32</v>
      </c>
      <c r="AX638" s="14" t="s">
        <v>81</v>
      </c>
      <c r="AY638" s="177" t="s">
        <v>157</v>
      </c>
    </row>
    <row r="639" spans="1:65" s="2" customFormat="1" ht="37.9" customHeight="1">
      <c r="A639" s="33"/>
      <c r="B639" s="149"/>
      <c r="C639" s="150" t="s">
        <v>836</v>
      </c>
      <c r="D639" s="150" t="s">
        <v>159</v>
      </c>
      <c r="E639" s="151" t="s">
        <v>837</v>
      </c>
      <c r="F639" s="152" t="s">
        <v>838</v>
      </c>
      <c r="G639" s="153" t="s">
        <v>358</v>
      </c>
      <c r="H639" s="154">
        <v>1</v>
      </c>
      <c r="I639" s="155"/>
      <c r="J639" s="156">
        <f>ROUND(I639*H639,2)</f>
        <v>0</v>
      </c>
      <c r="K639" s="152" t="s">
        <v>1</v>
      </c>
      <c r="L639" s="34"/>
      <c r="M639" s="157" t="s">
        <v>1</v>
      </c>
      <c r="N639" s="158" t="s">
        <v>40</v>
      </c>
      <c r="O639" s="59"/>
      <c r="P639" s="159">
        <f>O639*H639</f>
        <v>0</v>
      </c>
      <c r="Q639" s="159">
        <v>0</v>
      </c>
      <c r="R639" s="159">
        <f>Q639*H639</f>
        <v>0</v>
      </c>
      <c r="S639" s="159">
        <v>0</v>
      </c>
      <c r="T639" s="160">
        <f>S639*H639</f>
        <v>0</v>
      </c>
      <c r="U639" s="33"/>
      <c r="V639" s="33"/>
      <c r="W639" s="33"/>
      <c r="X639" s="33"/>
      <c r="Y639" s="33"/>
      <c r="Z639" s="33"/>
      <c r="AA639" s="33"/>
      <c r="AB639" s="33"/>
      <c r="AC639" s="33"/>
      <c r="AD639" s="33"/>
      <c r="AE639" s="33"/>
      <c r="AR639" s="161" t="s">
        <v>164</v>
      </c>
      <c r="AT639" s="161" t="s">
        <v>159</v>
      </c>
      <c r="AU639" s="161" t="s">
        <v>83</v>
      </c>
      <c r="AY639" s="18" t="s">
        <v>157</v>
      </c>
      <c r="BE639" s="162">
        <f>IF(N639="základní",J639,0)</f>
        <v>0</v>
      </c>
      <c r="BF639" s="162">
        <f>IF(N639="snížená",J639,0)</f>
        <v>0</v>
      </c>
      <c r="BG639" s="162">
        <f>IF(N639="zákl. přenesená",J639,0)</f>
        <v>0</v>
      </c>
      <c r="BH639" s="162">
        <f>IF(N639="sníž. přenesená",J639,0)</f>
        <v>0</v>
      </c>
      <c r="BI639" s="162">
        <f>IF(N639="nulová",J639,0)</f>
        <v>0</v>
      </c>
      <c r="BJ639" s="18" t="s">
        <v>81</v>
      </c>
      <c r="BK639" s="162">
        <f>ROUND(I639*H639,2)</f>
        <v>0</v>
      </c>
      <c r="BL639" s="18" t="s">
        <v>164</v>
      </c>
      <c r="BM639" s="161" t="s">
        <v>839</v>
      </c>
    </row>
    <row r="640" spans="1:65" s="2" customFormat="1" ht="29.25">
      <c r="A640" s="33"/>
      <c r="B640" s="34"/>
      <c r="C640" s="33"/>
      <c r="D640" s="163" t="s">
        <v>166</v>
      </c>
      <c r="E640" s="33"/>
      <c r="F640" s="164" t="s">
        <v>838</v>
      </c>
      <c r="G640" s="33"/>
      <c r="H640" s="33"/>
      <c r="I640" s="165"/>
      <c r="J640" s="33"/>
      <c r="K640" s="33"/>
      <c r="L640" s="34"/>
      <c r="M640" s="166"/>
      <c r="N640" s="167"/>
      <c r="O640" s="59"/>
      <c r="P640" s="59"/>
      <c r="Q640" s="59"/>
      <c r="R640" s="59"/>
      <c r="S640" s="59"/>
      <c r="T640" s="60"/>
      <c r="U640" s="33"/>
      <c r="V640" s="33"/>
      <c r="W640" s="33"/>
      <c r="X640" s="33"/>
      <c r="Y640" s="33"/>
      <c r="Z640" s="33"/>
      <c r="AA640" s="33"/>
      <c r="AB640" s="33"/>
      <c r="AC640" s="33"/>
      <c r="AD640" s="33"/>
      <c r="AE640" s="33"/>
      <c r="AT640" s="18" t="s">
        <v>166</v>
      </c>
      <c r="AU640" s="18" t="s">
        <v>83</v>
      </c>
    </row>
    <row r="641" spans="1:65" s="2" customFormat="1" ht="29.25">
      <c r="A641" s="33"/>
      <c r="B641" s="34"/>
      <c r="C641" s="33"/>
      <c r="D641" s="163" t="s">
        <v>168</v>
      </c>
      <c r="E641" s="33"/>
      <c r="F641" s="168" t="s">
        <v>169</v>
      </c>
      <c r="G641" s="33"/>
      <c r="H641" s="33"/>
      <c r="I641" s="165"/>
      <c r="J641" s="33"/>
      <c r="K641" s="33"/>
      <c r="L641" s="34"/>
      <c r="M641" s="166"/>
      <c r="N641" s="167"/>
      <c r="O641" s="59"/>
      <c r="P641" s="59"/>
      <c r="Q641" s="59"/>
      <c r="R641" s="59"/>
      <c r="S641" s="59"/>
      <c r="T641" s="60"/>
      <c r="U641" s="33"/>
      <c r="V641" s="33"/>
      <c r="W641" s="33"/>
      <c r="X641" s="33"/>
      <c r="Y641" s="33"/>
      <c r="Z641" s="33"/>
      <c r="AA641" s="33"/>
      <c r="AB641" s="33"/>
      <c r="AC641" s="33"/>
      <c r="AD641" s="33"/>
      <c r="AE641" s="33"/>
      <c r="AT641" s="18" t="s">
        <v>168</v>
      </c>
      <c r="AU641" s="18" t="s">
        <v>83</v>
      </c>
    </row>
    <row r="642" spans="1:65" s="14" customFormat="1" ht="11.25">
      <c r="B642" s="176"/>
      <c r="D642" s="163" t="s">
        <v>170</v>
      </c>
      <c r="E642" s="177" t="s">
        <v>1</v>
      </c>
      <c r="F642" s="178" t="s">
        <v>840</v>
      </c>
      <c r="H642" s="179">
        <v>1</v>
      </c>
      <c r="I642" s="180"/>
      <c r="L642" s="176"/>
      <c r="M642" s="181"/>
      <c r="N642" s="182"/>
      <c r="O642" s="182"/>
      <c r="P642" s="182"/>
      <c r="Q642" s="182"/>
      <c r="R642" s="182"/>
      <c r="S642" s="182"/>
      <c r="T642" s="183"/>
      <c r="AT642" s="177" t="s">
        <v>170</v>
      </c>
      <c r="AU642" s="177" t="s">
        <v>83</v>
      </c>
      <c r="AV642" s="14" t="s">
        <v>83</v>
      </c>
      <c r="AW642" s="14" t="s">
        <v>32</v>
      </c>
      <c r="AX642" s="14" t="s">
        <v>81</v>
      </c>
      <c r="AY642" s="177" t="s">
        <v>157</v>
      </c>
    </row>
    <row r="643" spans="1:65" s="2" customFormat="1" ht="24.2" customHeight="1">
      <c r="A643" s="33"/>
      <c r="B643" s="149"/>
      <c r="C643" s="150" t="s">
        <v>841</v>
      </c>
      <c r="D643" s="150" t="s">
        <v>159</v>
      </c>
      <c r="E643" s="151" t="s">
        <v>842</v>
      </c>
      <c r="F643" s="152" t="s">
        <v>843</v>
      </c>
      <c r="G643" s="153" t="s">
        <v>162</v>
      </c>
      <c r="H643" s="154">
        <v>5</v>
      </c>
      <c r="I643" s="155"/>
      <c r="J643" s="156">
        <f>ROUND(I643*H643,2)</f>
        <v>0</v>
      </c>
      <c r="K643" s="152" t="s">
        <v>163</v>
      </c>
      <c r="L643" s="34"/>
      <c r="M643" s="157" t="s">
        <v>1</v>
      </c>
      <c r="N643" s="158" t="s">
        <v>40</v>
      </c>
      <c r="O643" s="59"/>
      <c r="P643" s="159">
        <f>O643*H643</f>
        <v>0</v>
      </c>
      <c r="Q643" s="159">
        <v>0</v>
      </c>
      <c r="R643" s="159">
        <f>Q643*H643</f>
        <v>0</v>
      </c>
      <c r="S643" s="159">
        <v>6.0999999999999999E-2</v>
      </c>
      <c r="T643" s="160">
        <f>S643*H643</f>
        <v>0.30499999999999999</v>
      </c>
      <c r="U643" s="33"/>
      <c r="V643" s="33"/>
      <c r="W643" s="33"/>
      <c r="X643" s="33"/>
      <c r="Y643" s="33"/>
      <c r="Z643" s="33"/>
      <c r="AA643" s="33"/>
      <c r="AB643" s="33"/>
      <c r="AC643" s="33"/>
      <c r="AD643" s="33"/>
      <c r="AE643" s="33"/>
      <c r="AR643" s="161" t="s">
        <v>164</v>
      </c>
      <c r="AT643" s="161" t="s">
        <v>159</v>
      </c>
      <c r="AU643" s="161" t="s">
        <v>83</v>
      </c>
      <c r="AY643" s="18" t="s">
        <v>157</v>
      </c>
      <c r="BE643" s="162">
        <f>IF(N643="základní",J643,0)</f>
        <v>0</v>
      </c>
      <c r="BF643" s="162">
        <f>IF(N643="snížená",J643,0)</f>
        <v>0</v>
      </c>
      <c r="BG643" s="162">
        <f>IF(N643="zákl. přenesená",J643,0)</f>
        <v>0</v>
      </c>
      <c r="BH643" s="162">
        <f>IF(N643="sníž. přenesená",J643,0)</f>
        <v>0</v>
      </c>
      <c r="BI643" s="162">
        <f>IF(N643="nulová",J643,0)</f>
        <v>0</v>
      </c>
      <c r="BJ643" s="18" t="s">
        <v>81</v>
      </c>
      <c r="BK643" s="162">
        <f>ROUND(I643*H643,2)</f>
        <v>0</v>
      </c>
      <c r="BL643" s="18" t="s">
        <v>164</v>
      </c>
      <c r="BM643" s="161" t="s">
        <v>844</v>
      </c>
    </row>
    <row r="644" spans="1:65" s="2" customFormat="1" ht="11.25">
      <c r="A644" s="33"/>
      <c r="B644" s="34"/>
      <c r="C644" s="33"/>
      <c r="D644" s="163" t="s">
        <v>166</v>
      </c>
      <c r="E644" s="33"/>
      <c r="F644" s="164" t="s">
        <v>845</v>
      </c>
      <c r="G644" s="33"/>
      <c r="H644" s="33"/>
      <c r="I644" s="165"/>
      <c r="J644" s="33"/>
      <c r="K644" s="33"/>
      <c r="L644" s="34"/>
      <c r="M644" s="166"/>
      <c r="N644" s="167"/>
      <c r="O644" s="59"/>
      <c r="P644" s="59"/>
      <c r="Q644" s="59"/>
      <c r="R644" s="59"/>
      <c r="S644" s="59"/>
      <c r="T644" s="60"/>
      <c r="U644" s="33"/>
      <c r="V644" s="33"/>
      <c r="W644" s="33"/>
      <c r="X644" s="33"/>
      <c r="Y644" s="33"/>
      <c r="Z644" s="33"/>
      <c r="AA644" s="33"/>
      <c r="AB644" s="33"/>
      <c r="AC644" s="33"/>
      <c r="AD644" s="33"/>
      <c r="AE644" s="33"/>
      <c r="AT644" s="18" t="s">
        <v>166</v>
      </c>
      <c r="AU644" s="18" t="s">
        <v>83</v>
      </c>
    </row>
    <row r="645" spans="1:65" s="2" customFormat="1" ht="29.25">
      <c r="A645" s="33"/>
      <c r="B645" s="34"/>
      <c r="C645" s="33"/>
      <c r="D645" s="163" t="s">
        <v>168</v>
      </c>
      <c r="E645" s="33"/>
      <c r="F645" s="168" t="s">
        <v>273</v>
      </c>
      <c r="G645" s="33"/>
      <c r="H645" s="33"/>
      <c r="I645" s="165"/>
      <c r="J645" s="33"/>
      <c r="K645" s="33"/>
      <c r="L645" s="34"/>
      <c r="M645" s="166"/>
      <c r="N645" s="167"/>
      <c r="O645" s="59"/>
      <c r="P645" s="59"/>
      <c r="Q645" s="59"/>
      <c r="R645" s="59"/>
      <c r="S645" s="59"/>
      <c r="T645" s="60"/>
      <c r="U645" s="33"/>
      <c r="V645" s="33"/>
      <c r="W645" s="33"/>
      <c r="X645" s="33"/>
      <c r="Y645" s="33"/>
      <c r="Z645" s="33"/>
      <c r="AA645" s="33"/>
      <c r="AB645" s="33"/>
      <c r="AC645" s="33"/>
      <c r="AD645" s="33"/>
      <c r="AE645" s="33"/>
      <c r="AT645" s="18" t="s">
        <v>168</v>
      </c>
      <c r="AU645" s="18" t="s">
        <v>83</v>
      </c>
    </row>
    <row r="646" spans="1:65" s="13" customFormat="1" ht="11.25">
      <c r="B646" s="169"/>
      <c r="D646" s="163" t="s">
        <v>170</v>
      </c>
      <c r="E646" s="170" t="s">
        <v>1</v>
      </c>
      <c r="F646" s="171" t="s">
        <v>846</v>
      </c>
      <c r="H646" s="170" t="s">
        <v>1</v>
      </c>
      <c r="I646" s="172"/>
      <c r="L646" s="169"/>
      <c r="M646" s="173"/>
      <c r="N646" s="174"/>
      <c r="O646" s="174"/>
      <c r="P646" s="174"/>
      <c r="Q646" s="174"/>
      <c r="R646" s="174"/>
      <c r="S646" s="174"/>
      <c r="T646" s="175"/>
      <c r="AT646" s="170" t="s">
        <v>170</v>
      </c>
      <c r="AU646" s="170" t="s">
        <v>83</v>
      </c>
      <c r="AV646" s="13" t="s">
        <v>81</v>
      </c>
      <c r="AW646" s="13" t="s">
        <v>32</v>
      </c>
      <c r="AX646" s="13" t="s">
        <v>75</v>
      </c>
      <c r="AY646" s="170" t="s">
        <v>157</v>
      </c>
    </row>
    <row r="647" spans="1:65" s="14" customFormat="1" ht="11.25">
      <c r="B647" s="176"/>
      <c r="D647" s="163" t="s">
        <v>170</v>
      </c>
      <c r="E647" s="177" t="s">
        <v>1</v>
      </c>
      <c r="F647" s="178" t="s">
        <v>196</v>
      </c>
      <c r="H647" s="179">
        <v>5</v>
      </c>
      <c r="I647" s="180"/>
      <c r="L647" s="176"/>
      <c r="M647" s="181"/>
      <c r="N647" s="182"/>
      <c r="O647" s="182"/>
      <c r="P647" s="182"/>
      <c r="Q647" s="182"/>
      <c r="R647" s="182"/>
      <c r="S647" s="182"/>
      <c r="T647" s="183"/>
      <c r="AT647" s="177" t="s">
        <v>170</v>
      </c>
      <c r="AU647" s="177" t="s">
        <v>83</v>
      </c>
      <c r="AV647" s="14" t="s">
        <v>83</v>
      </c>
      <c r="AW647" s="14" t="s">
        <v>32</v>
      </c>
      <c r="AX647" s="14" t="s">
        <v>81</v>
      </c>
      <c r="AY647" s="177" t="s">
        <v>157</v>
      </c>
    </row>
    <row r="648" spans="1:65" s="2" customFormat="1" ht="33" customHeight="1">
      <c r="A648" s="33"/>
      <c r="B648" s="149"/>
      <c r="C648" s="150" t="s">
        <v>847</v>
      </c>
      <c r="D648" s="150" t="s">
        <v>159</v>
      </c>
      <c r="E648" s="151" t="s">
        <v>848</v>
      </c>
      <c r="F648" s="152" t="s">
        <v>849</v>
      </c>
      <c r="G648" s="153" t="s">
        <v>162</v>
      </c>
      <c r="H648" s="154">
        <v>105.065</v>
      </c>
      <c r="I648" s="155"/>
      <c r="J648" s="156">
        <f>ROUND(I648*H648,2)</f>
        <v>0</v>
      </c>
      <c r="K648" s="152" t="s">
        <v>163</v>
      </c>
      <c r="L648" s="34"/>
      <c r="M648" s="157" t="s">
        <v>1</v>
      </c>
      <c r="N648" s="158" t="s">
        <v>40</v>
      </c>
      <c r="O648" s="59"/>
      <c r="P648" s="159">
        <f>O648*H648</f>
        <v>0</v>
      </c>
      <c r="Q648" s="159">
        <v>0</v>
      </c>
      <c r="R648" s="159">
        <f>Q648*H648</f>
        <v>0</v>
      </c>
      <c r="S648" s="159">
        <v>7.4999999999999997E-2</v>
      </c>
      <c r="T648" s="160">
        <f>S648*H648</f>
        <v>7.8798749999999993</v>
      </c>
      <c r="U648" s="33"/>
      <c r="V648" s="33"/>
      <c r="W648" s="33"/>
      <c r="X648" s="33"/>
      <c r="Y648" s="33"/>
      <c r="Z648" s="33"/>
      <c r="AA648" s="33"/>
      <c r="AB648" s="33"/>
      <c r="AC648" s="33"/>
      <c r="AD648" s="33"/>
      <c r="AE648" s="33"/>
      <c r="AR648" s="161" t="s">
        <v>164</v>
      </c>
      <c r="AT648" s="161" t="s">
        <v>159</v>
      </c>
      <c r="AU648" s="161" t="s">
        <v>83</v>
      </c>
      <c r="AY648" s="18" t="s">
        <v>157</v>
      </c>
      <c r="BE648" s="162">
        <f>IF(N648="základní",J648,0)</f>
        <v>0</v>
      </c>
      <c r="BF648" s="162">
        <f>IF(N648="snížená",J648,0)</f>
        <v>0</v>
      </c>
      <c r="BG648" s="162">
        <f>IF(N648="zákl. přenesená",J648,0)</f>
        <v>0</v>
      </c>
      <c r="BH648" s="162">
        <f>IF(N648="sníž. přenesená",J648,0)</f>
        <v>0</v>
      </c>
      <c r="BI648" s="162">
        <f>IF(N648="nulová",J648,0)</f>
        <v>0</v>
      </c>
      <c r="BJ648" s="18" t="s">
        <v>81</v>
      </c>
      <c r="BK648" s="162">
        <f>ROUND(I648*H648,2)</f>
        <v>0</v>
      </c>
      <c r="BL648" s="18" t="s">
        <v>164</v>
      </c>
      <c r="BM648" s="161" t="s">
        <v>850</v>
      </c>
    </row>
    <row r="649" spans="1:65" s="2" customFormat="1" ht="19.5">
      <c r="A649" s="33"/>
      <c r="B649" s="34"/>
      <c r="C649" s="33"/>
      <c r="D649" s="163" t="s">
        <v>166</v>
      </c>
      <c r="E649" s="33"/>
      <c r="F649" s="164" t="s">
        <v>851</v>
      </c>
      <c r="G649" s="33"/>
      <c r="H649" s="33"/>
      <c r="I649" s="165"/>
      <c r="J649" s="33"/>
      <c r="K649" s="33"/>
      <c r="L649" s="34"/>
      <c r="M649" s="166"/>
      <c r="N649" s="167"/>
      <c r="O649" s="59"/>
      <c r="P649" s="59"/>
      <c r="Q649" s="59"/>
      <c r="R649" s="59"/>
      <c r="S649" s="59"/>
      <c r="T649" s="60"/>
      <c r="U649" s="33"/>
      <c r="V649" s="33"/>
      <c r="W649" s="33"/>
      <c r="X649" s="33"/>
      <c r="Y649" s="33"/>
      <c r="Z649" s="33"/>
      <c r="AA649" s="33"/>
      <c r="AB649" s="33"/>
      <c r="AC649" s="33"/>
      <c r="AD649" s="33"/>
      <c r="AE649" s="33"/>
      <c r="AT649" s="18" t="s">
        <v>166</v>
      </c>
      <c r="AU649" s="18" t="s">
        <v>83</v>
      </c>
    </row>
    <row r="650" spans="1:65" s="2" customFormat="1" ht="29.25">
      <c r="A650" s="33"/>
      <c r="B650" s="34"/>
      <c r="C650" s="33"/>
      <c r="D650" s="163" t="s">
        <v>168</v>
      </c>
      <c r="E650" s="33"/>
      <c r="F650" s="168" t="s">
        <v>273</v>
      </c>
      <c r="G650" s="33"/>
      <c r="H650" s="33"/>
      <c r="I650" s="165"/>
      <c r="J650" s="33"/>
      <c r="K650" s="33"/>
      <c r="L650" s="34"/>
      <c r="M650" s="166"/>
      <c r="N650" s="167"/>
      <c r="O650" s="59"/>
      <c r="P650" s="59"/>
      <c r="Q650" s="59"/>
      <c r="R650" s="59"/>
      <c r="S650" s="59"/>
      <c r="T650" s="60"/>
      <c r="U650" s="33"/>
      <c r="V650" s="33"/>
      <c r="W650" s="33"/>
      <c r="X650" s="33"/>
      <c r="Y650" s="33"/>
      <c r="Z650" s="33"/>
      <c r="AA650" s="33"/>
      <c r="AB650" s="33"/>
      <c r="AC650" s="33"/>
      <c r="AD650" s="33"/>
      <c r="AE650" s="33"/>
      <c r="AT650" s="18" t="s">
        <v>168</v>
      </c>
      <c r="AU650" s="18" t="s">
        <v>83</v>
      </c>
    </row>
    <row r="651" spans="1:65" s="13" customFormat="1" ht="11.25">
      <c r="B651" s="169"/>
      <c r="D651" s="163" t="s">
        <v>170</v>
      </c>
      <c r="E651" s="170" t="s">
        <v>1</v>
      </c>
      <c r="F651" s="171" t="s">
        <v>852</v>
      </c>
      <c r="H651" s="170" t="s">
        <v>1</v>
      </c>
      <c r="I651" s="172"/>
      <c r="L651" s="169"/>
      <c r="M651" s="173"/>
      <c r="N651" s="174"/>
      <c r="O651" s="174"/>
      <c r="P651" s="174"/>
      <c r="Q651" s="174"/>
      <c r="R651" s="174"/>
      <c r="S651" s="174"/>
      <c r="T651" s="175"/>
      <c r="AT651" s="170" t="s">
        <v>170</v>
      </c>
      <c r="AU651" s="170" t="s">
        <v>83</v>
      </c>
      <c r="AV651" s="13" t="s">
        <v>81</v>
      </c>
      <c r="AW651" s="13" t="s">
        <v>32</v>
      </c>
      <c r="AX651" s="13" t="s">
        <v>75</v>
      </c>
      <c r="AY651" s="170" t="s">
        <v>157</v>
      </c>
    </row>
    <row r="652" spans="1:65" s="14" customFormat="1" ht="11.25">
      <c r="B652" s="176"/>
      <c r="D652" s="163" t="s">
        <v>170</v>
      </c>
      <c r="E652" s="177" t="s">
        <v>1</v>
      </c>
      <c r="F652" s="178" t="s">
        <v>853</v>
      </c>
      <c r="H652" s="179">
        <v>5.6390000000000002</v>
      </c>
      <c r="I652" s="180"/>
      <c r="L652" s="176"/>
      <c r="M652" s="181"/>
      <c r="N652" s="182"/>
      <c r="O652" s="182"/>
      <c r="P652" s="182"/>
      <c r="Q652" s="182"/>
      <c r="R652" s="182"/>
      <c r="S652" s="182"/>
      <c r="T652" s="183"/>
      <c r="AT652" s="177" t="s">
        <v>170</v>
      </c>
      <c r="AU652" s="177" t="s">
        <v>83</v>
      </c>
      <c r="AV652" s="14" t="s">
        <v>83</v>
      </c>
      <c r="AW652" s="14" t="s">
        <v>32</v>
      </c>
      <c r="AX652" s="14" t="s">
        <v>75</v>
      </c>
      <c r="AY652" s="177" t="s">
        <v>157</v>
      </c>
    </row>
    <row r="653" spans="1:65" s="14" customFormat="1" ht="11.25">
      <c r="B653" s="176"/>
      <c r="D653" s="163" t="s">
        <v>170</v>
      </c>
      <c r="E653" s="177" t="s">
        <v>1</v>
      </c>
      <c r="F653" s="178" t="s">
        <v>854</v>
      </c>
      <c r="H653" s="179">
        <v>22.983000000000001</v>
      </c>
      <c r="I653" s="180"/>
      <c r="L653" s="176"/>
      <c r="M653" s="181"/>
      <c r="N653" s="182"/>
      <c r="O653" s="182"/>
      <c r="P653" s="182"/>
      <c r="Q653" s="182"/>
      <c r="R653" s="182"/>
      <c r="S653" s="182"/>
      <c r="T653" s="183"/>
      <c r="AT653" s="177" t="s">
        <v>170</v>
      </c>
      <c r="AU653" s="177" t="s">
        <v>83</v>
      </c>
      <c r="AV653" s="14" t="s">
        <v>83</v>
      </c>
      <c r="AW653" s="14" t="s">
        <v>32</v>
      </c>
      <c r="AX653" s="14" t="s">
        <v>75</v>
      </c>
      <c r="AY653" s="177" t="s">
        <v>157</v>
      </c>
    </row>
    <row r="654" spans="1:65" s="14" customFormat="1" ht="11.25">
      <c r="B654" s="176"/>
      <c r="D654" s="163" t="s">
        <v>170</v>
      </c>
      <c r="E654" s="177" t="s">
        <v>1</v>
      </c>
      <c r="F654" s="178" t="s">
        <v>855</v>
      </c>
      <c r="H654" s="179">
        <v>1.306</v>
      </c>
      <c r="I654" s="180"/>
      <c r="L654" s="176"/>
      <c r="M654" s="181"/>
      <c r="N654" s="182"/>
      <c r="O654" s="182"/>
      <c r="P654" s="182"/>
      <c r="Q654" s="182"/>
      <c r="R654" s="182"/>
      <c r="S654" s="182"/>
      <c r="T654" s="183"/>
      <c r="AT654" s="177" t="s">
        <v>170</v>
      </c>
      <c r="AU654" s="177" t="s">
        <v>83</v>
      </c>
      <c r="AV654" s="14" t="s">
        <v>83</v>
      </c>
      <c r="AW654" s="14" t="s">
        <v>32</v>
      </c>
      <c r="AX654" s="14" t="s">
        <v>75</v>
      </c>
      <c r="AY654" s="177" t="s">
        <v>157</v>
      </c>
    </row>
    <row r="655" spans="1:65" s="14" customFormat="1" ht="11.25">
      <c r="B655" s="176"/>
      <c r="D655" s="163" t="s">
        <v>170</v>
      </c>
      <c r="E655" s="177" t="s">
        <v>1</v>
      </c>
      <c r="F655" s="178" t="s">
        <v>856</v>
      </c>
      <c r="H655" s="179">
        <v>4.2249999999999996</v>
      </c>
      <c r="I655" s="180"/>
      <c r="L655" s="176"/>
      <c r="M655" s="181"/>
      <c r="N655" s="182"/>
      <c r="O655" s="182"/>
      <c r="P655" s="182"/>
      <c r="Q655" s="182"/>
      <c r="R655" s="182"/>
      <c r="S655" s="182"/>
      <c r="T655" s="183"/>
      <c r="AT655" s="177" t="s">
        <v>170</v>
      </c>
      <c r="AU655" s="177" t="s">
        <v>83</v>
      </c>
      <c r="AV655" s="14" t="s">
        <v>83</v>
      </c>
      <c r="AW655" s="14" t="s">
        <v>32</v>
      </c>
      <c r="AX655" s="14" t="s">
        <v>75</v>
      </c>
      <c r="AY655" s="177" t="s">
        <v>157</v>
      </c>
    </row>
    <row r="656" spans="1:65" s="14" customFormat="1" ht="11.25">
      <c r="B656" s="176"/>
      <c r="D656" s="163" t="s">
        <v>170</v>
      </c>
      <c r="E656" s="177" t="s">
        <v>1</v>
      </c>
      <c r="F656" s="178" t="s">
        <v>857</v>
      </c>
      <c r="H656" s="179">
        <v>24.091000000000001</v>
      </c>
      <c r="I656" s="180"/>
      <c r="L656" s="176"/>
      <c r="M656" s="181"/>
      <c r="N656" s="182"/>
      <c r="O656" s="182"/>
      <c r="P656" s="182"/>
      <c r="Q656" s="182"/>
      <c r="R656" s="182"/>
      <c r="S656" s="182"/>
      <c r="T656" s="183"/>
      <c r="AT656" s="177" t="s">
        <v>170</v>
      </c>
      <c r="AU656" s="177" t="s">
        <v>83</v>
      </c>
      <c r="AV656" s="14" t="s">
        <v>83</v>
      </c>
      <c r="AW656" s="14" t="s">
        <v>32</v>
      </c>
      <c r="AX656" s="14" t="s">
        <v>75</v>
      </c>
      <c r="AY656" s="177" t="s">
        <v>157</v>
      </c>
    </row>
    <row r="657" spans="1:65" s="14" customFormat="1" ht="11.25">
      <c r="B657" s="176"/>
      <c r="D657" s="163" t="s">
        <v>170</v>
      </c>
      <c r="E657" s="177" t="s">
        <v>1</v>
      </c>
      <c r="F657" s="178" t="s">
        <v>858</v>
      </c>
      <c r="H657" s="179">
        <v>-3.49</v>
      </c>
      <c r="I657" s="180"/>
      <c r="L657" s="176"/>
      <c r="M657" s="181"/>
      <c r="N657" s="182"/>
      <c r="O657" s="182"/>
      <c r="P657" s="182"/>
      <c r="Q657" s="182"/>
      <c r="R657" s="182"/>
      <c r="S657" s="182"/>
      <c r="T657" s="183"/>
      <c r="AT657" s="177" t="s">
        <v>170</v>
      </c>
      <c r="AU657" s="177" t="s">
        <v>83</v>
      </c>
      <c r="AV657" s="14" t="s">
        <v>83</v>
      </c>
      <c r="AW657" s="14" t="s">
        <v>32</v>
      </c>
      <c r="AX657" s="14" t="s">
        <v>75</v>
      </c>
      <c r="AY657" s="177" t="s">
        <v>157</v>
      </c>
    </row>
    <row r="658" spans="1:65" s="14" customFormat="1" ht="11.25">
      <c r="B658" s="176"/>
      <c r="D658" s="163" t="s">
        <v>170</v>
      </c>
      <c r="E658" s="177" t="s">
        <v>1</v>
      </c>
      <c r="F658" s="178" t="s">
        <v>859</v>
      </c>
      <c r="H658" s="179">
        <v>4.0999999999999996</v>
      </c>
      <c r="I658" s="180"/>
      <c r="L658" s="176"/>
      <c r="M658" s="181"/>
      <c r="N658" s="182"/>
      <c r="O658" s="182"/>
      <c r="P658" s="182"/>
      <c r="Q658" s="182"/>
      <c r="R658" s="182"/>
      <c r="S658" s="182"/>
      <c r="T658" s="183"/>
      <c r="AT658" s="177" t="s">
        <v>170</v>
      </c>
      <c r="AU658" s="177" t="s">
        <v>83</v>
      </c>
      <c r="AV658" s="14" t="s">
        <v>83</v>
      </c>
      <c r="AW658" s="14" t="s">
        <v>32</v>
      </c>
      <c r="AX658" s="14" t="s">
        <v>75</v>
      </c>
      <c r="AY658" s="177" t="s">
        <v>157</v>
      </c>
    </row>
    <row r="659" spans="1:65" s="14" customFormat="1" ht="11.25">
      <c r="B659" s="176"/>
      <c r="D659" s="163" t="s">
        <v>170</v>
      </c>
      <c r="E659" s="177" t="s">
        <v>1</v>
      </c>
      <c r="F659" s="178" t="s">
        <v>860</v>
      </c>
      <c r="H659" s="179">
        <v>1.1399999999999999</v>
      </c>
      <c r="I659" s="180"/>
      <c r="L659" s="176"/>
      <c r="M659" s="181"/>
      <c r="N659" s="182"/>
      <c r="O659" s="182"/>
      <c r="P659" s="182"/>
      <c r="Q659" s="182"/>
      <c r="R659" s="182"/>
      <c r="S659" s="182"/>
      <c r="T659" s="183"/>
      <c r="AT659" s="177" t="s">
        <v>170</v>
      </c>
      <c r="AU659" s="177" t="s">
        <v>83</v>
      </c>
      <c r="AV659" s="14" t="s">
        <v>83</v>
      </c>
      <c r="AW659" s="14" t="s">
        <v>32</v>
      </c>
      <c r="AX659" s="14" t="s">
        <v>75</v>
      </c>
      <c r="AY659" s="177" t="s">
        <v>157</v>
      </c>
    </row>
    <row r="660" spans="1:65" s="16" customFormat="1" ht="11.25">
      <c r="B660" s="202"/>
      <c r="D660" s="163" t="s">
        <v>170</v>
      </c>
      <c r="E660" s="203" t="s">
        <v>1</v>
      </c>
      <c r="F660" s="204" t="s">
        <v>568</v>
      </c>
      <c r="H660" s="205">
        <v>59.994</v>
      </c>
      <c r="I660" s="206"/>
      <c r="L660" s="202"/>
      <c r="M660" s="207"/>
      <c r="N660" s="208"/>
      <c r="O660" s="208"/>
      <c r="P660" s="208"/>
      <c r="Q660" s="208"/>
      <c r="R660" s="208"/>
      <c r="S660" s="208"/>
      <c r="T660" s="209"/>
      <c r="AT660" s="203" t="s">
        <v>170</v>
      </c>
      <c r="AU660" s="203" t="s">
        <v>83</v>
      </c>
      <c r="AV660" s="16" t="s">
        <v>91</v>
      </c>
      <c r="AW660" s="16" t="s">
        <v>32</v>
      </c>
      <c r="AX660" s="16" t="s">
        <v>75</v>
      </c>
      <c r="AY660" s="203" t="s">
        <v>157</v>
      </c>
    </row>
    <row r="661" spans="1:65" s="13" customFormat="1" ht="11.25">
      <c r="B661" s="169"/>
      <c r="D661" s="163" t="s">
        <v>170</v>
      </c>
      <c r="E661" s="170" t="s">
        <v>1</v>
      </c>
      <c r="F661" s="171" t="s">
        <v>553</v>
      </c>
      <c r="H661" s="170" t="s">
        <v>1</v>
      </c>
      <c r="I661" s="172"/>
      <c r="L661" s="169"/>
      <c r="M661" s="173"/>
      <c r="N661" s="174"/>
      <c r="O661" s="174"/>
      <c r="P661" s="174"/>
      <c r="Q661" s="174"/>
      <c r="R661" s="174"/>
      <c r="S661" s="174"/>
      <c r="T661" s="175"/>
      <c r="AT661" s="170" t="s">
        <v>170</v>
      </c>
      <c r="AU661" s="170" t="s">
        <v>83</v>
      </c>
      <c r="AV661" s="13" t="s">
        <v>81</v>
      </c>
      <c r="AW661" s="13" t="s">
        <v>32</v>
      </c>
      <c r="AX661" s="13" t="s">
        <v>75</v>
      </c>
      <c r="AY661" s="170" t="s">
        <v>157</v>
      </c>
    </row>
    <row r="662" spans="1:65" s="14" customFormat="1" ht="11.25">
      <c r="B662" s="176"/>
      <c r="D662" s="163" t="s">
        <v>170</v>
      </c>
      <c r="E662" s="177" t="s">
        <v>1</v>
      </c>
      <c r="F662" s="178" t="s">
        <v>554</v>
      </c>
      <c r="H662" s="179">
        <v>37.932000000000002</v>
      </c>
      <c r="I662" s="180"/>
      <c r="L662" s="176"/>
      <c r="M662" s="181"/>
      <c r="N662" s="182"/>
      <c r="O662" s="182"/>
      <c r="P662" s="182"/>
      <c r="Q662" s="182"/>
      <c r="R662" s="182"/>
      <c r="S662" s="182"/>
      <c r="T662" s="183"/>
      <c r="AT662" s="177" t="s">
        <v>170</v>
      </c>
      <c r="AU662" s="177" t="s">
        <v>83</v>
      </c>
      <c r="AV662" s="14" t="s">
        <v>83</v>
      </c>
      <c r="AW662" s="14" t="s">
        <v>32</v>
      </c>
      <c r="AX662" s="14" t="s">
        <v>75</v>
      </c>
      <c r="AY662" s="177" t="s">
        <v>157</v>
      </c>
    </row>
    <row r="663" spans="1:65" s="14" customFormat="1" ht="11.25">
      <c r="B663" s="176"/>
      <c r="D663" s="163" t="s">
        <v>170</v>
      </c>
      <c r="E663" s="177" t="s">
        <v>1</v>
      </c>
      <c r="F663" s="178" t="s">
        <v>522</v>
      </c>
      <c r="H663" s="179">
        <v>-2.65</v>
      </c>
      <c r="I663" s="180"/>
      <c r="L663" s="176"/>
      <c r="M663" s="181"/>
      <c r="N663" s="182"/>
      <c r="O663" s="182"/>
      <c r="P663" s="182"/>
      <c r="Q663" s="182"/>
      <c r="R663" s="182"/>
      <c r="S663" s="182"/>
      <c r="T663" s="183"/>
      <c r="AT663" s="177" t="s">
        <v>170</v>
      </c>
      <c r="AU663" s="177" t="s">
        <v>83</v>
      </c>
      <c r="AV663" s="14" t="s">
        <v>83</v>
      </c>
      <c r="AW663" s="14" t="s">
        <v>32</v>
      </c>
      <c r="AX663" s="14" t="s">
        <v>75</v>
      </c>
      <c r="AY663" s="177" t="s">
        <v>157</v>
      </c>
    </row>
    <row r="664" spans="1:65" s="14" customFormat="1" ht="11.25">
      <c r="B664" s="176"/>
      <c r="D664" s="163" t="s">
        <v>170</v>
      </c>
      <c r="E664" s="177" t="s">
        <v>1</v>
      </c>
      <c r="F664" s="178" t="s">
        <v>555</v>
      </c>
      <c r="H664" s="179">
        <v>6.32</v>
      </c>
      <c r="I664" s="180"/>
      <c r="L664" s="176"/>
      <c r="M664" s="181"/>
      <c r="N664" s="182"/>
      <c r="O664" s="182"/>
      <c r="P664" s="182"/>
      <c r="Q664" s="182"/>
      <c r="R664" s="182"/>
      <c r="S664" s="182"/>
      <c r="T664" s="183"/>
      <c r="AT664" s="177" t="s">
        <v>170</v>
      </c>
      <c r="AU664" s="177" t="s">
        <v>83</v>
      </c>
      <c r="AV664" s="14" t="s">
        <v>83</v>
      </c>
      <c r="AW664" s="14" t="s">
        <v>32</v>
      </c>
      <c r="AX664" s="14" t="s">
        <v>75</v>
      </c>
      <c r="AY664" s="177" t="s">
        <v>157</v>
      </c>
    </row>
    <row r="665" spans="1:65" s="14" customFormat="1" ht="11.25">
      <c r="B665" s="176"/>
      <c r="D665" s="163" t="s">
        <v>170</v>
      </c>
      <c r="E665" s="177" t="s">
        <v>1</v>
      </c>
      <c r="F665" s="178" t="s">
        <v>556</v>
      </c>
      <c r="H665" s="179">
        <v>3.4689999999999999</v>
      </c>
      <c r="I665" s="180"/>
      <c r="L665" s="176"/>
      <c r="M665" s="181"/>
      <c r="N665" s="182"/>
      <c r="O665" s="182"/>
      <c r="P665" s="182"/>
      <c r="Q665" s="182"/>
      <c r="R665" s="182"/>
      <c r="S665" s="182"/>
      <c r="T665" s="183"/>
      <c r="AT665" s="177" t="s">
        <v>170</v>
      </c>
      <c r="AU665" s="177" t="s">
        <v>83</v>
      </c>
      <c r="AV665" s="14" t="s">
        <v>83</v>
      </c>
      <c r="AW665" s="14" t="s">
        <v>32</v>
      </c>
      <c r="AX665" s="14" t="s">
        <v>75</v>
      </c>
      <c r="AY665" s="177" t="s">
        <v>157</v>
      </c>
    </row>
    <row r="666" spans="1:65" s="16" customFormat="1" ht="11.25">
      <c r="B666" s="202"/>
      <c r="D666" s="163" t="s">
        <v>170</v>
      </c>
      <c r="E666" s="203" t="s">
        <v>1</v>
      </c>
      <c r="F666" s="204" t="s">
        <v>568</v>
      </c>
      <c r="H666" s="205">
        <v>45.071000000000005</v>
      </c>
      <c r="I666" s="206"/>
      <c r="L666" s="202"/>
      <c r="M666" s="207"/>
      <c r="N666" s="208"/>
      <c r="O666" s="208"/>
      <c r="P666" s="208"/>
      <c r="Q666" s="208"/>
      <c r="R666" s="208"/>
      <c r="S666" s="208"/>
      <c r="T666" s="209"/>
      <c r="AT666" s="203" t="s">
        <v>170</v>
      </c>
      <c r="AU666" s="203" t="s">
        <v>83</v>
      </c>
      <c r="AV666" s="16" t="s">
        <v>91</v>
      </c>
      <c r="AW666" s="16" t="s">
        <v>32</v>
      </c>
      <c r="AX666" s="16" t="s">
        <v>75</v>
      </c>
      <c r="AY666" s="203" t="s">
        <v>157</v>
      </c>
    </row>
    <row r="667" spans="1:65" s="15" customFormat="1" ht="11.25">
      <c r="B667" s="184"/>
      <c r="D667" s="163" t="s">
        <v>170</v>
      </c>
      <c r="E667" s="185" t="s">
        <v>1</v>
      </c>
      <c r="F667" s="186" t="s">
        <v>195</v>
      </c>
      <c r="H667" s="187">
        <v>105.065</v>
      </c>
      <c r="I667" s="188"/>
      <c r="L667" s="184"/>
      <c r="M667" s="189"/>
      <c r="N667" s="190"/>
      <c r="O667" s="190"/>
      <c r="P667" s="190"/>
      <c r="Q667" s="190"/>
      <c r="R667" s="190"/>
      <c r="S667" s="190"/>
      <c r="T667" s="191"/>
      <c r="AT667" s="185" t="s">
        <v>170</v>
      </c>
      <c r="AU667" s="185" t="s">
        <v>83</v>
      </c>
      <c r="AV667" s="15" t="s">
        <v>164</v>
      </c>
      <c r="AW667" s="15" t="s">
        <v>32</v>
      </c>
      <c r="AX667" s="15" t="s">
        <v>81</v>
      </c>
      <c r="AY667" s="185" t="s">
        <v>157</v>
      </c>
    </row>
    <row r="668" spans="1:65" s="2" customFormat="1" ht="24.2" customHeight="1">
      <c r="A668" s="33"/>
      <c r="B668" s="149"/>
      <c r="C668" s="150" t="s">
        <v>861</v>
      </c>
      <c r="D668" s="150" t="s">
        <v>159</v>
      </c>
      <c r="E668" s="151" t="s">
        <v>862</v>
      </c>
      <c r="F668" s="152" t="s">
        <v>863</v>
      </c>
      <c r="G668" s="153" t="s">
        <v>162</v>
      </c>
      <c r="H668" s="154">
        <v>5.3650000000000002</v>
      </c>
      <c r="I668" s="155"/>
      <c r="J668" s="156">
        <f>ROUND(I668*H668,2)</f>
        <v>0</v>
      </c>
      <c r="K668" s="152" t="s">
        <v>163</v>
      </c>
      <c r="L668" s="34"/>
      <c r="M668" s="157" t="s">
        <v>1</v>
      </c>
      <c r="N668" s="158" t="s">
        <v>40</v>
      </c>
      <c r="O668" s="59"/>
      <c r="P668" s="159">
        <f>O668*H668</f>
        <v>0</v>
      </c>
      <c r="Q668" s="159">
        <v>0</v>
      </c>
      <c r="R668" s="159">
        <f>Q668*H668</f>
        <v>0</v>
      </c>
      <c r="S668" s="159">
        <v>7.4999999999999997E-2</v>
      </c>
      <c r="T668" s="160">
        <f>S668*H668</f>
        <v>0.40237499999999998</v>
      </c>
      <c r="U668" s="33"/>
      <c r="V668" s="33"/>
      <c r="W668" s="33"/>
      <c r="X668" s="33"/>
      <c r="Y668" s="33"/>
      <c r="Z668" s="33"/>
      <c r="AA668" s="33"/>
      <c r="AB668" s="33"/>
      <c r="AC668" s="33"/>
      <c r="AD668" s="33"/>
      <c r="AE668" s="33"/>
      <c r="AR668" s="161" t="s">
        <v>164</v>
      </c>
      <c r="AT668" s="161" t="s">
        <v>159</v>
      </c>
      <c r="AU668" s="161" t="s">
        <v>83</v>
      </c>
      <c r="AY668" s="18" t="s">
        <v>157</v>
      </c>
      <c r="BE668" s="162">
        <f>IF(N668="základní",J668,0)</f>
        <v>0</v>
      </c>
      <c r="BF668" s="162">
        <f>IF(N668="snížená",J668,0)</f>
        <v>0</v>
      </c>
      <c r="BG668" s="162">
        <f>IF(N668="zákl. přenesená",J668,0)</f>
        <v>0</v>
      </c>
      <c r="BH668" s="162">
        <f>IF(N668="sníž. přenesená",J668,0)</f>
        <v>0</v>
      </c>
      <c r="BI668" s="162">
        <f>IF(N668="nulová",J668,0)</f>
        <v>0</v>
      </c>
      <c r="BJ668" s="18" t="s">
        <v>81</v>
      </c>
      <c r="BK668" s="162">
        <f>ROUND(I668*H668,2)</f>
        <v>0</v>
      </c>
      <c r="BL668" s="18" t="s">
        <v>164</v>
      </c>
      <c r="BM668" s="161" t="s">
        <v>864</v>
      </c>
    </row>
    <row r="669" spans="1:65" s="2" customFormat="1" ht="19.5">
      <c r="A669" s="33"/>
      <c r="B669" s="34"/>
      <c r="C669" s="33"/>
      <c r="D669" s="163" t="s">
        <v>166</v>
      </c>
      <c r="E669" s="33"/>
      <c r="F669" s="164" t="s">
        <v>865</v>
      </c>
      <c r="G669" s="33"/>
      <c r="H669" s="33"/>
      <c r="I669" s="165"/>
      <c r="J669" s="33"/>
      <c r="K669" s="33"/>
      <c r="L669" s="34"/>
      <c r="M669" s="166"/>
      <c r="N669" s="167"/>
      <c r="O669" s="59"/>
      <c r="P669" s="59"/>
      <c r="Q669" s="59"/>
      <c r="R669" s="59"/>
      <c r="S669" s="59"/>
      <c r="T669" s="60"/>
      <c r="U669" s="33"/>
      <c r="V669" s="33"/>
      <c r="W669" s="33"/>
      <c r="X669" s="33"/>
      <c r="Y669" s="33"/>
      <c r="Z669" s="33"/>
      <c r="AA669" s="33"/>
      <c r="AB669" s="33"/>
      <c r="AC669" s="33"/>
      <c r="AD669" s="33"/>
      <c r="AE669" s="33"/>
      <c r="AT669" s="18" t="s">
        <v>166</v>
      </c>
      <c r="AU669" s="18" t="s">
        <v>83</v>
      </c>
    </row>
    <row r="670" spans="1:65" s="2" customFormat="1" ht="29.25">
      <c r="A670" s="33"/>
      <c r="B670" s="34"/>
      <c r="C670" s="33"/>
      <c r="D670" s="163" t="s">
        <v>168</v>
      </c>
      <c r="E670" s="33"/>
      <c r="F670" s="168" t="s">
        <v>273</v>
      </c>
      <c r="G670" s="33"/>
      <c r="H670" s="33"/>
      <c r="I670" s="165"/>
      <c r="J670" s="33"/>
      <c r="K670" s="33"/>
      <c r="L670" s="34"/>
      <c r="M670" s="166"/>
      <c r="N670" s="167"/>
      <c r="O670" s="59"/>
      <c r="P670" s="59"/>
      <c r="Q670" s="59"/>
      <c r="R670" s="59"/>
      <c r="S670" s="59"/>
      <c r="T670" s="60"/>
      <c r="U670" s="33"/>
      <c r="V670" s="33"/>
      <c r="W670" s="33"/>
      <c r="X670" s="33"/>
      <c r="Y670" s="33"/>
      <c r="Z670" s="33"/>
      <c r="AA670" s="33"/>
      <c r="AB670" s="33"/>
      <c r="AC670" s="33"/>
      <c r="AD670" s="33"/>
      <c r="AE670" s="33"/>
      <c r="AT670" s="18" t="s">
        <v>168</v>
      </c>
      <c r="AU670" s="18" t="s">
        <v>83</v>
      </c>
    </row>
    <row r="671" spans="1:65" s="14" customFormat="1" ht="11.25">
      <c r="B671" s="176"/>
      <c r="D671" s="163" t="s">
        <v>170</v>
      </c>
      <c r="E671" s="177" t="s">
        <v>1</v>
      </c>
      <c r="F671" s="178" t="s">
        <v>866</v>
      </c>
      <c r="H671" s="179">
        <v>4.2249999999999996</v>
      </c>
      <c r="I671" s="180"/>
      <c r="L671" s="176"/>
      <c r="M671" s="181"/>
      <c r="N671" s="182"/>
      <c r="O671" s="182"/>
      <c r="P671" s="182"/>
      <c r="Q671" s="182"/>
      <c r="R671" s="182"/>
      <c r="S671" s="182"/>
      <c r="T671" s="183"/>
      <c r="AT671" s="177" t="s">
        <v>170</v>
      </c>
      <c r="AU671" s="177" t="s">
        <v>83</v>
      </c>
      <c r="AV671" s="14" t="s">
        <v>83</v>
      </c>
      <c r="AW671" s="14" t="s">
        <v>32</v>
      </c>
      <c r="AX671" s="14" t="s">
        <v>75</v>
      </c>
      <c r="AY671" s="177" t="s">
        <v>157</v>
      </c>
    </row>
    <row r="672" spans="1:65" s="14" customFormat="1" ht="11.25">
      <c r="B672" s="176"/>
      <c r="D672" s="163" t="s">
        <v>170</v>
      </c>
      <c r="E672" s="177" t="s">
        <v>1</v>
      </c>
      <c r="F672" s="178" t="s">
        <v>867</v>
      </c>
      <c r="H672" s="179">
        <v>1.1399999999999999</v>
      </c>
      <c r="I672" s="180"/>
      <c r="L672" s="176"/>
      <c r="M672" s="181"/>
      <c r="N672" s="182"/>
      <c r="O672" s="182"/>
      <c r="P672" s="182"/>
      <c r="Q672" s="182"/>
      <c r="R672" s="182"/>
      <c r="S672" s="182"/>
      <c r="T672" s="183"/>
      <c r="AT672" s="177" t="s">
        <v>170</v>
      </c>
      <c r="AU672" s="177" t="s">
        <v>83</v>
      </c>
      <c r="AV672" s="14" t="s">
        <v>83</v>
      </c>
      <c r="AW672" s="14" t="s">
        <v>32</v>
      </c>
      <c r="AX672" s="14" t="s">
        <v>75</v>
      </c>
      <c r="AY672" s="177" t="s">
        <v>157</v>
      </c>
    </row>
    <row r="673" spans="1:65" s="15" customFormat="1" ht="11.25">
      <c r="B673" s="184"/>
      <c r="D673" s="163" t="s">
        <v>170</v>
      </c>
      <c r="E673" s="185" t="s">
        <v>1</v>
      </c>
      <c r="F673" s="186" t="s">
        <v>195</v>
      </c>
      <c r="H673" s="187">
        <v>5.3649999999999993</v>
      </c>
      <c r="I673" s="188"/>
      <c r="L673" s="184"/>
      <c r="M673" s="189"/>
      <c r="N673" s="190"/>
      <c r="O673" s="190"/>
      <c r="P673" s="190"/>
      <c r="Q673" s="190"/>
      <c r="R673" s="190"/>
      <c r="S673" s="190"/>
      <c r="T673" s="191"/>
      <c r="AT673" s="185" t="s">
        <v>170</v>
      </c>
      <c r="AU673" s="185" t="s">
        <v>83</v>
      </c>
      <c r="AV673" s="15" t="s">
        <v>164</v>
      </c>
      <c r="AW673" s="15" t="s">
        <v>32</v>
      </c>
      <c r="AX673" s="15" t="s">
        <v>81</v>
      </c>
      <c r="AY673" s="185" t="s">
        <v>157</v>
      </c>
    </row>
    <row r="674" spans="1:65" s="2" customFormat="1" ht="24.2" customHeight="1">
      <c r="A674" s="33"/>
      <c r="B674" s="149"/>
      <c r="C674" s="150" t="s">
        <v>868</v>
      </c>
      <c r="D674" s="150" t="s">
        <v>159</v>
      </c>
      <c r="E674" s="151" t="s">
        <v>869</v>
      </c>
      <c r="F674" s="152" t="s">
        <v>870</v>
      </c>
      <c r="G674" s="153" t="s">
        <v>162</v>
      </c>
      <c r="H674" s="154">
        <v>105.065</v>
      </c>
      <c r="I674" s="155"/>
      <c r="J674" s="156">
        <f>ROUND(I674*H674,2)</f>
        <v>0</v>
      </c>
      <c r="K674" s="152" t="s">
        <v>163</v>
      </c>
      <c r="L674" s="34"/>
      <c r="M674" s="157" t="s">
        <v>1</v>
      </c>
      <c r="N674" s="158" t="s">
        <v>40</v>
      </c>
      <c r="O674" s="59"/>
      <c r="P674" s="159">
        <f>O674*H674</f>
        <v>0</v>
      </c>
      <c r="Q674" s="159">
        <v>4.8000000000000001E-2</v>
      </c>
      <c r="R674" s="159">
        <f>Q674*H674</f>
        <v>5.04312</v>
      </c>
      <c r="S674" s="159">
        <v>4.8000000000000001E-2</v>
      </c>
      <c r="T674" s="160">
        <f>S674*H674</f>
        <v>5.04312</v>
      </c>
      <c r="U674" s="33"/>
      <c r="V674" s="33"/>
      <c r="W674" s="33"/>
      <c r="X674" s="33"/>
      <c r="Y674" s="33"/>
      <c r="Z674" s="33"/>
      <c r="AA674" s="33"/>
      <c r="AB674" s="33"/>
      <c r="AC674" s="33"/>
      <c r="AD674" s="33"/>
      <c r="AE674" s="33"/>
      <c r="AR674" s="161" t="s">
        <v>164</v>
      </c>
      <c r="AT674" s="161" t="s">
        <v>159</v>
      </c>
      <c r="AU674" s="161" t="s">
        <v>83</v>
      </c>
      <c r="AY674" s="18" t="s">
        <v>157</v>
      </c>
      <c r="BE674" s="162">
        <f>IF(N674="základní",J674,0)</f>
        <v>0</v>
      </c>
      <c r="BF674" s="162">
        <f>IF(N674="snížená",J674,0)</f>
        <v>0</v>
      </c>
      <c r="BG674" s="162">
        <f>IF(N674="zákl. přenesená",J674,0)</f>
        <v>0</v>
      </c>
      <c r="BH674" s="162">
        <f>IF(N674="sníž. přenesená",J674,0)</f>
        <v>0</v>
      </c>
      <c r="BI674" s="162">
        <f>IF(N674="nulová",J674,0)</f>
        <v>0</v>
      </c>
      <c r="BJ674" s="18" t="s">
        <v>81</v>
      </c>
      <c r="BK674" s="162">
        <f>ROUND(I674*H674,2)</f>
        <v>0</v>
      </c>
      <c r="BL674" s="18" t="s">
        <v>164</v>
      </c>
      <c r="BM674" s="161" t="s">
        <v>871</v>
      </c>
    </row>
    <row r="675" spans="1:65" s="2" customFormat="1" ht="11.25">
      <c r="A675" s="33"/>
      <c r="B675" s="34"/>
      <c r="C675" s="33"/>
      <c r="D675" s="163" t="s">
        <v>166</v>
      </c>
      <c r="E675" s="33"/>
      <c r="F675" s="164" t="s">
        <v>872</v>
      </c>
      <c r="G675" s="33"/>
      <c r="H675" s="33"/>
      <c r="I675" s="165"/>
      <c r="J675" s="33"/>
      <c r="K675" s="33"/>
      <c r="L675" s="34"/>
      <c r="M675" s="166"/>
      <c r="N675" s="167"/>
      <c r="O675" s="59"/>
      <c r="P675" s="59"/>
      <c r="Q675" s="59"/>
      <c r="R675" s="59"/>
      <c r="S675" s="59"/>
      <c r="T675" s="60"/>
      <c r="U675" s="33"/>
      <c r="V675" s="33"/>
      <c r="W675" s="33"/>
      <c r="X675" s="33"/>
      <c r="Y675" s="33"/>
      <c r="Z675" s="33"/>
      <c r="AA675" s="33"/>
      <c r="AB675" s="33"/>
      <c r="AC675" s="33"/>
      <c r="AD675" s="33"/>
      <c r="AE675" s="33"/>
      <c r="AT675" s="18" t="s">
        <v>166</v>
      </c>
      <c r="AU675" s="18" t="s">
        <v>83</v>
      </c>
    </row>
    <row r="676" spans="1:65" s="2" customFormat="1" ht="24.2" customHeight="1">
      <c r="A676" s="33"/>
      <c r="B676" s="149"/>
      <c r="C676" s="150" t="s">
        <v>873</v>
      </c>
      <c r="D676" s="150" t="s">
        <v>159</v>
      </c>
      <c r="E676" s="151" t="s">
        <v>874</v>
      </c>
      <c r="F676" s="152" t="s">
        <v>875</v>
      </c>
      <c r="G676" s="153" t="s">
        <v>162</v>
      </c>
      <c r="H676" s="154">
        <v>5.3650000000000002</v>
      </c>
      <c r="I676" s="155"/>
      <c r="J676" s="156">
        <f>ROUND(I676*H676,2)</f>
        <v>0</v>
      </c>
      <c r="K676" s="152" t="s">
        <v>163</v>
      </c>
      <c r="L676" s="34"/>
      <c r="M676" s="157" t="s">
        <v>1</v>
      </c>
      <c r="N676" s="158" t="s">
        <v>40</v>
      </c>
      <c r="O676" s="59"/>
      <c r="P676" s="159">
        <f>O676*H676</f>
        <v>0</v>
      </c>
      <c r="Q676" s="159">
        <v>4.8000000000000001E-2</v>
      </c>
      <c r="R676" s="159">
        <f>Q676*H676</f>
        <v>0.25752000000000003</v>
      </c>
      <c r="S676" s="159">
        <v>4.8000000000000001E-2</v>
      </c>
      <c r="T676" s="160">
        <f>S676*H676</f>
        <v>0.25752000000000003</v>
      </c>
      <c r="U676" s="33"/>
      <c r="V676" s="33"/>
      <c r="W676" s="33"/>
      <c r="X676" s="33"/>
      <c r="Y676" s="33"/>
      <c r="Z676" s="33"/>
      <c r="AA676" s="33"/>
      <c r="AB676" s="33"/>
      <c r="AC676" s="33"/>
      <c r="AD676" s="33"/>
      <c r="AE676" s="33"/>
      <c r="AR676" s="161" t="s">
        <v>164</v>
      </c>
      <c r="AT676" s="161" t="s">
        <v>159</v>
      </c>
      <c r="AU676" s="161" t="s">
        <v>83</v>
      </c>
      <c r="AY676" s="18" t="s">
        <v>157</v>
      </c>
      <c r="BE676" s="162">
        <f>IF(N676="základní",J676,0)</f>
        <v>0</v>
      </c>
      <c r="BF676" s="162">
        <f>IF(N676="snížená",J676,0)</f>
        <v>0</v>
      </c>
      <c r="BG676" s="162">
        <f>IF(N676="zákl. přenesená",J676,0)</f>
        <v>0</v>
      </c>
      <c r="BH676" s="162">
        <f>IF(N676="sníž. přenesená",J676,0)</f>
        <v>0</v>
      </c>
      <c r="BI676" s="162">
        <f>IF(N676="nulová",J676,0)</f>
        <v>0</v>
      </c>
      <c r="BJ676" s="18" t="s">
        <v>81</v>
      </c>
      <c r="BK676" s="162">
        <f>ROUND(I676*H676,2)</f>
        <v>0</v>
      </c>
      <c r="BL676" s="18" t="s">
        <v>164</v>
      </c>
      <c r="BM676" s="161" t="s">
        <v>876</v>
      </c>
    </row>
    <row r="677" spans="1:65" s="2" customFormat="1" ht="11.25">
      <c r="A677" s="33"/>
      <c r="B677" s="34"/>
      <c r="C677" s="33"/>
      <c r="D677" s="163" t="s">
        <v>166</v>
      </c>
      <c r="E677" s="33"/>
      <c r="F677" s="164" t="s">
        <v>877</v>
      </c>
      <c r="G677" s="33"/>
      <c r="H677" s="33"/>
      <c r="I677" s="165"/>
      <c r="J677" s="33"/>
      <c r="K677" s="33"/>
      <c r="L677" s="34"/>
      <c r="M677" s="166"/>
      <c r="N677" s="167"/>
      <c r="O677" s="59"/>
      <c r="P677" s="59"/>
      <c r="Q677" s="59"/>
      <c r="R677" s="59"/>
      <c r="S677" s="59"/>
      <c r="T677" s="60"/>
      <c r="U677" s="33"/>
      <c r="V677" s="33"/>
      <c r="W677" s="33"/>
      <c r="X677" s="33"/>
      <c r="Y677" s="33"/>
      <c r="Z677" s="33"/>
      <c r="AA677" s="33"/>
      <c r="AB677" s="33"/>
      <c r="AC677" s="33"/>
      <c r="AD677" s="33"/>
      <c r="AE677" s="33"/>
      <c r="AT677" s="18" t="s">
        <v>166</v>
      </c>
      <c r="AU677" s="18" t="s">
        <v>83</v>
      </c>
    </row>
    <row r="678" spans="1:65" s="2" customFormat="1" ht="24.2" customHeight="1">
      <c r="A678" s="33"/>
      <c r="B678" s="149"/>
      <c r="C678" s="150" t="s">
        <v>878</v>
      </c>
      <c r="D678" s="150" t="s">
        <v>159</v>
      </c>
      <c r="E678" s="151" t="s">
        <v>879</v>
      </c>
      <c r="F678" s="152" t="s">
        <v>880</v>
      </c>
      <c r="G678" s="153" t="s">
        <v>162</v>
      </c>
      <c r="H678" s="154">
        <v>48.99</v>
      </c>
      <c r="I678" s="155"/>
      <c r="J678" s="156">
        <f>ROUND(I678*H678,2)</f>
        <v>0</v>
      </c>
      <c r="K678" s="152" t="s">
        <v>163</v>
      </c>
      <c r="L678" s="34"/>
      <c r="M678" s="157" t="s">
        <v>1</v>
      </c>
      <c r="N678" s="158" t="s">
        <v>40</v>
      </c>
      <c r="O678" s="59"/>
      <c r="P678" s="159">
        <f>O678*H678</f>
        <v>0</v>
      </c>
      <c r="Q678" s="159">
        <v>2.0140000000000002E-2</v>
      </c>
      <c r="R678" s="159">
        <f>Q678*H678</f>
        <v>0.98665860000000016</v>
      </c>
      <c r="S678" s="159">
        <v>0</v>
      </c>
      <c r="T678" s="160">
        <f>S678*H678</f>
        <v>0</v>
      </c>
      <c r="U678" s="33"/>
      <c r="V678" s="33"/>
      <c r="W678" s="33"/>
      <c r="X678" s="33"/>
      <c r="Y678" s="33"/>
      <c r="Z678" s="33"/>
      <c r="AA678" s="33"/>
      <c r="AB678" s="33"/>
      <c r="AC678" s="33"/>
      <c r="AD678" s="33"/>
      <c r="AE678" s="33"/>
      <c r="AR678" s="161" t="s">
        <v>164</v>
      </c>
      <c r="AT678" s="161" t="s">
        <v>159</v>
      </c>
      <c r="AU678" s="161" t="s">
        <v>83</v>
      </c>
      <c r="AY678" s="18" t="s">
        <v>157</v>
      </c>
      <c r="BE678" s="162">
        <f>IF(N678="základní",J678,0)</f>
        <v>0</v>
      </c>
      <c r="BF678" s="162">
        <f>IF(N678="snížená",J678,0)</f>
        <v>0</v>
      </c>
      <c r="BG678" s="162">
        <f>IF(N678="zákl. přenesená",J678,0)</f>
        <v>0</v>
      </c>
      <c r="BH678" s="162">
        <f>IF(N678="sníž. přenesená",J678,0)</f>
        <v>0</v>
      </c>
      <c r="BI678" s="162">
        <f>IF(N678="nulová",J678,0)</f>
        <v>0</v>
      </c>
      <c r="BJ678" s="18" t="s">
        <v>81</v>
      </c>
      <c r="BK678" s="162">
        <f>ROUND(I678*H678,2)</f>
        <v>0</v>
      </c>
      <c r="BL678" s="18" t="s">
        <v>164</v>
      </c>
      <c r="BM678" s="161" t="s">
        <v>881</v>
      </c>
    </row>
    <row r="679" spans="1:65" s="2" customFormat="1" ht="19.5">
      <c r="A679" s="33"/>
      <c r="B679" s="34"/>
      <c r="C679" s="33"/>
      <c r="D679" s="163" t="s">
        <v>166</v>
      </c>
      <c r="E679" s="33"/>
      <c r="F679" s="164" t="s">
        <v>882</v>
      </c>
      <c r="G679" s="33"/>
      <c r="H679" s="33"/>
      <c r="I679" s="165"/>
      <c r="J679" s="33"/>
      <c r="K679" s="33"/>
      <c r="L679" s="34"/>
      <c r="M679" s="166"/>
      <c r="N679" s="167"/>
      <c r="O679" s="59"/>
      <c r="P679" s="59"/>
      <c r="Q679" s="59"/>
      <c r="R679" s="59"/>
      <c r="S679" s="59"/>
      <c r="T679" s="60"/>
      <c r="U679" s="33"/>
      <c r="V679" s="33"/>
      <c r="W679" s="33"/>
      <c r="X679" s="33"/>
      <c r="Y679" s="33"/>
      <c r="Z679" s="33"/>
      <c r="AA679" s="33"/>
      <c r="AB679" s="33"/>
      <c r="AC679" s="33"/>
      <c r="AD679" s="33"/>
      <c r="AE679" s="33"/>
      <c r="AT679" s="18" t="s">
        <v>166</v>
      </c>
      <c r="AU679" s="18" t="s">
        <v>83</v>
      </c>
    </row>
    <row r="680" spans="1:65" s="2" customFormat="1" ht="39">
      <c r="A680" s="33"/>
      <c r="B680" s="34"/>
      <c r="C680" s="33"/>
      <c r="D680" s="163" t="s">
        <v>168</v>
      </c>
      <c r="E680" s="33"/>
      <c r="F680" s="168" t="s">
        <v>883</v>
      </c>
      <c r="G680" s="33"/>
      <c r="H680" s="33"/>
      <c r="I680" s="165"/>
      <c r="J680" s="33"/>
      <c r="K680" s="33"/>
      <c r="L680" s="34"/>
      <c r="M680" s="166"/>
      <c r="N680" s="167"/>
      <c r="O680" s="59"/>
      <c r="P680" s="59"/>
      <c r="Q680" s="59"/>
      <c r="R680" s="59"/>
      <c r="S680" s="59"/>
      <c r="T680" s="60"/>
      <c r="U680" s="33"/>
      <c r="V680" s="33"/>
      <c r="W680" s="33"/>
      <c r="X680" s="33"/>
      <c r="Y680" s="33"/>
      <c r="Z680" s="33"/>
      <c r="AA680" s="33"/>
      <c r="AB680" s="33"/>
      <c r="AC680" s="33"/>
      <c r="AD680" s="33"/>
      <c r="AE680" s="33"/>
      <c r="AT680" s="18" t="s">
        <v>168</v>
      </c>
      <c r="AU680" s="18" t="s">
        <v>83</v>
      </c>
    </row>
    <row r="681" spans="1:65" s="13" customFormat="1" ht="11.25">
      <c r="B681" s="169"/>
      <c r="D681" s="163" t="s">
        <v>170</v>
      </c>
      <c r="E681" s="170" t="s">
        <v>1</v>
      </c>
      <c r="F681" s="171" t="s">
        <v>852</v>
      </c>
      <c r="H681" s="170" t="s">
        <v>1</v>
      </c>
      <c r="I681" s="172"/>
      <c r="L681" s="169"/>
      <c r="M681" s="173"/>
      <c r="N681" s="174"/>
      <c r="O681" s="174"/>
      <c r="P681" s="174"/>
      <c r="Q681" s="174"/>
      <c r="R681" s="174"/>
      <c r="S681" s="174"/>
      <c r="T681" s="175"/>
      <c r="AT681" s="170" t="s">
        <v>170</v>
      </c>
      <c r="AU681" s="170" t="s">
        <v>83</v>
      </c>
      <c r="AV681" s="13" t="s">
        <v>81</v>
      </c>
      <c r="AW681" s="13" t="s">
        <v>32</v>
      </c>
      <c r="AX681" s="13" t="s">
        <v>75</v>
      </c>
      <c r="AY681" s="170" t="s">
        <v>157</v>
      </c>
    </row>
    <row r="682" spans="1:65" s="14" customFormat="1" ht="11.25">
      <c r="B682" s="176"/>
      <c r="D682" s="163" t="s">
        <v>170</v>
      </c>
      <c r="E682" s="177" t="s">
        <v>1</v>
      </c>
      <c r="F682" s="178" t="s">
        <v>854</v>
      </c>
      <c r="H682" s="179">
        <v>22.983000000000001</v>
      </c>
      <c r="I682" s="180"/>
      <c r="L682" s="176"/>
      <c r="M682" s="181"/>
      <c r="N682" s="182"/>
      <c r="O682" s="182"/>
      <c r="P682" s="182"/>
      <c r="Q682" s="182"/>
      <c r="R682" s="182"/>
      <c r="S682" s="182"/>
      <c r="T682" s="183"/>
      <c r="AT682" s="177" t="s">
        <v>170</v>
      </c>
      <c r="AU682" s="177" t="s">
        <v>83</v>
      </c>
      <c r="AV682" s="14" t="s">
        <v>83</v>
      </c>
      <c r="AW682" s="14" t="s">
        <v>32</v>
      </c>
      <c r="AX682" s="14" t="s">
        <v>75</v>
      </c>
      <c r="AY682" s="177" t="s">
        <v>157</v>
      </c>
    </row>
    <row r="683" spans="1:65" s="14" customFormat="1" ht="11.25">
      <c r="B683" s="176"/>
      <c r="D683" s="163" t="s">
        <v>170</v>
      </c>
      <c r="E683" s="177" t="s">
        <v>1</v>
      </c>
      <c r="F683" s="178" t="s">
        <v>855</v>
      </c>
      <c r="H683" s="179">
        <v>1.306</v>
      </c>
      <c r="I683" s="180"/>
      <c r="L683" s="176"/>
      <c r="M683" s="181"/>
      <c r="N683" s="182"/>
      <c r="O683" s="182"/>
      <c r="P683" s="182"/>
      <c r="Q683" s="182"/>
      <c r="R683" s="182"/>
      <c r="S683" s="182"/>
      <c r="T683" s="183"/>
      <c r="AT683" s="177" t="s">
        <v>170</v>
      </c>
      <c r="AU683" s="177" t="s">
        <v>83</v>
      </c>
      <c r="AV683" s="14" t="s">
        <v>83</v>
      </c>
      <c r="AW683" s="14" t="s">
        <v>32</v>
      </c>
      <c r="AX683" s="14" t="s">
        <v>75</v>
      </c>
      <c r="AY683" s="177" t="s">
        <v>157</v>
      </c>
    </row>
    <row r="684" spans="1:65" s="14" customFormat="1" ht="11.25">
      <c r="B684" s="176"/>
      <c r="D684" s="163" t="s">
        <v>170</v>
      </c>
      <c r="E684" s="177" t="s">
        <v>1</v>
      </c>
      <c r="F684" s="178" t="s">
        <v>857</v>
      </c>
      <c r="H684" s="179">
        <v>24.091000000000001</v>
      </c>
      <c r="I684" s="180"/>
      <c r="L684" s="176"/>
      <c r="M684" s="181"/>
      <c r="N684" s="182"/>
      <c r="O684" s="182"/>
      <c r="P684" s="182"/>
      <c r="Q684" s="182"/>
      <c r="R684" s="182"/>
      <c r="S684" s="182"/>
      <c r="T684" s="183"/>
      <c r="AT684" s="177" t="s">
        <v>170</v>
      </c>
      <c r="AU684" s="177" t="s">
        <v>83</v>
      </c>
      <c r="AV684" s="14" t="s">
        <v>83</v>
      </c>
      <c r="AW684" s="14" t="s">
        <v>32</v>
      </c>
      <c r="AX684" s="14" t="s">
        <v>75</v>
      </c>
      <c r="AY684" s="177" t="s">
        <v>157</v>
      </c>
    </row>
    <row r="685" spans="1:65" s="14" customFormat="1" ht="11.25">
      <c r="B685" s="176"/>
      <c r="D685" s="163" t="s">
        <v>170</v>
      </c>
      <c r="E685" s="177" t="s">
        <v>1</v>
      </c>
      <c r="F685" s="178" t="s">
        <v>858</v>
      </c>
      <c r="H685" s="179">
        <v>-3.49</v>
      </c>
      <c r="I685" s="180"/>
      <c r="L685" s="176"/>
      <c r="M685" s="181"/>
      <c r="N685" s="182"/>
      <c r="O685" s="182"/>
      <c r="P685" s="182"/>
      <c r="Q685" s="182"/>
      <c r="R685" s="182"/>
      <c r="S685" s="182"/>
      <c r="T685" s="183"/>
      <c r="AT685" s="177" t="s">
        <v>170</v>
      </c>
      <c r="AU685" s="177" t="s">
        <v>83</v>
      </c>
      <c r="AV685" s="14" t="s">
        <v>83</v>
      </c>
      <c r="AW685" s="14" t="s">
        <v>32</v>
      </c>
      <c r="AX685" s="14" t="s">
        <v>75</v>
      </c>
      <c r="AY685" s="177" t="s">
        <v>157</v>
      </c>
    </row>
    <row r="686" spans="1:65" s="14" customFormat="1" ht="11.25">
      <c r="B686" s="176"/>
      <c r="D686" s="163" t="s">
        <v>170</v>
      </c>
      <c r="E686" s="177" t="s">
        <v>1</v>
      </c>
      <c r="F686" s="178" t="s">
        <v>859</v>
      </c>
      <c r="H686" s="179">
        <v>4.0999999999999996</v>
      </c>
      <c r="I686" s="180"/>
      <c r="L686" s="176"/>
      <c r="M686" s="181"/>
      <c r="N686" s="182"/>
      <c r="O686" s="182"/>
      <c r="P686" s="182"/>
      <c r="Q686" s="182"/>
      <c r="R686" s="182"/>
      <c r="S686" s="182"/>
      <c r="T686" s="183"/>
      <c r="AT686" s="177" t="s">
        <v>170</v>
      </c>
      <c r="AU686" s="177" t="s">
        <v>83</v>
      </c>
      <c r="AV686" s="14" t="s">
        <v>83</v>
      </c>
      <c r="AW686" s="14" t="s">
        <v>32</v>
      </c>
      <c r="AX686" s="14" t="s">
        <v>75</v>
      </c>
      <c r="AY686" s="177" t="s">
        <v>157</v>
      </c>
    </row>
    <row r="687" spans="1:65" s="15" customFormat="1" ht="11.25">
      <c r="B687" s="184"/>
      <c r="D687" s="163" t="s">
        <v>170</v>
      </c>
      <c r="E687" s="185" t="s">
        <v>1</v>
      </c>
      <c r="F687" s="186" t="s">
        <v>195</v>
      </c>
      <c r="H687" s="187">
        <v>48.99</v>
      </c>
      <c r="I687" s="188"/>
      <c r="L687" s="184"/>
      <c r="M687" s="189"/>
      <c r="N687" s="190"/>
      <c r="O687" s="190"/>
      <c r="P687" s="190"/>
      <c r="Q687" s="190"/>
      <c r="R687" s="190"/>
      <c r="S687" s="190"/>
      <c r="T687" s="191"/>
      <c r="AT687" s="185" t="s">
        <v>170</v>
      </c>
      <c r="AU687" s="185" t="s">
        <v>83</v>
      </c>
      <c r="AV687" s="15" t="s">
        <v>164</v>
      </c>
      <c r="AW687" s="15" t="s">
        <v>32</v>
      </c>
      <c r="AX687" s="15" t="s">
        <v>81</v>
      </c>
      <c r="AY687" s="185" t="s">
        <v>157</v>
      </c>
    </row>
    <row r="688" spans="1:65" s="2" customFormat="1" ht="24.2" customHeight="1">
      <c r="A688" s="33"/>
      <c r="B688" s="149"/>
      <c r="C688" s="150" t="s">
        <v>884</v>
      </c>
      <c r="D688" s="150" t="s">
        <v>159</v>
      </c>
      <c r="E688" s="151" t="s">
        <v>885</v>
      </c>
      <c r="F688" s="152" t="s">
        <v>886</v>
      </c>
      <c r="G688" s="153" t="s">
        <v>162</v>
      </c>
      <c r="H688" s="154">
        <v>11.004</v>
      </c>
      <c r="I688" s="155"/>
      <c r="J688" s="156">
        <f>ROUND(I688*H688,2)</f>
        <v>0</v>
      </c>
      <c r="K688" s="152" t="s">
        <v>163</v>
      </c>
      <c r="L688" s="34"/>
      <c r="M688" s="157" t="s">
        <v>1</v>
      </c>
      <c r="N688" s="158" t="s">
        <v>40</v>
      </c>
      <c r="O688" s="59"/>
      <c r="P688" s="159">
        <f>O688*H688</f>
        <v>0</v>
      </c>
      <c r="Q688" s="159">
        <v>2.1100000000000001E-2</v>
      </c>
      <c r="R688" s="159">
        <f>Q688*H688</f>
        <v>0.23218439999999999</v>
      </c>
      <c r="S688" s="159">
        <v>0</v>
      </c>
      <c r="T688" s="160">
        <f>S688*H688</f>
        <v>0</v>
      </c>
      <c r="U688" s="33"/>
      <c r="V688" s="33"/>
      <c r="W688" s="33"/>
      <c r="X688" s="33"/>
      <c r="Y688" s="33"/>
      <c r="Z688" s="33"/>
      <c r="AA688" s="33"/>
      <c r="AB688" s="33"/>
      <c r="AC688" s="33"/>
      <c r="AD688" s="33"/>
      <c r="AE688" s="33"/>
      <c r="AR688" s="161" t="s">
        <v>164</v>
      </c>
      <c r="AT688" s="161" t="s">
        <v>159</v>
      </c>
      <c r="AU688" s="161" t="s">
        <v>83</v>
      </c>
      <c r="AY688" s="18" t="s">
        <v>157</v>
      </c>
      <c r="BE688" s="162">
        <f>IF(N688="základní",J688,0)</f>
        <v>0</v>
      </c>
      <c r="BF688" s="162">
        <f>IF(N688="snížená",J688,0)</f>
        <v>0</v>
      </c>
      <c r="BG688" s="162">
        <f>IF(N688="zákl. přenesená",J688,0)</f>
        <v>0</v>
      </c>
      <c r="BH688" s="162">
        <f>IF(N688="sníž. přenesená",J688,0)</f>
        <v>0</v>
      </c>
      <c r="BI688" s="162">
        <f>IF(N688="nulová",J688,0)</f>
        <v>0</v>
      </c>
      <c r="BJ688" s="18" t="s">
        <v>81</v>
      </c>
      <c r="BK688" s="162">
        <f>ROUND(I688*H688,2)</f>
        <v>0</v>
      </c>
      <c r="BL688" s="18" t="s">
        <v>164</v>
      </c>
      <c r="BM688" s="161" t="s">
        <v>887</v>
      </c>
    </row>
    <row r="689" spans="1:65" s="2" customFormat="1" ht="19.5">
      <c r="A689" s="33"/>
      <c r="B689" s="34"/>
      <c r="C689" s="33"/>
      <c r="D689" s="163" t="s">
        <v>166</v>
      </c>
      <c r="E689" s="33"/>
      <c r="F689" s="164" t="s">
        <v>888</v>
      </c>
      <c r="G689" s="33"/>
      <c r="H689" s="33"/>
      <c r="I689" s="165"/>
      <c r="J689" s="33"/>
      <c r="K689" s="33"/>
      <c r="L689" s="34"/>
      <c r="M689" s="166"/>
      <c r="N689" s="167"/>
      <c r="O689" s="59"/>
      <c r="P689" s="59"/>
      <c r="Q689" s="59"/>
      <c r="R689" s="59"/>
      <c r="S689" s="59"/>
      <c r="T689" s="60"/>
      <c r="U689" s="33"/>
      <c r="V689" s="33"/>
      <c r="W689" s="33"/>
      <c r="X689" s="33"/>
      <c r="Y689" s="33"/>
      <c r="Z689" s="33"/>
      <c r="AA689" s="33"/>
      <c r="AB689" s="33"/>
      <c r="AC689" s="33"/>
      <c r="AD689" s="33"/>
      <c r="AE689" s="33"/>
      <c r="AT689" s="18" t="s">
        <v>166</v>
      </c>
      <c r="AU689" s="18" t="s">
        <v>83</v>
      </c>
    </row>
    <row r="690" spans="1:65" s="2" customFormat="1" ht="39">
      <c r="A690" s="33"/>
      <c r="B690" s="34"/>
      <c r="C690" s="33"/>
      <c r="D690" s="163" t="s">
        <v>168</v>
      </c>
      <c r="E690" s="33"/>
      <c r="F690" s="168" t="s">
        <v>883</v>
      </c>
      <c r="G690" s="33"/>
      <c r="H690" s="33"/>
      <c r="I690" s="165"/>
      <c r="J690" s="33"/>
      <c r="K690" s="33"/>
      <c r="L690" s="34"/>
      <c r="M690" s="166"/>
      <c r="N690" s="167"/>
      <c r="O690" s="59"/>
      <c r="P690" s="59"/>
      <c r="Q690" s="59"/>
      <c r="R690" s="59"/>
      <c r="S690" s="59"/>
      <c r="T690" s="60"/>
      <c r="U690" s="33"/>
      <c r="V690" s="33"/>
      <c r="W690" s="33"/>
      <c r="X690" s="33"/>
      <c r="Y690" s="33"/>
      <c r="Z690" s="33"/>
      <c r="AA690" s="33"/>
      <c r="AB690" s="33"/>
      <c r="AC690" s="33"/>
      <c r="AD690" s="33"/>
      <c r="AE690" s="33"/>
      <c r="AT690" s="18" t="s">
        <v>168</v>
      </c>
      <c r="AU690" s="18" t="s">
        <v>83</v>
      </c>
    </row>
    <row r="691" spans="1:65" s="14" customFormat="1" ht="11.25">
      <c r="B691" s="176"/>
      <c r="D691" s="163" t="s">
        <v>170</v>
      </c>
      <c r="E691" s="177" t="s">
        <v>1</v>
      </c>
      <c r="F691" s="178" t="s">
        <v>866</v>
      </c>
      <c r="H691" s="179">
        <v>4.2249999999999996</v>
      </c>
      <c r="I691" s="180"/>
      <c r="L691" s="176"/>
      <c r="M691" s="181"/>
      <c r="N691" s="182"/>
      <c r="O691" s="182"/>
      <c r="P691" s="182"/>
      <c r="Q691" s="182"/>
      <c r="R691" s="182"/>
      <c r="S691" s="182"/>
      <c r="T691" s="183"/>
      <c r="AT691" s="177" t="s">
        <v>170</v>
      </c>
      <c r="AU691" s="177" t="s">
        <v>83</v>
      </c>
      <c r="AV691" s="14" t="s">
        <v>83</v>
      </c>
      <c r="AW691" s="14" t="s">
        <v>32</v>
      </c>
      <c r="AX691" s="14" t="s">
        <v>75</v>
      </c>
      <c r="AY691" s="177" t="s">
        <v>157</v>
      </c>
    </row>
    <row r="692" spans="1:65" s="14" customFormat="1" ht="11.25">
      <c r="B692" s="176"/>
      <c r="D692" s="163" t="s">
        <v>170</v>
      </c>
      <c r="E692" s="177" t="s">
        <v>1</v>
      </c>
      <c r="F692" s="178" t="s">
        <v>867</v>
      </c>
      <c r="H692" s="179">
        <v>1.1399999999999999</v>
      </c>
      <c r="I692" s="180"/>
      <c r="L692" s="176"/>
      <c r="M692" s="181"/>
      <c r="N692" s="182"/>
      <c r="O692" s="182"/>
      <c r="P692" s="182"/>
      <c r="Q692" s="182"/>
      <c r="R692" s="182"/>
      <c r="S692" s="182"/>
      <c r="T692" s="183"/>
      <c r="AT692" s="177" t="s">
        <v>170</v>
      </c>
      <c r="AU692" s="177" t="s">
        <v>83</v>
      </c>
      <c r="AV692" s="14" t="s">
        <v>83</v>
      </c>
      <c r="AW692" s="14" t="s">
        <v>32</v>
      </c>
      <c r="AX692" s="14" t="s">
        <v>75</v>
      </c>
      <c r="AY692" s="177" t="s">
        <v>157</v>
      </c>
    </row>
    <row r="693" spans="1:65" s="14" customFormat="1" ht="11.25">
      <c r="B693" s="176"/>
      <c r="D693" s="163" t="s">
        <v>170</v>
      </c>
      <c r="E693" s="177" t="s">
        <v>1</v>
      </c>
      <c r="F693" s="178" t="s">
        <v>889</v>
      </c>
      <c r="H693" s="179">
        <v>5.6390000000000002</v>
      </c>
      <c r="I693" s="180"/>
      <c r="L693" s="176"/>
      <c r="M693" s="181"/>
      <c r="N693" s="182"/>
      <c r="O693" s="182"/>
      <c r="P693" s="182"/>
      <c r="Q693" s="182"/>
      <c r="R693" s="182"/>
      <c r="S693" s="182"/>
      <c r="T693" s="183"/>
      <c r="AT693" s="177" t="s">
        <v>170</v>
      </c>
      <c r="AU693" s="177" t="s">
        <v>83</v>
      </c>
      <c r="AV693" s="14" t="s">
        <v>83</v>
      </c>
      <c r="AW693" s="14" t="s">
        <v>32</v>
      </c>
      <c r="AX693" s="14" t="s">
        <v>75</v>
      </c>
      <c r="AY693" s="177" t="s">
        <v>157</v>
      </c>
    </row>
    <row r="694" spans="1:65" s="15" customFormat="1" ht="11.25">
      <c r="B694" s="184"/>
      <c r="D694" s="163" t="s">
        <v>170</v>
      </c>
      <c r="E694" s="185" t="s">
        <v>1</v>
      </c>
      <c r="F694" s="186" t="s">
        <v>195</v>
      </c>
      <c r="H694" s="187">
        <v>11.004</v>
      </c>
      <c r="I694" s="188"/>
      <c r="L694" s="184"/>
      <c r="M694" s="189"/>
      <c r="N694" s="190"/>
      <c r="O694" s="190"/>
      <c r="P694" s="190"/>
      <c r="Q694" s="190"/>
      <c r="R694" s="190"/>
      <c r="S694" s="190"/>
      <c r="T694" s="191"/>
      <c r="AT694" s="185" t="s">
        <v>170</v>
      </c>
      <c r="AU694" s="185" t="s">
        <v>83</v>
      </c>
      <c r="AV694" s="15" t="s">
        <v>164</v>
      </c>
      <c r="AW694" s="15" t="s">
        <v>32</v>
      </c>
      <c r="AX694" s="15" t="s">
        <v>81</v>
      </c>
      <c r="AY694" s="185" t="s">
        <v>157</v>
      </c>
    </row>
    <row r="695" spans="1:65" s="2" customFormat="1" ht="24.2" customHeight="1">
      <c r="A695" s="33"/>
      <c r="B695" s="149"/>
      <c r="C695" s="150" t="s">
        <v>890</v>
      </c>
      <c r="D695" s="150" t="s">
        <v>159</v>
      </c>
      <c r="E695" s="151" t="s">
        <v>891</v>
      </c>
      <c r="F695" s="152" t="s">
        <v>892</v>
      </c>
      <c r="G695" s="153" t="s">
        <v>162</v>
      </c>
      <c r="H695" s="154">
        <v>11.004</v>
      </c>
      <c r="I695" s="155"/>
      <c r="J695" s="156">
        <f>ROUND(I695*H695,2)</f>
        <v>0</v>
      </c>
      <c r="K695" s="152" t="s">
        <v>163</v>
      </c>
      <c r="L695" s="34"/>
      <c r="M695" s="157" t="s">
        <v>1</v>
      </c>
      <c r="N695" s="158" t="s">
        <v>40</v>
      </c>
      <c r="O695" s="59"/>
      <c r="P695" s="159">
        <f>O695*H695</f>
        <v>0</v>
      </c>
      <c r="Q695" s="159">
        <v>2.0140000000000002E-2</v>
      </c>
      <c r="R695" s="159">
        <f>Q695*H695</f>
        <v>0.22162056000000002</v>
      </c>
      <c r="S695" s="159">
        <v>0</v>
      </c>
      <c r="T695" s="160">
        <f>S695*H695</f>
        <v>0</v>
      </c>
      <c r="U695" s="33"/>
      <c r="V695" s="33"/>
      <c r="W695" s="33"/>
      <c r="X695" s="33"/>
      <c r="Y695" s="33"/>
      <c r="Z695" s="33"/>
      <c r="AA695" s="33"/>
      <c r="AB695" s="33"/>
      <c r="AC695" s="33"/>
      <c r="AD695" s="33"/>
      <c r="AE695" s="33"/>
      <c r="AR695" s="161" t="s">
        <v>164</v>
      </c>
      <c r="AT695" s="161" t="s">
        <v>159</v>
      </c>
      <c r="AU695" s="161" t="s">
        <v>83</v>
      </c>
      <c r="AY695" s="18" t="s">
        <v>157</v>
      </c>
      <c r="BE695" s="162">
        <f>IF(N695="základní",J695,0)</f>
        <v>0</v>
      </c>
      <c r="BF695" s="162">
        <f>IF(N695="snížená",J695,0)</f>
        <v>0</v>
      </c>
      <c r="BG695" s="162">
        <f>IF(N695="zákl. přenesená",J695,0)</f>
        <v>0</v>
      </c>
      <c r="BH695" s="162">
        <f>IF(N695="sníž. přenesená",J695,0)</f>
        <v>0</v>
      </c>
      <c r="BI695" s="162">
        <f>IF(N695="nulová",J695,0)</f>
        <v>0</v>
      </c>
      <c r="BJ695" s="18" t="s">
        <v>81</v>
      </c>
      <c r="BK695" s="162">
        <f>ROUND(I695*H695,2)</f>
        <v>0</v>
      </c>
      <c r="BL695" s="18" t="s">
        <v>164</v>
      </c>
      <c r="BM695" s="161" t="s">
        <v>893</v>
      </c>
    </row>
    <row r="696" spans="1:65" s="2" customFormat="1" ht="19.5">
      <c r="A696" s="33"/>
      <c r="B696" s="34"/>
      <c r="C696" s="33"/>
      <c r="D696" s="163" t="s">
        <v>166</v>
      </c>
      <c r="E696" s="33"/>
      <c r="F696" s="164" t="s">
        <v>894</v>
      </c>
      <c r="G696" s="33"/>
      <c r="H696" s="33"/>
      <c r="I696" s="165"/>
      <c r="J696" s="33"/>
      <c r="K696" s="33"/>
      <c r="L696" s="34"/>
      <c r="M696" s="166"/>
      <c r="N696" s="167"/>
      <c r="O696" s="59"/>
      <c r="P696" s="59"/>
      <c r="Q696" s="59"/>
      <c r="R696" s="59"/>
      <c r="S696" s="59"/>
      <c r="T696" s="60"/>
      <c r="U696" s="33"/>
      <c r="V696" s="33"/>
      <c r="W696" s="33"/>
      <c r="X696" s="33"/>
      <c r="Y696" s="33"/>
      <c r="Z696" s="33"/>
      <c r="AA696" s="33"/>
      <c r="AB696" s="33"/>
      <c r="AC696" s="33"/>
      <c r="AD696" s="33"/>
      <c r="AE696" s="33"/>
      <c r="AT696" s="18" t="s">
        <v>166</v>
      </c>
      <c r="AU696" s="18" t="s">
        <v>83</v>
      </c>
    </row>
    <row r="697" spans="1:65" s="2" customFormat="1" ht="39">
      <c r="A697" s="33"/>
      <c r="B697" s="34"/>
      <c r="C697" s="33"/>
      <c r="D697" s="163" t="s">
        <v>168</v>
      </c>
      <c r="E697" s="33"/>
      <c r="F697" s="168" t="s">
        <v>883</v>
      </c>
      <c r="G697" s="33"/>
      <c r="H697" s="33"/>
      <c r="I697" s="165"/>
      <c r="J697" s="33"/>
      <c r="K697" s="33"/>
      <c r="L697" s="34"/>
      <c r="M697" s="166"/>
      <c r="N697" s="167"/>
      <c r="O697" s="59"/>
      <c r="P697" s="59"/>
      <c r="Q697" s="59"/>
      <c r="R697" s="59"/>
      <c r="S697" s="59"/>
      <c r="T697" s="60"/>
      <c r="U697" s="33"/>
      <c r="V697" s="33"/>
      <c r="W697" s="33"/>
      <c r="X697" s="33"/>
      <c r="Y697" s="33"/>
      <c r="Z697" s="33"/>
      <c r="AA697" s="33"/>
      <c r="AB697" s="33"/>
      <c r="AC697" s="33"/>
      <c r="AD697" s="33"/>
      <c r="AE697" s="33"/>
      <c r="AT697" s="18" t="s">
        <v>168</v>
      </c>
      <c r="AU697" s="18" t="s">
        <v>83</v>
      </c>
    </row>
    <row r="698" spans="1:65" s="13" customFormat="1" ht="11.25">
      <c r="B698" s="169"/>
      <c r="D698" s="163" t="s">
        <v>170</v>
      </c>
      <c r="E698" s="170" t="s">
        <v>1</v>
      </c>
      <c r="F698" s="171" t="s">
        <v>852</v>
      </c>
      <c r="H698" s="170" t="s">
        <v>1</v>
      </c>
      <c r="I698" s="172"/>
      <c r="L698" s="169"/>
      <c r="M698" s="173"/>
      <c r="N698" s="174"/>
      <c r="O698" s="174"/>
      <c r="P698" s="174"/>
      <c r="Q698" s="174"/>
      <c r="R698" s="174"/>
      <c r="S698" s="174"/>
      <c r="T698" s="175"/>
      <c r="AT698" s="170" t="s">
        <v>170</v>
      </c>
      <c r="AU698" s="170" t="s">
        <v>83</v>
      </c>
      <c r="AV698" s="13" t="s">
        <v>81</v>
      </c>
      <c r="AW698" s="13" t="s">
        <v>32</v>
      </c>
      <c r="AX698" s="13" t="s">
        <v>75</v>
      </c>
      <c r="AY698" s="170" t="s">
        <v>157</v>
      </c>
    </row>
    <row r="699" spans="1:65" s="14" customFormat="1" ht="11.25">
      <c r="B699" s="176"/>
      <c r="D699" s="163" t="s">
        <v>170</v>
      </c>
      <c r="E699" s="177" t="s">
        <v>1</v>
      </c>
      <c r="F699" s="178" t="s">
        <v>853</v>
      </c>
      <c r="H699" s="179">
        <v>5.6390000000000002</v>
      </c>
      <c r="I699" s="180"/>
      <c r="L699" s="176"/>
      <c r="M699" s="181"/>
      <c r="N699" s="182"/>
      <c r="O699" s="182"/>
      <c r="P699" s="182"/>
      <c r="Q699" s="182"/>
      <c r="R699" s="182"/>
      <c r="S699" s="182"/>
      <c r="T699" s="183"/>
      <c r="AT699" s="177" t="s">
        <v>170</v>
      </c>
      <c r="AU699" s="177" t="s">
        <v>83</v>
      </c>
      <c r="AV699" s="14" t="s">
        <v>83</v>
      </c>
      <c r="AW699" s="14" t="s">
        <v>32</v>
      </c>
      <c r="AX699" s="14" t="s">
        <v>75</v>
      </c>
      <c r="AY699" s="177" t="s">
        <v>157</v>
      </c>
    </row>
    <row r="700" spans="1:65" s="14" customFormat="1" ht="11.25">
      <c r="B700" s="176"/>
      <c r="D700" s="163" t="s">
        <v>170</v>
      </c>
      <c r="E700" s="177" t="s">
        <v>1</v>
      </c>
      <c r="F700" s="178" t="s">
        <v>856</v>
      </c>
      <c r="H700" s="179">
        <v>4.2249999999999996</v>
      </c>
      <c r="I700" s="180"/>
      <c r="L700" s="176"/>
      <c r="M700" s="181"/>
      <c r="N700" s="182"/>
      <c r="O700" s="182"/>
      <c r="P700" s="182"/>
      <c r="Q700" s="182"/>
      <c r="R700" s="182"/>
      <c r="S700" s="182"/>
      <c r="T700" s="183"/>
      <c r="AT700" s="177" t="s">
        <v>170</v>
      </c>
      <c r="AU700" s="177" t="s">
        <v>83</v>
      </c>
      <c r="AV700" s="14" t="s">
        <v>83</v>
      </c>
      <c r="AW700" s="14" t="s">
        <v>32</v>
      </c>
      <c r="AX700" s="14" t="s">
        <v>75</v>
      </c>
      <c r="AY700" s="177" t="s">
        <v>157</v>
      </c>
    </row>
    <row r="701" spans="1:65" s="14" customFormat="1" ht="11.25">
      <c r="B701" s="176"/>
      <c r="D701" s="163" t="s">
        <v>170</v>
      </c>
      <c r="E701" s="177" t="s">
        <v>1</v>
      </c>
      <c r="F701" s="178" t="s">
        <v>860</v>
      </c>
      <c r="H701" s="179">
        <v>1.1399999999999999</v>
      </c>
      <c r="I701" s="180"/>
      <c r="L701" s="176"/>
      <c r="M701" s="181"/>
      <c r="N701" s="182"/>
      <c r="O701" s="182"/>
      <c r="P701" s="182"/>
      <c r="Q701" s="182"/>
      <c r="R701" s="182"/>
      <c r="S701" s="182"/>
      <c r="T701" s="183"/>
      <c r="AT701" s="177" t="s">
        <v>170</v>
      </c>
      <c r="AU701" s="177" t="s">
        <v>83</v>
      </c>
      <c r="AV701" s="14" t="s">
        <v>83</v>
      </c>
      <c r="AW701" s="14" t="s">
        <v>32</v>
      </c>
      <c r="AX701" s="14" t="s">
        <v>75</v>
      </c>
      <c r="AY701" s="177" t="s">
        <v>157</v>
      </c>
    </row>
    <row r="702" spans="1:65" s="15" customFormat="1" ht="11.25">
      <c r="B702" s="184"/>
      <c r="D702" s="163" t="s">
        <v>170</v>
      </c>
      <c r="E702" s="185" t="s">
        <v>1</v>
      </c>
      <c r="F702" s="186" t="s">
        <v>195</v>
      </c>
      <c r="H702" s="187">
        <v>11.004000000000001</v>
      </c>
      <c r="I702" s="188"/>
      <c r="L702" s="184"/>
      <c r="M702" s="189"/>
      <c r="N702" s="190"/>
      <c r="O702" s="190"/>
      <c r="P702" s="190"/>
      <c r="Q702" s="190"/>
      <c r="R702" s="190"/>
      <c r="S702" s="190"/>
      <c r="T702" s="191"/>
      <c r="AT702" s="185" t="s">
        <v>170</v>
      </c>
      <c r="AU702" s="185" t="s">
        <v>83</v>
      </c>
      <c r="AV702" s="15" t="s">
        <v>164</v>
      </c>
      <c r="AW702" s="15" t="s">
        <v>32</v>
      </c>
      <c r="AX702" s="15" t="s">
        <v>81</v>
      </c>
      <c r="AY702" s="185" t="s">
        <v>157</v>
      </c>
    </row>
    <row r="703" spans="1:65" s="2" customFormat="1" ht="24.2" customHeight="1">
      <c r="A703" s="33"/>
      <c r="B703" s="149"/>
      <c r="C703" s="150" t="s">
        <v>895</v>
      </c>
      <c r="D703" s="150" t="s">
        <v>159</v>
      </c>
      <c r="E703" s="151" t="s">
        <v>896</v>
      </c>
      <c r="F703" s="152" t="s">
        <v>897</v>
      </c>
      <c r="G703" s="153" t="s">
        <v>162</v>
      </c>
      <c r="H703" s="154">
        <v>48.99</v>
      </c>
      <c r="I703" s="155"/>
      <c r="J703" s="156">
        <f>ROUND(I703*H703,2)</f>
        <v>0</v>
      </c>
      <c r="K703" s="152" t="s">
        <v>1</v>
      </c>
      <c r="L703" s="34"/>
      <c r="M703" s="157" t="s">
        <v>1</v>
      </c>
      <c r="N703" s="158" t="s">
        <v>40</v>
      </c>
      <c r="O703" s="59"/>
      <c r="P703" s="159">
        <f>O703*H703</f>
        <v>0</v>
      </c>
      <c r="Q703" s="159">
        <v>3.9699999999999996E-3</v>
      </c>
      <c r="R703" s="159">
        <f>Q703*H703</f>
        <v>0.19449029999999998</v>
      </c>
      <c r="S703" s="159">
        <v>0</v>
      </c>
      <c r="T703" s="160">
        <f>S703*H703</f>
        <v>0</v>
      </c>
      <c r="U703" s="33"/>
      <c r="V703" s="33"/>
      <c r="W703" s="33"/>
      <c r="X703" s="33"/>
      <c r="Y703" s="33"/>
      <c r="Z703" s="33"/>
      <c r="AA703" s="33"/>
      <c r="AB703" s="33"/>
      <c r="AC703" s="33"/>
      <c r="AD703" s="33"/>
      <c r="AE703" s="33"/>
      <c r="AR703" s="161" t="s">
        <v>164</v>
      </c>
      <c r="AT703" s="161" t="s">
        <v>159</v>
      </c>
      <c r="AU703" s="161" t="s">
        <v>83</v>
      </c>
      <c r="AY703" s="18" t="s">
        <v>157</v>
      </c>
      <c r="BE703" s="162">
        <f>IF(N703="základní",J703,0)</f>
        <v>0</v>
      </c>
      <c r="BF703" s="162">
        <f>IF(N703="snížená",J703,0)</f>
        <v>0</v>
      </c>
      <c r="BG703" s="162">
        <f>IF(N703="zákl. přenesená",J703,0)</f>
        <v>0</v>
      </c>
      <c r="BH703" s="162">
        <f>IF(N703="sníž. přenesená",J703,0)</f>
        <v>0</v>
      </c>
      <c r="BI703" s="162">
        <f>IF(N703="nulová",J703,0)</f>
        <v>0</v>
      </c>
      <c r="BJ703" s="18" t="s">
        <v>81</v>
      </c>
      <c r="BK703" s="162">
        <f>ROUND(I703*H703,2)</f>
        <v>0</v>
      </c>
      <c r="BL703" s="18" t="s">
        <v>164</v>
      </c>
      <c r="BM703" s="161" t="s">
        <v>898</v>
      </c>
    </row>
    <row r="704" spans="1:65" s="2" customFormat="1" ht="19.5">
      <c r="A704" s="33"/>
      <c r="B704" s="34"/>
      <c r="C704" s="33"/>
      <c r="D704" s="163" t="s">
        <v>166</v>
      </c>
      <c r="E704" s="33"/>
      <c r="F704" s="164" t="s">
        <v>899</v>
      </c>
      <c r="G704" s="33"/>
      <c r="H704" s="33"/>
      <c r="I704" s="165"/>
      <c r="J704" s="33"/>
      <c r="K704" s="33"/>
      <c r="L704" s="34"/>
      <c r="M704" s="166"/>
      <c r="N704" s="167"/>
      <c r="O704" s="59"/>
      <c r="P704" s="59"/>
      <c r="Q704" s="59"/>
      <c r="R704" s="59"/>
      <c r="S704" s="59"/>
      <c r="T704" s="60"/>
      <c r="U704" s="33"/>
      <c r="V704" s="33"/>
      <c r="W704" s="33"/>
      <c r="X704" s="33"/>
      <c r="Y704" s="33"/>
      <c r="Z704" s="33"/>
      <c r="AA704" s="33"/>
      <c r="AB704" s="33"/>
      <c r="AC704" s="33"/>
      <c r="AD704" s="33"/>
      <c r="AE704" s="33"/>
      <c r="AT704" s="18" t="s">
        <v>166</v>
      </c>
      <c r="AU704" s="18" t="s">
        <v>83</v>
      </c>
    </row>
    <row r="705" spans="1:65" s="2" customFormat="1" ht="39">
      <c r="A705" s="33"/>
      <c r="B705" s="34"/>
      <c r="C705" s="33"/>
      <c r="D705" s="163" t="s">
        <v>168</v>
      </c>
      <c r="E705" s="33"/>
      <c r="F705" s="168" t="s">
        <v>900</v>
      </c>
      <c r="G705" s="33"/>
      <c r="H705" s="33"/>
      <c r="I705" s="165"/>
      <c r="J705" s="33"/>
      <c r="K705" s="33"/>
      <c r="L705" s="34"/>
      <c r="M705" s="166"/>
      <c r="N705" s="167"/>
      <c r="O705" s="59"/>
      <c r="P705" s="59"/>
      <c r="Q705" s="59"/>
      <c r="R705" s="59"/>
      <c r="S705" s="59"/>
      <c r="T705" s="60"/>
      <c r="U705" s="33"/>
      <c r="V705" s="33"/>
      <c r="W705" s="33"/>
      <c r="X705" s="33"/>
      <c r="Y705" s="33"/>
      <c r="Z705" s="33"/>
      <c r="AA705" s="33"/>
      <c r="AB705" s="33"/>
      <c r="AC705" s="33"/>
      <c r="AD705" s="33"/>
      <c r="AE705" s="33"/>
      <c r="AT705" s="18" t="s">
        <v>168</v>
      </c>
      <c r="AU705" s="18" t="s">
        <v>83</v>
      </c>
    </row>
    <row r="706" spans="1:65" s="2" customFormat="1" ht="33" customHeight="1">
      <c r="A706" s="33"/>
      <c r="B706" s="149"/>
      <c r="C706" s="150" t="s">
        <v>901</v>
      </c>
      <c r="D706" s="150" t="s">
        <v>159</v>
      </c>
      <c r="E706" s="151" t="s">
        <v>902</v>
      </c>
      <c r="F706" s="152" t="s">
        <v>903</v>
      </c>
      <c r="G706" s="153" t="s">
        <v>162</v>
      </c>
      <c r="H706" s="154">
        <v>11.004</v>
      </c>
      <c r="I706" s="155"/>
      <c r="J706" s="156">
        <f>ROUND(I706*H706,2)</f>
        <v>0</v>
      </c>
      <c r="K706" s="152" t="s">
        <v>1</v>
      </c>
      <c r="L706" s="34"/>
      <c r="M706" s="157" t="s">
        <v>1</v>
      </c>
      <c r="N706" s="158" t="s">
        <v>40</v>
      </c>
      <c r="O706" s="59"/>
      <c r="P706" s="159">
        <f>O706*H706</f>
        <v>0</v>
      </c>
      <c r="Q706" s="159">
        <v>4.2700000000000004E-3</v>
      </c>
      <c r="R706" s="159">
        <f>Q706*H706</f>
        <v>4.6987080000000001E-2</v>
      </c>
      <c r="S706" s="159">
        <v>0</v>
      </c>
      <c r="T706" s="160">
        <f>S706*H706</f>
        <v>0</v>
      </c>
      <c r="U706" s="33"/>
      <c r="V706" s="33"/>
      <c r="W706" s="33"/>
      <c r="X706" s="33"/>
      <c r="Y706" s="33"/>
      <c r="Z706" s="33"/>
      <c r="AA706" s="33"/>
      <c r="AB706" s="33"/>
      <c r="AC706" s="33"/>
      <c r="AD706" s="33"/>
      <c r="AE706" s="33"/>
      <c r="AR706" s="161" t="s">
        <v>164</v>
      </c>
      <c r="AT706" s="161" t="s">
        <v>159</v>
      </c>
      <c r="AU706" s="161" t="s">
        <v>83</v>
      </c>
      <c r="AY706" s="18" t="s">
        <v>157</v>
      </c>
      <c r="BE706" s="162">
        <f>IF(N706="základní",J706,0)</f>
        <v>0</v>
      </c>
      <c r="BF706" s="162">
        <f>IF(N706="snížená",J706,0)</f>
        <v>0</v>
      </c>
      <c r="BG706" s="162">
        <f>IF(N706="zákl. přenesená",J706,0)</f>
        <v>0</v>
      </c>
      <c r="BH706" s="162">
        <f>IF(N706="sníž. přenesená",J706,0)</f>
        <v>0</v>
      </c>
      <c r="BI706" s="162">
        <f>IF(N706="nulová",J706,0)</f>
        <v>0</v>
      </c>
      <c r="BJ706" s="18" t="s">
        <v>81</v>
      </c>
      <c r="BK706" s="162">
        <f>ROUND(I706*H706,2)</f>
        <v>0</v>
      </c>
      <c r="BL706" s="18" t="s">
        <v>164</v>
      </c>
      <c r="BM706" s="161" t="s">
        <v>904</v>
      </c>
    </row>
    <row r="707" spans="1:65" s="2" customFormat="1" ht="19.5">
      <c r="A707" s="33"/>
      <c r="B707" s="34"/>
      <c r="C707" s="33"/>
      <c r="D707" s="163" t="s">
        <v>166</v>
      </c>
      <c r="E707" s="33"/>
      <c r="F707" s="164" t="s">
        <v>905</v>
      </c>
      <c r="G707" s="33"/>
      <c r="H707" s="33"/>
      <c r="I707" s="165"/>
      <c r="J707" s="33"/>
      <c r="K707" s="33"/>
      <c r="L707" s="34"/>
      <c r="M707" s="166"/>
      <c r="N707" s="167"/>
      <c r="O707" s="59"/>
      <c r="P707" s="59"/>
      <c r="Q707" s="59"/>
      <c r="R707" s="59"/>
      <c r="S707" s="59"/>
      <c r="T707" s="60"/>
      <c r="U707" s="33"/>
      <c r="V707" s="33"/>
      <c r="W707" s="33"/>
      <c r="X707" s="33"/>
      <c r="Y707" s="33"/>
      <c r="Z707" s="33"/>
      <c r="AA707" s="33"/>
      <c r="AB707" s="33"/>
      <c r="AC707" s="33"/>
      <c r="AD707" s="33"/>
      <c r="AE707" s="33"/>
      <c r="AT707" s="18" t="s">
        <v>166</v>
      </c>
      <c r="AU707" s="18" t="s">
        <v>83</v>
      </c>
    </row>
    <row r="708" spans="1:65" s="2" customFormat="1" ht="39">
      <c r="A708" s="33"/>
      <c r="B708" s="34"/>
      <c r="C708" s="33"/>
      <c r="D708" s="163" t="s">
        <v>168</v>
      </c>
      <c r="E708" s="33"/>
      <c r="F708" s="168" t="s">
        <v>900</v>
      </c>
      <c r="G708" s="33"/>
      <c r="H708" s="33"/>
      <c r="I708" s="165"/>
      <c r="J708" s="33"/>
      <c r="K708" s="33"/>
      <c r="L708" s="34"/>
      <c r="M708" s="166"/>
      <c r="N708" s="167"/>
      <c r="O708" s="59"/>
      <c r="P708" s="59"/>
      <c r="Q708" s="59"/>
      <c r="R708" s="59"/>
      <c r="S708" s="59"/>
      <c r="T708" s="60"/>
      <c r="U708" s="33"/>
      <c r="V708" s="33"/>
      <c r="W708" s="33"/>
      <c r="X708" s="33"/>
      <c r="Y708" s="33"/>
      <c r="Z708" s="33"/>
      <c r="AA708" s="33"/>
      <c r="AB708" s="33"/>
      <c r="AC708" s="33"/>
      <c r="AD708" s="33"/>
      <c r="AE708" s="33"/>
      <c r="AT708" s="18" t="s">
        <v>168</v>
      </c>
      <c r="AU708" s="18" t="s">
        <v>83</v>
      </c>
    </row>
    <row r="709" spans="1:65" s="2" customFormat="1" ht="33" customHeight="1">
      <c r="A709" s="33"/>
      <c r="B709" s="149"/>
      <c r="C709" s="150" t="s">
        <v>906</v>
      </c>
      <c r="D709" s="150" t="s">
        <v>159</v>
      </c>
      <c r="E709" s="151" t="s">
        <v>907</v>
      </c>
      <c r="F709" s="152" t="s">
        <v>908</v>
      </c>
      <c r="G709" s="153" t="s">
        <v>162</v>
      </c>
      <c r="H709" s="154">
        <v>11.004</v>
      </c>
      <c r="I709" s="155"/>
      <c r="J709" s="156">
        <f>ROUND(I709*H709,2)</f>
        <v>0</v>
      </c>
      <c r="K709" s="152" t="s">
        <v>1</v>
      </c>
      <c r="L709" s="34"/>
      <c r="M709" s="157" t="s">
        <v>1</v>
      </c>
      <c r="N709" s="158" t="s">
        <v>40</v>
      </c>
      <c r="O709" s="59"/>
      <c r="P709" s="159">
        <f>O709*H709</f>
        <v>0</v>
      </c>
      <c r="Q709" s="159">
        <v>3.5899999999999999E-3</v>
      </c>
      <c r="R709" s="159">
        <f>Q709*H709</f>
        <v>3.9504359999999995E-2</v>
      </c>
      <c r="S709" s="159">
        <v>0</v>
      </c>
      <c r="T709" s="160">
        <f>S709*H709</f>
        <v>0</v>
      </c>
      <c r="U709" s="33"/>
      <c r="V709" s="33"/>
      <c r="W709" s="33"/>
      <c r="X709" s="33"/>
      <c r="Y709" s="33"/>
      <c r="Z709" s="33"/>
      <c r="AA709" s="33"/>
      <c r="AB709" s="33"/>
      <c r="AC709" s="33"/>
      <c r="AD709" s="33"/>
      <c r="AE709" s="33"/>
      <c r="AR709" s="161" t="s">
        <v>164</v>
      </c>
      <c r="AT709" s="161" t="s">
        <v>159</v>
      </c>
      <c r="AU709" s="161" t="s">
        <v>83</v>
      </c>
      <c r="AY709" s="18" t="s">
        <v>157</v>
      </c>
      <c r="BE709" s="162">
        <f>IF(N709="základní",J709,0)</f>
        <v>0</v>
      </c>
      <c r="BF709" s="162">
        <f>IF(N709="snížená",J709,0)</f>
        <v>0</v>
      </c>
      <c r="BG709" s="162">
        <f>IF(N709="zákl. přenesená",J709,0)</f>
        <v>0</v>
      </c>
      <c r="BH709" s="162">
        <f>IF(N709="sníž. přenesená",J709,0)</f>
        <v>0</v>
      </c>
      <c r="BI709" s="162">
        <f>IF(N709="nulová",J709,0)</f>
        <v>0</v>
      </c>
      <c r="BJ709" s="18" t="s">
        <v>81</v>
      </c>
      <c r="BK709" s="162">
        <f>ROUND(I709*H709,2)</f>
        <v>0</v>
      </c>
      <c r="BL709" s="18" t="s">
        <v>164</v>
      </c>
      <c r="BM709" s="161" t="s">
        <v>909</v>
      </c>
    </row>
    <row r="710" spans="1:65" s="2" customFormat="1" ht="19.5">
      <c r="A710" s="33"/>
      <c r="B710" s="34"/>
      <c r="C710" s="33"/>
      <c r="D710" s="163" t="s">
        <v>166</v>
      </c>
      <c r="E710" s="33"/>
      <c r="F710" s="164" t="s">
        <v>910</v>
      </c>
      <c r="G710" s="33"/>
      <c r="H710" s="33"/>
      <c r="I710" s="165"/>
      <c r="J710" s="33"/>
      <c r="K710" s="33"/>
      <c r="L710" s="34"/>
      <c r="M710" s="166"/>
      <c r="N710" s="167"/>
      <c r="O710" s="59"/>
      <c r="P710" s="59"/>
      <c r="Q710" s="59"/>
      <c r="R710" s="59"/>
      <c r="S710" s="59"/>
      <c r="T710" s="60"/>
      <c r="U710" s="33"/>
      <c r="V710" s="33"/>
      <c r="W710" s="33"/>
      <c r="X710" s="33"/>
      <c r="Y710" s="33"/>
      <c r="Z710" s="33"/>
      <c r="AA710" s="33"/>
      <c r="AB710" s="33"/>
      <c r="AC710" s="33"/>
      <c r="AD710" s="33"/>
      <c r="AE710" s="33"/>
      <c r="AT710" s="18" t="s">
        <v>166</v>
      </c>
      <c r="AU710" s="18" t="s">
        <v>83</v>
      </c>
    </row>
    <row r="711" spans="1:65" s="2" customFormat="1" ht="39">
      <c r="A711" s="33"/>
      <c r="B711" s="34"/>
      <c r="C711" s="33"/>
      <c r="D711" s="163" t="s">
        <v>168</v>
      </c>
      <c r="E711" s="33"/>
      <c r="F711" s="168" t="s">
        <v>900</v>
      </c>
      <c r="G711" s="33"/>
      <c r="H711" s="33"/>
      <c r="I711" s="165"/>
      <c r="J711" s="33"/>
      <c r="K711" s="33"/>
      <c r="L711" s="34"/>
      <c r="M711" s="166"/>
      <c r="N711" s="167"/>
      <c r="O711" s="59"/>
      <c r="P711" s="59"/>
      <c r="Q711" s="59"/>
      <c r="R711" s="59"/>
      <c r="S711" s="59"/>
      <c r="T711" s="60"/>
      <c r="U711" s="33"/>
      <c r="V711" s="33"/>
      <c r="W711" s="33"/>
      <c r="X711" s="33"/>
      <c r="Y711" s="33"/>
      <c r="Z711" s="33"/>
      <c r="AA711" s="33"/>
      <c r="AB711" s="33"/>
      <c r="AC711" s="33"/>
      <c r="AD711" s="33"/>
      <c r="AE711" s="33"/>
      <c r="AT711" s="18" t="s">
        <v>168</v>
      </c>
      <c r="AU711" s="18" t="s">
        <v>83</v>
      </c>
    </row>
    <row r="712" spans="1:65" s="12" customFormat="1" ht="22.9" customHeight="1">
      <c r="B712" s="136"/>
      <c r="D712" s="137" t="s">
        <v>74</v>
      </c>
      <c r="E712" s="147" t="s">
        <v>911</v>
      </c>
      <c r="F712" s="147" t="s">
        <v>912</v>
      </c>
      <c r="I712" s="139"/>
      <c r="J712" s="148">
        <f>BK712</f>
        <v>0</v>
      </c>
      <c r="L712" s="136"/>
      <c r="M712" s="141"/>
      <c r="N712" s="142"/>
      <c r="O712" s="142"/>
      <c r="P712" s="143">
        <f>SUM(P713:P756)</f>
        <v>0</v>
      </c>
      <c r="Q712" s="142"/>
      <c r="R712" s="143">
        <f>SUM(R713:R756)</f>
        <v>0</v>
      </c>
      <c r="S712" s="142"/>
      <c r="T712" s="144">
        <f>SUM(T713:T756)</f>
        <v>0</v>
      </c>
      <c r="AR712" s="137" t="s">
        <v>81</v>
      </c>
      <c r="AT712" s="145" t="s">
        <v>74</v>
      </c>
      <c r="AU712" s="145" t="s">
        <v>81</v>
      </c>
      <c r="AY712" s="137" t="s">
        <v>157</v>
      </c>
      <c r="BK712" s="146">
        <f>SUM(BK713:BK756)</f>
        <v>0</v>
      </c>
    </row>
    <row r="713" spans="1:65" s="2" customFormat="1" ht="33" customHeight="1">
      <c r="A713" s="33"/>
      <c r="B713" s="149"/>
      <c r="C713" s="150" t="s">
        <v>913</v>
      </c>
      <c r="D713" s="150" t="s">
        <v>159</v>
      </c>
      <c r="E713" s="151" t="s">
        <v>914</v>
      </c>
      <c r="F713" s="152" t="s">
        <v>915</v>
      </c>
      <c r="G713" s="153" t="s">
        <v>302</v>
      </c>
      <c r="H713" s="154">
        <v>24.372</v>
      </c>
      <c r="I713" s="155"/>
      <c r="J713" s="156">
        <f>ROUND(I713*H713,2)</f>
        <v>0</v>
      </c>
      <c r="K713" s="152" t="s">
        <v>163</v>
      </c>
      <c r="L713" s="34"/>
      <c r="M713" s="157" t="s">
        <v>1</v>
      </c>
      <c r="N713" s="158" t="s">
        <v>40</v>
      </c>
      <c r="O713" s="59"/>
      <c r="P713" s="159">
        <f>O713*H713</f>
        <v>0</v>
      </c>
      <c r="Q713" s="159">
        <v>0</v>
      </c>
      <c r="R713" s="159">
        <f>Q713*H713</f>
        <v>0</v>
      </c>
      <c r="S713" s="159">
        <v>0</v>
      </c>
      <c r="T713" s="160">
        <f>S713*H713</f>
        <v>0</v>
      </c>
      <c r="U713" s="33"/>
      <c r="V713" s="33"/>
      <c r="W713" s="33"/>
      <c r="X713" s="33"/>
      <c r="Y713" s="33"/>
      <c r="Z713" s="33"/>
      <c r="AA713" s="33"/>
      <c r="AB713" s="33"/>
      <c r="AC713" s="33"/>
      <c r="AD713" s="33"/>
      <c r="AE713" s="33"/>
      <c r="AR713" s="161" t="s">
        <v>164</v>
      </c>
      <c r="AT713" s="161" t="s">
        <v>159</v>
      </c>
      <c r="AU713" s="161" t="s">
        <v>83</v>
      </c>
      <c r="AY713" s="18" t="s">
        <v>157</v>
      </c>
      <c r="BE713" s="162">
        <f>IF(N713="základní",J713,0)</f>
        <v>0</v>
      </c>
      <c r="BF713" s="162">
        <f>IF(N713="snížená",J713,0)</f>
        <v>0</v>
      </c>
      <c r="BG713" s="162">
        <f>IF(N713="zákl. přenesená",J713,0)</f>
        <v>0</v>
      </c>
      <c r="BH713" s="162">
        <f>IF(N713="sníž. přenesená",J713,0)</f>
        <v>0</v>
      </c>
      <c r="BI713" s="162">
        <f>IF(N713="nulová",J713,0)</f>
        <v>0</v>
      </c>
      <c r="BJ713" s="18" t="s">
        <v>81</v>
      </c>
      <c r="BK713" s="162">
        <f>ROUND(I713*H713,2)</f>
        <v>0</v>
      </c>
      <c r="BL713" s="18" t="s">
        <v>164</v>
      </c>
      <c r="BM713" s="161" t="s">
        <v>916</v>
      </c>
    </row>
    <row r="714" spans="1:65" s="2" customFormat="1" ht="19.5">
      <c r="A714" s="33"/>
      <c r="B714" s="34"/>
      <c r="C714" s="33"/>
      <c r="D714" s="163" t="s">
        <v>166</v>
      </c>
      <c r="E714" s="33"/>
      <c r="F714" s="164" t="s">
        <v>917</v>
      </c>
      <c r="G714" s="33"/>
      <c r="H714" s="33"/>
      <c r="I714" s="165"/>
      <c r="J714" s="33"/>
      <c r="K714" s="33"/>
      <c r="L714" s="34"/>
      <c r="M714" s="166"/>
      <c r="N714" s="167"/>
      <c r="O714" s="59"/>
      <c r="P714" s="59"/>
      <c r="Q714" s="59"/>
      <c r="R714" s="59"/>
      <c r="S714" s="59"/>
      <c r="T714" s="60"/>
      <c r="U714" s="33"/>
      <c r="V714" s="33"/>
      <c r="W714" s="33"/>
      <c r="X714" s="33"/>
      <c r="Y714" s="33"/>
      <c r="Z714" s="33"/>
      <c r="AA714" s="33"/>
      <c r="AB714" s="33"/>
      <c r="AC714" s="33"/>
      <c r="AD714" s="33"/>
      <c r="AE714" s="33"/>
      <c r="AT714" s="18" t="s">
        <v>166</v>
      </c>
      <c r="AU714" s="18" t="s">
        <v>83</v>
      </c>
    </row>
    <row r="715" spans="1:65" s="14" customFormat="1" ht="11.25">
      <c r="B715" s="176"/>
      <c r="D715" s="163" t="s">
        <v>170</v>
      </c>
      <c r="E715" s="177" t="s">
        <v>1</v>
      </c>
      <c r="F715" s="178" t="s">
        <v>918</v>
      </c>
      <c r="H715" s="179">
        <v>5.5E-2</v>
      </c>
      <c r="I715" s="180"/>
      <c r="L715" s="176"/>
      <c r="M715" s="181"/>
      <c r="N715" s="182"/>
      <c r="O715" s="182"/>
      <c r="P715" s="182"/>
      <c r="Q715" s="182"/>
      <c r="R715" s="182"/>
      <c r="S715" s="182"/>
      <c r="T715" s="183"/>
      <c r="AT715" s="177" t="s">
        <v>170</v>
      </c>
      <c r="AU715" s="177" t="s">
        <v>83</v>
      </c>
      <c r="AV715" s="14" t="s">
        <v>83</v>
      </c>
      <c r="AW715" s="14" t="s">
        <v>32</v>
      </c>
      <c r="AX715" s="14" t="s">
        <v>75</v>
      </c>
      <c r="AY715" s="177" t="s">
        <v>157</v>
      </c>
    </row>
    <row r="716" spans="1:65" s="14" customFormat="1" ht="11.25">
      <c r="B716" s="176"/>
      <c r="D716" s="163" t="s">
        <v>170</v>
      </c>
      <c r="E716" s="177" t="s">
        <v>1</v>
      </c>
      <c r="F716" s="178" t="s">
        <v>919</v>
      </c>
      <c r="H716" s="179">
        <v>0.9</v>
      </c>
      <c r="I716" s="180"/>
      <c r="L716" s="176"/>
      <c r="M716" s="181"/>
      <c r="N716" s="182"/>
      <c r="O716" s="182"/>
      <c r="P716" s="182"/>
      <c r="Q716" s="182"/>
      <c r="R716" s="182"/>
      <c r="S716" s="182"/>
      <c r="T716" s="183"/>
      <c r="AT716" s="177" t="s">
        <v>170</v>
      </c>
      <c r="AU716" s="177" t="s">
        <v>83</v>
      </c>
      <c r="AV716" s="14" t="s">
        <v>83</v>
      </c>
      <c r="AW716" s="14" t="s">
        <v>32</v>
      </c>
      <c r="AX716" s="14" t="s">
        <v>75</v>
      </c>
      <c r="AY716" s="177" t="s">
        <v>157</v>
      </c>
    </row>
    <row r="717" spans="1:65" s="14" customFormat="1" ht="11.25">
      <c r="B717" s="176"/>
      <c r="D717" s="163" t="s">
        <v>170</v>
      </c>
      <c r="E717" s="177" t="s">
        <v>1</v>
      </c>
      <c r="F717" s="178" t="s">
        <v>920</v>
      </c>
      <c r="H717" s="179">
        <v>8.282</v>
      </c>
      <c r="I717" s="180"/>
      <c r="L717" s="176"/>
      <c r="M717" s="181"/>
      <c r="N717" s="182"/>
      <c r="O717" s="182"/>
      <c r="P717" s="182"/>
      <c r="Q717" s="182"/>
      <c r="R717" s="182"/>
      <c r="S717" s="182"/>
      <c r="T717" s="183"/>
      <c r="AT717" s="177" t="s">
        <v>170</v>
      </c>
      <c r="AU717" s="177" t="s">
        <v>83</v>
      </c>
      <c r="AV717" s="14" t="s">
        <v>83</v>
      </c>
      <c r="AW717" s="14" t="s">
        <v>32</v>
      </c>
      <c r="AX717" s="14" t="s">
        <v>75</v>
      </c>
      <c r="AY717" s="177" t="s">
        <v>157</v>
      </c>
    </row>
    <row r="718" spans="1:65" s="14" customFormat="1" ht="11.25">
      <c r="B718" s="176"/>
      <c r="D718" s="163" t="s">
        <v>170</v>
      </c>
      <c r="E718" s="177" t="s">
        <v>1</v>
      </c>
      <c r="F718" s="178" t="s">
        <v>921</v>
      </c>
      <c r="H718" s="179">
        <v>5.3010000000000002</v>
      </c>
      <c r="I718" s="180"/>
      <c r="L718" s="176"/>
      <c r="M718" s="181"/>
      <c r="N718" s="182"/>
      <c r="O718" s="182"/>
      <c r="P718" s="182"/>
      <c r="Q718" s="182"/>
      <c r="R718" s="182"/>
      <c r="S718" s="182"/>
      <c r="T718" s="183"/>
      <c r="AT718" s="177" t="s">
        <v>170</v>
      </c>
      <c r="AU718" s="177" t="s">
        <v>83</v>
      </c>
      <c r="AV718" s="14" t="s">
        <v>83</v>
      </c>
      <c r="AW718" s="14" t="s">
        <v>32</v>
      </c>
      <c r="AX718" s="14" t="s">
        <v>75</v>
      </c>
      <c r="AY718" s="177" t="s">
        <v>157</v>
      </c>
    </row>
    <row r="719" spans="1:65" s="14" customFormat="1" ht="11.25">
      <c r="B719" s="176"/>
      <c r="D719" s="163" t="s">
        <v>170</v>
      </c>
      <c r="E719" s="177" t="s">
        <v>1</v>
      </c>
      <c r="F719" s="178" t="s">
        <v>922</v>
      </c>
      <c r="H719" s="179">
        <v>0.30499999999999999</v>
      </c>
      <c r="I719" s="180"/>
      <c r="L719" s="176"/>
      <c r="M719" s="181"/>
      <c r="N719" s="182"/>
      <c r="O719" s="182"/>
      <c r="P719" s="182"/>
      <c r="Q719" s="182"/>
      <c r="R719" s="182"/>
      <c r="S719" s="182"/>
      <c r="T719" s="183"/>
      <c r="AT719" s="177" t="s">
        <v>170</v>
      </c>
      <c r="AU719" s="177" t="s">
        <v>83</v>
      </c>
      <c r="AV719" s="14" t="s">
        <v>83</v>
      </c>
      <c r="AW719" s="14" t="s">
        <v>32</v>
      </c>
      <c r="AX719" s="14" t="s">
        <v>75</v>
      </c>
      <c r="AY719" s="177" t="s">
        <v>157</v>
      </c>
    </row>
    <row r="720" spans="1:65" s="14" customFormat="1" ht="11.25">
      <c r="B720" s="176"/>
      <c r="D720" s="163" t="s">
        <v>170</v>
      </c>
      <c r="E720" s="177" t="s">
        <v>1</v>
      </c>
      <c r="F720" s="178" t="s">
        <v>923</v>
      </c>
      <c r="H720" s="179">
        <v>2.3E-2</v>
      </c>
      <c r="I720" s="180"/>
      <c r="L720" s="176"/>
      <c r="M720" s="181"/>
      <c r="N720" s="182"/>
      <c r="O720" s="182"/>
      <c r="P720" s="182"/>
      <c r="Q720" s="182"/>
      <c r="R720" s="182"/>
      <c r="S720" s="182"/>
      <c r="T720" s="183"/>
      <c r="AT720" s="177" t="s">
        <v>170</v>
      </c>
      <c r="AU720" s="177" t="s">
        <v>83</v>
      </c>
      <c r="AV720" s="14" t="s">
        <v>83</v>
      </c>
      <c r="AW720" s="14" t="s">
        <v>32</v>
      </c>
      <c r="AX720" s="14" t="s">
        <v>75</v>
      </c>
      <c r="AY720" s="177" t="s">
        <v>157</v>
      </c>
    </row>
    <row r="721" spans="1:65" s="14" customFormat="1" ht="11.25">
      <c r="B721" s="176"/>
      <c r="D721" s="163" t="s">
        <v>170</v>
      </c>
      <c r="E721" s="177" t="s">
        <v>1</v>
      </c>
      <c r="F721" s="178" t="s">
        <v>924</v>
      </c>
      <c r="H721" s="179">
        <v>0.36899999999999999</v>
      </c>
      <c r="I721" s="180"/>
      <c r="L721" s="176"/>
      <c r="M721" s="181"/>
      <c r="N721" s="182"/>
      <c r="O721" s="182"/>
      <c r="P721" s="182"/>
      <c r="Q721" s="182"/>
      <c r="R721" s="182"/>
      <c r="S721" s="182"/>
      <c r="T721" s="183"/>
      <c r="AT721" s="177" t="s">
        <v>170</v>
      </c>
      <c r="AU721" s="177" t="s">
        <v>83</v>
      </c>
      <c r="AV721" s="14" t="s">
        <v>83</v>
      </c>
      <c r="AW721" s="14" t="s">
        <v>32</v>
      </c>
      <c r="AX721" s="14" t="s">
        <v>75</v>
      </c>
      <c r="AY721" s="177" t="s">
        <v>157</v>
      </c>
    </row>
    <row r="722" spans="1:65" s="14" customFormat="1" ht="11.25">
      <c r="B722" s="176"/>
      <c r="D722" s="163" t="s">
        <v>170</v>
      </c>
      <c r="E722" s="177" t="s">
        <v>1</v>
      </c>
      <c r="F722" s="178" t="s">
        <v>925</v>
      </c>
      <c r="H722" s="179">
        <v>6.4000000000000001E-2</v>
      </c>
      <c r="I722" s="180"/>
      <c r="L722" s="176"/>
      <c r="M722" s="181"/>
      <c r="N722" s="182"/>
      <c r="O722" s="182"/>
      <c r="P722" s="182"/>
      <c r="Q722" s="182"/>
      <c r="R722" s="182"/>
      <c r="S722" s="182"/>
      <c r="T722" s="183"/>
      <c r="AT722" s="177" t="s">
        <v>170</v>
      </c>
      <c r="AU722" s="177" t="s">
        <v>83</v>
      </c>
      <c r="AV722" s="14" t="s">
        <v>83</v>
      </c>
      <c r="AW722" s="14" t="s">
        <v>32</v>
      </c>
      <c r="AX722" s="14" t="s">
        <v>75</v>
      </c>
      <c r="AY722" s="177" t="s">
        <v>157</v>
      </c>
    </row>
    <row r="723" spans="1:65" s="14" customFormat="1" ht="11.25">
      <c r="B723" s="176"/>
      <c r="D723" s="163" t="s">
        <v>170</v>
      </c>
      <c r="E723" s="177" t="s">
        <v>1</v>
      </c>
      <c r="F723" s="178" t="s">
        <v>926</v>
      </c>
      <c r="H723" s="179">
        <v>8.3000000000000004E-2</v>
      </c>
      <c r="I723" s="180"/>
      <c r="L723" s="176"/>
      <c r="M723" s="181"/>
      <c r="N723" s="182"/>
      <c r="O723" s="182"/>
      <c r="P723" s="182"/>
      <c r="Q723" s="182"/>
      <c r="R723" s="182"/>
      <c r="S723" s="182"/>
      <c r="T723" s="183"/>
      <c r="AT723" s="177" t="s">
        <v>170</v>
      </c>
      <c r="AU723" s="177" t="s">
        <v>83</v>
      </c>
      <c r="AV723" s="14" t="s">
        <v>83</v>
      </c>
      <c r="AW723" s="14" t="s">
        <v>32</v>
      </c>
      <c r="AX723" s="14" t="s">
        <v>75</v>
      </c>
      <c r="AY723" s="177" t="s">
        <v>157</v>
      </c>
    </row>
    <row r="724" spans="1:65" s="14" customFormat="1" ht="11.25">
      <c r="B724" s="176"/>
      <c r="D724" s="163" t="s">
        <v>170</v>
      </c>
      <c r="E724" s="177" t="s">
        <v>1</v>
      </c>
      <c r="F724" s="178" t="s">
        <v>927</v>
      </c>
      <c r="H724" s="179">
        <v>0.17199999999999999</v>
      </c>
      <c r="I724" s="180"/>
      <c r="L724" s="176"/>
      <c r="M724" s="181"/>
      <c r="N724" s="182"/>
      <c r="O724" s="182"/>
      <c r="P724" s="182"/>
      <c r="Q724" s="182"/>
      <c r="R724" s="182"/>
      <c r="S724" s="182"/>
      <c r="T724" s="183"/>
      <c r="AT724" s="177" t="s">
        <v>170</v>
      </c>
      <c r="AU724" s="177" t="s">
        <v>83</v>
      </c>
      <c r="AV724" s="14" t="s">
        <v>83</v>
      </c>
      <c r="AW724" s="14" t="s">
        <v>32</v>
      </c>
      <c r="AX724" s="14" t="s">
        <v>75</v>
      </c>
      <c r="AY724" s="177" t="s">
        <v>157</v>
      </c>
    </row>
    <row r="725" spans="1:65" s="14" customFormat="1" ht="11.25">
      <c r="B725" s="176"/>
      <c r="D725" s="163" t="s">
        <v>170</v>
      </c>
      <c r="E725" s="177" t="s">
        <v>1</v>
      </c>
      <c r="F725" s="178" t="s">
        <v>928</v>
      </c>
      <c r="H725" s="179">
        <v>3.1E-2</v>
      </c>
      <c r="I725" s="180"/>
      <c r="L725" s="176"/>
      <c r="M725" s="181"/>
      <c r="N725" s="182"/>
      <c r="O725" s="182"/>
      <c r="P725" s="182"/>
      <c r="Q725" s="182"/>
      <c r="R725" s="182"/>
      <c r="S725" s="182"/>
      <c r="T725" s="183"/>
      <c r="AT725" s="177" t="s">
        <v>170</v>
      </c>
      <c r="AU725" s="177" t="s">
        <v>83</v>
      </c>
      <c r="AV725" s="14" t="s">
        <v>83</v>
      </c>
      <c r="AW725" s="14" t="s">
        <v>32</v>
      </c>
      <c r="AX725" s="14" t="s">
        <v>75</v>
      </c>
      <c r="AY725" s="177" t="s">
        <v>157</v>
      </c>
    </row>
    <row r="726" spans="1:65" s="14" customFormat="1" ht="11.25">
      <c r="B726" s="176"/>
      <c r="D726" s="163" t="s">
        <v>170</v>
      </c>
      <c r="E726" s="177" t="s">
        <v>1</v>
      </c>
      <c r="F726" s="178" t="s">
        <v>929</v>
      </c>
      <c r="H726" s="179">
        <v>4.5999999999999999E-2</v>
      </c>
      <c r="I726" s="180"/>
      <c r="L726" s="176"/>
      <c r="M726" s="181"/>
      <c r="N726" s="182"/>
      <c r="O726" s="182"/>
      <c r="P726" s="182"/>
      <c r="Q726" s="182"/>
      <c r="R726" s="182"/>
      <c r="S726" s="182"/>
      <c r="T726" s="183"/>
      <c r="AT726" s="177" t="s">
        <v>170</v>
      </c>
      <c r="AU726" s="177" t="s">
        <v>83</v>
      </c>
      <c r="AV726" s="14" t="s">
        <v>83</v>
      </c>
      <c r="AW726" s="14" t="s">
        <v>32</v>
      </c>
      <c r="AX726" s="14" t="s">
        <v>75</v>
      </c>
      <c r="AY726" s="177" t="s">
        <v>157</v>
      </c>
    </row>
    <row r="727" spans="1:65" s="14" customFormat="1" ht="11.25">
      <c r="B727" s="176"/>
      <c r="D727" s="163" t="s">
        <v>170</v>
      </c>
      <c r="E727" s="177" t="s">
        <v>1</v>
      </c>
      <c r="F727" s="178" t="s">
        <v>930</v>
      </c>
      <c r="H727" s="179">
        <v>8.7409999999999997</v>
      </c>
      <c r="I727" s="180"/>
      <c r="L727" s="176"/>
      <c r="M727" s="181"/>
      <c r="N727" s="182"/>
      <c r="O727" s="182"/>
      <c r="P727" s="182"/>
      <c r="Q727" s="182"/>
      <c r="R727" s="182"/>
      <c r="S727" s="182"/>
      <c r="T727" s="183"/>
      <c r="AT727" s="177" t="s">
        <v>170</v>
      </c>
      <c r="AU727" s="177" t="s">
        <v>83</v>
      </c>
      <c r="AV727" s="14" t="s">
        <v>83</v>
      </c>
      <c r="AW727" s="14" t="s">
        <v>32</v>
      </c>
      <c r="AX727" s="14" t="s">
        <v>75</v>
      </c>
      <c r="AY727" s="177" t="s">
        <v>157</v>
      </c>
    </row>
    <row r="728" spans="1:65" s="15" customFormat="1" ht="11.25">
      <c r="B728" s="184"/>
      <c r="D728" s="163" t="s">
        <v>170</v>
      </c>
      <c r="E728" s="185" t="s">
        <v>1</v>
      </c>
      <c r="F728" s="186" t="s">
        <v>195</v>
      </c>
      <c r="H728" s="187">
        <v>24.372</v>
      </c>
      <c r="I728" s="188"/>
      <c r="L728" s="184"/>
      <c r="M728" s="189"/>
      <c r="N728" s="190"/>
      <c r="O728" s="190"/>
      <c r="P728" s="190"/>
      <c r="Q728" s="190"/>
      <c r="R728" s="190"/>
      <c r="S728" s="190"/>
      <c r="T728" s="191"/>
      <c r="AT728" s="185" t="s">
        <v>170</v>
      </c>
      <c r="AU728" s="185" t="s">
        <v>83</v>
      </c>
      <c r="AV728" s="15" t="s">
        <v>164</v>
      </c>
      <c r="AW728" s="15" t="s">
        <v>32</v>
      </c>
      <c r="AX728" s="15" t="s">
        <v>81</v>
      </c>
      <c r="AY728" s="185" t="s">
        <v>157</v>
      </c>
    </row>
    <row r="729" spans="1:65" s="2" customFormat="1" ht="24.2" customHeight="1">
      <c r="A729" s="33"/>
      <c r="B729" s="149"/>
      <c r="C729" s="150" t="s">
        <v>931</v>
      </c>
      <c r="D729" s="150" t="s">
        <v>159</v>
      </c>
      <c r="E729" s="151" t="s">
        <v>932</v>
      </c>
      <c r="F729" s="152" t="s">
        <v>933</v>
      </c>
      <c r="G729" s="153" t="s">
        <v>302</v>
      </c>
      <c r="H729" s="154">
        <v>219.34800000000001</v>
      </c>
      <c r="I729" s="155"/>
      <c r="J729" s="156">
        <f>ROUND(I729*H729,2)</f>
        <v>0</v>
      </c>
      <c r="K729" s="152" t="s">
        <v>163</v>
      </c>
      <c r="L729" s="34"/>
      <c r="M729" s="157" t="s">
        <v>1</v>
      </c>
      <c r="N729" s="158" t="s">
        <v>40</v>
      </c>
      <c r="O729" s="59"/>
      <c r="P729" s="159">
        <f>O729*H729</f>
        <v>0</v>
      </c>
      <c r="Q729" s="159">
        <v>0</v>
      </c>
      <c r="R729" s="159">
        <f>Q729*H729</f>
        <v>0</v>
      </c>
      <c r="S729" s="159">
        <v>0</v>
      </c>
      <c r="T729" s="160">
        <f>S729*H729</f>
        <v>0</v>
      </c>
      <c r="U729" s="33"/>
      <c r="V729" s="33"/>
      <c r="W729" s="33"/>
      <c r="X729" s="33"/>
      <c r="Y729" s="33"/>
      <c r="Z729" s="33"/>
      <c r="AA729" s="33"/>
      <c r="AB729" s="33"/>
      <c r="AC729" s="33"/>
      <c r="AD729" s="33"/>
      <c r="AE729" s="33"/>
      <c r="AR729" s="161" t="s">
        <v>164</v>
      </c>
      <c r="AT729" s="161" t="s">
        <v>159</v>
      </c>
      <c r="AU729" s="161" t="s">
        <v>83</v>
      </c>
      <c r="AY729" s="18" t="s">
        <v>157</v>
      </c>
      <c r="BE729" s="162">
        <f>IF(N729="základní",J729,0)</f>
        <v>0</v>
      </c>
      <c r="BF729" s="162">
        <f>IF(N729="snížená",J729,0)</f>
        <v>0</v>
      </c>
      <c r="BG729" s="162">
        <f>IF(N729="zákl. přenesená",J729,0)</f>
        <v>0</v>
      </c>
      <c r="BH729" s="162">
        <f>IF(N729="sníž. přenesená",J729,0)</f>
        <v>0</v>
      </c>
      <c r="BI729" s="162">
        <f>IF(N729="nulová",J729,0)</f>
        <v>0</v>
      </c>
      <c r="BJ729" s="18" t="s">
        <v>81</v>
      </c>
      <c r="BK729" s="162">
        <f>ROUND(I729*H729,2)</f>
        <v>0</v>
      </c>
      <c r="BL729" s="18" t="s">
        <v>164</v>
      </c>
      <c r="BM729" s="161" t="s">
        <v>934</v>
      </c>
    </row>
    <row r="730" spans="1:65" s="2" customFormat="1" ht="29.25">
      <c r="A730" s="33"/>
      <c r="B730" s="34"/>
      <c r="C730" s="33"/>
      <c r="D730" s="163" t="s">
        <v>166</v>
      </c>
      <c r="E730" s="33"/>
      <c r="F730" s="164" t="s">
        <v>935</v>
      </c>
      <c r="G730" s="33"/>
      <c r="H730" s="33"/>
      <c r="I730" s="165"/>
      <c r="J730" s="33"/>
      <c r="K730" s="33"/>
      <c r="L730" s="34"/>
      <c r="M730" s="166"/>
      <c r="N730" s="167"/>
      <c r="O730" s="59"/>
      <c r="P730" s="59"/>
      <c r="Q730" s="59"/>
      <c r="R730" s="59"/>
      <c r="S730" s="59"/>
      <c r="T730" s="60"/>
      <c r="U730" s="33"/>
      <c r="V730" s="33"/>
      <c r="W730" s="33"/>
      <c r="X730" s="33"/>
      <c r="Y730" s="33"/>
      <c r="Z730" s="33"/>
      <c r="AA730" s="33"/>
      <c r="AB730" s="33"/>
      <c r="AC730" s="33"/>
      <c r="AD730" s="33"/>
      <c r="AE730" s="33"/>
      <c r="AT730" s="18" t="s">
        <v>166</v>
      </c>
      <c r="AU730" s="18" t="s">
        <v>83</v>
      </c>
    </row>
    <row r="731" spans="1:65" s="14" customFormat="1" ht="11.25">
      <c r="B731" s="176"/>
      <c r="D731" s="163" t="s">
        <v>170</v>
      </c>
      <c r="F731" s="178" t="s">
        <v>936</v>
      </c>
      <c r="H731" s="179">
        <v>219.34800000000001</v>
      </c>
      <c r="I731" s="180"/>
      <c r="L731" s="176"/>
      <c r="M731" s="181"/>
      <c r="N731" s="182"/>
      <c r="O731" s="182"/>
      <c r="P731" s="182"/>
      <c r="Q731" s="182"/>
      <c r="R731" s="182"/>
      <c r="S731" s="182"/>
      <c r="T731" s="183"/>
      <c r="AT731" s="177" t="s">
        <v>170</v>
      </c>
      <c r="AU731" s="177" t="s">
        <v>83</v>
      </c>
      <c r="AV731" s="14" t="s">
        <v>83</v>
      </c>
      <c r="AW731" s="14" t="s">
        <v>3</v>
      </c>
      <c r="AX731" s="14" t="s">
        <v>81</v>
      </c>
      <c r="AY731" s="177" t="s">
        <v>157</v>
      </c>
    </row>
    <row r="732" spans="1:65" s="2" customFormat="1" ht="37.9" customHeight="1">
      <c r="A732" s="33"/>
      <c r="B732" s="149"/>
      <c r="C732" s="150" t="s">
        <v>937</v>
      </c>
      <c r="D732" s="150" t="s">
        <v>159</v>
      </c>
      <c r="E732" s="151" t="s">
        <v>938</v>
      </c>
      <c r="F732" s="152" t="s">
        <v>939</v>
      </c>
      <c r="G732" s="153" t="s">
        <v>302</v>
      </c>
      <c r="H732" s="154">
        <v>5.5E-2</v>
      </c>
      <c r="I732" s="155"/>
      <c r="J732" s="156">
        <f>ROUND(I732*H732,2)</f>
        <v>0</v>
      </c>
      <c r="K732" s="152" t="s">
        <v>163</v>
      </c>
      <c r="L732" s="34"/>
      <c r="M732" s="157" t="s">
        <v>1</v>
      </c>
      <c r="N732" s="158" t="s">
        <v>40</v>
      </c>
      <c r="O732" s="59"/>
      <c r="P732" s="159">
        <f>O732*H732</f>
        <v>0</v>
      </c>
      <c r="Q732" s="159">
        <v>0</v>
      </c>
      <c r="R732" s="159">
        <f>Q732*H732</f>
        <v>0</v>
      </c>
      <c r="S732" s="159">
        <v>0</v>
      </c>
      <c r="T732" s="160">
        <f>S732*H732</f>
        <v>0</v>
      </c>
      <c r="U732" s="33"/>
      <c r="V732" s="33"/>
      <c r="W732" s="33"/>
      <c r="X732" s="33"/>
      <c r="Y732" s="33"/>
      <c r="Z732" s="33"/>
      <c r="AA732" s="33"/>
      <c r="AB732" s="33"/>
      <c r="AC732" s="33"/>
      <c r="AD732" s="33"/>
      <c r="AE732" s="33"/>
      <c r="AR732" s="161" t="s">
        <v>164</v>
      </c>
      <c r="AT732" s="161" t="s">
        <v>159</v>
      </c>
      <c r="AU732" s="161" t="s">
        <v>83</v>
      </c>
      <c r="AY732" s="18" t="s">
        <v>157</v>
      </c>
      <c r="BE732" s="162">
        <f>IF(N732="základní",J732,0)</f>
        <v>0</v>
      </c>
      <c r="BF732" s="162">
        <f>IF(N732="snížená",J732,0)</f>
        <v>0</v>
      </c>
      <c r="BG732" s="162">
        <f>IF(N732="zákl. přenesená",J732,0)</f>
        <v>0</v>
      </c>
      <c r="BH732" s="162">
        <f>IF(N732="sníž. přenesená",J732,0)</f>
        <v>0</v>
      </c>
      <c r="BI732" s="162">
        <f>IF(N732="nulová",J732,0)</f>
        <v>0</v>
      </c>
      <c r="BJ732" s="18" t="s">
        <v>81</v>
      </c>
      <c r="BK732" s="162">
        <f>ROUND(I732*H732,2)</f>
        <v>0</v>
      </c>
      <c r="BL732" s="18" t="s">
        <v>164</v>
      </c>
      <c r="BM732" s="161" t="s">
        <v>940</v>
      </c>
    </row>
    <row r="733" spans="1:65" s="2" customFormat="1" ht="29.25">
      <c r="A733" s="33"/>
      <c r="B733" s="34"/>
      <c r="C733" s="33"/>
      <c r="D733" s="163" t="s">
        <v>166</v>
      </c>
      <c r="E733" s="33"/>
      <c r="F733" s="164" t="s">
        <v>941</v>
      </c>
      <c r="G733" s="33"/>
      <c r="H733" s="33"/>
      <c r="I733" s="165"/>
      <c r="J733" s="33"/>
      <c r="K733" s="33"/>
      <c r="L733" s="34"/>
      <c r="M733" s="166"/>
      <c r="N733" s="167"/>
      <c r="O733" s="59"/>
      <c r="P733" s="59"/>
      <c r="Q733" s="59"/>
      <c r="R733" s="59"/>
      <c r="S733" s="59"/>
      <c r="T733" s="60"/>
      <c r="U733" s="33"/>
      <c r="V733" s="33"/>
      <c r="W733" s="33"/>
      <c r="X733" s="33"/>
      <c r="Y733" s="33"/>
      <c r="Z733" s="33"/>
      <c r="AA733" s="33"/>
      <c r="AB733" s="33"/>
      <c r="AC733" s="33"/>
      <c r="AD733" s="33"/>
      <c r="AE733" s="33"/>
      <c r="AT733" s="18" t="s">
        <v>166</v>
      </c>
      <c r="AU733" s="18" t="s">
        <v>83</v>
      </c>
    </row>
    <row r="734" spans="1:65" s="14" customFormat="1" ht="11.25">
      <c r="B734" s="176"/>
      <c r="D734" s="163" t="s">
        <v>170</v>
      </c>
      <c r="E734" s="177" t="s">
        <v>1</v>
      </c>
      <c r="F734" s="178" t="s">
        <v>918</v>
      </c>
      <c r="H734" s="179">
        <v>5.5E-2</v>
      </c>
      <c r="I734" s="180"/>
      <c r="L734" s="176"/>
      <c r="M734" s="181"/>
      <c r="N734" s="182"/>
      <c r="O734" s="182"/>
      <c r="P734" s="182"/>
      <c r="Q734" s="182"/>
      <c r="R734" s="182"/>
      <c r="S734" s="182"/>
      <c r="T734" s="183"/>
      <c r="AT734" s="177" t="s">
        <v>170</v>
      </c>
      <c r="AU734" s="177" t="s">
        <v>83</v>
      </c>
      <c r="AV734" s="14" t="s">
        <v>83</v>
      </c>
      <c r="AW734" s="14" t="s">
        <v>32</v>
      </c>
      <c r="AX734" s="14" t="s">
        <v>81</v>
      </c>
      <c r="AY734" s="177" t="s">
        <v>157</v>
      </c>
    </row>
    <row r="735" spans="1:65" s="2" customFormat="1" ht="33" customHeight="1">
      <c r="A735" s="33"/>
      <c r="B735" s="149"/>
      <c r="C735" s="150" t="s">
        <v>942</v>
      </c>
      <c r="D735" s="150" t="s">
        <v>159</v>
      </c>
      <c r="E735" s="151" t="s">
        <v>943</v>
      </c>
      <c r="F735" s="152" t="s">
        <v>944</v>
      </c>
      <c r="G735" s="153" t="s">
        <v>302</v>
      </c>
      <c r="H735" s="154">
        <v>0.218</v>
      </c>
      <c r="I735" s="155"/>
      <c r="J735" s="156">
        <f>ROUND(I735*H735,2)</f>
        <v>0</v>
      </c>
      <c r="K735" s="152" t="s">
        <v>163</v>
      </c>
      <c r="L735" s="34"/>
      <c r="M735" s="157" t="s">
        <v>1</v>
      </c>
      <c r="N735" s="158" t="s">
        <v>40</v>
      </c>
      <c r="O735" s="59"/>
      <c r="P735" s="159">
        <f>O735*H735</f>
        <v>0</v>
      </c>
      <c r="Q735" s="159">
        <v>0</v>
      </c>
      <c r="R735" s="159">
        <f>Q735*H735</f>
        <v>0</v>
      </c>
      <c r="S735" s="159">
        <v>0</v>
      </c>
      <c r="T735" s="160">
        <f>S735*H735</f>
        <v>0</v>
      </c>
      <c r="U735" s="33"/>
      <c r="V735" s="33"/>
      <c r="W735" s="33"/>
      <c r="X735" s="33"/>
      <c r="Y735" s="33"/>
      <c r="Z735" s="33"/>
      <c r="AA735" s="33"/>
      <c r="AB735" s="33"/>
      <c r="AC735" s="33"/>
      <c r="AD735" s="33"/>
      <c r="AE735" s="33"/>
      <c r="AR735" s="161" t="s">
        <v>164</v>
      </c>
      <c r="AT735" s="161" t="s">
        <v>159</v>
      </c>
      <c r="AU735" s="161" t="s">
        <v>83</v>
      </c>
      <c r="AY735" s="18" t="s">
        <v>157</v>
      </c>
      <c r="BE735" s="162">
        <f>IF(N735="základní",J735,0)</f>
        <v>0</v>
      </c>
      <c r="BF735" s="162">
        <f>IF(N735="snížená",J735,0)</f>
        <v>0</v>
      </c>
      <c r="BG735" s="162">
        <f>IF(N735="zákl. přenesená",J735,0)</f>
        <v>0</v>
      </c>
      <c r="BH735" s="162">
        <f>IF(N735="sníž. přenesená",J735,0)</f>
        <v>0</v>
      </c>
      <c r="BI735" s="162">
        <f>IF(N735="nulová",J735,0)</f>
        <v>0</v>
      </c>
      <c r="BJ735" s="18" t="s">
        <v>81</v>
      </c>
      <c r="BK735" s="162">
        <f>ROUND(I735*H735,2)</f>
        <v>0</v>
      </c>
      <c r="BL735" s="18" t="s">
        <v>164</v>
      </c>
      <c r="BM735" s="161" t="s">
        <v>945</v>
      </c>
    </row>
    <row r="736" spans="1:65" s="2" customFormat="1" ht="29.25">
      <c r="A736" s="33"/>
      <c r="B736" s="34"/>
      <c r="C736" s="33"/>
      <c r="D736" s="163" t="s">
        <v>166</v>
      </c>
      <c r="E736" s="33"/>
      <c r="F736" s="164" t="s">
        <v>946</v>
      </c>
      <c r="G736" s="33"/>
      <c r="H736" s="33"/>
      <c r="I736" s="165"/>
      <c r="J736" s="33"/>
      <c r="K736" s="33"/>
      <c r="L736" s="34"/>
      <c r="M736" s="166"/>
      <c r="N736" s="167"/>
      <c r="O736" s="59"/>
      <c r="P736" s="59"/>
      <c r="Q736" s="59"/>
      <c r="R736" s="59"/>
      <c r="S736" s="59"/>
      <c r="T736" s="60"/>
      <c r="U736" s="33"/>
      <c r="V736" s="33"/>
      <c r="W736" s="33"/>
      <c r="X736" s="33"/>
      <c r="Y736" s="33"/>
      <c r="Z736" s="33"/>
      <c r="AA736" s="33"/>
      <c r="AB736" s="33"/>
      <c r="AC736" s="33"/>
      <c r="AD736" s="33"/>
      <c r="AE736" s="33"/>
      <c r="AT736" s="18" t="s">
        <v>166</v>
      </c>
      <c r="AU736" s="18" t="s">
        <v>83</v>
      </c>
    </row>
    <row r="737" spans="1:65" s="14" customFormat="1" ht="11.25">
      <c r="B737" s="176"/>
      <c r="D737" s="163" t="s">
        <v>170</v>
      </c>
      <c r="E737" s="177" t="s">
        <v>1</v>
      </c>
      <c r="F737" s="178" t="s">
        <v>927</v>
      </c>
      <c r="H737" s="179">
        <v>0.17199999999999999</v>
      </c>
      <c r="I737" s="180"/>
      <c r="L737" s="176"/>
      <c r="M737" s="181"/>
      <c r="N737" s="182"/>
      <c r="O737" s="182"/>
      <c r="P737" s="182"/>
      <c r="Q737" s="182"/>
      <c r="R737" s="182"/>
      <c r="S737" s="182"/>
      <c r="T737" s="183"/>
      <c r="AT737" s="177" t="s">
        <v>170</v>
      </c>
      <c r="AU737" s="177" t="s">
        <v>83</v>
      </c>
      <c r="AV737" s="14" t="s">
        <v>83</v>
      </c>
      <c r="AW737" s="14" t="s">
        <v>32</v>
      </c>
      <c r="AX737" s="14" t="s">
        <v>75</v>
      </c>
      <c r="AY737" s="177" t="s">
        <v>157</v>
      </c>
    </row>
    <row r="738" spans="1:65" s="14" customFormat="1" ht="11.25">
      <c r="B738" s="176"/>
      <c r="D738" s="163" t="s">
        <v>170</v>
      </c>
      <c r="E738" s="177" t="s">
        <v>1</v>
      </c>
      <c r="F738" s="178" t="s">
        <v>929</v>
      </c>
      <c r="H738" s="179">
        <v>4.5999999999999999E-2</v>
      </c>
      <c r="I738" s="180"/>
      <c r="L738" s="176"/>
      <c r="M738" s="181"/>
      <c r="N738" s="182"/>
      <c r="O738" s="182"/>
      <c r="P738" s="182"/>
      <c r="Q738" s="182"/>
      <c r="R738" s="182"/>
      <c r="S738" s="182"/>
      <c r="T738" s="183"/>
      <c r="AT738" s="177" t="s">
        <v>170</v>
      </c>
      <c r="AU738" s="177" t="s">
        <v>83</v>
      </c>
      <c r="AV738" s="14" t="s">
        <v>83</v>
      </c>
      <c r="AW738" s="14" t="s">
        <v>32</v>
      </c>
      <c r="AX738" s="14" t="s">
        <v>75</v>
      </c>
      <c r="AY738" s="177" t="s">
        <v>157</v>
      </c>
    </row>
    <row r="739" spans="1:65" s="15" customFormat="1" ht="11.25">
      <c r="B739" s="184"/>
      <c r="D739" s="163" t="s">
        <v>170</v>
      </c>
      <c r="E739" s="185" t="s">
        <v>1</v>
      </c>
      <c r="F739" s="186" t="s">
        <v>195</v>
      </c>
      <c r="H739" s="187">
        <v>0.21799999999999997</v>
      </c>
      <c r="I739" s="188"/>
      <c r="L739" s="184"/>
      <c r="M739" s="189"/>
      <c r="N739" s="190"/>
      <c r="O739" s="190"/>
      <c r="P739" s="190"/>
      <c r="Q739" s="190"/>
      <c r="R739" s="190"/>
      <c r="S739" s="190"/>
      <c r="T739" s="191"/>
      <c r="AT739" s="185" t="s">
        <v>170</v>
      </c>
      <c r="AU739" s="185" t="s">
        <v>83</v>
      </c>
      <c r="AV739" s="15" t="s">
        <v>164</v>
      </c>
      <c r="AW739" s="15" t="s">
        <v>32</v>
      </c>
      <c r="AX739" s="15" t="s">
        <v>81</v>
      </c>
      <c r="AY739" s="185" t="s">
        <v>157</v>
      </c>
    </row>
    <row r="740" spans="1:65" s="2" customFormat="1" ht="37.9" customHeight="1">
      <c r="A740" s="33"/>
      <c r="B740" s="149"/>
      <c r="C740" s="150" t="s">
        <v>947</v>
      </c>
      <c r="D740" s="150" t="s">
        <v>159</v>
      </c>
      <c r="E740" s="151" t="s">
        <v>948</v>
      </c>
      <c r="F740" s="152" t="s">
        <v>949</v>
      </c>
      <c r="G740" s="153" t="s">
        <v>302</v>
      </c>
      <c r="H740" s="154">
        <v>0.92300000000000004</v>
      </c>
      <c r="I740" s="155"/>
      <c r="J740" s="156">
        <f>ROUND(I740*H740,2)</f>
        <v>0</v>
      </c>
      <c r="K740" s="152" t="s">
        <v>163</v>
      </c>
      <c r="L740" s="34"/>
      <c r="M740" s="157" t="s">
        <v>1</v>
      </c>
      <c r="N740" s="158" t="s">
        <v>40</v>
      </c>
      <c r="O740" s="59"/>
      <c r="P740" s="159">
        <f>O740*H740</f>
        <v>0</v>
      </c>
      <c r="Q740" s="159">
        <v>0</v>
      </c>
      <c r="R740" s="159">
        <f>Q740*H740</f>
        <v>0</v>
      </c>
      <c r="S740" s="159">
        <v>0</v>
      </c>
      <c r="T740" s="160">
        <f>S740*H740</f>
        <v>0</v>
      </c>
      <c r="U740" s="33"/>
      <c r="V740" s="33"/>
      <c r="W740" s="33"/>
      <c r="X740" s="33"/>
      <c r="Y740" s="33"/>
      <c r="Z740" s="33"/>
      <c r="AA740" s="33"/>
      <c r="AB740" s="33"/>
      <c r="AC740" s="33"/>
      <c r="AD740" s="33"/>
      <c r="AE740" s="33"/>
      <c r="AR740" s="161" t="s">
        <v>164</v>
      </c>
      <c r="AT740" s="161" t="s">
        <v>159</v>
      </c>
      <c r="AU740" s="161" t="s">
        <v>83</v>
      </c>
      <c r="AY740" s="18" t="s">
        <v>157</v>
      </c>
      <c r="BE740" s="162">
        <f>IF(N740="základní",J740,0)</f>
        <v>0</v>
      </c>
      <c r="BF740" s="162">
        <f>IF(N740="snížená",J740,0)</f>
        <v>0</v>
      </c>
      <c r="BG740" s="162">
        <f>IF(N740="zákl. přenesená",J740,0)</f>
        <v>0</v>
      </c>
      <c r="BH740" s="162">
        <f>IF(N740="sníž. přenesená",J740,0)</f>
        <v>0</v>
      </c>
      <c r="BI740" s="162">
        <f>IF(N740="nulová",J740,0)</f>
        <v>0</v>
      </c>
      <c r="BJ740" s="18" t="s">
        <v>81</v>
      </c>
      <c r="BK740" s="162">
        <f>ROUND(I740*H740,2)</f>
        <v>0</v>
      </c>
      <c r="BL740" s="18" t="s">
        <v>164</v>
      </c>
      <c r="BM740" s="161" t="s">
        <v>950</v>
      </c>
    </row>
    <row r="741" spans="1:65" s="2" customFormat="1" ht="29.25">
      <c r="A741" s="33"/>
      <c r="B741" s="34"/>
      <c r="C741" s="33"/>
      <c r="D741" s="163" t="s">
        <v>166</v>
      </c>
      <c r="E741" s="33"/>
      <c r="F741" s="164" t="s">
        <v>951</v>
      </c>
      <c r="G741" s="33"/>
      <c r="H741" s="33"/>
      <c r="I741" s="165"/>
      <c r="J741" s="33"/>
      <c r="K741" s="33"/>
      <c r="L741" s="34"/>
      <c r="M741" s="166"/>
      <c r="N741" s="167"/>
      <c r="O741" s="59"/>
      <c r="P741" s="59"/>
      <c r="Q741" s="59"/>
      <c r="R741" s="59"/>
      <c r="S741" s="59"/>
      <c r="T741" s="60"/>
      <c r="U741" s="33"/>
      <c r="V741" s="33"/>
      <c r="W741" s="33"/>
      <c r="X741" s="33"/>
      <c r="Y741" s="33"/>
      <c r="Z741" s="33"/>
      <c r="AA741" s="33"/>
      <c r="AB741" s="33"/>
      <c r="AC741" s="33"/>
      <c r="AD741" s="33"/>
      <c r="AE741" s="33"/>
      <c r="AT741" s="18" t="s">
        <v>166</v>
      </c>
      <c r="AU741" s="18" t="s">
        <v>83</v>
      </c>
    </row>
    <row r="742" spans="1:65" s="14" customFormat="1" ht="11.25">
      <c r="B742" s="176"/>
      <c r="D742" s="163" t="s">
        <v>170</v>
      </c>
      <c r="E742" s="177" t="s">
        <v>1</v>
      </c>
      <c r="F742" s="178" t="s">
        <v>923</v>
      </c>
      <c r="H742" s="179">
        <v>2.3E-2</v>
      </c>
      <c r="I742" s="180"/>
      <c r="L742" s="176"/>
      <c r="M742" s="181"/>
      <c r="N742" s="182"/>
      <c r="O742" s="182"/>
      <c r="P742" s="182"/>
      <c r="Q742" s="182"/>
      <c r="R742" s="182"/>
      <c r="S742" s="182"/>
      <c r="T742" s="183"/>
      <c r="AT742" s="177" t="s">
        <v>170</v>
      </c>
      <c r="AU742" s="177" t="s">
        <v>83</v>
      </c>
      <c r="AV742" s="14" t="s">
        <v>83</v>
      </c>
      <c r="AW742" s="14" t="s">
        <v>32</v>
      </c>
      <c r="AX742" s="14" t="s">
        <v>75</v>
      </c>
      <c r="AY742" s="177" t="s">
        <v>157</v>
      </c>
    </row>
    <row r="743" spans="1:65" s="14" customFormat="1" ht="11.25">
      <c r="B743" s="176"/>
      <c r="D743" s="163" t="s">
        <v>170</v>
      </c>
      <c r="E743" s="177" t="s">
        <v>1</v>
      </c>
      <c r="F743" s="178" t="s">
        <v>919</v>
      </c>
      <c r="H743" s="179">
        <v>0.9</v>
      </c>
      <c r="I743" s="180"/>
      <c r="L743" s="176"/>
      <c r="M743" s="181"/>
      <c r="N743" s="182"/>
      <c r="O743" s="182"/>
      <c r="P743" s="182"/>
      <c r="Q743" s="182"/>
      <c r="R743" s="182"/>
      <c r="S743" s="182"/>
      <c r="T743" s="183"/>
      <c r="AT743" s="177" t="s">
        <v>170</v>
      </c>
      <c r="AU743" s="177" t="s">
        <v>83</v>
      </c>
      <c r="AV743" s="14" t="s">
        <v>83</v>
      </c>
      <c r="AW743" s="14" t="s">
        <v>32</v>
      </c>
      <c r="AX743" s="14" t="s">
        <v>75</v>
      </c>
      <c r="AY743" s="177" t="s">
        <v>157</v>
      </c>
    </row>
    <row r="744" spans="1:65" s="15" customFormat="1" ht="11.25">
      <c r="B744" s="184"/>
      <c r="D744" s="163" t="s">
        <v>170</v>
      </c>
      <c r="E744" s="185" t="s">
        <v>1</v>
      </c>
      <c r="F744" s="186" t="s">
        <v>195</v>
      </c>
      <c r="H744" s="187">
        <v>0.92300000000000004</v>
      </c>
      <c r="I744" s="188"/>
      <c r="L744" s="184"/>
      <c r="M744" s="189"/>
      <c r="N744" s="190"/>
      <c r="O744" s="190"/>
      <c r="P744" s="190"/>
      <c r="Q744" s="190"/>
      <c r="R744" s="190"/>
      <c r="S744" s="190"/>
      <c r="T744" s="191"/>
      <c r="AT744" s="185" t="s">
        <v>170</v>
      </c>
      <c r="AU744" s="185" t="s">
        <v>83</v>
      </c>
      <c r="AV744" s="15" t="s">
        <v>164</v>
      </c>
      <c r="AW744" s="15" t="s">
        <v>32</v>
      </c>
      <c r="AX744" s="15" t="s">
        <v>81</v>
      </c>
      <c r="AY744" s="185" t="s">
        <v>157</v>
      </c>
    </row>
    <row r="745" spans="1:65" s="2" customFormat="1" ht="37.9" customHeight="1">
      <c r="A745" s="33"/>
      <c r="B745" s="149"/>
      <c r="C745" s="150" t="s">
        <v>952</v>
      </c>
      <c r="D745" s="150" t="s">
        <v>159</v>
      </c>
      <c r="E745" s="151" t="s">
        <v>953</v>
      </c>
      <c r="F745" s="152" t="s">
        <v>954</v>
      </c>
      <c r="G745" s="153" t="s">
        <v>302</v>
      </c>
      <c r="H745" s="154">
        <v>8.7409999999999997</v>
      </c>
      <c r="I745" s="155"/>
      <c r="J745" s="156">
        <f>ROUND(I745*H745,2)</f>
        <v>0</v>
      </c>
      <c r="K745" s="152" t="s">
        <v>163</v>
      </c>
      <c r="L745" s="34"/>
      <c r="M745" s="157" t="s">
        <v>1</v>
      </c>
      <c r="N745" s="158" t="s">
        <v>40</v>
      </c>
      <c r="O745" s="59"/>
      <c r="P745" s="159">
        <f>O745*H745</f>
        <v>0</v>
      </c>
      <c r="Q745" s="159">
        <v>0</v>
      </c>
      <c r="R745" s="159">
        <f>Q745*H745</f>
        <v>0</v>
      </c>
      <c r="S745" s="159">
        <v>0</v>
      </c>
      <c r="T745" s="160">
        <f>S745*H745</f>
        <v>0</v>
      </c>
      <c r="U745" s="33"/>
      <c r="V745" s="33"/>
      <c r="W745" s="33"/>
      <c r="X745" s="33"/>
      <c r="Y745" s="33"/>
      <c r="Z745" s="33"/>
      <c r="AA745" s="33"/>
      <c r="AB745" s="33"/>
      <c r="AC745" s="33"/>
      <c r="AD745" s="33"/>
      <c r="AE745" s="33"/>
      <c r="AR745" s="161" t="s">
        <v>164</v>
      </c>
      <c r="AT745" s="161" t="s">
        <v>159</v>
      </c>
      <c r="AU745" s="161" t="s">
        <v>83</v>
      </c>
      <c r="AY745" s="18" t="s">
        <v>157</v>
      </c>
      <c r="BE745" s="162">
        <f>IF(N745="základní",J745,0)</f>
        <v>0</v>
      </c>
      <c r="BF745" s="162">
        <f>IF(N745="snížená",J745,0)</f>
        <v>0</v>
      </c>
      <c r="BG745" s="162">
        <f>IF(N745="zákl. přenesená",J745,0)</f>
        <v>0</v>
      </c>
      <c r="BH745" s="162">
        <f>IF(N745="sníž. přenesená",J745,0)</f>
        <v>0</v>
      </c>
      <c r="BI745" s="162">
        <f>IF(N745="nulová",J745,0)</f>
        <v>0</v>
      </c>
      <c r="BJ745" s="18" t="s">
        <v>81</v>
      </c>
      <c r="BK745" s="162">
        <f>ROUND(I745*H745,2)</f>
        <v>0</v>
      </c>
      <c r="BL745" s="18" t="s">
        <v>164</v>
      </c>
      <c r="BM745" s="161" t="s">
        <v>955</v>
      </c>
    </row>
    <row r="746" spans="1:65" s="2" customFormat="1" ht="29.25">
      <c r="A746" s="33"/>
      <c r="B746" s="34"/>
      <c r="C746" s="33"/>
      <c r="D746" s="163" t="s">
        <v>166</v>
      </c>
      <c r="E746" s="33"/>
      <c r="F746" s="164" t="s">
        <v>956</v>
      </c>
      <c r="G746" s="33"/>
      <c r="H746" s="33"/>
      <c r="I746" s="165"/>
      <c r="J746" s="33"/>
      <c r="K746" s="33"/>
      <c r="L746" s="34"/>
      <c r="M746" s="166"/>
      <c r="N746" s="167"/>
      <c r="O746" s="59"/>
      <c r="P746" s="59"/>
      <c r="Q746" s="59"/>
      <c r="R746" s="59"/>
      <c r="S746" s="59"/>
      <c r="T746" s="60"/>
      <c r="U746" s="33"/>
      <c r="V746" s="33"/>
      <c r="W746" s="33"/>
      <c r="X746" s="33"/>
      <c r="Y746" s="33"/>
      <c r="Z746" s="33"/>
      <c r="AA746" s="33"/>
      <c r="AB746" s="33"/>
      <c r="AC746" s="33"/>
      <c r="AD746" s="33"/>
      <c r="AE746" s="33"/>
      <c r="AT746" s="18" t="s">
        <v>166</v>
      </c>
      <c r="AU746" s="18" t="s">
        <v>83</v>
      </c>
    </row>
    <row r="747" spans="1:65" s="14" customFormat="1" ht="11.25">
      <c r="B747" s="176"/>
      <c r="D747" s="163" t="s">
        <v>170</v>
      </c>
      <c r="E747" s="177" t="s">
        <v>1</v>
      </c>
      <c r="F747" s="178" t="s">
        <v>930</v>
      </c>
      <c r="H747" s="179">
        <v>8.7409999999999997</v>
      </c>
      <c r="I747" s="180"/>
      <c r="L747" s="176"/>
      <c r="M747" s="181"/>
      <c r="N747" s="182"/>
      <c r="O747" s="182"/>
      <c r="P747" s="182"/>
      <c r="Q747" s="182"/>
      <c r="R747" s="182"/>
      <c r="S747" s="182"/>
      <c r="T747" s="183"/>
      <c r="AT747" s="177" t="s">
        <v>170</v>
      </c>
      <c r="AU747" s="177" t="s">
        <v>83</v>
      </c>
      <c r="AV747" s="14" t="s">
        <v>83</v>
      </c>
      <c r="AW747" s="14" t="s">
        <v>32</v>
      </c>
      <c r="AX747" s="14" t="s">
        <v>81</v>
      </c>
      <c r="AY747" s="177" t="s">
        <v>157</v>
      </c>
    </row>
    <row r="748" spans="1:65" s="2" customFormat="1" ht="44.25" customHeight="1">
      <c r="A748" s="33"/>
      <c r="B748" s="149"/>
      <c r="C748" s="150" t="s">
        <v>957</v>
      </c>
      <c r="D748" s="150" t="s">
        <v>159</v>
      </c>
      <c r="E748" s="151" t="s">
        <v>958</v>
      </c>
      <c r="F748" s="152" t="s">
        <v>959</v>
      </c>
      <c r="G748" s="153" t="s">
        <v>302</v>
      </c>
      <c r="H748" s="154">
        <v>14.066000000000001</v>
      </c>
      <c r="I748" s="155"/>
      <c r="J748" s="156">
        <f>ROUND(I748*H748,2)</f>
        <v>0</v>
      </c>
      <c r="K748" s="152" t="s">
        <v>163</v>
      </c>
      <c r="L748" s="34"/>
      <c r="M748" s="157" t="s">
        <v>1</v>
      </c>
      <c r="N748" s="158" t="s">
        <v>40</v>
      </c>
      <c r="O748" s="59"/>
      <c r="P748" s="159">
        <f>O748*H748</f>
        <v>0</v>
      </c>
      <c r="Q748" s="159">
        <v>0</v>
      </c>
      <c r="R748" s="159">
        <f>Q748*H748</f>
        <v>0</v>
      </c>
      <c r="S748" s="159">
        <v>0</v>
      </c>
      <c r="T748" s="160">
        <f>S748*H748</f>
        <v>0</v>
      </c>
      <c r="U748" s="33"/>
      <c r="V748" s="33"/>
      <c r="W748" s="33"/>
      <c r="X748" s="33"/>
      <c r="Y748" s="33"/>
      <c r="Z748" s="33"/>
      <c r="AA748" s="33"/>
      <c r="AB748" s="33"/>
      <c r="AC748" s="33"/>
      <c r="AD748" s="33"/>
      <c r="AE748" s="33"/>
      <c r="AR748" s="161" t="s">
        <v>164</v>
      </c>
      <c r="AT748" s="161" t="s">
        <v>159</v>
      </c>
      <c r="AU748" s="161" t="s">
        <v>83</v>
      </c>
      <c r="AY748" s="18" t="s">
        <v>157</v>
      </c>
      <c r="BE748" s="162">
        <f>IF(N748="základní",J748,0)</f>
        <v>0</v>
      </c>
      <c r="BF748" s="162">
        <f>IF(N748="snížená",J748,0)</f>
        <v>0</v>
      </c>
      <c r="BG748" s="162">
        <f>IF(N748="zákl. přenesená",J748,0)</f>
        <v>0</v>
      </c>
      <c r="BH748" s="162">
        <f>IF(N748="sníž. přenesená",J748,0)</f>
        <v>0</v>
      </c>
      <c r="BI748" s="162">
        <f>IF(N748="nulová",J748,0)</f>
        <v>0</v>
      </c>
      <c r="BJ748" s="18" t="s">
        <v>81</v>
      </c>
      <c r="BK748" s="162">
        <f>ROUND(I748*H748,2)</f>
        <v>0</v>
      </c>
      <c r="BL748" s="18" t="s">
        <v>164</v>
      </c>
      <c r="BM748" s="161" t="s">
        <v>960</v>
      </c>
    </row>
    <row r="749" spans="1:65" s="2" customFormat="1" ht="29.25">
      <c r="A749" s="33"/>
      <c r="B749" s="34"/>
      <c r="C749" s="33"/>
      <c r="D749" s="163" t="s">
        <v>166</v>
      </c>
      <c r="E749" s="33"/>
      <c r="F749" s="164" t="s">
        <v>961</v>
      </c>
      <c r="G749" s="33"/>
      <c r="H749" s="33"/>
      <c r="I749" s="165"/>
      <c r="J749" s="33"/>
      <c r="K749" s="33"/>
      <c r="L749" s="34"/>
      <c r="M749" s="166"/>
      <c r="N749" s="167"/>
      <c r="O749" s="59"/>
      <c r="P749" s="59"/>
      <c r="Q749" s="59"/>
      <c r="R749" s="59"/>
      <c r="S749" s="59"/>
      <c r="T749" s="60"/>
      <c r="U749" s="33"/>
      <c r="V749" s="33"/>
      <c r="W749" s="33"/>
      <c r="X749" s="33"/>
      <c r="Y749" s="33"/>
      <c r="Z749" s="33"/>
      <c r="AA749" s="33"/>
      <c r="AB749" s="33"/>
      <c r="AC749" s="33"/>
      <c r="AD749" s="33"/>
      <c r="AE749" s="33"/>
      <c r="AT749" s="18" t="s">
        <v>166</v>
      </c>
      <c r="AU749" s="18" t="s">
        <v>83</v>
      </c>
    </row>
    <row r="750" spans="1:65" s="14" customFormat="1" ht="11.25">
      <c r="B750" s="176"/>
      <c r="D750" s="163" t="s">
        <v>170</v>
      </c>
      <c r="E750" s="177" t="s">
        <v>1</v>
      </c>
      <c r="F750" s="178" t="s">
        <v>920</v>
      </c>
      <c r="H750" s="179">
        <v>8.282</v>
      </c>
      <c r="I750" s="180"/>
      <c r="L750" s="176"/>
      <c r="M750" s="181"/>
      <c r="N750" s="182"/>
      <c r="O750" s="182"/>
      <c r="P750" s="182"/>
      <c r="Q750" s="182"/>
      <c r="R750" s="182"/>
      <c r="S750" s="182"/>
      <c r="T750" s="183"/>
      <c r="AT750" s="177" t="s">
        <v>170</v>
      </c>
      <c r="AU750" s="177" t="s">
        <v>83</v>
      </c>
      <c r="AV750" s="14" t="s">
        <v>83</v>
      </c>
      <c r="AW750" s="14" t="s">
        <v>32</v>
      </c>
      <c r="AX750" s="14" t="s">
        <v>75</v>
      </c>
      <c r="AY750" s="177" t="s">
        <v>157</v>
      </c>
    </row>
    <row r="751" spans="1:65" s="14" customFormat="1" ht="11.25">
      <c r="B751" s="176"/>
      <c r="D751" s="163" t="s">
        <v>170</v>
      </c>
      <c r="E751" s="177" t="s">
        <v>1</v>
      </c>
      <c r="F751" s="178" t="s">
        <v>921</v>
      </c>
      <c r="H751" s="179">
        <v>5.3010000000000002</v>
      </c>
      <c r="I751" s="180"/>
      <c r="L751" s="176"/>
      <c r="M751" s="181"/>
      <c r="N751" s="182"/>
      <c r="O751" s="182"/>
      <c r="P751" s="182"/>
      <c r="Q751" s="182"/>
      <c r="R751" s="182"/>
      <c r="S751" s="182"/>
      <c r="T751" s="183"/>
      <c r="AT751" s="177" t="s">
        <v>170</v>
      </c>
      <c r="AU751" s="177" t="s">
        <v>83</v>
      </c>
      <c r="AV751" s="14" t="s">
        <v>83</v>
      </c>
      <c r="AW751" s="14" t="s">
        <v>32</v>
      </c>
      <c r="AX751" s="14" t="s">
        <v>75</v>
      </c>
      <c r="AY751" s="177" t="s">
        <v>157</v>
      </c>
    </row>
    <row r="752" spans="1:65" s="14" customFormat="1" ht="11.25">
      <c r="B752" s="176"/>
      <c r="D752" s="163" t="s">
        <v>170</v>
      </c>
      <c r="E752" s="177" t="s">
        <v>1</v>
      </c>
      <c r="F752" s="178" t="s">
        <v>922</v>
      </c>
      <c r="H752" s="179">
        <v>0.30499999999999999</v>
      </c>
      <c r="I752" s="180"/>
      <c r="L752" s="176"/>
      <c r="M752" s="181"/>
      <c r="N752" s="182"/>
      <c r="O752" s="182"/>
      <c r="P752" s="182"/>
      <c r="Q752" s="182"/>
      <c r="R752" s="182"/>
      <c r="S752" s="182"/>
      <c r="T752" s="183"/>
      <c r="AT752" s="177" t="s">
        <v>170</v>
      </c>
      <c r="AU752" s="177" t="s">
        <v>83</v>
      </c>
      <c r="AV752" s="14" t="s">
        <v>83</v>
      </c>
      <c r="AW752" s="14" t="s">
        <v>32</v>
      </c>
      <c r="AX752" s="14" t="s">
        <v>75</v>
      </c>
      <c r="AY752" s="177" t="s">
        <v>157</v>
      </c>
    </row>
    <row r="753" spans="1:65" s="14" customFormat="1" ht="11.25">
      <c r="B753" s="176"/>
      <c r="D753" s="163" t="s">
        <v>170</v>
      </c>
      <c r="E753" s="177" t="s">
        <v>1</v>
      </c>
      <c r="F753" s="178" t="s">
        <v>925</v>
      </c>
      <c r="H753" s="179">
        <v>6.4000000000000001E-2</v>
      </c>
      <c r="I753" s="180"/>
      <c r="L753" s="176"/>
      <c r="M753" s="181"/>
      <c r="N753" s="182"/>
      <c r="O753" s="182"/>
      <c r="P753" s="182"/>
      <c r="Q753" s="182"/>
      <c r="R753" s="182"/>
      <c r="S753" s="182"/>
      <c r="T753" s="183"/>
      <c r="AT753" s="177" t="s">
        <v>170</v>
      </c>
      <c r="AU753" s="177" t="s">
        <v>83</v>
      </c>
      <c r="AV753" s="14" t="s">
        <v>83</v>
      </c>
      <c r="AW753" s="14" t="s">
        <v>32</v>
      </c>
      <c r="AX753" s="14" t="s">
        <v>75</v>
      </c>
      <c r="AY753" s="177" t="s">
        <v>157</v>
      </c>
    </row>
    <row r="754" spans="1:65" s="14" customFormat="1" ht="11.25">
      <c r="B754" s="176"/>
      <c r="D754" s="163" t="s">
        <v>170</v>
      </c>
      <c r="E754" s="177" t="s">
        <v>1</v>
      </c>
      <c r="F754" s="178" t="s">
        <v>926</v>
      </c>
      <c r="H754" s="179">
        <v>8.3000000000000004E-2</v>
      </c>
      <c r="I754" s="180"/>
      <c r="L754" s="176"/>
      <c r="M754" s="181"/>
      <c r="N754" s="182"/>
      <c r="O754" s="182"/>
      <c r="P754" s="182"/>
      <c r="Q754" s="182"/>
      <c r="R754" s="182"/>
      <c r="S754" s="182"/>
      <c r="T754" s="183"/>
      <c r="AT754" s="177" t="s">
        <v>170</v>
      </c>
      <c r="AU754" s="177" t="s">
        <v>83</v>
      </c>
      <c r="AV754" s="14" t="s">
        <v>83</v>
      </c>
      <c r="AW754" s="14" t="s">
        <v>32</v>
      </c>
      <c r="AX754" s="14" t="s">
        <v>75</v>
      </c>
      <c r="AY754" s="177" t="s">
        <v>157</v>
      </c>
    </row>
    <row r="755" spans="1:65" s="14" customFormat="1" ht="11.25">
      <c r="B755" s="176"/>
      <c r="D755" s="163" t="s">
        <v>170</v>
      </c>
      <c r="E755" s="177" t="s">
        <v>1</v>
      </c>
      <c r="F755" s="178" t="s">
        <v>928</v>
      </c>
      <c r="H755" s="179">
        <v>3.1E-2</v>
      </c>
      <c r="I755" s="180"/>
      <c r="L755" s="176"/>
      <c r="M755" s="181"/>
      <c r="N755" s="182"/>
      <c r="O755" s="182"/>
      <c r="P755" s="182"/>
      <c r="Q755" s="182"/>
      <c r="R755" s="182"/>
      <c r="S755" s="182"/>
      <c r="T755" s="183"/>
      <c r="AT755" s="177" t="s">
        <v>170</v>
      </c>
      <c r="AU755" s="177" t="s">
        <v>83</v>
      </c>
      <c r="AV755" s="14" t="s">
        <v>83</v>
      </c>
      <c r="AW755" s="14" t="s">
        <v>32</v>
      </c>
      <c r="AX755" s="14" t="s">
        <v>75</v>
      </c>
      <c r="AY755" s="177" t="s">
        <v>157</v>
      </c>
    </row>
    <row r="756" spans="1:65" s="15" customFormat="1" ht="11.25">
      <c r="B756" s="184"/>
      <c r="D756" s="163" t="s">
        <v>170</v>
      </c>
      <c r="E756" s="185" t="s">
        <v>1</v>
      </c>
      <c r="F756" s="186" t="s">
        <v>195</v>
      </c>
      <c r="H756" s="187">
        <v>14.066000000000001</v>
      </c>
      <c r="I756" s="188"/>
      <c r="L756" s="184"/>
      <c r="M756" s="189"/>
      <c r="N756" s="190"/>
      <c r="O756" s="190"/>
      <c r="P756" s="190"/>
      <c r="Q756" s="190"/>
      <c r="R756" s="190"/>
      <c r="S756" s="190"/>
      <c r="T756" s="191"/>
      <c r="AT756" s="185" t="s">
        <v>170</v>
      </c>
      <c r="AU756" s="185" t="s">
        <v>83</v>
      </c>
      <c r="AV756" s="15" t="s">
        <v>164</v>
      </c>
      <c r="AW756" s="15" t="s">
        <v>32</v>
      </c>
      <c r="AX756" s="15" t="s">
        <v>81</v>
      </c>
      <c r="AY756" s="185" t="s">
        <v>157</v>
      </c>
    </row>
    <row r="757" spans="1:65" s="12" customFormat="1" ht="22.9" customHeight="1">
      <c r="B757" s="136"/>
      <c r="D757" s="137" t="s">
        <v>74</v>
      </c>
      <c r="E757" s="147" t="s">
        <v>962</v>
      </c>
      <c r="F757" s="147" t="s">
        <v>963</v>
      </c>
      <c r="I757" s="139"/>
      <c r="J757" s="148">
        <f>BK757</f>
        <v>0</v>
      </c>
      <c r="L757" s="136"/>
      <c r="M757" s="141"/>
      <c r="N757" s="142"/>
      <c r="O757" s="142"/>
      <c r="P757" s="143">
        <f>SUM(P758:P759)</f>
        <v>0</v>
      </c>
      <c r="Q757" s="142"/>
      <c r="R757" s="143">
        <f>SUM(R758:R759)</f>
        <v>0</v>
      </c>
      <c r="S757" s="142"/>
      <c r="T757" s="144">
        <f>SUM(T758:T759)</f>
        <v>0</v>
      </c>
      <c r="AR757" s="137" t="s">
        <v>81</v>
      </c>
      <c r="AT757" s="145" t="s">
        <v>74</v>
      </c>
      <c r="AU757" s="145" t="s">
        <v>81</v>
      </c>
      <c r="AY757" s="137" t="s">
        <v>157</v>
      </c>
      <c r="BK757" s="146">
        <f>SUM(BK758:BK759)</f>
        <v>0</v>
      </c>
    </row>
    <row r="758" spans="1:65" s="2" customFormat="1" ht="24.2" customHeight="1">
      <c r="A758" s="33"/>
      <c r="B758" s="149"/>
      <c r="C758" s="150" t="s">
        <v>964</v>
      </c>
      <c r="D758" s="150" t="s">
        <v>159</v>
      </c>
      <c r="E758" s="151" t="s">
        <v>965</v>
      </c>
      <c r="F758" s="152" t="s">
        <v>966</v>
      </c>
      <c r="G758" s="153" t="s">
        <v>302</v>
      </c>
      <c r="H758" s="154">
        <v>41.198</v>
      </c>
      <c r="I758" s="155"/>
      <c r="J758" s="156">
        <f>ROUND(I758*H758,2)</f>
        <v>0</v>
      </c>
      <c r="K758" s="152" t="s">
        <v>163</v>
      </c>
      <c r="L758" s="34"/>
      <c r="M758" s="157" t="s">
        <v>1</v>
      </c>
      <c r="N758" s="158" t="s">
        <v>40</v>
      </c>
      <c r="O758" s="59"/>
      <c r="P758" s="159">
        <f>O758*H758</f>
        <v>0</v>
      </c>
      <c r="Q758" s="159">
        <v>0</v>
      </c>
      <c r="R758" s="159">
        <f>Q758*H758</f>
        <v>0</v>
      </c>
      <c r="S758" s="159">
        <v>0</v>
      </c>
      <c r="T758" s="160">
        <f>S758*H758</f>
        <v>0</v>
      </c>
      <c r="U758" s="33"/>
      <c r="V758" s="33"/>
      <c r="W758" s="33"/>
      <c r="X758" s="33"/>
      <c r="Y758" s="33"/>
      <c r="Z758" s="33"/>
      <c r="AA758" s="33"/>
      <c r="AB758" s="33"/>
      <c r="AC758" s="33"/>
      <c r="AD758" s="33"/>
      <c r="AE758" s="33"/>
      <c r="AR758" s="161" t="s">
        <v>164</v>
      </c>
      <c r="AT758" s="161" t="s">
        <v>159</v>
      </c>
      <c r="AU758" s="161" t="s">
        <v>83</v>
      </c>
      <c r="AY758" s="18" t="s">
        <v>157</v>
      </c>
      <c r="BE758" s="162">
        <f>IF(N758="základní",J758,0)</f>
        <v>0</v>
      </c>
      <c r="BF758" s="162">
        <f>IF(N758="snížená",J758,0)</f>
        <v>0</v>
      </c>
      <c r="BG758" s="162">
        <f>IF(N758="zákl. přenesená",J758,0)</f>
        <v>0</v>
      </c>
      <c r="BH758" s="162">
        <f>IF(N758="sníž. přenesená",J758,0)</f>
        <v>0</v>
      </c>
      <c r="BI758" s="162">
        <f>IF(N758="nulová",J758,0)</f>
        <v>0</v>
      </c>
      <c r="BJ758" s="18" t="s">
        <v>81</v>
      </c>
      <c r="BK758" s="162">
        <f>ROUND(I758*H758,2)</f>
        <v>0</v>
      </c>
      <c r="BL758" s="18" t="s">
        <v>164</v>
      </c>
      <c r="BM758" s="161" t="s">
        <v>967</v>
      </c>
    </row>
    <row r="759" spans="1:65" s="2" customFormat="1" ht="39">
      <c r="A759" s="33"/>
      <c r="B759" s="34"/>
      <c r="C759" s="33"/>
      <c r="D759" s="163" t="s">
        <v>166</v>
      </c>
      <c r="E759" s="33"/>
      <c r="F759" s="164" t="s">
        <v>968</v>
      </c>
      <c r="G759" s="33"/>
      <c r="H759" s="33"/>
      <c r="I759" s="165"/>
      <c r="J759" s="33"/>
      <c r="K759" s="33"/>
      <c r="L759" s="34"/>
      <c r="M759" s="166"/>
      <c r="N759" s="167"/>
      <c r="O759" s="59"/>
      <c r="P759" s="59"/>
      <c r="Q759" s="59"/>
      <c r="R759" s="59"/>
      <c r="S759" s="59"/>
      <c r="T759" s="60"/>
      <c r="U759" s="33"/>
      <c r="V759" s="33"/>
      <c r="W759" s="33"/>
      <c r="X759" s="33"/>
      <c r="Y759" s="33"/>
      <c r="Z759" s="33"/>
      <c r="AA759" s="33"/>
      <c r="AB759" s="33"/>
      <c r="AC759" s="33"/>
      <c r="AD759" s="33"/>
      <c r="AE759" s="33"/>
      <c r="AT759" s="18" t="s">
        <v>166</v>
      </c>
      <c r="AU759" s="18" t="s">
        <v>83</v>
      </c>
    </row>
    <row r="760" spans="1:65" s="12" customFormat="1" ht="25.9" customHeight="1">
      <c r="B760" s="136"/>
      <c r="D760" s="137" t="s">
        <v>74</v>
      </c>
      <c r="E760" s="138" t="s">
        <v>969</v>
      </c>
      <c r="F760" s="138" t="s">
        <v>970</v>
      </c>
      <c r="I760" s="139"/>
      <c r="J760" s="140">
        <f>BK760</f>
        <v>0</v>
      </c>
      <c r="L760" s="136"/>
      <c r="M760" s="141"/>
      <c r="N760" s="142"/>
      <c r="O760" s="142"/>
      <c r="P760" s="143">
        <f>P761+P821+P846+P866+P884+P928+P1010+P1027</f>
        <v>0</v>
      </c>
      <c r="Q760" s="142"/>
      <c r="R760" s="143">
        <f>R761+R821+R846+R866+R884+R928+R1010+R1027</f>
        <v>0.74662279999999992</v>
      </c>
      <c r="S760" s="142"/>
      <c r="T760" s="144">
        <f>T761+T821+T846+T866+T884+T928+T1010+T1027</f>
        <v>0.28503320000000004</v>
      </c>
      <c r="AR760" s="137" t="s">
        <v>83</v>
      </c>
      <c r="AT760" s="145" t="s">
        <v>74</v>
      </c>
      <c r="AU760" s="145" t="s">
        <v>75</v>
      </c>
      <c r="AY760" s="137" t="s">
        <v>157</v>
      </c>
      <c r="BK760" s="146">
        <f>BK761+BK821+BK846+BK866+BK884+BK928+BK1010+BK1027</f>
        <v>0</v>
      </c>
    </row>
    <row r="761" spans="1:65" s="12" customFormat="1" ht="22.9" customHeight="1">
      <c r="B761" s="136"/>
      <c r="D761" s="137" t="s">
        <v>74</v>
      </c>
      <c r="E761" s="147" t="s">
        <v>971</v>
      </c>
      <c r="F761" s="147" t="s">
        <v>972</v>
      </c>
      <c r="I761" s="139"/>
      <c r="J761" s="148">
        <f>BK761</f>
        <v>0</v>
      </c>
      <c r="L761" s="136"/>
      <c r="M761" s="141"/>
      <c r="N761" s="142"/>
      <c r="O761" s="142"/>
      <c r="P761" s="143">
        <f>SUM(P762:P820)</f>
        <v>0</v>
      </c>
      <c r="Q761" s="142"/>
      <c r="R761" s="143">
        <f>SUM(R762:R820)</f>
        <v>0.26512834999999996</v>
      </c>
      <c r="S761" s="142"/>
      <c r="T761" s="144">
        <f>SUM(T762:T820)</f>
        <v>0</v>
      </c>
      <c r="AR761" s="137" t="s">
        <v>83</v>
      </c>
      <c r="AT761" s="145" t="s">
        <v>74</v>
      </c>
      <c r="AU761" s="145" t="s">
        <v>81</v>
      </c>
      <c r="AY761" s="137" t="s">
        <v>157</v>
      </c>
      <c r="BK761" s="146">
        <f>SUM(BK762:BK820)</f>
        <v>0</v>
      </c>
    </row>
    <row r="762" spans="1:65" s="2" customFormat="1" ht="24.2" customHeight="1">
      <c r="A762" s="33"/>
      <c r="B762" s="149"/>
      <c r="C762" s="150" t="s">
        <v>973</v>
      </c>
      <c r="D762" s="150" t="s">
        <v>159</v>
      </c>
      <c r="E762" s="151" t="s">
        <v>974</v>
      </c>
      <c r="F762" s="152" t="s">
        <v>975</v>
      </c>
      <c r="G762" s="153" t="s">
        <v>162</v>
      </c>
      <c r="H762" s="154">
        <v>10.587999999999999</v>
      </c>
      <c r="I762" s="155"/>
      <c r="J762" s="156">
        <f>ROUND(I762*H762,2)</f>
        <v>0</v>
      </c>
      <c r="K762" s="152" t="s">
        <v>163</v>
      </c>
      <c r="L762" s="34"/>
      <c r="M762" s="157" t="s">
        <v>1</v>
      </c>
      <c r="N762" s="158" t="s">
        <v>40</v>
      </c>
      <c r="O762" s="59"/>
      <c r="P762" s="159">
        <f>O762*H762</f>
        <v>0</v>
      </c>
      <c r="Q762" s="159">
        <v>0</v>
      </c>
      <c r="R762" s="159">
        <f>Q762*H762</f>
        <v>0</v>
      </c>
      <c r="S762" s="159">
        <v>0</v>
      </c>
      <c r="T762" s="160">
        <f>S762*H762</f>
        <v>0</v>
      </c>
      <c r="U762" s="33"/>
      <c r="V762" s="33"/>
      <c r="W762" s="33"/>
      <c r="X762" s="33"/>
      <c r="Y762" s="33"/>
      <c r="Z762" s="33"/>
      <c r="AA762" s="33"/>
      <c r="AB762" s="33"/>
      <c r="AC762" s="33"/>
      <c r="AD762" s="33"/>
      <c r="AE762" s="33"/>
      <c r="AR762" s="161" t="s">
        <v>268</v>
      </c>
      <c r="AT762" s="161" t="s">
        <v>159</v>
      </c>
      <c r="AU762" s="161" t="s">
        <v>83</v>
      </c>
      <c r="AY762" s="18" t="s">
        <v>157</v>
      </c>
      <c r="BE762" s="162">
        <f>IF(N762="základní",J762,0)</f>
        <v>0</v>
      </c>
      <c r="BF762" s="162">
        <f>IF(N762="snížená",J762,0)</f>
        <v>0</v>
      </c>
      <c r="BG762" s="162">
        <f>IF(N762="zákl. přenesená",J762,0)</f>
        <v>0</v>
      </c>
      <c r="BH762" s="162">
        <f>IF(N762="sníž. přenesená",J762,0)</f>
        <v>0</v>
      </c>
      <c r="BI762" s="162">
        <f>IF(N762="nulová",J762,0)</f>
        <v>0</v>
      </c>
      <c r="BJ762" s="18" t="s">
        <v>81</v>
      </c>
      <c r="BK762" s="162">
        <f>ROUND(I762*H762,2)</f>
        <v>0</v>
      </c>
      <c r="BL762" s="18" t="s">
        <v>268</v>
      </c>
      <c r="BM762" s="161" t="s">
        <v>976</v>
      </c>
    </row>
    <row r="763" spans="1:65" s="2" customFormat="1" ht="19.5">
      <c r="A763" s="33"/>
      <c r="B763" s="34"/>
      <c r="C763" s="33"/>
      <c r="D763" s="163" t="s">
        <v>166</v>
      </c>
      <c r="E763" s="33"/>
      <c r="F763" s="164" t="s">
        <v>977</v>
      </c>
      <c r="G763" s="33"/>
      <c r="H763" s="33"/>
      <c r="I763" s="165"/>
      <c r="J763" s="33"/>
      <c r="K763" s="33"/>
      <c r="L763" s="34"/>
      <c r="M763" s="166"/>
      <c r="N763" s="167"/>
      <c r="O763" s="59"/>
      <c r="P763" s="59"/>
      <c r="Q763" s="59"/>
      <c r="R763" s="59"/>
      <c r="S763" s="59"/>
      <c r="T763" s="60"/>
      <c r="U763" s="33"/>
      <c r="V763" s="33"/>
      <c r="W763" s="33"/>
      <c r="X763" s="33"/>
      <c r="Y763" s="33"/>
      <c r="Z763" s="33"/>
      <c r="AA763" s="33"/>
      <c r="AB763" s="33"/>
      <c r="AC763" s="33"/>
      <c r="AD763" s="33"/>
      <c r="AE763" s="33"/>
      <c r="AT763" s="18" t="s">
        <v>166</v>
      </c>
      <c r="AU763" s="18" t="s">
        <v>83</v>
      </c>
    </row>
    <row r="764" spans="1:65" s="2" customFormat="1" ht="29.25">
      <c r="A764" s="33"/>
      <c r="B764" s="34"/>
      <c r="C764" s="33"/>
      <c r="D764" s="163" t="s">
        <v>168</v>
      </c>
      <c r="E764" s="33"/>
      <c r="F764" s="168" t="s">
        <v>273</v>
      </c>
      <c r="G764" s="33"/>
      <c r="H764" s="33"/>
      <c r="I764" s="165"/>
      <c r="J764" s="33"/>
      <c r="K764" s="33"/>
      <c r="L764" s="34"/>
      <c r="M764" s="166"/>
      <c r="N764" s="167"/>
      <c r="O764" s="59"/>
      <c r="P764" s="59"/>
      <c r="Q764" s="59"/>
      <c r="R764" s="59"/>
      <c r="S764" s="59"/>
      <c r="T764" s="60"/>
      <c r="U764" s="33"/>
      <c r="V764" s="33"/>
      <c r="W764" s="33"/>
      <c r="X764" s="33"/>
      <c r="Y764" s="33"/>
      <c r="Z764" s="33"/>
      <c r="AA764" s="33"/>
      <c r="AB764" s="33"/>
      <c r="AC764" s="33"/>
      <c r="AD764" s="33"/>
      <c r="AE764" s="33"/>
      <c r="AT764" s="18" t="s">
        <v>168</v>
      </c>
      <c r="AU764" s="18" t="s">
        <v>83</v>
      </c>
    </row>
    <row r="765" spans="1:65" s="13" customFormat="1" ht="11.25">
      <c r="B765" s="169"/>
      <c r="D765" s="163" t="s">
        <v>170</v>
      </c>
      <c r="E765" s="170" t="s">
        <v>1</v>
      </c>
      <c r="F765" s="171" t="s">
        <v>978</v>
      </c>
      <c r="H765" s="170" t="s">
        <v>1</v>
      </c>
      <c r="I765" s="172"/>
      <c r="L765" s="169"/>
      <c r="M765" s="173"/>
      <c r="N765" s="174"/>
      <c r="O765" s="174"/>
      <c r="P765" s="174"/>
      <c r="Q765" s="174"/>
      <c r="R765" s="174"/>
      <c r="S765" s="174"/>
      <c r="T765" s="175"/>
      <c r="AT765" s="170" t="s">
        <v>170</v>
      </c>
      <c r="AU765" s="170" t="s">
        <v>83</v>
      </c>
      <c r="AV765" s="13" t="s">
        <v>81</v>
      </c>
      <c r="AW765" s="13" t="s">
        <v>32</v>
      </c>
      <c r="AX765" s="13" t="s">
        <v>75</v>
      </c>
      <c r="AY765" s="170" t="s">
        <v>157</v>
      </c>
    </row>
    <row r="766" spans="1:65" s="14" customFormat="1" ht="11.25">
      <c r="B766" s="176"/>
      <c r="D766" s="163" t="s">
        <v>170</v>
      </c>
      <c r="E766" s="177" t="s">
        <v>1</v>
      </c>
      <c r="F766" s="178" t="s">
        <v>979</v>
      </c>
      <c r="H766" s="179">
        <v>10.587999999999999</v>
      </c>
      <c r="I766" s="180"/>
      <c r="L766" s="176"/>
      <c r="M766" s="181"/>
      <c r="N766" s="182"/>
      <c r="O766" s="182"/>
      <c r="P766" s="182"/>
      <c r="Q766" s="182"/>
      <c r="R766" s="182"/>
      <c r="S766" s="182"/>
      <c r="T766" s="183"/>
      <c r="AT766" s="177" t="s">
        <v>170</v>
      </c>
      <c r="AU766" s="177" t="s">
        <v>83</v>
      </c>
      <c r="AV766" s="14" t="s">
        <v>83</v>
      </c>
      <c r="AW766" s="14" t="s">
        <v>32</v>
      </c>
      <c r="AX766" s="14" t="s">
        <v>81</v>
      </c>
      <c r="AY766" s="177" t="s">
        <v>157</v>
      </c>
    </row>
    <row r="767" spans="1:65" s="2" customFormat="1" ht="16.5" customHeight="1">
      <c r="A767" s="33"/>
      <c r="B767" s="149"/>
      <c r="C767" s="192" t="s">
        <v>980</v>
      </c>
      <c r="D767" s="192" t="s">
        <v>299</v>
      </c>
      <c r="E767" s="193" t="s">
        <v>981</v>
      </c>
      <c r="F767" s="194" t="s">
        <v>982</v>
      </c>
      <c r="G767" s="195" t="s">
        <v>302</v>
      </c>
      <c r="H767" s="196">
        <v>3.0000000000000001E-3</v>
      </c>
      <c r="I767" s="197"/>
      <c r="J767" s="198">
        <f>ROUND(I767*H767,2)</f>
        <v>0</v>
      </c>
      <c r="K767" s="194" t="s">
        <v>163</v>
      </c>
      <c r="L767" s="199"/>
      <c r="M767" s="200" t="s">
        <v>1</v>
      </c>
      <c r="N767" s="201" t="s">
        <v>40</v>
      </c>
      <c r="O767" s="59"/>
      <c r="P767" s="159">
        <f>O767*H767</f>
        <v>0</v>
      </c>
      <c r="Q767" s="159">
        <v>1</v>
      </c>
      <c r="R767" s="159">
        <f>Q767*H767</f>
        <v>3.0000000000000001E-3</v>
      </c>
      <c r="S767" s="159">
        <v>0</v>
      </c>
      <c r="T767" s="160">
        <f>S767*H767</f>
        <v>0</v>
      </c>
      <c r="U767" s="33"/>
      <c r="V767" s="33"/>
      <c r="W767" s="33"/>
      <c r="X767" s="33"/>
      <c r="Y767" s="33"/>
      <c r="Z767" s="33"/>
      <c r="AA767" s="33"/>
      <c r="AB767" s="33"/>
      <c r="AC767" s="33"/>
      <c r="AD767" s="33"/>
      <c r="AE767" s="33"/>
      <c r="AR767" s="161" t="s">
        <v>373</v>
      </c>
      <c r="AT767" s="161" t="s">
        <v>299</v>
      </c>
      <c r="AU767" s="161" t="s">
        <v>83</v>
      </c>
      <c r="AY767" s="18" t="s">
        <v>157</v>
      </c>
      <c r="BE767" s="162">
        <f>IF(N767="základní",J767,0)</f>
        <v>0</v>
      </c>
      <c r="BF767" s="162">
        <f>IF(N767="snížená",J767,0)</f>
        <v>0</v>
      </c>
      <c r="BG767" s="162">
        <f>IF(N767="zákl. přenesená",J767,0)</f>
        <v>0</v>
      </c>
      <c r="BH767" s="162">
        <f>IF(N767="sníž. přenesená",J767,0)</f>
        <v>0</v>
      </c>
      <c r="BI767" s="162">
        <f>IF(N767="nulová",J767,0)</f>
        <v>0</v>
      </c>
      <c r="BJ767" s="18" t="s">
        <v>81</v>
      </c>
      <c r="BK767" s="162">
        <f>ROUND(I767*H767,2)</f>
        <v>0</v>
      </c>
      <c r="BL767" s="18" t="s">
        <v>268</v>
      </c>
      <c r="BM767" s="161" t="s">
        <v>983</v>
      </c>
    </row>
    <row r="768" spans="1:65" s="2" customFormat="1" ht="11.25">
      <c r="A768" s="33"/>
      <c r="B768" s="34"/>
      <c r="C768" s="33"/>
      <c r="D768" s="163" t="s">
        <v>166</v>
      </c>
      <c r="E768" s="33"/>
      <c r="F768" s="164" t="s">
        <v>982</v>
      </c>
      <c r="G768" s="33"/>
      <c r="H768" s="33"/>
      <c r="I768" s="165"/>
      <c r="J768" s="33"/>
      <c r="K768" s="33"/>
      <c r="L768" s="34"/>
      <c r="M768" s="166"/>
      <c r="N768" s="167"/>
      <c r="O768" s="59"/>
      <c r="P768" s="59"/>
      <c r="Q768" s="59"/>
      <c r="R768" s="59"/>
      <c r="S768" s="59"/>
      <c r="T768" s="60"/>
      <c r="U768" s="33"/>
      <c r="V768" s="33"/>
      <c r="W768" s="33"/>
      <c r="X768" s="33"/>
      <c r="Y768" s="33"/>
      <c r="Z768" s="33"/>
      <c r="AA768" s="33"/>
      <c r="AB768" s="33"/>
      <c r="AC768" s="33"/>
      <c r="AD768" s="33"/>
      <c r="AE768" s="33"/>
      <c r="AT768" s="18" t="s">
        <v>166</v>
      </c>
      <c r="AU768" s="18" t="s">
        <v>83</v>
      </c>
    </row>
    <row r="769" spans="1:65" s="14" customFormat="1" ht="11.25">
      <c r="B769" s="176"/>
      <c r="D769" s="163" t="s">
        <v>170</v>
      </c>
      <c r="F769" s="178" t="s">
        <v>984</v>
      </c>
      <c r="H769" s="179">
        <v>3.0000000000000001E-3</v>
      </c>
      <c r="I769" s="180"/>
      <c r="L769" s="176"/>
      <c r="M769" s="181"/>
      <c r="N769" s="182"/>
      <c r="O769" s="182"/>
      <c r="P769" s="182"/>
      <c r="Q769" s="182"/>
      <c r="R769" s="182"/>
      <c r="S769" s="182"/>
      <c r="T769" s="183"/>
      <c r="AT769" s="177" t="s">
        <v>170</v>
      </c>
      <c r="AU769" s="177" t="s">
        <v>83</v>
      </c>
      <c r="AV769" s="14" t="s">
        <v>83</v>
      </c>
      <c r="AW769" s="14" t="s">
        <v>3</v>
      </c>
      <c r="AX769" s="14" t="s">
        <v>81</v>
      </c>
      <c r="AY769" s="177" t="s">
        <v>157</v>
      </c>
    </row>
    <row r="770" spans="1:65" s="2" customFormat="1" ht="24.2" customHeight="1">
      <c r="A770" s="33"/>
      <c r="B770" s="149"/>
      <c r="C770" s="150" t="s">
        <v>985</v>
      </c>
      <c r="D770" s="150" t="s">
        <v>159</v>
      </c>
      <c r="E770" s="151" t="s">
        <v>986</v>
      </c>
      <c r="F770" s="152" t="s">
        <v>987</v>
      </c>
      <c r="G770" s="153" t="s">
        <v>162</v>
      </c>
      <c r="H770" s="154">
        <v>14.942</v>
      </c>
      <c r="I770" s="155"/>
      <c r="J770" s="156">
        <f>ROUND(I770*H770,2)</f>
        <v>0</v>
      </c>
      <c r="K770" s="152" t="s">
        <v>163</v>
      </c>
      <c r="L770" s="34"/>
      <c r="M770" s="157" t="s">
        <v>1</v>
      </c>
      <c r="N770" s="158" t="s">
        <v>40</v>
      </c>
      <c r="O770" s="59"/>
      <c r="P770" s="159">
        <f>O770*H770</f>
        <v>0</v>
      </c>
      <c r="Q770" s="159">
        <v>0</v>
      </c>
      <c r="R770" s="159">
        <f>Q770*H770</f>
        <v>0</v>
      </c>
      <c r="S770" s="159">
        <v>0</v>
      </c>
      <c r="T770" s="160">
        <f>S770*H770</f>
        <v>0</v>
      </c>
      <c r="U770" s="33"/>
      <c r="V770" s="33"/>
      <c r="W770" s="33"/>
      <c r="X770" s="33"/>
      <c r="Y770" s="33"/>
      <c r="Z770" s="33"/>
      <c r="AA770" s="33"/>
      <c r="AB770" s="33"/>
      <c r="AC770" s="33"/>
      <c r="AD770" s="33"/>
      <c r="AE770" s="33"/>
      <c r="AR770" s="161" t="s">
        <v>268</v>
      </c>
      <c r="AT770" s="161" t="s">
        <v>159</v>
      </c>
      <c r="AU770" s="161" t="s">
        <v>83</v>
      </c>
      <c r="AY770" s="18" t="s">
        <v>157</v>
      </c>
      <c r="BE770" s="162">
        <f>IF(N770="základní",J770,0)</f>
        <v>0</v>
      </c>
      <c r="BF770" s="162">
        <f>IF(N770="snížená",J770,0)</f>
        <v>0</v>
      </c>
      <c r="BG770" s="162">
        <f>IF(N770="zákl. přenesená",J770,0)</f>
        <v>0</v>
      </c>
      <c r="BH770" s="162">
        <f>IF(N770="sníž. přenesená",J770,0)</f>
        <v>0</v>
      </c>
      <c r="BI770" s="162">
        <f>IF(N770="nulová",J770,0)</f>
        <v>0</v>
      </c>
      <c r="BJ770" s="18" t="s">
        <v>81</v>
      </c>
      <c r="BK770" s="162">
        <f>ROUND(I770*H770,2)</f>
        <v>0</v>
      </c>
      <c r="BL770" s="18" t="s">
        <v>268</v>
      </c>
      <c r="BM770" s="161" t="s">
        <v>988</v>
      </c>
    </row>
    <row r="771" spans="1:65" s="2" customFormat="1" ht="19.5">
      <c r="A771" s="33"/>
      <c r="B771" s="34"/>
      <c r="C771" s="33"/>
      <c r="D771" s="163" t="s">
        <v>166</v>
      </c>
      <c r="E771" s="33"/>
      <c r="F771" s="164" t="s">
        <v>989</v>
      </c>
      <c r="G771" s="33"/>
      <c r="H771" s="33"/>
      <c r="I771" s="165"/>
      <c r="J771" s="33"/>
      <c r="K771" s="33"/>
      <c r="L771" s="34"/>
      <c r="M771" s="166"/>
      <c r="N771" s="167"/>
      <c r="O771" s="59"/>
      <c r="P771" s="59"/>
      <c r="Q771" s="59"/>
      <c r="R771" s="59"/>
      <c r="S771" s="59"/>
      <c r="T771" s="60"/>
      <c r="U771" s="33"/>
      <c r="V771" s="33"/>
      <c r="W771" s="33"/>
      <c r="X771" s="33"/>
      <c r="Y771" s="33"/>
      <c r="Z771" s="33"/>
      <c r="AA771" s="33"/>
      <c r="AB771" s="33"/>
      <c r="AC771" s="33"/>
      <c r="AD771" s="33"/>
      <c r="AE771" s="33"/>
      <c r="AT771" s="18" t="s">
        <v>166</v>
      </c>
      <c r="AU771" s="18" t="s">
        <v>83</v>
      </c>
    </row>
    <row r="772" spans="1:65" s="2" customFormat="1" ht="29.25">
      <c r="A772" s="33"/>
      <c r="B772" s="34"/>
      <c r="C772" s="33"/>
      <c r="D772" s="163" t="s">
        <v>168</v>
      </c>
      <c r="E772" s="33"/>
      <c r="F772" s="168" t="s">
        <v>273</v>
      </c>
      <c r="G772" s="33"/>
      <c r="H772" s="33"/>
      <c r="I772" s="165"/>
      <c r="J772" s="33"/>
      <c r="K772" s="33"/>
      <c r="L772" s="34"/>
      <c r="M772" s="166"/>
      <c r="N772" s="167"/>
      <c r="O772" s="59"/>
      <c r="P772" s="59"/>
      <c r="Q772" s="59"/>
      <c r="R772" s="59"/>
      <c r="S772" s="59"/>
      <c r="T772" s="60"/>
      <c r="U772" s="33"/>
      <c r="V772" s="33"/>
      <c r="W772" s="33"/>
      <c r="X772" s="33"/>
      <c r="Y772" s="33"/>
      <c r="Z772" s="33"/>
      <c r="AA772" s="33"/>
      <c r="AB772" s="33"/>
      <c r="AC772" s="33"/>
      <c r="AD772" s="33"/>
      <c r="AE772" s="33"/>
      <c r="AT772" s="18" t="s">
        <v>168</v>
      </c>
      <c r="AU772" s="18" t="s">
        <v>83</v>
      </c>
    </row>
    <row r="773" spans="1:65" s="14" customFormat="1" ht="11.25">
      <c r="B773" s="176"/>
      <c r="D773" s="163" t="s">
        <v>170</v>
      </c>
      <c r="E773" s="177" t="s">
        <v>1</v>
      </c>
      <c r="F773" s="178" t="s">
        <v>535</v>
      </c>
      <c r="H773" s="179">
        <v>7.2</v>
      </c>
      <c r="I773" s="180"/>
      <c r="L773" s="176"/>
      <c r="M773" s="181"/>
      <c r="N773" s="182"/>
      <c r="O773" s="182"/>
      <c r="P773" s="182"/>
      <c r="Q773" s="182"/>
      <c r="R773" s="182"/>
      <c r="S773" s="182"/>
      <c r="T773" s="183"/>
      <c r="AT773" s="177" t="s">
        <v>170</v>
      </c>
      <c r="AU773" s="177" t="s">
        <v>83</v>
      </c>
      <c r="AV773" s="14" t="s">
        <v>83</v>
      </c>
      <c r="AW773" s="14" t="s">
        <v>32</v>
      </c>
      <c r="AX773" s="14" t="s">
        <v>75</v>
      </c>
      <c r="AY773" s="177" t="s">
        <v>157</v>
      </c>
    </row>
    <row r="774" spans="1:65" s="14" customFormat="1" ht="11.25">
      <c r="B774" s="176"/>
      <c r="D774" s="163" t="s">
        <v>170</v>
      </c>
      <c r="E774" s="177" t="s">
        <v>1</v>
      </c>
      <c r="F774" s="178" t="s">
        <v>536</v>
      </c>
      <c r="H774" s="179">
        <v>5.032</v>
      </c>
      <c r="I774" s="180"/>
      <c r="L774" s="176"/>
      <c r="M774" s="181"/>
      <c r="N774" s="182"/>
      <c r="O774" s="182"/>
      <c r="P774" s="182"/>
      <c r="Q774" s="182"/>
      <c r="R774" s="182"/>
      <c r="S774" s="182"/>
      <c r="T774" s="183"/>
      <c r="AT774" s="177" t="s">
        <v>170</v>
      </c>
      <c r="AU774" s="177" t="s">
        <v>83</v>
      </c>
      <c r="AV774" s="14" t="s">
        <v>83</v>
      </c>
      <c r="AW774" s="14" t="s">
        <v>32</v>
      </c>
      <c r="AX774" s="14" t="s">
        <v>75</v>
      </c>
      <c r="AY774" s="177" t="s">
        <v>157</v>
      </c>
    </row>
    <row r="775" spans="1:65" s="13" customFormat="1" ht="11.25">
      <c r="B775" s="169"/>
      <c r="D775" s="163" t="s">
        <v>170</v>
      </c>
      <c r="E775" s="170" t="s">
        <v>1</v>
      </c>
      <c r="F775" s="171" t="s">
        <v>978</v>
      </c>
      <c r="H775" s="170" t="s">
        <v>1</v>
      </c>
      <c r="I775" s="172"/>
      <c r="L775" s="169"/>
      <c r="M775" s="173"/>
      <c r="N775" s="174"/>
      <c r="O775" s="174"/>
      <c r="P775" s="174"/>
      <c r="Q775" s="174"/>
      <c r="R775" s="174"/>
      <c r="S775" s="174"/>
      <c r="T775" s="175"/>
      <c r="AT775" s="170" t="s">
        <v>170</v>
      </c>
      <c r="AU775" s="170" t="s">
        <v>83</v>
      </c>
      <c r="AV775" s="13" t="s">
        <v>81</v>
      </c>
      <c r="AW775" s="13" t="s">
        <v>32</v>
      </c>
      <c r="AX775" s="13" t="s">
        <v>75</v>
      </c>
      <c r="AY775" s="170" t="s">
        <v>157</v>
      </c>
    </row>
    <row r="776" spans="1:65" s="14" customFormat="1" ht="11.25">
      <c r="B776" s="176"/>
      <c r="D776" s="163" t="s">
        <v>170</v>
      </c>
      <c r="E776" s="177" t="s">
        <v>1</v>
      </c>
      <c r="F776" s="178" t="s">
        <v>990</v>
      </c>
      <c r="H776" s="179">
        <v>2.71</v>
      </c>
      <c r="I776" s="180"/>
      <c r="L776" s="176"/>
      <c r="M776" s="181"/>
      <c r="N776" s="182"/>
      <c r="O776" s="182"/>
      <c r="P776" s="182"/>
      <c r="Q776" s="182"/>
      <c r="R776" s="182"/>
      <c r="S776" s="182"/>
      <c r="T776" s="183"/>
      <c r="AT776" s="177" t="s">
        <v>170</v>
      </c>
      <c r="AU776" s="177" t="s">
        <v>83</v>
      </c>
      <c r="AV776" s="14" t="s">
        <v>83</v>
      </c>
      <c r="AW776" s="14" t="s">
        <v>32</v>
      </c>
      <c r="AX776" s="14" t="s">
        <v>75</v>
      </c>
      <c r="AY776" s="177" t="s">
        <v>157</v>
      </c>
    </row>
    <row r="777" spans="1:65" s="15" customFormat="1" ht="11.25">
      <c r="B777" s="184"/>
      <c r="D777" s="163" t="s">
        <v>170</v>
      </c>
      <c r="E777" s="185" t="s">
        <v>1</v>
      </c>
      <c r="F777" s="186" t="s">
        <v>195</v>
      </c>
      <c r="H777" s="187">
        <v>14.942</v>
      </c>
      <c r="I777" s="188"/>
      <c r="L777" s="184"/>
      <c r="M777" s="189"/>
      <c r="N777" s="190"/>
      <c r="O777" s="190"/>
      <c r="P777" s="190"/>
      <c r="Q777" s="190"/>
      <c r="R777" s="190"/>
      <c r="S777" s="190"/>
      <c r="T777" s="191"/>
      <c r="AT777" s="185" t="s">
        <v>170</v>
      </c>
      <c r="AU777" s="185" t="s">
        <v>83</v>
      </c>
      <c r="AV777" s="15" t="s">
        <v>164</v>
      </c>
      <c r="AW777" s="15" t="s">
        <v>32</v>
      </c>
      <c r="AX777" s="15" t="s">
        <v>81</v>
      </c>
      <c r="AY777" s="185" t="s">
        <v>157</v>
      </c>
    </row>
    <row r="778" spans="1:65" s="2" customFormat="1" ht="16.5" customHeight="1">
      <c r="A778" s="33"/>
      <c r="B778" s="149"/>
      <c r="C778" s="192" t="s">
        <v>991</v>
      </c>
      <c r="D778" s="192" t="s">
        <v>299</v>
      </c>
      <c r="E778" s="193" t="s">
        <v>981</v>
      </c>
      <c r="F778" s="194" t="s">
        <v>982</v>
      </c>
      <c r="G778" s="195" t="s">
        <v>302</v>
      </c>
      <c r="H778" s="196">
        <v>5.0000000000000001E-3</v>
      </c>
      <c r="I778" s="197"/>
      <c r="J778" s="198">
        <f>ROUND(I778*H778,2)</f>
        <v>0</v>
      </c>
      <c r="K778" s="194" t="s">
        <v>163</v>
      </c>
      <c r="L778" s="199"/>
      <c r="M778" s="200" t="s">
        <v>1</v>
      </c>
      <c r="N778" s="201" t="s">
        <v>40</v>
      </c>
      <c r="O778" s="59"/>
      <c r="P778" s="159">
        <f>O778*H778</f>
        <v>0</v>
      </c>
      <c r="Q778" s="159">
        <v>1</v>
      </c>
      <c r="R778" s="159">
        <f>Q778*H778</f>
        <v>5.0000000000000001E-3</v>
      </c>
      <c r="S778" s="159">
        <v>0</v>
      </c>
      <c r="T778" s="160">
        <f>S778*H778</f>
        <v>0</v>
      </c>
      <c r="U778" s="33"/>
      <c r="V778" s="33"/>
      <c r="W778" s="33"/>
      <c r="X778" s="33"/>
      <c r="Y778" s="33"/>
      <c r="Z778" s="33"/>
      <c r="AA778" s="33"/>
      <c r="AB778" s="33"/>
      <c r="AC778" s="33"/>
      <c r="AD778" s="33"/>
      <c r="AE778" s="33"/>
      <c r="AR778" s="161" t="s">
        <v>373</v>
      </c>
      <c r="AT778" s="161" t="s">
        <v>299</v>
      </c>
      <c r="AU778" s="161" t="s">
        <v>83</v>
      </c>
      <c r="AY778" s="18" t="s">
        <v>157</v>
      </c>
      <c r="BE778" s="162">
        <f>IF(N778="základní",J778,0)</f>
        <v>0</v>
      </c>
      <c r="BF778" s="162">
        <f>IF(N778="snížená",J778,0)</f>
        <v>0</v>
      </c>
      <c r="BG778" s="162">
        <f>IF(N778="zákl. přenesená",J778,0)</f>
        <v>0</v>
      </c>
      <c r="BH778" s="162">
        <f>IF(N778="sníž. přenesená",J778,0)</f>
        <v>0</v>
      </c>
      <c r="BI778" s="162">
        <f>IF(N778="nulová",J778,0)</f>
        <v>0</v>
      </c>
      <c r="BJ778" s="18" t="s">
        <v>81</v>
      </c>
      <c r="BK778" s="162">
        <f>ROUND(I778*H778,2)</f>
        <v>0</v>
      </c>
      <c r="BL778" s="18" t="s">
        <v>268</v>
      </c>
      <c r="BM778" s="161" t="s">
        <v>992</v>
      </c>
    </row>
    <row r="779" spans="1:65" s="2" customFormat="1" ht="11.25">
      <c r="A779" s="33"/>
      <c r="B779" s="34"/>
      <c r="C779" s="33"/>
      <c r="D779" s="163" t="s">
        <v>166</v>
      </c>
      <c r="E779" s="33"/>
      <c r="F779" s="164" t="s">
        <v>982</v>
      </c>
      <c r="G779" s="33"/>
      <c r="H779" s="33"/>
      <c r="I779" s="165"/>
      <c r="J779" s="33"/>
      <c r="K779" s="33"/>
      <c r="L779" s="34"/>
      <c r="M779" s="166"/>
      <c r="N779" s="167"/>
      <c r="O779" s="59"/>
      <c r="P779" s="59"/>
      <c r="Q779" s="59"/>
      <c r="R779" s="59"/>
      <c r="S779" s="59"/>
      <c r="T779" s="60"/>
      <c r="U779" s="33"/>
      <c r="V779" s="33"/>
      <c r="W779" s="33"/>
      <c r="X779" s="33"/>
      <c r="Y779" s="33"/>
      <c r="Z779" s="33"/>
      <c r="AA779" s="33"/>
      <c r="AB779" s="33"/>
      <c r="AC779" s="33"/>
      <c r="AD779" s="33"/>
      <c r="AE779" s="33"/>
      <c r="AT779" s="18" t="s">
        <v>166</v>
      </c>
      <c r="AU779" s="18" t="s">
        <v>83</v>
      </c>
    </row>
    <row r="780" spans="1:65" s="14" customFormat="1" ht="11.25">
      <c r="B780" s="176"/>
      <c r="D780" s="163" t="s">
        <v>170</v>
      </c>
      <c r="F780" s="178" t="s">
        <v>993</v>
      </c>
      <c r="H780" s="179">
        <v>5.0000000000000001E-3</v>
      </c>
      <c r="I780" s="180"/>
      <c r="L780" s="176"/>
      <c r="M780" s="181"/>
      <c r="N780" s="182"/>
      <c r="O780" s="182"/>
      <c r="P780" s="182"/>
      <c r="Q780" s="182"/>
      <c r="R780" s="182"/>
      <c r="S780" s="182"/>
      <c r="T780" s="183"/>
      <c r="AT780" s="177" t="s">
        <v>170</v>
      </c>
      <c r="AU780" s="177" t="s">
        <v>83</v>
      </c>
      <c r="AV780" s="14" t="s">
        <v>83</v>
      </c>
      <c r="AW780" s="14" t="s">
        <v>3</v>
      </c>
      <c r="AX780" s="14" t="s">
        <v>81</v>
      </c>
      <c r="AY780" s="177" t="s">
        <v>157</v>
      </c>
    </row>
    <row r="781" spans="1:65" s="2" customFormat="1" ht="24.2" customHeight="1">
      <c r="A781" s="33"/>
      <c r="B781" s="149"/>
      <c r="C781" s="150" t="s">
        <v>994</v>
      </c>
      <c r="D781" s="150" t="s">
        <v>159</v>
      </c>
      <c r="E781" s="151" t="s">
        <v>995</v>
      </c>
      <c r="F781" s="152" t="s">
        <v>996</v>
      </c>
      <c r="G781" s="153" t="s">
        <v>162</v>
      </c>
      <c r="H781" s="154">
        <v>6.4329999999999998</v>
      </c>
      <c r="I781" s="155"/>
      <c r="J781" s="156">
        <f>ROUND(I781*H781,2)</f>
        <v>0</v>
      </c>
      <c r="K781" s="152" t="s">
        <v>163</v>
      </c>
      <c r="L781" s="34"/>
      <c r="M781" s="157" t="s">
        <v>1</v>
      </c>
      <c r="N781" s="158" t="s">
        <v>40</v>
      </c>
      <c r="O781" s="59"/>
      <c r="P781" s="159">
        <f>O781*H781</f>
        <v>0</v>
      </c>
      <c r="Q781" s="159">
        <v>0</v>
      </c>
      <c r="R781" s="159">
        <f>Q781*H781</f>
        <v>0</v>
      </c>
      <c r="S781" s="159">
        <v>0</v>
      </c>
      <c r="T781" s="160">
        <f>S781*H781</f>
        <v>0</v>
      </c>
      <c r="U781" s="33"/>
      <c r="V781" s="33"/>
      <c r="W781" s="33"/>
      <c r="X781" s="33"/>
      <c r="Y781" s="33"/>
      <c r="Z781" s="33"/>
      <c r="AA781" s="33"/>
      <c r="AB781" s="33"/>
      <c r="AC781" s="33"/>
      <c r="AD781" s="33"/>
      <c r="AE781" s="33"/>
      <c r="AR781" s="161" t="s">
        <v>268</v>
      </c>
      <c r="AT781" s="161" t="s">
        <v>159</v>
      </c>
      <c r="AU781" s="161" t="s">
        <v>83</v>
      </c>
      <c r="AY781" s="18" t="s">
        <v>157</v>
      </c>
      <c r="BE781" s="162">
        <f>IF(N781="základní",J781,0)</f>
        <v>0</v>
      </c>
      <c r="BF781" s="162">
        <f>IF(N781="snížená",J781,0)</f>
        <v>0</v>
      </c>
      <c r="BG781" s="162">
        <f>IF(N781="zákl. přenesená",J781,0)</f>
        <v>0</v>
      </c>
      <c r="BH781" s="162">
        <f>IF(N781="sníž. přenesená",J781,0)</f>
        <v>0</v>
      </c>
      <c r="BI781" s="162">
        <f>IF(N781="nulová",J781,0)</f>
        <v>0</v>
      </c>
      <c r="BJ781" s="18" t="s">
        <v>81</v>
      </c>
      <c r="BK781" s="162">
        <f>ROUND(I781*H781,2)</f>
        <v>0</v>
      </c>
      <c r="BL781" s="18" t="s">
        <v>268</v>
      </c>
      <c r="BM781" s="161" t="s">
        <v>997</v>
      </c>
    </row>
    <row r="782" spans="1:65" s="2" customFormat="1" ht="19.5">
      <c r="A782" s="33"/>
      <c r="B782" s="34"/>
      <c r="C782" s="33"/>
      <c r="D782" s="163" t="s">
        <v>166</v>
      </c>
      <c r="E782" s="33"/>
      <c r="F782" s="164" t="s">
        <v>998</v>
      </c>
      <c r="G782" s="33"/>
      <c r="H782" s="33"/>
      <c r="I782" s="165"/>
      <c r="J782" s="33"/>
      <c r="K782" s="33"/>
      <c r="L782" s="34"/>
      <c r="M782" s="166"/>
      <c r="N782" s="167"/>
      <c r="O782" s="59"/>
      <c r="P782" s="59"/>
      <c r="Q782" s="59"/>
      <c r="R782" s="59"/>
      <c r="S782" s="59"/>
      <c r="T782" s="60"/>
      <c r="U782" s="33"/>
      <c r="V782" s="33"/>
      <c r="W782" s="33"/>
      <c r="X782" s="33"/>
      <c r="Y782" s="33"/>
      <c r="Z782" s="33"/>
      <c r="AA782" s="33"/>
      <c r="AB782" s="33"/>
      <c r="AC782" s="33"/>
      <c r="AD782" s="33"/>
      <c r="AE782" s="33"/>
      <c r="AT782" s="18" t="s">
        <v>166</v>
      </c>
      <c r="AU782" s="18" t="s">
        <v>83</v>
      </c>
    </row>
    <row r="783" spans="1:65" s="2" customFormat="1" ht="39">
      <c r="A783" s="33"/>
      <c r="B783" s="34"/>
      <c r="C783" s="33"/>
      <c r="D783" s="163" t="s">
        <v>168</v>
      </c>
      <c r="E783" s="33"/>
      <c r="F783" s="168" t="s">
        <v>999</v>
      </c>
      <c r="G783" s="33"/>
      <c r="H783" s="33"/>
      <c r="I783" s="165"/>
      <c r="J783" s="33"/>
      <c r="K783" s="33"/>
      <c r="L783" s="34"/>
      <c r="M783" s="166"/>
      <c r="N783" s="167"/>
      <c r="O783" s="59"/>
      <c r="P783" s="59"/>
      <c r="Q783" s="59"/>
      <c r="R783" s="59"/>
      <c r="S783" s="59"/>
      <c r="T783" s="60"/>
      <c r="U783" s="33"/>
      <c r="V783" s="33"/>
      <c r="W783" s="33"/>
      <c r="X783" s="33"/>
      <c r="Y783" s="33"/>
      <c r="Z783" s="33"/>
      <c r="AA783" s="33"/>
      <c r="AB783" s="33"/>
      <c r="AC783" s="33"/>
      <c r="AD783" s="33"/>
      <c r="AE783" s="33"/>
      <c r="AT783" s="18" t="s">
        <v>168</v>
      </c>
      <c r="AU783" s="18" t="s">
        <v>83</v>
      </c>
    </row>
    <row r="784" spans="1:65" s="14" customFormat="1" ht="11.25">
      <c r="B784" s="176"/>
      <c r="D784" s="163" t="s">
        <v>170</v>
      </c>
      <c r="E784" s="177" t="s">
        <v>1</v>
      </c>
      <c r="F784" s="178" t="s">
        <v>1000</v>
      </c>
      <c r="H784" s="179">
        <v>4.2</v>
      </c>
      <c r="I784" s="180"/>
      <c r="L784" s="176"/>
      <c r="M784" s="181"/>
      <c r="N784" s="182"/>
      <c r="O784" s="182"/>
      <c r="P784" s="182"/>
      <c r="Q784" s="182"/>
      <c r="R784" s="182"/>
      <c r="S784" s="182"/>
      <c r="T784" s="183"/>
      <c r="AT784" s="177" t="s">
        <v>170</v>
      </c>
      <c r="AU784" s="177" t="s">
        <v>83</v>
      </c>
      <c r="AV784" s="14" t="s">
        <v>83</v>
      </c>
      <c r="AW784" s="14" t="s">
        <v>32</v>
      </c>
      <c r="AX784" s="14" t="s">
        <v>75</v>
      </c>
      <c r="AY784" s="177" t="s">
        <v>157</v>
      </c>
    </row>
    <row r="785" spans="1:65" s="14" customFormat="1" ht="11.25">
      <c r="B785" s="176"/>
      <c r="D785" s="163" t="s">
        <v>170</v>
      </c>
      <c r="E785" s="177" t="s">
        <v>1</v>
      </c>
      <c r="F785" s="178" t="s">
        <v>1001</v>
      </c>
      <c r="H785" s="179">
        <v>2.2330000000000001</v>
      </c>
      <c r="I785" s="180"/>
      <c r="L785" s="176"/>
      <c r="M785" s="181"/>
      <c r="N785" s="182"/>
      <c r="O785" s="182"/>
      <c r="P785" s="182"/>
      <c r="Q785" s="182"/>
      <c r="R785" s="182"/>
      <c r="S785" s="182"/>
      <c r="T785" s="183"/>
      <c r="AT785" s="177" t="s">
        <v>170</v>
      </c>
      <c r="AU785" s="177" t="s">
        <v>83</v>
      </c>
      <c r="AV785" s="14" t="s">
        <v>83</v>
      </c>
      <c r="AW785" s="14" t="s">
        <v>32</v>
      </c>
      <c r="AX785" s="14" t="s">
        <v>75</v>
      </c>
      <c r="AY785" s="177" t="s">
        <v>157</v>
      </c>
    </row>
    <row r="786" spans="1:65" s="15" customFormat="1" ht="11.25">
      <c r="B786" s="184"/>
      <c r="D786" s="163" t="s">
        <v>170</v>
      </c>
      <c r="E786" s="185" t="s">
        <v>1</v>
      </c>
      <c r="F786" s="186" t="s">
        <v>195</v>
      </c>
      <c r="H786" s="187">
        <v>6.4329999999999998</v>
      </c>
      <c r="I786" s="188"/>
      <c r="L786" s="184"/>
      <c r="M786" s="189"/>
      <c r="N786" s="190"/>
      <c r="O786" s="190"/>
      <c r="P786" s="190"/>
      <c r="Q786" s="190"/>
      <c r="R786" s="190"/>
      <c r="S786" s="190"/>
      <c r="T786" s="191"/>
      <c r="AT786" s="185" t="s">
        <v>170</v>
      </c>
      <c r="AU786" s="185" t="s">
        <v>83</v>
      </c>
      <c r="AV786" s="15" t="s">
        <v>164</v>
      </c>
      <c r="AW786" s="15" t="s">
        <v>32</v>
      </c>
      <c r="AX786" s="15" t="s">
        <v>81</v>
      </c>
      <c r="AY786" s="185" t="s">
        <v>157</v>
      </c>
    </row>
    <row r="787" spans="1:65" s="2" customFormat="1" ht="24.2" customHeight="1">
      <c r="A787" s="33"/>
      <c r="B787" s="149"/>
      <c r="C787" s="192" t="s">
        <v>1002</v>
      </c>
      <c r="D787" s="192" t="s">
        <v>299</v>
      </c>
      <c r="E787" s="193" t="s">
        <v>1003</v>
      </c>
      <c r="F787" s="194" t="s">
        <v>1004</v>
      </c>
      <c r="G787" s="195" t="s">
        <v>162</v>
      </c>
      <c r="H787" s="196">
        <v>7.72</v>
      </c>
      <c r="I787" s="197"/>
      <c r="J787" s="198">
        <f>ROUND(I787*H787,2)</f>
        <v>0</v>
      </c>
      <c r="K787" s="194" t="s">
        <v>163</v>
      </c>
      <c r="L787" s="199"/>
      <c r="M787" s="200" t="s">
        <v>1</v>
      </c>
      <c r="N787" s="201" t="s">
        <v>40</v>
      </c>
      <c r="O787" s="59"/>
      <c r="P787" s="159">
        <f>O787*H787</f>
        <v>0</v>
      </c>
      <c r="Q787" s="159">
        <v>2.9999999999999997E-4</v>
      </c>
      <c r="R787" s="159">
        <f>Q787*H787</f>
        <v>2.3159999999999999E-3</v>
      </c>
      <c r="S787" s="159">
        <v>0</v>
      </c>
      <c r="T787" s="160">
        <f>S787*H787</f>
        <v>0</v>
      </c>
      <c r="U787" s="33"/>
      <c r="V787" s="33"/>
      <c r="W787" s="33"/>
      <c r="X787" s="33"/>
      <c r="Y787" s="33"/>
      <c r="Z787" s="33"/>
      <c r="AA787" s="33"/>
      <c r="AB787" s="33"/>
      <c r="AC787" s="33"/>
      <c r="AD787" s="33"/>
      <c r="AE787" s="33"/>
      <c r="AR787" s="161" t="s">
        <v>373</v>
      </c>
      <c r="AT787" s="161" t="s">
        <v>299</v>
      </c>
      <c r="AU787" s="161" t="s">
        <v>83</v>
      </c>
      <c r="AY787" s="18" t="s">
        <v>157</v>
      </c>
      <c r="BE787" s="162">
        <f>IF(N787="základní",J787,0)</f>
        <v>0</v>
      </c>
      <c r="BF787" s="162">
        <f>IF(N787="snížená",J787,0)</f>
        <v>0</v>
      </c>
      <c r="BG787" s="162">
        <f>IF(N787="zákl. přenesená",J787,0)</f>
        <v>0</v>
      </c>
      <c r="BH787" s="162">
        <f>IF(N787="sníž. přenesená",J787,0)</f>
        <v>0</v>
      </c>
      <c r="BI787" s="162">
        <f>IF(N787="nulová",J787,0)</f>
        <v>0</v>
      </c>
      <c r="BJ787" s="18" t="s">
        <v>81</v>
      </c>
      <c r="BK787" s="162">
        <f>ROUND(I787*H787,2)</f>
        <v>0</v>
      </c>
      <c r="BL787" s="18" t="s">
        <v>268</v>
      </c>
      <c r="BM787" s="161" t="s">
        <v>1005</v>
      </c>
    </row>
    <row r="788" spans="1:65" s="2" customFormat="1" ht="19.5">
      <c r="A788" s="33"/>
      <c r="B788" s="34"/>
      <c r="C788" s="33"/>
      <c r="D788" s="163" t="s">
        <v>166</v>
      </c>
      <c r="E788" s="33"/>
      <c r="F788" s="164" t="s">
        <v>1004</v>
      </c>
      <c r="G788" s="33"/>
      <c r="H788" s="33"/>
      <c r="I788" s="165"/>
      <c r="J788" s="33"/>
      <c r="K788" s="33"/>
      <c r="L788" s="34"/>
      <c r="M788" s="166"/>
      <c r="N788" s="167"/>
      <c r="O788" s="59"/>
      <c r="P788" s="59"/>
      <c r="Q788" s="59"/>
      <c r="R788" s="59"/>
      <c r="S788" s="59"/>
      <c r="T788" s="60"/>
      <c r="U788" s="33"/>
      <c r="V788" s="33"/>
      <c r="W788" s="33"/>
      <c r="X788" s="33"/>
      <c r="Y788" s="33"/>
      <c r="Z788" s="33"/>
      <c r="AA788" s="33"/>
      <c r="AB788" s="33"/>
      <c r="AC788" s="33"/>
      <c r="AD788" s="33"/>
      <c r="AE788" s="33"/>
      <c r="AT788" s="18" t="s">
        <v>166</v>
      </c>
      <c r="AU788" s="18" t="s">
        <v>83</v>
      </c>
    </row>
    <row r="789" spans="1:65" s="14" customFormat="1" ht="11.25">
      <c r="B789" s="176"/>
      <c r="D789" s="163" t="s">
        <v>170</v>
      </c>
      <c r="F789" s="178" t="s">
        <v>1006</v>
      </c>
      <c r="H789" s="179">
        <v>7.72</v>
      </c>
      <c r="I789" s="180"/>
      <c r="L789" s="176"/>
      <c r="M789" s="181"/>
      <c r="N789" s="182"/>
      <c r="O789" s="182"/>
      <c r="P789" s="182"/>
      <c r="Q789" s="182"/>
      <c r="R789" s="182"/>
      <c r="S789" s="182"/>
      <c r="T789" s="183"/>
      <c r="AT789" s="177" t="s">
        <v>170</v>
      </c>
      <c r="AU789" s="177" t="s">
        <v>83</v>
      </c>
      <c r="AV789" s="14" t="s">
        <v>83</v>
      </c>
      <c r="AW789" s="14" t="s">
        <v>3</v>
      </c>
      <c r="AX789" s="14" t="s">
        <v>81</v>
      </c>
      <c r="AY789" s="177" t="s">
        <v>157</v>
      </c>
    </row>
    <row r="790" spans="1:65" s="2" customFormat="1" ht="24.2" customHeight="1">
      <c r="A790" s="33"/>
      <c r="B790" s="149"/>
      <c r="C790" s="150" t="s">
        <v>1007</v>
      </c>
      <c r="D790" s="150" t="s">
        <v>159</v>
      </c>
      <c r="E790" s="151" t="s">
        <v>1008</v>
      </c>
      <c r="F790" s="152" t="s">
        <v>1009</v>
      </c>
      <c r="G790" s="153" t="s">
        <v>162</v>
      </c>
      <c r="H790" s="154">
        <v>10.587999999999999</v>
      </c>
      <c r="I790" s="155"/>
      <c r="J790" s="156">
        <f>ROUND(I790*H790,2)</f>
        <v>0</v>
      </c>
      <c r="K790" s="152" t="s">
        <v>163</v>
      </c>
      <c r="L790" s="34"/>
      <c r="M790" s="157" t="s">
        <v>1</v>
      </c>
      <c r="N790" s="158" t="s">
        <v>40</v>
      </c>
      <c r="O790" s="59"/>
      <c r="P790" s="159">
        <f>O790*H790</f>
        <v>0</v>
      </c>
      <c r="Q790" s="159">
        <v>4.0000000000000002E-4</v>
      </c>
      <c r="R790" s="159">
        <f>Q790*H790</f>
        <v>4.2351999999999997E-3</v>
      </c>
      <c r="S790" s="159">
        <v>0</v>
      </c>
      <c r="T790" s="160">
        <f>S790*H790</f>
        <v>0</v>
      </c>
      <c r="U790" s="33"/>
      <c r="V790" s="33"/>
      <c r="W790" s="33"/>
      <c r="X790" s="33"/>
      <c r="Y790" s="33"/>
      <c r="Z790" s="33"/>
      <c r="AA790" s="33"/>
      <c r="AB790" s="33"/>
      <c r="AC790" s="33"/>
      <c r="AD790" s="33"/>
      <c r="AE790" s="33"/>
      <c r="AR790" s="161" t="s">
        <v>268</v>
      </c>
      <c r="AT790" s="161" t="s">
        <v>159</v>
      </c>
      <c r="AU790" s="161" t="s">
        <v>83</v>
      </c>
      <c r="AY790" s="18" t="s">
        <v>157</v>
      </c>
      <c r="BE790" s="162">
        <f>IF(N790="základní",J790,0)</f>
        <v>0</v>
      </c>
      <c r="BF790" s="162">
        <f>IF(N790="snížená",J790,0)</f>
        <v>0</v>
      </c>
      <c r="BG790" s="162">
        <f>IF(N790="zákl. přenesená",J790,0)</f>
        <v>0</v>
      </c>
      <c r="BH790" s="162">
        <f>IF(N790="sníž. přenesená",J790,0)</f>
        <v>0</v>
      </c>
      <c r="BI790" s="162">
        <f>IF(N790="nulová",J790,0)</f>
        <v>0</v>
      </c>
      <c r="BJ790" s="18" t="s">
        <v>81</v>
      </c>
      <c r="BK790" s="162">
        <f>ROUND(I790*H790,2)</f>
        <v>0</v>
      </c>
      <c r="BL790" s="18" t="s">
        <v>268</v>
      </c>
      <c r="BM790" s="161" t="s">
        <v>1010</v>
      </c>
    </row>
    <row r="791" spans="1:65" s="2" customFormat="1" ht="19.5">
      <c r="A791" s="33"/>
      <c r="B791" s="34"/>
      <c r="C791" s="33"/>
      <c r="D791" s="163" t="s">
        <v>166</v>
      </c>
      <c r="E791" s="33"/>
      <c r="F791" s="164" t="s">
        <v>1011</v>
      </c>
      <c r="G791" s="33"/>
      <c r="H791" s="33"/>
      <c r="I791" s="165"/>
      <c r="J791" s="33"/>
      <c r="K791" s="33"/>
      <c r="L791" s="34"/>
      <c r="M791" s="166"/>
      <c r="N791" s="167"/>
      <c r="O791" s="59"/>
      <c r="P791" s="59"/>
      <c r="Q791" s="59"/>
      <c r="R791" s="59"/>
      <c r="S791" s="59"/>
      <c r="T791" s="60"/>
      <c r="U791" s="33"/>
      <c r="V791" s="33"/>
      <c r="W791" s="33"/>
      <c r="X791" s="33"/>
      <c r="Y791" s="33"/>
      <c r="Z791" s="33"/>
      <c r="AA791" s="33"/>
      <c r="AB791" s="33"/>
      <c r="AC791" s="33"/>
      <c r="AD791" s="33"/>
      <c r="AE791" s="33"/>
      <c r="AT791" s="18" t="s">
        <v>166</v>
      </c>
      <c r="AU791" s="18" t="s">
        <v>83</v>
      </c>
    </row>
    <row r="792" spans="1:65" s="13" customFormat="1" ht="11.25">
      <c r="B792" s="169"/>
      <c r="D792" s="163" t="s">
        <v>170</v>
      </c>
      <c r="E792" s="170" t="s">
        <v>1</v>
      </c>
      <c r="F792" s="171" t="s">
        <v>978</v>
      </c>
      <c r="H792" s="170" t="s">
        <v>1</v>
      </c>
      <c r="I792" s="172"/>
      <c r="L792" s="169"/>
      <c r="M792" s="173"/>
      <c r="N792" s="174"/>
      <c r="O792" s="174"/>
      <c r="P792" s="174"/>
      <c r="Q792" s="174"/>
      <c r="R792" s="174"/>
      <c r="S792" s="174"/>
      <c r="T792" s="175"/>
      <c r="AT792" s="170" t="s">
        <v>170</v>
      </c>
      <c r="AU792" s="170" t="s">
        <v>83</v>
      </c>
      <c r="AV792" s="13" t="s">
        <v>81</v>
      </c>
      <c r="AW792" s="13" t="s">
        <v>32</v>
      </c>
      <c r="AX792" s="13" t="s">
        <v>75</v>
      </c>
      <c r="AY792" s="170" t="s">
        <v>157</v>
      </c>
    </row>
    <row r="793" spans="1:65" s="14" customFormat="1" ht="11.25">
      <c r="B793" s="176"/>
      <c r="D793" s="163" t="s">
        <v>170</v>
      </c>
      <c r="E793" s="177" t="s">
        <v>1</v>
      </c>
      <c r="F793" s="178" t="s">
        <v>979</v>
      </c>
      <c r="H793" s="179">
        <v>10.587999999999999</v>
      </c>
      <c r="I793" s="180"/>
      <c r="L793" s="176"/>
      <c r="M793" s="181"/>
      <c r="N793" s="182"/>
      <c r="O793" s="182"/>
      <c r="P793" s="182"/>
      <c r="Q793" s="182"/>
      <c r="R793" s="182"/>
      <c r="S793" s="182"/>
      <c r="T793" s="183"/>
      <c r="AT793" s="177" t="s">
        <v>170</v>
      </c>
      <c r="AU793" s="177" t="s">
        <v>83</v>
      </c>
      <c r="AV793" s="14" t="s">
        <v>83</v>
      </c>
      <c r="AW793" s="14" t="s">
        <v>32</v>
      </c>
      <c r="AX793" s="14" t="s">
        <v>81</v>
      </c>
      <c r="AY793" s="177" t="s">
        <v>157</v>
      </c>
    </row>
    <row r="794" spans="1:65" s="2" customFormat="1" ht="49.15" customHeight="1">
      <c r="A794" s="33"/>
      <c r="B794" s="149"/>
      <c r="C794" s="192" t="s">
        <v>1012</v>
      </c>
      <c r="D794" s="192" t="s">
        <v>299</v>
      </c>
      <c r="E794" s="193" t="s">
        <v>1013</v>
      </c>
      <c r="F794" s="194" t="s">
        <v>1014</v>
      </c>
      <c r="G794" s="195" t="s">
        <v>162</v>
      </c>
      <c r="H794" s="196">
        <v>12.34</v>
      </c>
      <c r="I794" s="197"/>
      <c r="J794" s="198">
        <f>ROUND(I794*H794,2)</f>
        <v>0</v>
      </c>
      <c r="K794" s="194" t="s">
        <v>163</v>
      </c>
      <c r="L794" s="199"/>
      <c r="M794" s="200" t="s">
        <v>1</v>
      </c>
      <c r="N794" s="201" t="s">
        <v>40</v>
      </c>
      <c r="O794" s="59"/>
      <c r="P794" s="159">
        <f>O794*H794</f>
        <v>0</v>
      </c>
      <c r="Q794" s="159">
        <v>4.7000000000000002E-3</v>
      </c>
      <c r="R794" s="159">
        <f>Q794*H794</f>
        <v>5.7998000000000001E-2</v>
      </c>
      <c r="S794" s="159">
        <v>0</v>
      </c>
      <c r="T794" s="160">
        <f>S794*H794</f>
        <v>0</v>
      </c>
      <c r="U794" s="33"/>
      <c r="V794" s="33"/>
      <c r="W794" s="33"/>
      <c r="X794" s="33"/>
      <c r="Y794" s="33"/>
      <c r="Z794" s="33"/>
      <c r="AA794" s="33"/>
      <c r="AB794" s="33"/>
      <c r="AC794" s="33"/>
      <c r="AD794" s="33"/>
      <c r="AE794" s="33"/>
      <c r="AR794" s="161" t="s">
        <v>373</v>
      </c>
      <c r="AT794" s="161" t="s">
        <v>299</v>
      </c>
      <c r="AU794" s="161" t="s">
        <v>83</v>
      </c>
      <c r="AY794" s="18" t="s">
        <v>157</v>
      </c>
      <c r="BE794" s="162">
        <f>IF(N794="základní",J794,0)</f>
        <v>0</v>
      </c>
      <c r="BF794" s="162">
        <f>IF(N794="snížená",J794,0)</f>
        <v>0</v>
      </c>
      <c r="BG794" s="162">
        <f>IF(N794="zákl. přenesená",J794,0)</f>
        <v>0</v>
      </c>
      <c r="BH794" s="162">
        <f>IF(N794="sníž. přenesená",J794,0)</f>
        <v>0</v>
      </c>
      <c r="BI794" s="162">
        <f>IF(N794="nulová",J794,0)</f>
        <v>0</v>
      </c>
      <c r="BJ794" s="18" t="s">
        <v>81</v>
      </c>
      <c r="BK794" s="162">
        <f>ROUND(I794*H794,2)</f>
        <v>0</v>
      </c>
      <c r="BL794" s="18" t="s">
        <v>268</v>
      </c>
      <c r="BM794" s="161" t="s">
        <v>1015</v>
      </c>
    </row>
    <row r="795" spans="1:65" s="2" customFormat="1" ht="29.25">
      <c r="A795" s="33"/>
      <c r="B795" s="34"/>
      <c r="C795" s="33"/>
      <c r="D795" s="163" t="s">
        <v>166</v>
      </c>
      <c r="E795" s="33"/>
      <c r="F795" s="164" t="s">
        <v>1014</v>
      </c>
      <c r="G795" s="33"/>
      <c r="H795" s="33"/>
      <c r="I795" s="165"/>
      <c r="J795" s="33"/>
      <c r="K795" s="33"/>
      <c r="L795" s="34"/>
      <c r="M795" s="166"/>
      <c r="N795" s="167"/>
      <c r="O795" s="59"/>
      <c r="P795" s="59"/>
      <c r="Q795" s="59"/>
      <c r="R795" s="59"/>
      <c r="S795" s="59"/>
      <c r="T795" s="60"/>
      <c r="U795" s="33"/>
      <c r="V795" s="33"/>
      <c r="W795" s="33"/>
      <c r="X795" s="33"/>
      <c r="Y795" s="33"/>
      <c r="Z795" s="33"/>
      <c r="AA795" s="33"/>
      <c r="AB795" s="33"/>
      <c r="AC795" s="33"/>
      <c r="AD795" s="33"/>
      <c r="AE795" s="33"/>
      <c r="AT795" s="18" t="s">
        <v>166</v>
      </c>
      <c r="AU795" s="18" t="s">
        <v>83</v>
      </c>
    </row>
    <row r="796" spans="1:65" s="14" customFormat="1" ht="11.25">
      <c r="B796" s="176"/>
      <c r="D796" s="163" t="s">
        <v>170</v>
      </c>
      <c r="F796" s="178" t="s">
        <v>1016</v>
      </c>
      <c r="H796" s="179">
        <v>12.34</v>
      </c>
      <c r="I796" s="180"/>
      <c r="L796" s="176"/>
      <c r="M796" s="181"/>
      <c r="N796" s="182"/>
      <c r="O796" s="182"/>
      <c r="P796" s="182"/>
      <c r="Q796" s="182"/>
      <c r="R796" s="182"/>
      <c r="S796" s="182"/>
      <c r="T796" s="183"/>
      <c r="AT796" s="177" t="s">
        <v>170</v>
      </c>
      <c r="AU796" s="177" t="s">
        <v>83</v>
      </c>
      <c r="AV796" s="14" t="s">
        <v>83</v>
      </c>
      <c r="AW796" s="14" t="s">
        <v>3</v>
      </c>
      <c r="AX796" s="14" t="s">
        <v>81</v>
      </c>
      <c r="AY796" s="177" t="s">
        <v>157</v>
      </c>
    </row>
    <row r="797" spans="1:65" s="2" customFormat="1" ht="24.2" customHeight="1">
      <c r="A797" s="33"/>
      <c r="B797" s="149"/>
      <c r="C797" s="150" t="s">
        <v>1017</v>
      </c>
      <c r="D797" s="150" t="s">
        <v>159</v>
      </c>
      <c r="E797" s="151" t="s">
        <v>1018</v>
      </c>
      <c r="F797" s="152" t="s">
        <v>1019</v>
      </c>
      <c r="G797" s="153" t="s">
        <v>162</v>
      </c>
      <c r="H797" s="154">
        <v>30.643000000000001</v>
      </c>
      <c r="I797" s="155"/>
      <c r="J797" s="156">
        <f>ROUND(I797*H797,2)</f>
        <v>0</v>
      </c>
      <c r="K797" s="152" t="s">
        <v>163</v>
      </c>
      <c r="L797" s="34"/>
      <c r="M797" s="157" t="s">
        <v>1</v>
      </c>
      <c r="N797" s="158" t="s">
        <v>40</v>
      </c>
      <c r="O797" s="59"/>
      <c r="P797" s="159">
        <f>O797*H797</f>
        <v>0</v>
      </c>
      <c r="Q797" s="159">
        <v>4.0000000000000002E-4</v>
      </c>
      <c r="R797" s="159">
        <f>Q797*H797</f>
        <v>1.2257200000000001E-2</v>
      </c>
      <c r="S797" s="159">
        <v>0</v>
      </c>
      <c r="T797" s="160">
        <f>S797*H797</f>
        <v>0</v>
      </c>
      <c r="U797" s="33"/>
      <c r="V797" s="33"/>
      <c r="W797" s="33"/>
      <c r="X797" s="33"/>
      <c r="Y797" s="33"/>
      <c r="Z797" s="33"/>
      <c r="AA797" s="33"/>
      <c r="AB797" s="33"/>
      <c r="AC797" s="33"/>
      <c r="AD797" s="33"/>
      <c r="AE797" s="33"/>
      <c r="AR797" s="161" t="s">
        <v>268</v>
      </c>
      <c r="AT797" s="161" t="s">
        <v>159</v>
      </c>
      <c r="AU797" s="161" t="s">
        <v>83</v>
      </c>
      <c r="AY797" s="18" t="s">
        <v>157</v>
      </c>
      <c r="BE797" s="162">
        <f>IF(N797="základní",J797,0)</f>
        <v>0</v>
      </c>
      <c r="BF797" s="162">
        <f>IF(N797="snížená",J797,0)</f>
        <v>0</v>
      </c>
      <c r="BG797" s="162">
        <f>IF(N797="zákl. přenesená",J797,0)</f>
        <v>0</v>
      </c>
      <c r="BH797" s="162">
        <f>IF(N797="sníž. přenesená",J797,0)</f>
        <v>0</v>
      </c>
      <c r="BI797" s="162">
        <f>IF(N797="nulová",J797,0)</f>
        <v>0</v>
      </c>
      <c r="BJ797" s="18" t="s">
        <v>81</v>
      </c>
      <c r="BK797" s="162">
        <f>ROUND(I797*H797,2)</f>
        <v>0</v>
      </c>
      <c r="BL797" s="18" t="s">
        <v>268</v>
      </c>
      <c r="BM797" s="161" t="s">
        <v>1020</v>
      </c>
    </row>
    <row r="798" spans="1:65" s="2" customFormat="1" ht="19.5">
      <c r="A798" s="33"/>
      <c r="B798" s="34"/>
      <c r="C798" s="33"/>
      <c r="D798" s="163" t="s">
        <v>166</v>
      </c>
      <c r="E798" s="33"/>
      <c r="F798" s="164" t="s">
        <v>1021</v>
      </c>
      <c r="G798" s="33"/>
      <c r="H798" s="33"/>
      <c r="I798" s="165"/>
      <c r="J798" s="33"/>
      <c r="K798" s="33"/>
      <c r="L798" s="34"/>
      <c r="M798" s="166"/>
      <c r="N798" s="167"/>
      <c r="O798" s="59"/>
      <c r="P798" s="59"/>
      <c r="Q798" s="59"/>
      <c r="R798" s="59"/>
      <c r="S798" s="59"/>
      <c r="T798" s="60"/>
      <c r="U798" s="33"/>
      <c r="V798" s="33"/>
      <c r="W798" s="33"/>
      <c r="X798" s="33"/>
      <c r="Y798" s="33"/>
      <c r="Z798" s="33"/>
      <c r="AA798" s="33"/>
      <c r="AB798" s="33"/>
      <c r="AC798" s="33"/>
      <c r="AD798" s="33"/>
      <c r="AE798" s="33"/>
      <c r="AT798" s="18" t="s">
        <v>166</v>
      </c>
      <c r="AU798" s="18" t="s">
        <v>83</v>
      </c>
    </row>
    <row r="799" spans="1:65" s="13" customFormat="1" ht="11.25">
      <c r="B799" s="169"/>
      <c r="D799" s="163" t="s">
        <v>170</v>
      </c>
      <c r="E799" s="170" t="s">
        <v>1</v>
      </c>
      <c r="F799" s="171" t="s">
        <v>1022</v>
      </c>
      <c r="H799" s="170" t="s">
        <v>1</v>
      </c>
      <c r="I799" s="172"/>
      <c r="L799" s="169"/>
      <c r="M799" s="173"/>
      <c r="N799" s="174"/>
      <c r="O799" s="174"/>
      <c r="P799" s="174"/>
      <c r="Q799" s="174"/>
      <c r="R799" s="174"/>
      <c r="S799" s="174"/>
      <c r="T799" s="175"/>
      <c r="AT799" s="170" t="s">
        <v>170</v>
      </c>
      <c r="AU799" s="170" t="s">
        <v>83</v>
      </c>
      <c r="AV799" s="13" t="s">
        <v>81</v>
      </c>
      <c r="AW799" s="13" t="s">
        <v>32</v>
      </c>
      <c r="AX799" s="13" t="s">
        <v>75</v>
      </c>
      <c r="AY799" s="170" t="s">
        <v>157</v>
      </c>
    </row>
    <row r="800" spans="1:65" s="14" customFormat="1" ht="11.25">
      <c r="B800" s="176"/>
      <c r="D800" s="163" t="s">
        <v>170</v>
      </c>
      <c r="E800" s="177" t="s">
        <v>1</v>
      </c>
      <c r="F800" s="178" t="s">
        <v>1023</v>
      </c>
      <c r="H800" s="179">
        <v>14.4</v>
      </c>
      <c r="I800" s="180"/>
      <c r="L800" s="176"/>
      <c r="M800" s="181"/>
      <c r="N800" s="182"/>
      <c r="O800" s="182"/>
      <c r="P800" s="182"/>
      <c r="Q800" s="182"/>
      <c r="R800" s="182"/>
      <c r="S800" s="182"/>
      <c r="T800" s="183"/>
      <c r="AT800" s="177" t="s">
        <v>170</v>
      </c>
      <c r="AU800" s="177" t="s">
        <v>83</v>
      </c>
      <c r="AV800" s="14" t="s">
        <v>83</v>
      </c>
      <c r="AW800" s="14" t="s">
        <v>32</v>
      </c>
      <c r="AX800" s="14" t="s">
        <v>75</v>
      </c>
      <c r="AY800" s="177" t="s">
        <v>157</v>
      </c>
    </row>
    <row r="801" spans="1:65" s="14" customFormat="1" ht="11.25">
      <c r="B801" s="176"/>
      <c r="D801" s="163" t="s">
        <v>170</v>
      </c>
      <c r="E801" s="177" t="s">
        <v>1</v>
      </c>
      <c r="F801" s="178" t="s">
        <v>1024</v>
      </c>
      <c r="H801" s="179">
        <v>10.063000000000001</v>
      </c>
      <c r="I801" s="180"/>
      <c r="L801" s="176"/>
      <c r="M801" s="181"/>
      <c r="N801" s="182"/>
      <c r="O801" s="182"/>
      <c r="P801" s="182"/>
      <c r="Q801" s="182"/>
      <c r="R801" s="182"/>
      <c r="S801" s="182"/>
      <c r="T801" s="183"/>
      <c r="AT801" s="177" t="s">
        <v>170</v>
      </c>
      <c r="AU801" s="177" t="s">
        <v>83</v>
      </c>
      <c r="AV801" s="14" t="s">
        <v>83</v>
      </c>
      <c r="AW801" s="14" t="s">
        <v>32</v>
      </c>
      <c r="AX801" s="14" t="s">
        <v>75</v>
      </c>
      <c r="AY801" s="177" t="s">
        <v>157</v>
      </c>
    </row>
    <row r="802" spans="1:65" s="14" customFormat="1" ht="11.25">
      <c r="B802" s="176"/>
      <c r="D802" s="163" t="s">
        <v>170</v>
      </c>
      <c r="E802" s="177" t="s">
        <v>1</v>
      </c>
      <c r="F802" s="178" t="s">
        <v>1025</v>
      </c>
      <c r="H802" s="179">
        <v>3.47</v>
      </c>
      <c r="I802" s="180"/>
      <c r="L802" s="176"/>
      <c r="M802" s="181"/>
      <c r="N802" s="182"/>
      <c r="O802" s="182"/>
      <c r="P802" s="182"/>
      <c r="Q802" s="182"/>
      <c r="R802" s="182"/>
      <c r="S802" s="182"/>
      <c r="T802" s="183"/>
      <c r="AT802" s="177" t="s">
        <v>170</v>
      </c>
      <c r="AU802" s="177" t="s">
        <v>83</v>
      </c>
      <c r="AV802" s="14" t="s">
        <v>83</v>
      </c>
      <c r="AW802" s="14" t="s">
        <v>32</v>
      </c>
      <c r="AX802" s="14" t="s">
        <v>75</v>
      </c>
      <c r="AY802" s="177" t="s">
        <v>157</v>
      </c>
    </row>
    <row r="803" spans="1:65" s="13" customFormat="1" ht="11.25">
      <c r="B803" s="169"/>
      <c r="D803" s="163" t="s">
        <v>170</v>
      </c>
      <c r="E803" s="170" t="s">
        <v>1</v>
      </c>
      <c r="F803" s="171" t="s">
        <v>978</v>
      </c>
      <c r="H803" s="170" t="s">
        <v>1</v>
      </c>
      <c r="I803" s="172"/>
      <c r="L803" s="169"/>
      <c r="M803" s="173"/>
      <c r="N803" s="174"/>
      <c r="O803" s="174"/>
      <c r="P803" s="174"/>
      <c r="Q803" s="174"/>
      <c r="R803" s="174"/>
      <c r="S803" s="174"/>
      <c r="T803" s="175"/>
      <c r="AT803" s="170" t="s">
        <v>170</v>
      </c>
      <c r="AU803" s="170" t="s">
        <v>83</v>
      </c>
      <c r="AV803" s="13" t="s">
        <v>81</v>
      </c>
      <c r="AW803" s="13" t="s">
        <v>32</v>
      </c>
      <c r="AX803" s="13" t="s">
        <v>75</v>
      </c>
      <c r="AY803" s="170" t="s">
        <v>157</v>
      </c>
    </row>
    <row r="804" spans="1:65" s="14" customFormat="1" ht="11.25">
      <c r="B804" s="176"/>
      <c r="D804" s="163" t="s">
        <v>170</v>
      </c>
      <c r="E804" s="177" t="s">
        <v>1</v>
      </c>
      <c r="F804" s="178" t="s">
        <v>990</v>
      </c>
      <c r="H804" s="179">
        <v>2.71</v>
      </c>
      <c r="I804" s="180"/>
      <c r="L804" s="176"/>
      <c r="M804" s="181"/>
      <c r="N804" s="182"/>
      <c r="O804" s="182"/>
      <c r="P804" s="182"/>
      <c r="Q804" s="182"/>
      <c r="R804" s="182"/>
      <c r="S804" s="182"/>
      <c r="T804" s="183"/>
      <c r="AT804" s="177" t="s">
        <v>170</v>
      </c>
      <c r="AU804" s="177" t="s">
        <v>83</v>
      </c>
      <c r="AV804" s="14" t="s">
        <v>83</v>
      </c>
      <c r="AW804" s="14" t="s">
        <v>32</v>
      </c>
      <c r="AX804" s="14" t="s">
        <v>75</v>
      </c>
      <c r="AY804" s="177" t="s">
        <v>157</v>
      </c>
    </row>
    <row r="805" spans="1:65" s="15" customFormat="1" ht="11.25">
      <c r="B805" s="184"/>
      <c r="D805" s="163" t="s">
        <v>170</v>
      </c>
      <c r="E805" s="185" t="s">
        <v>1</v>
      </c>
      <c r="F805" s="186" t="s">
        <v>195</v>
      </c>
      <c r="H805" s="187">
        <v>30.643000000000001</v>
      </c>
      <c r="I805" s="188"/>
      <c r="L805" s="184"/>
      <c r="M805" s="189"/>
      <c r="N805" s="190"/>
      <c r="O805" s="190"/>
      <c r="P805" s="190"/>
      <c r="Q805" s="190"/>
      <c r="R805" s="190"/>
      <c r="S805" s="190"/>
      <c r="T805" s="191"/>
      <c r="AT805" s="185" t="s">
        <v>170</v>
      </c>
      <c r="AU805" s="185" t="s">
        <v>83</v>
      </c>
      <c r="AV805" s="15" t="s">
        <v>164</v>
      </c>
      <c r="AW805" s="15" t="s">
        <v>32</v>
      </c>
      <c r="AX805" s="15" t="s">
        <v>81</v>
      </c>
      <c r="AY805" s="185" t="s">
        <v>157</v>
      </c>
    </row>
    <row r="806" spans="1:65" s="2" customFormat="1" ht="49.15" customHeight="1">
      <c r="A806" s="33"/>
      <c r="B806" s="149"/>
      <c r="C806" s="192" t="s">
        <v>1026</v>
      </c>
      <c r="D806" s="192" t="s">
        <v>299</v>
      </c>
      <c r="E806" s="193" t="s">
        <v>1013</v>
      </c>
      <c r="F806" s="194" t="s">
        <v>1014</v>
      </c>
      <c r="G806" s="195" t="s">
        <v>162</v>
      </c>
      <c r="H806" s="196">
        <v>37.414999999999999</v>
      </c>
      <c r="I806" s="197"/>
      <c r="J806" s="198">
        <f>ROUND(I806*H806,2)</f>
        <v>0</v>
      </c>
      <c r="K806" s="194" t="s">
        <v>163</v>
      </c>
      <c r="L806" s="199"/>
      <c r="M806" s="200" t="s">
        <v>1</v>
      </c>
      <c r="N806" s="201" t="s">
        <v>40</v>
      </c>
      <c r="O806" s="59"/>
      <c r="P806" s="159">
        <f>O806*H806</f>
        <v>0</v>
      </c>
      <c r="Q806" s="159">
        <v>4.7000000000000002E-3</v>
      </c>
      <c r="R806" s="159">
        <f>Q806*H806</f>
        <v>0.17585049999999999</v>
      </c>
      <c r="S806" s="159">
        <v>0</v>
      </c>
      <c r="T806" s="160">
        <f>S806*H806</f>
        <v>0</v>
      </c>
      <c r="U806" s="33"/>
      <c r="V806" s="33"/>
      <c r="W806" s="33"/>
      <c r="X806" s="33"/>
      <c r="Y806" s="33"/>
      <c r="Z806" s="33"/>
      <c r="AA806" s="33"/>
      <c r="AB806" s="33"/>
      <c r="AC806" s="33"/>
      <c r="AD806" s="33"/>
      <c r="AE806" s="33"/>
      <c r="AR806" s="161" t="s">
        <v>373</v>
      </c>
      <c r="AT806" s="161" t="s">
        <v>299</v>
      </c>
      <c r="AU806" s="161" t="s">
        <v>83</v>
      </c>
      <c r="AY806" s="18" t="s">
        <v>157</v>
      </c>
      <c r="BE806" s="162">
        <f>IF(N806="základní",J806,0)</f>
        <v>0</v>
      </c>
      <c r="BF806" s="162">
        <f>IF(N806="snížená",J806,0)</f>
        <v>0</v>
      </c>
      <c r="BG806" s="162">
        <f>IF(N806="zákl. přenesená",J806,0)</f>
        <v>0</v>
      </c>
      <c r="BH806" s="162">
        <f>IF(N806="sníž. přenesená",J806,0)</f>
        <v>0</v>
      </c>
      <c r="BI806" s="162">
        <f>IF(N806="nulová",J806,0)</f>
        <v>0</v>
      </c>
      <c r="BJ806" s="18" t="s">
        <v>81</v>
      </c>
      <c r="BK806" s="162">
        <f>ROUND(I806*H806,2)</f>
        <v>0</v>
      </c>
      <c r="BL806" s="18" t="s">
        <v>268</v>
      </c>
      <c r="BM806" s="161" t="s">
        <v>1027</v>
      </c>
    </row>
    <row r="807" spans="1:65" s="2" customFormat="1" ht="29.25">
      <c r="A807" s="33"/>
      <c r="B807" s="34"/>
      <c r="C807" s="33"/>
      <c r="D807" s="163" t="s">
        <v>166</v>
      </c>
      <c r="E807" s="33"/>
      <c r="F807" s="164" t="s">
        <v>1014</v>
      </c>
      <c r="G807" s="33"/>
      <c r="H807" s="33"/>
      <c r="I807" s="165"/>
      <c r="J807" s="33"/>
      <c r="K807" s="33"/>
      <c r="L807" s="34"/>
      <c r="M807" s="166"/>
      <c r="N807" s="167"/>
      <c r="O807" s="59"/>
      <c r="P807" s="59"/>
      <c r="Q807" s="59"/>
      <c r="R807" s="59"/>
      <c r="S807" s="59"/>
      <c r="T807" s="60"/>
      <c r="U807" s="33"/>
      <c r="V807" s="33"/>
      <c r="W807" s="33"/>
      <c r="X807" s="33"/>
      <c r="Y807" s="33"/>
      <c r="Z807" s="33"/>
      <c r="AA807" s="33"/>
      <c r="AB807" s="33"/>
      <c r="AC807" s="33"/>
      <c r="AD807" s="33"/>
      <c r="AE807" s="33"/>
      <c r="AT807" s="18" t="s">
        <v>166</v>
      </c>
      <c r="AU807" s="18" t="s">
        <v>83</v>
      </c>
    </row>
    <row r="808" spans="1:65" s="14" customFormat="1" ht="11.25">
      <c r="B808" s="176"/>
      <c r="D808" s="163" t="s">
        <v>170</v>
      </c>
      <c r="F808" s="178" t="s">
        <v>1028</v>
      </c>
      <c r="H808" s="179">
        <v>37.414999999999999</v>
      </c>
      <c r="I808" s="180"/>
      <c r="L808" s="176"/>
      <c r="M808" s="181"/>
      <c r="N808" s="182"/>
      <c r="O808" s="182"/>
      <c r="P808" s="182"/>
      <c r="Q808" s="182"/>
      <c r="R808" s="182"/>
      <c r="S808" s="182"/>
      <c r="T808" s="183"/>
      <c r="AT808" s="177" t="s">
        <v>170</v>
      </c>
      <c r="AU808" s="177" t="s">
        <v>83</v>
      </c>
      <c r="AV808" s="14" t="s">
        <v>83</v>
      </c>
      <c r="AW808" s="14" t="s">
        <v>3</v>
      </c>
      <c r="AX808" s="14" t="s">
        <v>81</v>
      </c>
      <c r="AY808" s="177" t="s">
        <v>157</v>
      </c>
    </row>
    <row r="809" spans="1:65" s="2" customFormat="1" ht="24.2" customHeight="1">
      <c r="A809" s="33"/>
      <c r="B809" s="149"/>
      <c r="C809" s="150" t="s">
        <v>1029</v>
      </c>
      <c r="D809" s="150" t="s">
        <v>159</v>
      </c>
      <c r="E809" s="151" t="s">
        <v>1030</v>
      </c>
      <c r="F809" s="152" t="s">
        <v>1031</v>
      </c>
      <c r="G809" s="153" t="s">
        <v>162</v>
      </c>
      <c r="H809" s="154">
        <v>7.2510000000000003</v>
      </c>
      <c r="I809" s="155"/>
      <c r="J809" s="156">
        <f>ROUND(I809*H809,2)</f>
        <v>0</v>
      </c>
      <c r="K809" s="152" t="s">
        <v>163</v>
      </c>
      <c r="L809" s="34"/>
      <c r="M809" s="157" t="s">
        <v>1</v>
      </c>
      <c r="N809" s="158" t="s">
        <v>40</v>
      </c>
      <c r="O809" s="59"/>
      <c r="P809" s="159">
        <f>O809*H809</f>
        <v>0</v>
      </c>
      <c r="Q809" s="159">
        <v>3.5E-4</v>
      </c>
      <c r="R809" s="159">
        <f>Q809*H809</f>
        <v>2.5378499999999999E-3</v>
      </c>
      <c r="S809" s="159">
        <v>0</v>
      </c>
      <c r="T809" s="160">
        <f>S809*H809</f>
        <v>0</v>
      </c>
      <c r="U809" s="33"/>
      <c r="V809" s="33"/>
      <c r="W809" s="33"/>
      <c r="X809" s="33"/>
      <c r="Y809" s="33"/>
      <c r="Z809" s="33"/>
      <c r="AA809" s="33"/>
      <c r="AB809" s="33"/>
      <c r="AC809" s="33"/>
      <c r="AD809" s="33"/>
      <c r="AE809" s="33"/>
      <c r="AR809" s="161" t="s">
        <v>268</v>
      </c>
      <c r="AT809" s="161" t="s">
        <v>159</v>
      </c>
      <c r="AU809" s="161" t="s">
        <v>83</v>
      </c>
      <c r="AY809" s="18" t="s">
        <v>157</v>
      </c>
      <c r="BE809" s="162">
        <f>IF(N809="základní",J809,0)</f>
        <v>0</v>
      </c>
      <c r="BF809" s="162">
        <f>IF(N809="snížená",J809,0)</f>
        <v>0</v>
      </c>
      <c r="BG809" s="162">
        <f>IF(N809="zákl. přenesená",J809,0)</f>
        <v>0</v>
      </c>
      <c r="BH809" s="162">
        <f>IF(N809="sníž. přenesená",J809,0)</f>
        <v>0</v>
      </c>
      <c r="BI809" s="162">
        <f>IF(N809="nulová",J809,0)</f>
        <v>0</v>
      </c>
      <c r="BJ809" s="18" t="s">
        <v>81</v>
      </c>
      <c r="BK809" s="162">
        <f>ROUND(I809*H809,2)</f>
        <v>0</v>
      </c>
      <c r="BL809" s="18" t="s">
        <v>268</v>
      </c>
      <c r="BM809" s="161" t="s">
        <v>1032</v>
      </c>
    </row>
    <row r="810" spans="1:65" s="2" customFormat="1" ht="29.25">
      <c r="A810" s="33"/>
      <c r="B810" s="34"/>
      <c r="C810" s="33"/>
      <c r="D810" s="163" t="s">
        <v>166</v>
      </c>
      <c r="E810" s="33"/>
      <c r="F810" s="164" t="s">
        <v>1033</v>
      </c>
      <c r="G810" s="33"/>
      <c r="H810" s="33"/>
      <c r="I810" s="165"/>
      <c r="J810" s="33"/>
      <c r="K810" s="33"/>
      <c r="L810" s="34"/>
      <c r="M810" s="166"/>
      <c r="N810" s="167"/>
      <c r="O810" s="59"/>
      <c r="P810" s="59"/>
      <c r="Q810" s="59"/>
      <c r="R810" s="59"/>
      <c r="S810" s="59"/>
      <c r="T810" s="60"/>
      <c r="U810" s="33"/>
      <c r="V810" s="33"/>
      <c r="W810" s="33"/>
      <c r="X810" s="33"/>
      <c r="Y810" s="33"/>
      <c r="Z810" s="33"/>
      <c r="AA810" s="33"/>
      <c r="AB810" s="33"/>
      <c r="AC810" s="33"/>
      <c r="AD810" s="33"/>
      <c r="AE810" s="33"/>
      <c r="AT810" s="18" t="s">
        <v>166</v>
      </c>
      <c r="AU810" s="18" t="s">
        <v>83</v>
      </c>
    </row>
    <row r="811" spans="1:65" s="2" customFormat="1" ht="29.25">
      <c r="A811" s="33"/>
      <c r="B811" s="34"/>
      <c r="C811" s="33"/>
      <c r="D811" s="163" t="s">
        <v>168</v>
      </c>
      <c r="E811" s="33"/>
      <c r="F811" s="168" t="s">
        <v>273</v>
      </c>
      <c r="G811" s="33"/>
      <c r="H811" s="33"/>
      <c r="I811" s="165"/>
      <c r="J811" s="33"/>
      <c r="K811" s="33"/>
      <c r="L811" s="34"/>
      <c r="M811" s="166"/>
      <c r="N811" s="167"/>
      <c r="O811" s="59"/>
      <c r="P811" s="59"/>
      <c r="Q811" s="59"/>
      <c r="R811" s="59"/>
      <c r="S811" s="59"/>
      <c r="T811" s="60"/>
      <c r="U811" s="33"/>
      <c r="V811" s="33"/>
      <c r="W811" s="33"/>
      <c r="X811" s="33"/>
      <c r="Y811" s="33"/>
      <c r="Z811" s="33"/>
      <c r="AA811" s="33"/>
      <c r="AB811" s="33"/>
      <c r="AC811" s="33"/>
      <c r="AD811" s="33"/>
      <c r="AE811" s="33"/>
      <c r="AT811" s="18" t="s">
        <v>168</v>
      </c>
      <c r="AU811" s="18" t="s">
        <v>83</v>
      </c>
    </row>
    <row r="812" spans="1:65" s="13" customFormat="1" ht="11.25">
      <c r="B812" s="169"/>
      <c r="D812" s="163" t="s">
        <v>170</v>
      </c>
      <c r="E812" s="170" t="s">
        <v>1</v>
      </c>
      <c r="F812" s="171" t="s">
        <v>520</v>
      </c>
      <c r="H812" s="170" t="s">
        <v>1</v>
      </c>
      <c r="I812" s="172"/>
      <c r="L812" s="169"/>
      <c r="M812" s="173"/>
      <c r="N812" s="174"/>
      <c r="O812" s="174"/>
      <c r="P812" s="174"/>
      <c r="Q812" s="174"/>
      <c r="R812" s="174"/>
      <c r="S812" s="174"/>
      <c r="T812" s="175"/>
      <c r="AT812" s="170" t="s">
        <v>170</v>
      </c>
      <c r="AU812" s="170" t="s">
        <v>83</v>
      </c>
      <c r="AV812" s="13" t="s">
        <v>81</v>
      </c>
      <c r="AW812" s="13" t="s">
        <v>32</v>
      </c>
      <c r="AX812" s="13" t="s">
        <v>75</v>
      </c>
      <c r="AY812" s="170" t="s">
        <v>157</v>
      </c>
    </row>
    <row r="813" spans="1:65" s="14" customFormat="1" ht="11.25">
      <c r="B813" s="176"/>
      <c r="D813" s="163" t="s">
        <v>170</v>
      </c>
      <c r="E813" s="177" t="s">
        <v>1</v>
      </c>
      <c r="F813" s="178" t="s">
        <v>1034</v>
      </c>
      <c r="H813" s="179">
        <v>7.2510000000000003</v>
      </c>
      <c r="I813" s="180"/>
      <c r="L813" s="176"/>
      <c r="M813" s="181"/>
      <c r="N813" s="182"/>
      <c r="O813" s="182"/>
      <c r="P813" s="182"/>
      <c r="Q813" s="182"/>
      <c r="R813" s="182"/>
      <c r="S813" s="182"/>
      <c r="T813" s="183"/>
      <c r="AT813" s="177" t="s">
        <v>170</v>
      </c>
      <c r="AU813" s="177" t="s">
        <v>83</v>
      </c>
      <c r="AV813" s="14" t="s">
        <v>83</v>
      </c>
      <c r="AW813" s="14" t="s">
        <v>32</v>
      </c>
      <c r="AX813" s="14" t="s">
        <v>81</v>
      </c>
      <c r="AY813" s="177" t="s">
        <v>157</v>
      </c>
    </row>
    <row r="814" spans="1:65" s="2" customFormat="1" ht="24.2" customHeight="1">
      <c r="A814" s="33"/>
      <c r="B814" s="149"/>
      <c r="C814" s="150" t="s">
        <v>1035</v>
      </c>
      <c r="D814" s="150" t="s">
        <v>159</v>
      </c>
      <c r="E814" s="151" t="s">
        <v>1036</v>
      </c>
      <c r="F814" s="152" t="s">
        <v>1037</v>
      </c>
      <c r="G814" s="153" t="s">
        <v>183</v>
      </c>
      <c r="H814" s="154">
        <v>12.085000000000001</v>
      </c>
      <c r="I814" s="155"/>
      <c r="J814" s="156">
        <f>ROUND(I814*H814,2)</f>
        <v>0</v>
      </c>
      <c r="K814" s="152" t="s">
        <v>163</v>
      </c>
      <c r="L814" s="34"/>
      <c r="M814" s="157" t="s">
        <v>1</v>
      </c>
      <c r="N814" s="158" t="s">
        <v>40</v>
      </c>
      <c r="O814" s="59"/>
      <c r="P814" s="159">
        <f>O814*H814</f>
        <v>0</v>
      </c>
      <c r="Q814" s="159">
        <v>1.6000000000000001E-4</v>
      </c>
      <c r="R814" s="159">
        <f>Q814*H814</f>
        <v>1.9336000000000004E-3</v>
      </c>
      <c r="S814" s="159">
        <v>0</v>
      </c>
      <c r="T814" s="160">
        <f>S814*H814</f>
        <v>0</v>
      </c>
      <c r="U814" s="33"/>
      <c r="V814" s="33"/>
      <c r="W814" s="33"/>
      <c r="X814" s="33"/>
      <c r="Y814" s="33"/>
      <c r="Z814" s="33"/>
      <c r="AA814" s="33"/>
      <c r="AB814" s="33"/>
      <c r="AC814" s="33"/>
      <c r="AD814" s="33"/>
      <c r="AE814" s="33"/>
      <c r="AR814" s="161" t="s">
        <v>268</v>
      </c>
      <c r="AT814" s="161" t="s">
        <v>159</v>
      </c>
      <c r="AU814" s="161" t="s">
        <v>83</v>
      </c>
      <c r="AY814" s="18" t="s">
        <v>157</v>
      </c>
      <c r="BE814" s="162">
        <f>IF(N814="základní",J814,0)</f>
        <v>0</v>
      </c>
      <c r="BF814" s="162">
        <f>IF(N814="snížená",J814,0)</f>
        <v>0</v>
      </c>
      <c r="BG814" s="162">
        <f>IF(N814="zákl. přenesená",J814,0)</f>
        <v>0</v>
      </c>
      <c r="BH814" s="162">
        <f>IF(N814="sníž. přenesená",J814,0)</f>
        <v>0</v>
      </c>
      <c r="BI814" s="162">
        <f>IF(N814="nulová",J814,0)</f>
        <v>0</v>
      </c>
      <c r="BJ814" s="18" t="s">
        <v>81</v>
      </c>
      <c r="BK814" s="162">
        <f>ROUND(I814*H814,2)</f>
        <v>0</v>
      </c>
      <c r="BL814" s="18" t="s">
        <v>268</v>
      </c>
      <c r="BM814" s="161" t="s">
        <v>1038</v>
      </c>
    </row>
    <row r="815" spans="1:65" s="2" customFormat="1" ht="19.5">
      <c r="A815" s="33"/>
      <c r="B815" s="34"/>
      <c r="C815" s="33"/>
      <c r="D815" s="163" t="s">
        <v>166</v>
      </c>
      <c r="E815" s="33"/>
      <c r="F815" s="164" t="s">
        <v>1039</v>
      </c>
      <c r="G815" s="33"/>
      <c r="H815" s="33"/>
      <c r="I815" s="165"/>
      <c r="J815" s="33"/>
      <c r="K815" s="33"/>
      <c r="L815" s="34"/>
      <c r="M815" s="166"/>
      <c r="N815" s="167"/>
      <c r="O815" s="59"/>
      <c r="P815" s="59"/>
      <c r="Q815" s="59"/>
      <c r="R815" s="59"/>
      <c r="S815" s="59"/>
      <c r="T815" s="60"/>
      <c r="U815" s="33"/>
      <c r="V815" s="33"/>
      <c r="W815" s="33"/>
      <c r="X815" s="33"/>
      <c r="Y815" s="33"/>
      <c r="Z815" s="33"/>
      <c r="AA815" s="33"/>
      <c r="AB815" s="33"/>
      <c r="AC815" s="33"/>
      <c r="AD815" s="33"/>
      <c r="AE815" s="33"/>
      <c r="AT815" s="18" t="s">
        <v>166</v>
      </c>
      <c r="AU815" s="18" t="s">
        <v>83</v>
      </c>
    </row>
    <row r="816" spans="1:65" s="2" customFormat="1" ht="29.25">
      <c r="A816" s="33"/>
      <c r="B816" s="34"/>
      <c r="C816" s="33"/>
      <c r="D816" s="163" t="s">
        <v>168</v>
      </c>
      <c r="E816" s="33"/>
      <c r="F816" s="168" t="s">
        <v>273</v>
      </c>
      <c r="G816" s="33"/>
      <c r="H816" s="33"/>
      <c r="I816" s="165"/>
      <c r="J816" s="33"/>
      <c r="K816" s="33"/>
      <c r="L816" s="34"/>
      <c r="M816" s="166"/>
      <c r="N816" s="167"/>
      <c r="O816" s="59"/>
      <c r="P816" s="59"/>
      <c r="Q816" s="59"/>
      <c r="R816" s="59"/>
      <c r="S816" s="59"/>
      <c r="T816" s="60"/>
      <c r="U816" s="33"/>
      <c r="V816" s="33"/>
      <c r="W816" s="33"/>
      <c r="X816" s="33"/>
      <c r="Y816" s="33"/>
      <c r="Z816" s="33"/>
      <c r="AA816" s="33"/>
      <c r="AB816" s="33"/>
      <c r="AC816" s="33"/>
      <c r="AD816" s="33"/>
      <c r="AE816" s="33"/>
      <c r="AT816" s="18" t="s">
        <v>168</v>
      </c>
      <c r="AU816" s="18" t="s">
        <v>83</v>
      </c>
    </row>
    <row r="817" spans="1:65" s="13" customFormat="1" ht="11.25">
      <c r="B817" s="169"/>
      <c r="D817" s="163" t="s">
        <v>170</v>
      </c>
      <c r="E817" s="170" t="s">
        <v>1</v>
      </c>
      <c r="F817" s="171" t="s">
        <v>520</v>
      </c>
      <c r="H817" s="170" t="s">
        <v>1</v>
      </c>
      <c r="I817" s="172"/>
      <c r="L817" s="169"/>
      <c r="M817" s="173"/>
      <c r="N817" s="174"/>
      <c r="O817" s="174"/>
      <c r="P817" s="174"/>
      <c r="Q817" s="174"/>
      <c r="R817" s="174"/>
      <c r="S817" s="174"/>
      <c r="T817" s="175"/>
      <c r="AT817" s="170" t="s">
        <v>170</v>
      </c>
      <c r="AU817" s="170" t="s">
        <v>83</v>
      </c>
      <c r="AV817" s="13" t="s">
        <v>81</v>
      </c>
      <c r="AW817" s="13" t="s">
        <v>32</v>
      </c>
      <c r="AX817" s="13" t="s">
        <v>75</v>
      </c>
      <c r="AY817" s="170" t="s">
        <v>157</v>
      </c>
    </row>
    <row r="818" spans="1:65" s="14" customFormat="1" ht="11.25">
      <c r="B818" s="176"/>
      <c r="D818" s="163" t="s">
        <v>170</v>
      </c>
      <c r="E818" s="177" t="s">
        <v>1</v>
      </c>
      <c r="F818" s="178" t="s">
        <v>1040</v>
      </c>
      <c r="H818" s="179">
        <v>12.085000000000001</v>
      </c>
      <c r="I818" s="180"/>
      <c r="L818" s="176"/>
      <c r="M818" s="181"/>
      <c r="N818" s="182"/>
      <c r="O818" s="182"/>
      <c r="P818" s="182"/>
      <c r="Q818" s="182"/>
      <c r="R818" s="182"/>
      <c r="S818" s="182"/>
      <c r="T818" s="183"/>
      <c r="AT818" s="177" t="s">
        <v>170</v>
      </c>
      <c r="AU818" s="177" t="s">
        <v>83</v>
      </c>
      <c r="AV818" s="14" t="s">
        <v>83</v>
      </c>
      <c r="AW818" s="14" t="s">
        <v>32</v>
      </c>
      <c r="AX818" s="14" t="s">
        <v>81</v>
      </c>
      <c r="AY818" s="177" t="s">
        <v>157</v>
      </c>
    </row>
    <row r="819" spans="1:65" s="2" customFormat="1" ht="24.2" customHeight="1">
      <c r="A819" s="33"/>
      <c r="B819" s="149"/>
      <c r="C819" s="150" t="s">
        <v>1041</v>
      </c>
      <c r="D819" s="150" t="s">
        <v>159</v>
      </c>
      <c r="E819" s="151" t="s">
        <v>1042</v>
      </c>
      <c r="F819" s="152" t="s">
        <v>1043</v>
      </c>
      <c r="G819" s="153" t="s">
        <v>302</v>
      </c>
      <c r="H819" s="154">
        <v>0.26500000000000001</v>
      </c>
      <c r="I819" s="155"/>
      <c r="J819" s="156">
        <f>ROUND(I819*H819,2)</f>
        <v>0</v>
      </c>
      <c r="K819" s="152" t="s">
        <v>163</v>
      </c>
      <c r="L819" s="34"/>
      <c r="M819" s="157" t="s">
        <v>1</v>
      </c>
      <c r="N819" s="158" t="s">
        <v>40</v>
      </c>
      <c r="O819" s="59"/>
      <c r="P819" s="159">
        <f>O819*H819</f>
        <v>0</v>
      </c>
      <c r="Q819" s="159">
        <v>0</v>
      </c>
      <c r="R819" s="159">
        <f>Q819*H819</f>
        <v>0</v>
      </c>
      <c r="S819" s="159">
        <v>0</v>
      </c>
      <c r="T819" s="160">
        <f>S819*H819</f>
        <v>0</v>
      </c>
      <c r="U819" s="33"/>
      <c r="V819" s="33"/>
      <c r="W819" s="33"/>
      <c r="X819" s="33"/>
      <c r="Y819" s="33"/>
      <c r="Z819" s="33"/>
      <c r="AA819" s="33"/>
      <c r="AB819" s="33"/>
      <c r="AC819" s="33"/>
      <c r="AD819" s="33"/>
      <c r="AE819" s="33"/>
      <c r="AR819" s="161" t="s">
        <v>268</v>
      </c>
      <c r="AT819" s="161" t="s">
        <v>159</v>
      </c>
      <c r="AU819" s="161" t="s">
        <v>83</v>
      </c>
      <c r="AY819" s="18" t="s">
        <v>157</v>
      </c>
      <c r="BE819" s="162">
        <f>IF(N819="základní",J819,0)</f>
        <v>0</v>
      </c>
      <c r="BF819" s="162">
        <f>IF(N819="snížená",J819,0)</f>
        <v>0</v>
      </c>
      <c r="BG819" s="162">
        <f>IF(N819="zákl. přenesená",J819,0)</f>
        <v>0</v>
      </c>
      <c r="BH819" s="162">
        <f>IF(N819="sníž. přenesená",J819,0)</f>
        <v>0</v>
      </c>
      <c r="BI819" s="162">
        <f>IF(N819="nulová",J819,0)</f>
        <v>0</v>
      </c>
      <c r="BJ819" s="18" t="s">
        <v>81</v>
      </c>
      <c r="BK819" s="162">
        <f>ROUND(I819*H819,2)</f>
        <v>0</v>
      </c>
      <c r="BL819" s="18" t="s">
        <v>268</v>
      </c>
      <c r="BM819" s="161" t="s">
        <v>1044</v>
      </c>
    </row>
    <row r="820" spans="1:65" s="2" customFormat="1" ht="29.25">
      <c r="A820" s="33"/>
      <c r="B820" s="34"/>
      <c r="C820" s="33"/>
      <c r="D820" s="163" t="s">
        <v>166</v>
      </c>
      <c r="E820" s="33"/>
      <c r="F820" s="164" t="s">
        <v>1045</v>
      </c>
      <c r="G820" s="33"/>
      <c r="H820" s="33"/>
      <c r="I820" s="165"/>
      <c r="J820" s="33"/>
      <c r="K820" s="33"/>
      <c r="L820" s="34"/>
      <c r="M820" s="166"/>
      <c r="N820" s="167"/>
      <c r="O820" s="59"/>
      <c r="P820" s="59"/>
      <c r="Q820" s="59"/>
      <c r="R820" s="59"/>
      <c r="S820" s="59"/>
      <c r="T820" s="60"/>
      <c r="U820" s="33"/>
      <c r="V820" s="33"/>
      <c r="W820" s="33"/>
      <c r="X820" s="33"/>
      <c r="Y820" s="33"/>
      <c r="Z820" s="33"/>
      <c r="AA820" s="33"/>
      <c r="AB820" s="33"/>
      <c r="AC820" s="33"/>
      <c r="AD820" s="33"/>
      <c r="AE820" s="33"/>
      <c r="AT820" s="18" t="s">
        <v>166</v>
      </c>
      <c r="AU820" s="18" t="s">
        <v>83</v>
      </c>
    </row>
    <row r="821" spans="1:65" s="12" customFormat="1" ht="22.9" customHeight="1">
      <c r="B821" s="136"/>
      <c r="D821" s="137" t="s">
        <v>74</v>
      </c>
      <c r="E821" s="147" t="s">
        <v>1046</v>
      </c>
      <c r="F821" s="147" t="s">
        <v>1047</v>
      </c>
      <c r="I821" s="139"/>
      <c r="J821" s="148">
        <f>BK821</f>
        <v>0</v>
      </c>
      <c r="L821" s="136"/>
      <c r="M821" s="141"/>
      <c r="N821" s="142"/>
      <c r="O821" s="142"/>
      <c r="P821" s="143">
        <f>SUM(P822:P845)</f>
        <v>0</v>
      </c>
      <c r="Q821" s="142"/>
      <c r="R821" s="143">
        <f>SUM(R822:R845)</f>
        <v>3.6225480000000004E-2</v>
      </c>
      <c r="S821" s="142"/>
      <c r="T821" s="144">
        <f>SUM(T822:T845)</f>
        <v>0.172403</v>
      </c>
      <c r="AR821" s="137" t="s">
        <v>83</v>
      </c>
      <c r="AT821" s="145" t="s">
        <v>74</v>
      </c>
      <c r="AU821" s="145" t="s">
        <v>81</v>
      </c>
      <c r="AY821" s="137" t="s">
        <v>157</v>
      </c>
      <c r="BK821" s="146">
        <f>SUM(BK822:BK845)</f>
        <v>0</v>
      </c>
    </row>
    <row r="822" spans="1:65" s="2" customFormat="1" ht="24.2" customHeight="1">
      <c r="A822" s="33"/>
      <c r="B822" s="149"/>
      <c r="C822" s="150" t="s">
        <v>1048</v>
      </c>
      <c r="D822" s="150" t="s">
        <v>159</v>
      </c>
      <c r="E822" s="151" t="s">
        <v>1049</v>
      </c>
      <c r="F822" s="152" t="s">
        <v>1050</v>
      </c>
      <c r="G822" s="153" t="s">
        <v>162</v>
      </c>
      <c r="H822" s="154">
        <v>15.673</v>
      </c>
      <c r="I822" s="155"/>
      <c r="J822" s="156">
        <f>ROUND(I822*H822,2)</f>
        <v>0</v>
      </c>
      <c r="K822" s="152" t="s">
        <v>163</v>
      </c>
      <c r="L822" s="34"/>
      <c r="M822" s="157" t="s">
        <v>1</v>
      </c>
      <c r="N822" s="158" t="s">
        <v>40</v>
      </c>
      <c r="O822" s="59"/>
      <c r="P822" s="159">
        <f>O822*H822</f>
        <v>0</v>
      </c>
      <c r="Q822" s="159">
        <v>0</v>
      </c>
      <c r="R822" s="159">
        <f>Q822*H822</f>
        <v>0</v>
      </c>
      <c r="S822" s="159">
        <v>1.0999999999999999E-2</v>
      </c>
      <c r="T822" s="160">
        <f>S822*H822</f>
        <v>0.172403</v>
      </c>
      <c r="U822" s="33"/>
      <c r="V822" s="33"/>
      <c r="W822" s="33"/>
      <c r="X822" s="33"/>
      <c r="Y822" s="33"/>
      <c r="Z822" s="33"/>
      <c r="AA822" s="33"/>
      <c r="AB822" s="33"/>
      <c r="AC822" s="33"/>
      <c r="AD822" s="33"/>
      <c r="AE822" s="33"/>
      <c r="AR822" s="161" t="s">
        <v>268</v>
      </c>
      <c r="AT822" s="161" t="s">
        <v>159</v>
      </c>
      <c r="AU822" s="161" t="s">
        <v>83</v>
      </c>
      <c r="AY822" s="18" t="s">
        <v>157</v>
      </c>
      <c r="BE822" s="162">
        <f>IF(N822="základní",J822,0)</f>
        <v>0</v>
      </c>
      <c r="BF822" s="162">
        <f>IF(N822="snížená",J822,0)</f>
        <v>0</v>
      </c>
      <c r="BG822" s="162">
        <f>IF(N822="zákl. přenesená",J822,0)</f>
        <v>0</v>
      </c>
      <c r="BH822" s="162">
        <f>IF(N822="sníž. přenesená",J822,0)</f>
        <v>0</v>
      </c>
      <c r="BI822" s="162">
        <f>IF(N822="nulová",J822,0)</f>
        <v>0</v>
      </c>
      <c r="BJ822" s="18" t="s">
        <v>81</v>
      </c>
      <c r="BK822" s="162">
        <f>ROUND(I822*H822,2)</f>
        <v>0</v>
      </c>
      <c r="BL822" s="18" t="s">
        <v>268</v>
      </c>
      <c r="BM822" s="161" t="s">
        <v>1051</v>
      </c>
    </row>
    <row r="823" spans="1:65" s="2" customFormat="1" ht="19.5">
      <c r="A823" s="33"/>
      <c r="B823" s="34"/>
      <c r="C823" s="33"/>
      <c r="D823" s="163" t="s">
        <v>166</v>
      </c>
      <c r="E823" s="33"/>
      <c r="F823" s="164" t="s">
        <v>1052</v>
      </c>
      <c r="G823" s="33"/>
      <c r="H823" s="33"/>
      <c r="I823" s="165"/>
      <c r="J823" s="33"/>
      <c r="K823" s="33"/>
      <c r="L823" s="34"/>
      <c r="M823" s="166"/>
      <c r="N823" s="167"/>
      <c r="O823" s="59"/>
      <c r="P823" s="59"/>
      <c r="Q823" s="59"/>
      <c r="R823" s="59"/>
      <c r="S823" s="59"/>
      <c r="T823" s="60"/>
      <c r="U823" s="33"/>
      <c r="V823" s="33"/>
      <c r="W823" s="33"/>
      <c r="X823" s="33"/>
      <c r="Y823" s="33"/>
      <c r="Z823" s="33"/>
      <c r="AA823" s="33"/>
      <c r="AB823" s="33"/>
      <c r="AC823" s="33"/>
      <c r="AD823" s="33"/>
      <c r="AE823" s="33"/>
      <c r="AT823" s="18" t="s">
        <v>166</v>
      </c>
      <c r="AU823" s="18" t="s">
        <v>83</v>
      </c>
    </row>
    <row r="824" spans="1:65" s="2" customFormat="1" ht="29.25">
      <c r="A824" s="33"/>
      <c r="B824" s="34"/>
      <c r="C824" s="33"/>
      <c r="D824" s="163" t="s">
        <v>168</v>
      </c>
      <c r="E824" s="33"/>
      <c r="F824" s="168" t="s">
        <v>273</v>
      </c>
      <c r="G824" s="33"/>
      <c r="H824" s="33"/>
      <c r="I824" s="165"/>
      <c r="J824" s="33"/>
      <c r="K824" s="33"/>
      <c r="L824" s="34"/>
      <c r="M824" s="166"/>
      <c r="N824" s="167"/>
      <c r="O824" s="59"/>
      <c r="P824" s="59"/>
      <c r="Q824" s="59"/>
      <c r="R824" s="59"/>
      <c r="S824" s="59"/>
      <c r="T824" s="60"/>
      <c r="U824" s="33"/>
      <c r="V824" s="33"/>
      <c r="W824" s="33"/>
      <c r="X824" s="33"/>
      <c r="Y824" s="33"/>
      <c r="Z824" s="33"/>
      <c r="AA824" s="33"/>
      <c r="AB824" s="33"/>
      <c r="AC824" s="33"/>
      <c r="AD824" s="33"/>
      <c r="AE824" s="33"/>
      <c r="AT824" s="18" t="s">
        <v>168</v>
      </c>
      <c r="AU824" s="18" t="s">
        <v>83</v>
      </c>
    </row>
    <row r="825" spans="1:65" s="14" customFormat="1" ht="11.25">
      <c r="B825" s="176"/>
      <c r="D825" s="163" t="s">
        <v>170</v>
      </c>
      <c r="E825" s="177" t="s">
        <v>1</v>
      </c>
      <c r="F825" s="178" t="s">
        <v>1053</v>
      </c>
      <c r="H825" s="179">
        <v>13.672000000000001</v>
      </c>
      <c r="I825" s="180"/>
      <c r="L825" s="176"/>
      <c r="M825" s="181"/>
      <c r="N825" s="182"/>
      <c r="O825" s="182"/>
      <c r="P825" s="182"/>
      <c r="Q825" s="182"/>
      <c r="R825" s="182"/>
      <c r="S825" s="182"/>
      <c r="T825" s="183"/>
      <c r="AT825" s="177" t="s">
        <v>170</v>
      </c>
      <c r="AU825" s="177" t="s">
        <v>83</v>
      </c>
      <c r="AV825" s="14" t="s">
        <v>83</v>
      </c>
      <c r="AW825" s="14" t="s">
        <v>32</v>
      </c>
      <c r="AX825" s="14" t="s">
        <v>75</v>
      </c>
      <c r="AY825" s="177" t="s">
        <v>157</v>
      </c>
    </row>
    <row r="826" spans="1:65" s="14" customFormat="1" ht="11.25">
      <c r="B826" s="176"/>
      <c r="D826" s="163" t="s">
        <v>170</v>
      </c>
      <c r="E826" s="177" t="s">
        <v>1</v>
      </c>
      <c r="F826" s="178" t="s">
        <v>1054</v>
      </c>
      <c r="H826" s="179">
        <v>2.0009999999999999</v>
      </c>
      <c r="I826" s="180"/>
      <c r="L826" s="176"/>
      <c r="M826" s="181"/>
      <c r="N826" s="182"/>
      <c r="O826" s="182"/>
      <c r="P826" s="182"/>
      <c r="Q826" s="182"/>
      <c r="R826" s="182"/>
      <c r="S826" s="182"/>
      <c r="T826" s="183"/>
      <c r="AT826" s="177" t="s">
        <v>170</v>
      </c>
      <c r="AU826" s="177" t="s">
        <v>83</v>
      </c>
      <c r="AV826" s="14" t="s">
        <v>83</v>
      </c>
      <c r="AW826" s="14" t="s">
        <v>32</v>
      </c>
      <c r="AX826" s="14" t="s">
        <v>75</v>
      </c>
      <c r="AY826" s="177" t="s">
        <v>157</v>
      </c>
    </row>
    <row r="827" spans="1:65" s="15" customFormat="1" ht="11.25">
      <c r="B827" s="184"/>
      <c r="D827" s="163" t="s">
        <v>170</v>
      </c>
      <c r="E827" s="185" t="s">
        <v>1</v>
      </c>
      <c r="F827" s="186" t="s">
        <v>195</v>
      </c>
      <c r="H827" s="187">
        <v>15.673</v>
      </c>
      <c r="I827" s="188"/>
      <c r="L827" s="184"/>
      <c r="M827" s="189"/>
      <c r="N827" s="190"/>
      <c r="O827" s="190"/>
      <c r="P827" s="190"/>
      <c r="Q827" s="190"/>
      <c r="R827" s="190"/>
      <c r="S827" s="190"/>
      <c r="T827" s="191"/>
      <c r="AT827" s="185" t="s">
        <v>170</v>
      </c>
      <c r="AU827" s="185" t="s">
        <v>83</v>
      </c>
      <c r="AV827" s="15" t="s">
        <v>164</v>
      </c>
      <c r="AW827" s="15" t="s">
        <v>32</v>
      </c>
      <c r="AX827" s="15" t="s">
        <v>81</v>
      </c>
      <c r="AY827" s="185" t="s">
        <v>157</v>
      </c>
    </row>
    <row r="828" spans="1:65" s="2" customFormat="1" ht="24.2" customHeight="1">
      <c r="A828" s="33"/>
      <c r="B828" s="149"/>
      <c r="C828" s="150" t="s">
        <v>1055</v>
      </c>
      <c r="D828" s="150" t="s">
        <v>159</v>
      </c>
      <c r="E828" s="151" t="s">
        <v>1056</v>
      </c>
      <c r="F828" s="152" t="s">
        <v>1057</v>
      </c>
      <c r="G828" s="153" t="s">
        <v>162</v>
      </c>
      <c r="H828" s="154">
        <v>13.298</v>
      </c>
      <c r="I828" s="155"/>
      <c r="J828" s="156">
        <f>ROUND(I828*H828,2)</f>
        <v>0</v>
      </c>
      <c r="K828" s="152" t="s">
        <v>163</v>
      </c>
      <c r="L828" s="34"/>
      <c r="M828" s="157" t="s">
        <v>1</v>
      </c>
      <c r="N828" s="158" t="s">
        <v>40</v>
      </c>
      <c r="O828" s="59"/>
      <c r="P828" s="159">
        <f>O828*H828</f>
        <v>0</v>
      </c>
      <c r="Q828" s="159">
        <v>1.6000000000000001E-4</v>
      </c>
      <c r="R828" s="159">
        <f>Q828*H828</f>
        <v>2.1276800000000003E-3</v>
      </c>
      <c r="S828" s="159">
        <v>0</v>
      </c>
      <c r="T828" s="160">
        <f>S828*H828</f>
        <v>0</v>
      </c>
      <c r="U828" s="33"/>
      <c r="V828" s="33"/>
      <c r="W828" s="33"/>
      <c r="X828" s="33"/>
      <c r="Y828" s="33"/>
      <c r="Z828" s="33"/>
      <c r="AA828" s="33"/>
      <c r="AB828" s="33"/>
      <c r="AC828" s="33"/>
      <c r="AD828" s="33"/>
      <c r="AE828" s="33"/>
      <c r="AR828" s="161" t="s">
        <v>268</v>
      </c>
      <c r="AT828" s="161" t="s">
        <v>159</v>
      </c>
      <c r="AU828" s="161" t="s">
        <v>83</v>
      </c>
      <c r="AY828" s="18" t="s">
        <v>157</v>
      </c>
      <c r="BE828" s="162">
        <f>IF(N828="základní",J828,0)</f>
        <v>0</v>
      </c>
      <c r="BF828" s="162">
        <f>IF(N828="snížená",J828,0)</f>
        <v>0</v>
      </c>
      <c r="BG828" s="162">
        <f>IF(N828="zákl. přenesená",J828,0)</f>
        <v>0</v>
      </c>
      <c r="BH828" s="162">
        <f>IF(N828="sníž. přenesená",J828,0)</f>
        <v>0</v>
      </c>
      <c r="BI828" s="162">
        <f>IF(N828="nulová",J828,0)</f>
        <v>0</v>
      </c>
      <c r="BJ828" s="18" t="s">
        <v>81</v>
      </c>
      <c r="BK828" s="162">
        <f>ROUND(I828*H828,2)</f>
        <v>0</v>
      </c>
      <c r="BL828" s="18" t="s">
        <v>268</v>
      </c>
      <c r="BM828" s="161" t="s">
        <v>1058</v>
      </c>
    </row>
    <row r="829" spans="1:65" s="2" customFormat="1" ht="39">
      <c r="A829" s="33"/>
      <c r="B829" s="34"/>
      <c r="C829" s="33"/>
      <c r="D829" s="163" t="s">
        <v>166</v>
      </c>
      <c r="E829" s="33"/>
      <c r="F829" s="164" t="s">
        <v>1059</v>
      </c>
      <c r="G829" s="33"/>
      <c r="H829" s="33"/>
      <c r="I829" s="165"/>
      <c r="J829" s="33"/>
      <c r="K829" s="33"/>
      <c r="L829" s="34"/>
      <c r="M829" s="166"/>
      <c r="N829" s="167"/>
      <c r="O829" s="59"/>
      <c r="P829" s="59"/>
      <c r="Q829" s="59"/>
      <c r="R829" s="59"/>
      <c r="S829" s="59"/>
      <c r="T829" s="60"/>
      <c r="U829" s="33"/>
      <c r="V829" s="33"/>
      <c r="W829" s="33"/>
      <c r="X829" s="33"/>
      <c r="Y829" s="33"/>
      <c r="Z829" s="33"/>
      <c r="AA829" s="33"/>
      <c r="AB829" s="33"/>
      <c r="AC829" s="33"/>
      <c r="AD829" s="33"/>
      <c r="AE829" s="33"/>
      <c r="AT829" s="18" t="s">
        <v>166</v>
      </c>
      <c r="AU829" s="18" t="s">
        <v>83</v>
      </c>
    </row>
    <row r="830" spans="1:65" s="2" customFormat="1" ht="29.25">
      <c r="A830" s="33"/>
      <c r="B830" s="34"/>
      <c r="C830" s="33"/>
      <c r="D830" s="163" t="s">
        <v>168</v>
      </c>
      <c r="E830" s="33"/>
      <c r="F830" s="168" t="s">
        <v>273</v>
      </c>
      <c r="G830" s="33"/>
      <c r="H830" s="33"/>
      <c r="I830" s="165"/>
      <c r="J830" s="33"/>
      <c r="K830" s="33"/>
      <c r="L830" s="34"/>
      <c r="M830" s="166"/>
      <c r="N830" s="167"/>
      <c r="O830" s="59"/>
      <c r="P830" s="59"/>
      <c r="Q830" s="59"/>
      <c r="R830" s="59"/>
      <c r="S830" s="59"/>
      <c r="T830" s="60"/>
      <c r="U830" s="33"/>
      <c r="V830" s="33"/>
      <c r="W830" s="33"/>
      <c r="X830" s="33"/>
      <c r="Y830" s="33"/>
      <c r="Z830" s="33"/>
      <c r="AA830" s="33"/>
      <c r="AB830" s="33"/>
      <c r="AC830" s="33"/>
      <c r="AD830" s="33"/>
      <c r="AE830" s="33"/>
      <c r="AT830" s="18" t="s">
        <v>168</v>
      </c>
      <c r="AU830" s="18" t="s">
        <v>83</v>
      </c>
    </row>
    <row r="831" spans="1:65" s="13" customFormat="1" ht="11.25">
      <c r="B831" s="169"/>
      <c r="D831" s="163" t="s">
        <v>170</v>
      </c>
      <c r="E831" s="170" t="s">
        <v>1</v>
      </c>
      <c r="F831" s="171" t="s">
        <v>978</v>
      </c>
      <c r="H831" s="170" t="s">
        <v>1</v>
      </c>
      <c r="I831" s="172"/>
      <c r="L831" s="169"/>
      <c r="M831" s="173"/>
      <c r="N831" s="174"/>
      <c r="O831" s="174"/>
      <c r="P831" s="174"/>
      <c r="Q831" s="174"/>
      <c r="R831" s="174"/>
      <c r="S831" s="174"/>
      <c r="T831" s="175"/>
      <c r="AT831" s="170" t="s">
        <v>170</v>
      </c>
      <c r="AU831" s="170" t="s">
        <v>83</v>
      </c>
      <c r="AV831" s="13" t="s">
        <v>81</v>
      </c>
      <c r="AW831" s="13" t="s">
        <v>32</v>
      </c>
      <c r="AX831" s="13" t="s">
        <v>75</v>
      </c>
      <c r="AY831" s="170" t="s">
        <v>157</v>
      </c>
    </row>
    <row r="832" spans="1:65" s="14" customFormat="1" ht="11.25">
      <c r="B832" s="176"/>
      <c r="D832" s="163" t="s">
        <v>170</v>
      </c>
      <c r="E832" s="177" t="s">
        <v>1</v>
      </c>
      <c r="F832" s="178" t="s">
        <v>979</v>
      </c>
      <c r="H832" s="179">
        <v>10.587999999999999</v>
      </c>
      <c r="I832" s="180"/>
      <c r="L832" s="176"/>
      <c r="M832" s="181"/>
      <c r="N832" s="182"/>
      <c r="O832" s="182"/>
      <c r="P832" s="182"/>
      <c r="Q832" s="182"/>
      <c r="R832" s="182"/>
      <c r="S832" s="182"/>
      <c r="T832" s="183"/>
      <c r="AT832" s="177" t="s">
        <v>170</v>
      </c>
      <c r="AU832" s="177" t="s">
        <v>83</v>
      </c>
      <c r="AV832" s="14" t="s">
        <v>83</v>
      </c>
      <c r="AW832" s="14" t="s">
        <v>32</v>
      </c>
      <c r="AX832" s="14" t="s">
        <v>75</v>
      </c>
      <c r="AY832" s="177" t="s">
        <v>157</v>
      </c>
    </row>
    <row r="833" spans="1:65" s="14" customFormat="1" ht="11.25">
      <c r="B833" s="176"/>
      <c r="D833" s="163" t="s">
        <v>170</v>
      </c>
      <c r="E833" s="177" t="s">
        <v>1</v>
      </c>
      <c r="F833" s="178" t="s">
        <v>990</v>
      </c>
      <c r="H833" s="179">
        <v>2.71</v>
      </c>
      <c r="I833" s="180"/>
      <c r="L833" s="176"/>
      <c r="M833" s="181"/>
      <c r="N833" s="182"/>
      <c r="O833" s="182"/>
      <c r="P833" s="182"/>
      <c r="Q833" s="182"/>
      <c r="R833" s="182"/>
      <c r="S833" s="182"/>
      <c r="T833" s="183"/>
      <c r="AT833" s="177" t="s">
        <v>170</v>
      </c>
      <c r="AU833" s="177" t="s">
        <v>83</v>
      </c>
      <c r="AV833" s="14" t="s">
        <v>83</v>
      </c>
      <c r="AW833" s="14" t="s">
        <v>32</v>
      </c>
      <c r="AX833" s="14" t="s">
        <v>75</v>
      </c>
      <c r="AY833" s="177" t="s">
        <v>157</v>
      </c>
    </row>
    <row r="834" spans="1:65" s="15" customFormat="1" ht="11.25">
      <c r="B834" s="184"/>
      <c r="D834" s="163" t="s">
        <v>170</v>
      </c>
      <c r="E834" s="185" t="s">
        <v>1</v>
      </c>
      <c r="F834" s="186" t="s">
        <v>195</v>
      </c>
      <c r="H834" s="187">
        <v>13.297999999999998</v>
      </c>
      <c r="I834" s="188"/>
      <c r="L834" s="184"/>
      <c r="M834" s="189"/>
      <c r="N834" s="190"/>
      <c r="O834" s="190"/>
      <c r="P834" s="190"/>
      <c r="Q834" s="190"/>
      <c r="R834" s="190"/>
      <c r="S834" s="190"/>
      <c r="T834" s="191"/>
      <c r="AT834" s="185" t="s">
        <v>170</v>
      </c>
      <c r="AU834" s="185" t="s">
        <v>83</v>
      </c>
      <c r="AV834" s="15" t="s">
        <v>164</v>
      </c>
      <c r="AW834" s="15" t="s">
        <v>32</v>
      </c>
      <c r="AX834" s="15" t="s">
        <v>81</v>
      </c>
      <c r="AY834" s="185" t="s">
        <v>157</v>
      </c>
    </row>
    <row r="835" spans="1:65" s="2" customFormat="1" ht="33" customHeight="1">
      <c r="A835" s="33"/>
      <c r="B835" s="149"/>
      <c r="C835" s="192" t="s">
        <v>1060</v>
      </c>
      <c r="D835" s="192" t="s">
        <v>299</v>
      </c>
      <c r="E835" s="193" t="s">
        <v>1061</v>
      </c>
      <c r="F835" s="194" t="s">
        <v>1062</v>
      </c>
      <c r="G835" s="195" t="s">
        <v>162</v>
      </c>
      <c r="H835" s="196">
        <v>15.499000000000001</v>
      </c>
      <c r="I835" s="197"/>
      <c r="J835" s="198">
        <f>ROUND(I835*H835,2)</f>
        <v>0</v>
      </c>
      <c r="K835" s="194" t="s">
        <v>163</v>
      </c>
      <c r="L835" s="199"/>
      <c r="M835" s="200" t="s">
        <v>1</v>
      </c>
      <c r="N835" s="201" t="s">
        <v>40</v>
      </c>
      <c r="O835" s="59"/>
      <c r="P835" s="159">
        <f>O835*H835</f>
        <v>0</v>
      </c>
      <c r="Q835" s="159">
        <v>1.9E-3</v>
      </c>
      <c r="R835" s="159">
        <f>Q835*H835</f>
        <v>2.9448100000000001E-2</v>
      </c>
      <c r="S835" s="159">
        <v>0</v>
      </c>
      <c r="T835" s="160">
        <f>S835*H835</f>
        <v>0</v>
      </c>
      <c r="U835" s="33"/>
      <c r="V835" s="33"/>
      <c r="W835" s="33"/>
      <c r="X835" s="33"/>
      <c r="Y835" s="33"/>
      <c r="Z835" s="33"/>
      <c r="AA835" s="33"/>
      <c r="AB835" s="33"/>
      <c r="AC835" s="33"/>
      <c r="AD835" s="33"/>
      <c r="AE835" s="33"/>
      <c r="AR835" s="161" t="s">
        <v>373</v>
      </c>
      <c r="AT835" s="161" t="s">
        <v>299</v>
      </c>
      <c r="AU835" s="161" t="s">
        <v>83</v>
      </c>
      <c r="AY835" s="18" t="s">
        <v>157</v>
      </c>
      <c r="BE835" s="162">
        <f>IF(N835="základní",J835,0)</f>
        <v>0</v>
      </c>
      <c r="BF835" s="162">
        <f>IF(N835="snížená",J835,0)</f>
        <v>0</v>
      </c>
      <c r="BG835" s="162">
        <f>IF(N835="zákl. přenesená",J835,0)</f>
        <v>0</v>
      </c>
      <c r="BH835" s="162">
        <f>IF(N835="sníž. přenesená",J835,0)</f>
        <v>0</v>
      </c>
      <c r="BI835" s="162">
        <f>IF(N835="nulová",J835,0)</f>
        <v>0</v>
      </c>
      <c r="BJ835" s="18" t="s">
        <v>81</v>
      </c>
      <c r="BK835" s="162">
        <f>ROUND(I835*H835,2)</f>
        <v>0</v>
      </c>
      <c r="BL835" s="18" t="s">
        <v>268</v>
      </c>
      <c r="BM835" s="161" t="s">
        <v>1063</v>
      </c>
    </row>
    <row r="836" spans="1:65" s="2" customFormat="1" ht="19.5">
      <c r="A836" s="33"/>
      <c r="B836" s="34"/>
      <c r="C836" s="33"/>
      <c r="D836" s="163" t="s">
        <v>166</v>
      </c>
      <c r="E836" s="33"/>
      <c r="F836" s="164" t="s">
        <v>1064</v>
      </c>
      <c r="G836" s="33"/>
      <c r="H836" s="33"/>
      <c r="I836" s="165"/>
      <c r="J836" s="33"/>
      <c r="K836" s="33"/>
      <c r="L836" s="34"/>
      <c r="M836" s="166"/>
      <c r="N836" s="167"/>
      <c r="O836" s="59"/>
      <c r="P836" s="59"/>
      <c r="Q836" s="59"/>
      <c r="R836" s="59"/>
      <c r="S836" s="59"/>
      <c r="T836" s="60"/>
      <c r="U836" s="33"/>
      <c r="V836" s="33"/>
      <c r="W836" s="33"/>
      <c r="X836" s="33"/>
      <c r="Y836" s="33"/>
      <c r="Z836" s="33"/>
      <c r="AA836" s="33"/>
      <c r="AB836" s="33"/>
      <c r="AC836" s="33"/>
      <c r="AD836" s="33"/>
      <c r="AE836" s="33"/>
      <c r="AT836" s="18" t="s">
        <v>166</v>
      </c>
      <c r="AU836" s="18" t="s">
        <v>83</v>
      </c>
    </row>
    <row r="837" spans="1:65" s="14" customFormat="1" ht="11.25">
      <c r="B837" s="176"/>
      <c r="D837" s="163" t="s">
        <v>170</v>
      </c>
      <c r="F837" s="178" t="s">
        <v>1065</v>
      </c>
      <c r="H837" s="179">
        <v>15.499000000000001</v>
      </c>
      <c r="I837" s="180"/>
      <c r="L837" s="176"/>
      <c r="M837" s="181"/>
      <c r="N837" s="182"/>
      <c r="O837" s="182"/>
      <c r="P837" s="182"/>
      <c r="Q837" s="182"/>
      <c r="R837" s="182"/>
      <c r="S837" s="182"/>
      <c r="T837" s="183"/>
      <c r="AT837" s="177" t="s">
        <v>170</v>
      </c>
      <c r="AU837" s="177" t="s">
        <v>83</v>
      </c>
      <c r="AV837" s="14" t="s">
        <v>83</v>
      </c>
      <c r="AW837" s="14" t="s">
        <v>3</v>
      </c>
      <c r="AX837" s="14" t="s">
        <v>81</v>
      </c>
      <c r="AY837" s="177" t="s">
        <v>157</v>
      </c>
    </row>
    <row r="838" spans="1:65" s="2" customFormat="1" ht="24.2" customHeight="1">
      <c r="A838" s="33"/>
      <c r="B838" s="149"/>
      <c r="C838" s="150" t="s">
        <v>1066</v>
      </c>
      <c r="D838" s="150" t="s">
        <v>159</v>
      </c>
      <c r="E838" s="151" t="s">
        <v>1067</v>
      </c>
      <c r="F838" s="152" t="s">
        <v>1068</v>
      </c>
      <c r="G838" s="153" t="s">
        <v>162</v>
      </c>
      <c r="H838" s="154">
        <v>13.298</v>
      </c>
      <c r="I838" s="155"/>
      <c r="J838" s="156">
        <f>ROUND(I838*H838,2)</f>
        <v>0</v>
      </c>
      <c r="K838" s="152" t="s">
        <v>163</v>
      </c>
      <c r="L838" s="34"/>
      <c r="M838" s="157" t="s">
        <v>1</v>
      </c>
      <c r="N838" s="158" t="s">
        <v>40</v>
      </c>
      <c r="O838" s="59"/>
      <c r="P838" s="159">
        <f>O838*H838</f>
        <v>0</v>
      </c>
      <c r="Q838" s="159">
        <v>0</v>
      </c>
      <c r="R838" s="159">
        <f>Q838*H838</f>
        <v>0</v>
      </c>
      <c r="S838" s="159">
        <v>0</v>
      </c>
      <c r="T838" s="160">
        <f>S838*H838</f>
        <v>0</v>
      </c>
      <c r="U838" s="33"/>
      <c r="V838" s="33"/>
      <c r="W838" s="33"/>
      <c r="X838" s="33"/>
      <c r="Y838" s="33"/>
      <c r="Z838" s="33"/>
      <c r="AA838" s="33"/>
      <c r="AB838" s="33"/>
      <c r="AC838" s="33"/>
      <c r="AD838" s="33"/>
      <c r="AE838" s="33"/>
      <c r="AR838" s="161" t="s">
        <v>268</v>
      </c>
      <c r="AT838" s="161" t="s">
        <v>159</v>
      </c>
      <c r="AU838" s="161" t="s">
        <v>83</v>
      </c>
      <c r="AY838" s="18" t="s">
        <v>157</v>
      </c>
      <c r="BE838" s="162">
        <f>IF(N838="základní",J838,0)</f>
        <v>0</v>
      </c>
      <c r="BF838" s="162">
        <f>IF(N838="snížená",J838,0)</f>
        <v>0</v>
      </c>
      <c r="BG838" s="162">
        <f>IF(N838="zákl. přenesená",J838,0)</f>
        <v>0</v>
      </c>
      <c r="BH838" s="162">
        <f>IF(N838="sníž. přenesená",J838,0)</f>
        <v>0</v>
      </c>
      <c r="BI838" s="162">
        <f>IF(N838="nulová",J838,0)</f>
        <v>0</v>
      </c>
      <c r="BJ838" s="18" t="s">
        <v>81</v>
      </c>
      <c r="BK838" s="162">
        <f>ROUND(I838*H838,2)</f>
        <v>0</v>
      </c>
      <c r="BL838" s="18" t="s">
        <v>268</v>
      </c>
      <c r="BM838" s="161" t="s">
        <v>1069</v>
      </c>
    </row>
    <row r="839" spans="1:65" s="2" customFormat="1" ht="19.5">
      <c r="A839" s="33"/>
      <c r="B839" s="34"/>
      <c r="C839" s="33"/>
      <c r="D839" s="163" t="s">
        <v>166</v>
      </c>
      <c r="E839" s="33"/>
      <c r="F839" s="164" t="s">
        <v>1070</v>
      </c>
      <c r="G839" s="33"/>
      <c r="H839" s="33"/>
      <c r="I839" s="165"/>
      <c r="J839" s="33"/>
      <c r="K839" s="33"/>
      <c r="L839" s="34"/>
      <c r="M839" s="166"/>
      <c r="N839" s="167"/>
      <c r="O839" s="59"/>
      <c r="P839" s="59"/>
      <c r="Q839" s="59"/>
      <c r="R839" s="59"/>
      <c r="S839" s="59"/>
      <c r="T839" s="60"/>
      <c r="U839" s="33"/>
      <c r="V839" s="33"/>
      <c r="W839" s="33"/>
      <c r="X839" s="33"/>
      <c r="Y839" s="33"/>
      <c r="Z839" s="33"/>
      <c r="AA839" s="33"/>
      <c r="AB839" s="33"/>
      <c r="AC839" s="33"/>
      <c r="AD839" s="33"/>
      <c r="AE839" s="33"/>
      <c r="AT839" s="18" t="s">
        <v>166</v>
      </c>
      <c r="AU839" s="18" t="s">
        <v>83</v>
      </c>
    </row>
    <row r="840" spans="1:65" s="2" customFormat="1" ht="29.25">
      <c r="A840" s="33"/>
      <c r="B840" s="34"/>
      <c r="C840" s="33"/>
      <c r="D840" s="163" t="s">
        <v>168</v>
      </c>
      <c r="E840" s="33"/>
      <c r="F840" s="168" t="s">
        <v>273</v>
      </c>
      <c r="G840" s="33"/>
      <c r="H840" s="33"/>
      <c r="I840" s="165"/>
      <c r="J840" s="33"/>
      <c r="K840" s="33"/>
      <c r="L840" s="34"/>
      <c r="M840" s="166"/>
      <c r="N840" s="167"/>
      <c r="O840" s="59"/>
      <c r="P840" s="59"/>
      <c r="Q840" s="59"/>
      <c r="R840" s="59"/>
      <c r="S840" s="59"/>
      <c r="T840" s="60"/>
      <c r="U840" s="33"/>
      <c r="V840" s="33"/>
      <c r="W840" s="33"/>
      <c r="X840" s="33"/>
      <c r="Y840" s="33"/>
      <c r="Z840" s="33"/>
      <c r="AA840" s="33"/>
      <c r="AB840" s="33"/>
      <c r="AC840" s="33"/>
      <c r="AD840" s="33"/>
      <c r="AE840" s="33"/>
      <c r="AT840" s="18" t="s">
        <v>168</v>
      </c>
      <c r="AU840" s="18" t="s">
        <v>83</v>
      </c>
    </row>
    <row r="841" spans="1:65" s="2" customFormat="1" ht="16.5" customHeight="1">
      <c r="A841" s="33"/>
      <c r="B841" s="149"/>
      <c r="C841" s="192" t="s">
        <v>1071</v>
      </c>
      <c r="D841" s="192" t="s">
        <v>299</v>
      </c>
      <c r="E841" s="193" t="s">
        <v>1072</v>
      </c>
      <c r="F841" s="194" t="s">
        <v>1073</v>
      </c>
      <c r="G841" s="195" t="s">
        <v>162</v>
      </c>
      <c r="H841" s="196">
        <v>15.499000000000001</v>
      </c>
      <c r="I841" s="197"/>
      <c r="J841" s="198">
        <f>ROUND(I841*H841,2)</f>
        <v>0</v>
      </c>
      <c r="K841" s="194" t="s">
        <v>163</v>
      </c>
      <c r="L841" s="199"/>
      <c r="M841" s="200" t="s">
        <v>1</v>
      </c>
      <c r="N841" s="201" t="s">
        <v>40</v>
      </c>
      <c r="O841" s="59"/>
      <c r="P841" s="159">
        <f>O841*H841</f>
        <v>0</v>
      </c>
      <c r="Q841" s="159">
        <v>2.9999999999999997E-4</v>
      </c>
      <c r="R841" s="159">
        <f>Q841*H841</f>
        <v>4.6496999999999997E-3</v>
      </c>
      <c r="S841" s="159">
        <v>0</v>
      </c>
      <c r="T841" s="160">
        <f>S841*H841</f>
        <v>0</v>
      </c>
      <c r="U841" s="33"/>
      <c r="V841" s="33"/>
      <c r="W841" s="33"/>
      <c r="X841" s="33"/>
      <c r="Y841" s="33"/>
      <c r="Z841" s="33"/>
      <c r="AA841" s="33"/>
      <c r="AB841" s="33"/>
      <c r="AC841" s="33"/>
      <c r="AD841" s="33"/>
      <c r="AE841" s="33"/>
      <c r="AR841" s="161" t="s">
        <v>373</v>
      </c>
      <c r="AT841" s="161" t="s">
        <v>299</v>
      </c>
      <c r="AU841" s="161" t="s">
        <v>83</v>
      </c>
      <c r="AY841" s="18" t="s">
        <v>157</v>
      </c>
      <c r="BE841" s="162">
        <f>IF(N841="základní",J841,0)</f>
        <v>0</v>
      </c>
      <c r="BF841" s="162">
        <f>IF(N841="snížená",J841,0)</f>
        <v>0</v>
      </c>
      <c r="BG841" s="162">
        <f>IF(N841="zákl. přenesená",J841,0)</f>
        <v>0</v>
      </c>
      <c r="BH841" s="162">
        <f>IF(N841="sníž. přenesená",J841,0)</f>
        <v>0</v>
      </c>
      <c r="BI841" s="162">
        <f>IF(N841="nulová",J841,0)</f>
        <v>0</v>
      </c>
      <c r="BJ841" s="18" t="s">
        <v>81</v>
      </c>
      <c r="BK841" s="162">
        <f>ROUND(I841*H841,2)</f>
        <v>0</v>
      </c>
      <c r="BL841" s="18" t="s">
        <v>268</v>
      </c>
      <c r="BM841" s="161" t="s">
        <v>1074</v>
      </c>
    </row>
    <row r="842" spans="1:65" s="2" customFormat="1" ht="11.25">
      <c r="A842" s="33"/>
      <c r="B842" s="34"/>
      <c r="C842" s="33"/>
      <c r="D842" s="163" t="s">
        <v>166</v>
      </c>
      <c r="E842" s="33"/>
      <c r="F842" s="164" t="s">
        <v>1073</v>
      </c>
      <c r="G842" s="33"/>
      <c r="H842" s="33"/>
      <c r="I842" s="165"/>
      <c r="J842" s="33"/>
      <c r="K842" s="33"/>
      <c r="L842" s="34"/>
      <c r="M842" s="166"/>
      <c r="N842" s="167"/>
      <c r="O842" s="59"/>
      <c r="P842" s="59"/>
      <c r="Q842" s="59"/>
      <c r="R842" s="59"/>
      <c r="S842" s="59"/>
      <c r="T842" s="60"/>
      <c r="U842" s="33"/>
      <c r="V842" s="33"/>
      <c r="W842" s="33"/>
      <c r="X842" s="33"/>
      <c r="Y842" s="33"/>
      <c r="Z842" s="33"/>
      <c r="AA842" s="33"/>
      <c r="AB842" s="33"/>
      <c r="AC842" s="33"/>
      <c r="AD842" s="33"/>
      <c r="AE842" s="33"/>
      <c r="AT842" s="18" t="s">
        <v>166</v>
      </c>
      <c r="AU842" s="18" t="s">
        <v>83</v>
      </c>
    </row>
    <row r="843" spans="1:65" s="14" customFormat="1" ht="11.25">
      <c r="B843" s="176"/>
      <c r="D843" s="163" t="s">
        <v>170</v>
      </c>
      <c r="F843" s="178" t="s">
        <v>1065</v>
      </c>
      <c r="H843" s="179">
        <v>15.499000000000001</v>
      </c>
      <c r="I843" s="180"/>
      <c r="L843" s="176"/>
      <c r="M843" s="181"/>
      <c r="N843" s="182"/>
      <c r="O843" s="182"/>
      <c r="P843" s="182"/>
      <c r="Q843" s="182"/>
      <c r="R843" s="182"/>
      <c r="S843" s="182"/>
      <c r="T843" s="183"/>
      <c r="AT843" s="177" t="s">
        <v>170</v>
      </c>
      <c r="AU843" s="177" t="s">
        <v>83</v>
      </c>
      <c r="AV843" s="14" t="s">
        <v>83</v>
      </c>
      <c r="AW843" s="14" t="s">
        <v>3</v>
      </c>
      <c r="AX843" s="14" t="s">
        <v>81</v>
      </c>
      <c r="AY843" s="177" t="s">
        <v>157</v>
      </c>
    </row>
    <row r="844" spans="1:65" s="2" customFormat="1" ht="24.2" customHeight="1">
      <c r="A844" s="33"/>
      <c r="B844" s="149"/>
      <c r="C844" s="150" t="s">
        <v>1075</v>
      </c>
      <c r="D844" s="150" t="s">
        <v>159</v>
      </c>
      <c r="E844" s="151" t="s">
        <v>1076</v>
      </c>
      <c r="F844" s="152" t="s">
        <v>1077</v>
      </c>
      <c r="G844" s="153" t="s">
        <v>302</v>
      </c>
      <c r="H844" s="154">
        <v>3.5999999999999997E-2</v>
      </c>
      <c r="I844" s="155"/>
      <c r="J844" s="156">
        <f>ROUND(I844*H844,2)</f>
        <v>0</v>
      </c>
      <c r="K844" s="152" t="s">
        <v>163</v>
      </c>
      <c r="L844" s="34"/>
      <c r="M844" s="157" t="s">
        <v>1</v>
      </c>
      <c r="N844" s="158" t="s">
        <v>40</v>
      </c>
      <c r="O844" s="59"/>
      <c r="P844" s="159">
        <f>O844*H844</f>
        <v>0</v>
      </c>
      <c r="Q844" s="159">
        <v>0</v>
      </c>
      <c r="R844" s="159">
        <f>Q844*H844</f>
        <v>0</v>
      </c>
      <c r="S844" s="159">
        <v>0</v>
      </c>
      <c r="T844" s="160">
        <f>S844*H844</f>
        <v>0</v>
      </c>
      <c r="U844" s="33"/>
      <c r="V844" s="33"/>
      <c r="W844" s="33"/>
      <c r="X844" s="33"/>
      <c r="Y844" s="33"/>
      <c r="Z844" s="33"/>
      <c r="AA844" s="33"/>
      <c r="AB844" s="33"/>
      <c r="AC844" s="33"/>
      <c r="AD844" s="33"/>
      <c r="AE844" s="33"/>
      <c r="AR844" s="161" t="s">
        <v>268</v>
      </c>
      <c r="AT844" s="161" t="s">
        <v>159</v>
      </c>
      <c r="AU844" s="161" t="s">
        <v>83</v>
      </c>
      <c r="AY844" s="18" t="s">
        <v>157</v>
      </c>
      <c r="BE844" s="162">
        <f>IF(N844="základní",J844,0)</f>
        <v>0</v>
      </c>
      <c r="BF844" s="162">
        <f>IF(N844="snížená",J844,0)</f>
        <v>0</v>
      </c>
      <c r="BG844" s="162">
        <f>IF(N844="zákl. přenesená",J844,0)</f>
        <v>0</v>
      </c>
      <c r="BH844" s="162">
        <f>IF(N844="sníž. přenesená",J844,0)</f>
        <v>0</v>
      </c>
      <c r="BI844" s="162">
        <f>IF(N844="nulová",J844,0)</f>
        <v>0</v>
      </c>
      <c r="BJ844" s="18" t="s">
        <v>81</v>
      </c>
      <c r="BK844" s="162">
        <f>ROUND(I844*H844,2)</f>
        <v>0</v>
      </c>
      <c r="BL844" s="18" t="s">
        <v>268</v>
      </c>
      <c r="BM844" s="161" t="s">
        <v>1078</v>
      </c>
    </row>
    <row r="845" spans="1:65" s="2" customFormat="1" ht="29.25">
      <c r="A845" s="33"/>
      <c r="B845" s="34"/>
      <c r="C845" s="33"/>
      <c r="D845" s="163" t="s">
        <v>166</v>
      </c>
      <c r="E845" s="33"/>
      <c r="F845" s="164" t="s">
        <v>1079</v>
      </c>
      <c r="G845" s="33"/>
      <c r="H845" s="33"/>
      <c r="I845" s="165"/>
      <c r="J845" s="33"/>
      <c r="K845" s="33"/>
      <c r="L845" s="34"/>
      <c r="M845" s="166"/>
      <c r="N845" s="167"/>
      <c r="O845" s="59"/>
      <c r="P845" s="59"/>
      <c r="Q845" s="59"/>
      <c r="R845" s="59"/>
      <c r="S845" s="59"/>
      <c r="T845" s="60"/>
      <c r="U845" s="33"/>
      <c r="V845" s="33"/>
      <c r="W845" s="33"/>
      <c r="X845" s="33"/>
      <c r="Y845" s="33"/>
      <c r="Z845" s="33"/>
      <c r="AA845" s="33"/>
      <c r="AB845" s="33"/>
      <c r="AC845" s="33"/>
      <c r="AD845" s="33"/>
      <c r="AE845" s="33"/>
      <c r="AT845" s="18" t="s">
        <v>166</v>
      </c>
      <c r="AU845" s="18" t="s">
        <v>83</v>
      </c>
    </row>
    <row r="846" spans="1:65" s="12" customFormat="1" ht="22.9" customHeight="1">
      <c r="B846" s="136"/>
      <c r="D846" s="137" t="s">
        <v>74</v>
      </c>
      <c r="E846" s="147" t="s">
        <v>1080</v>
      </c>
      <c r="F846" s="147" t="s">
        <v>1081</v>
      </c>
      <c r="I846" s="139"/>
      <c r="J846" s="148">
        <f>BK846</f>
        <v>0</v>
      </c>
      <c r="L846" s="136"/>
      <c r="M846" s="141"/>
      <c r="N846" s="142"/>
      <c r="O846" s="142"/>
      <c r="P846" s="143">
        <f>SUM(P847:P865)</f>
        <v>0</v>
      </c>
      <c r="Q846" s="142"/>
      <c r="R846" s="143">
        <f>SUM(R847:R865)</f>
        <v>4.6179120000000004E-2</v>
      </c>
      <c r="S846" s="142"/>
      <c r="T846" s="144">
        <f>SUM(T847:T865)</f>
        <v>8.2032000000000008E-2</v>
      </c>
      <c r="AR846" s="137" t="s">
        <v>83</v>
      </c>
      <c r="AT846" s="145" t="s">
        <v>74</v>
      </c>
      <c r="AU846" s="145" t="s">
        <v>81</v>
      </c>
      <c r="AY846" s="137" t="s">
        <v>157</v>
      </c>
      <c r="BK846" s="146">
        <f>SUM(BK847:BK865)</f>
        <v>0</v>
      </c>
    </row>
    <row r="847" spans="1:65" s="2" customFormat="1" ht="33" customHeight="1">
      <c r="A847" s="33"/>
      <c r="B847" s="149"/>
      <c r="C847" s="150" t="s">
        <v>1082</v>
      </c>
      <c r="D847" s="150" t="s">
        <v>159</v>
      </c>
      <c r="E847" s="151" t="s">
        <v>1083</v>
      </c>
      <c r="F847" s="152" t="s">
        <v>1084</v>
      </c>
      <c r="G847" s="153" t="s">
        <v>162</v>
      </c>
      <c r="H847" s="154">
        <v>13.672000000000001</v>
      </c>
      <c r="I847" s="155"/>
      <c r="J847" s="156">
        <f>ROUND(I847*H847,2)</f>
        <v>0</v>
      </c>
      <c r="K847" s="152" t="s">
        <v>163</v>
      </c>
      <c r="L847" s="34"/>
      <c r="M847" s="157" t="s">
        <v>1</v>
      </c>
      <c r="N847" s="158" t="s">
        <v>40</v>
      </c>
      <c r="O847" s="59"/>
      <c r="P847" s="159">
        <f>O847*H847</f>
        <v>0</v>
      </c>
      <c r="Q847" s="159">
        <v>0</v>
      </c>
      <c r="R847" s="159">
        <f>Q847*H847</f>
        <v>0</v>
      </c>
      <c r="S847" s="159">
        <v>6.0000000000000001E-3</v>
      </c>
      <c r="T847" s="160">
        <f>S847*H847</f>
        <v>8.2032000000000008E-2</v>
      </c>
      <c r="U847" s="33"/>
      <c r="V847" s="33"/>
      <c r="W847" s="33"/>
      <c r="X847" s="33"/>
      <c r="Y847" s="33"/>
      <c r="Z847" s="33"/>
      <c r="AA847" s="33"/>
      <c r="AB847" s="33"/>
      <c r="AC847" s="33"/>
      <c r="AD847" s="33"/>
      <c r="AE847" s="33"/>
      <c r="AR847" s="161" t="s">
        <v>268</v>
      </c>
      <c r="AT847" s="161" t="s">
        <v>159</v>
      </c>
      <c r="AU847" s="161" t="s">
        <v>83</v>
      </c>
      <c r="AY847" s="18" t="s">
        <v>157</v>
      </c>
      <c r="BE847" s="162">
        <f>IF(N847="základní",J847,0)</f>
        <v>0</v>
      </c>
      <c r="BF847" s="162">
        <f>IF(N847="snížená",J847,0)</f>
        <v>0</v>
      </c>
      <c r="BG847" s="162">
        <f>IF(N847="zákl. přenesená",J847,0)</f>
        <v>0</v>
      </c>
      <c r="BH847" s="162">
        <f>IF(N847="sníž. přenesená",J847,0)</f>
        <v>0</v>
      </c>
      <c r="BI847" s="162">
        <f>IF(N847="nulová",J847,0)</f>
        <v>0</v>
      </c>
      <c r="BJ847" s="18" t="s">
        <v>81</v>
      </c>
      <c r="BK847" s="162">
        <f>ROUND(I847*H847,2)</f>
        <v>0</v>
      </c>
      <c r="BL847" s="18" t="s">
        <v>268</v>
      </c>
      <c r="BM847" s="161" t="s">
        <v>1085</v>
      </c>
    </row>
    <row r="848" spans="1:65" s="2" customFormat="1" ht="29.25">
      <c r="A848" s="33"/>
      <c r="B848" s="34"/>
      <c r="C848" s="33"/>
      <c r="D848" s="163" t="s">
        <v>166</v>
      </c>
      <c r="E848" s="33"/>
      <c r="F848" s="164" t="s">
        <v>1086</v>
      </c>
      <c r="G848" s="33"/>
      <c r="H848" s="33"/>
      <c r="I848" s="165"/>
      <c r="J848" s="33"/>
      <c r="K848" s="33"/>
      <c r="L848" s="34"/>
      <c r="M848" s="166"/>
      <c r="N848" s="167"/>
      <c r="O848" s="59"/>
      <c r="P848" s="59"/>
      <c r="Q848" s="59"/>
      <c r="R848" s="59"/>
      <c r="S848" s="59"/>
      <c r="T848" s="60"/>
      <c r="U848" s="33"/>
      <c r="V848" s="33"/>
      <c r="W848" s="33"/>
      <c r="X848" s="33"/>
      <c r="Y848" s="33"/>
      <c r="Z848" s="33"/>
      <c r="AA848" s="33"/>
      <c r="AB848" s="33"/>
      <c r="AC848" s="33"/>
      <c r="AD848" s="33"/>
      <c r="AE848" s="33"/>
      <c r="AT848" s="18" t="s">
        <v>166</v>
      </c>
      <c r="AU848" s="18" t="s">
        <v>83</v>
      </c>
    </row>
    <row r="849" spans="1:65" s="2" customFormat="1" ht="29.25">
      <c r="A849" s="33"/>
      <c r="B849" s="34"/>
      <c r="C849" s="33"/>
      <c r="D849" s="163" t="s">
        <v>168</v>
      </c>
      <c r="E849" s="33"/>
      <c r="F849" s="168" t="s">
        <v>273</v>
      </c>
      <c r="G849" s="33"/>
      <c r="H849" s="33"/>
      <c r="I849" s="165"/>
      <c r="J849" s="33"/>
      <c r="K849" s="33"/>
      <c r="L849" s="34"/>
      <c r="M849" s="166"/>
      <c r="N849" s="167"/>
      <c r="O849" s="59"/>
      <c r="P849" s="59"/>
      <c r="Q849" s="59"/>
      <c r="R849" s="59"/>
      <c r="S849" s="59"/>
      <c r="T849" s="60"/>
      <c r="U849" s="33"/>
      <c r="V849" s="33"/>
      <c r="W849" s="33"/>
      <c r="X849" s="33"/>
      <c r="Y849" s="33"/>
      <c r="Z849" s="33"/>
      <c r="AA849" s="33"/>
      <c r="AB849" s="33"/>
      <c r="AC849" s="33"/>
      <c r="AD849" s="33"/>
      <c r="AE849" s="33"/>
      <c r="AT849" s="18" t="s">
        <v>168</v>
      </c>
      <c r="AU849" s="18" t="s">
        <v>83</v>
      </c>
    </row>
    <row r="850" spans="1:65" s="14" customFormat="1" ht="11.25">
      <c r="B850" s="176"/>
      <c r="D850" s="163" t="s">
        <v>170</v>
      </c>
      <c r="E850" s="177" t="s">
        <v>1</v>
      </c>
      <c r="F850" s="178" t="s">
        <v>1053</v>
      </c>
      <c r="H850" s="179">
        <v>13.672000000000001</v>
      </c>
      <c r="I850" s="180"/>
      <c r="L850" s="176"/>
      <c r="M850" s="181"/>
      <c r="N850" s="182"/>
      <c r="O850" s="182"/>
      <c r="P850" s="182"/>
      <c r="Q850" s="182"/>
      <c r="R850" s="182"/>
      <c r="S850" s="182"/>
      <c r="T850" s="183"/>
      <c r="AT850" s="177" t="s">
        <v>170</v>
      </c>
      <c r="AU850" s="177" t="s">
        <v>83</v>
      </c>
      <c r="AV850" s="14" t="s">
        <v>83</v>
      </c>
      <c r="AW850" s="14" t="s">
        <v>32</v>
      </c>
      <c r="AX850" s="14" t="s">
        <v>81</v>
      </c>
      <c r="AY850" s="177" t="s">
        <v>157</v>
      </c>
    </row>
    <row r="851" spans="1:65" s="2" customFormat="1" ht="33" customHeight="1">
      <c r="A851" s="33"/>
      <c r="B851" s="149"/>
      <c r="C851" s="150" t="s">
        <v>1087</v>
      </c>
      <c r="D851" s="150" t="s">
        <v>159</v>
      </c>
      <c r="E851" s="151" t="s">
        <v>1088</v>
      </c>
      <c r="F851" s="152" t="s">
        <v>1089</v>
      </c>
      <c r="G851" s="153" t="s">
        <v>162</v>
      </c>
      <c r="H851" s="154">
        <v>10.587999999999999</v>
      </c>
      <c r="I851" s="155"/>
      <c r="J851" s="156">
        <f>ROUND(I851*H851,2)</f>
        <v>0</v>
      </c>
      <c r="K851" s="152" t="s">
        <v>163</v>
      </c>
      <c r="L851" s="34"/>
      <c r="M851" s="157" t="s">
        <v>1</v>
      </c>
      <c r="N851" s="158" t="s">
        <v>40</v>
      </c>
      <c r="O851" s="59"/>
      <c r="P851" s="159">
        <f>O851*H851</f>
        <v>0</v>
      </c>
      <c r="Q851" s="159">
        <v>1.16E-3</v>
      </c>
      <c r="R851" s="159">
        <f>Q851*H851</f>
        <v>1.2282079999999999E-2</v>
      </c>
      <c r="S851" s="159">
        <v>0</v>
      </c>
      <c r="T851" s="160">
        <f>S851*H851</f>
        <v>0</v>
      </c>
      <c r="U851" s="33"/>
      <c r="V851" s="33"/>
      <c r="W851" s="33"/>
      <c r="X851" s="33"/>
      <c r="Y851" s="33"/>
      <c r="Z851" s="33"/>
      <c r="AA851" s="33"/>
      <c r="AB851" s="33"/>
      <c r="AC851" s="33"/>
      <c r="AD851" s="33"/>
      <c r="AE851" s="33"/>
      <c r="AR851" s="161" t="s">
        <v>268</v>
      </c>
      <c r="AT851" s="161" t="s">
        <v>159</v>
      </c>
      <c r="AU851" s="161" t="s">
        <v>83</v>
      </c>
      <c r="AY851" s="18" t="s">
        <v>157</v>
      </c>
      <c r="BE851" s="162">
        <f>IF(N851="základní",J851,0)</f>
        <v>0</v>
      </c>
      <c r="BF851" s="162">
        <f>IF(N851="snížená",J851,0)</f>
        <v>0</v>
      </c>
      <c r="BG851" s="162">
        <f>IF(N851="zákl. přenesená",J851,0)</f>
        <v>0</v>
      </c>
      <c r="BH851" s="162">
        <f>IF(N851="sníž. přenesená",J851,0)</f>
        <v>0</v>
      </c>
      <c r="BI851" s="162">
        <f>IF(N851="nulová",J851,0)</f>
        <v>0</v>
      </c>
      <c r="BJ851" s="18" t="s">
        <v>81</v>
      </c>
      <c r="BK851" s="162">
        <f>ROUND(I851*H851,2)</f>
        <v>0</v>
      </c>
      <c r="BL851" s="18" t="s">
        <v>268</v>
      </c>
      <c r="BM851" s="161" t="s">
        <v>1090</v>
      </c>
    </row>
    <row r="852" spans="1:65" s="2" customFormat="1" ht="29.25">
      <c r="A852" s="33"/>
      <c r="B852" s="34"/>
      <c r="C852" s="33"/>
      <c r="D852" s="163" t="s">
        <v>166</v>
      </c>
      <c r="E852" s="33"/>
      <c r="F852" s="164" t="s">
        <v>1091</v>
      </c>
      <c r="G852" s="33"/>
      <c r="H852" s="33"/>
      <c r="I852" s="165"/>
      <c r="J852" s="33"/>
      <c r="K852" s="33"/>
      <c r="L852" s="34"/>
      <c r="M852" s="166"/>
      <c r="N852" s="167"/>
      <c r="O852" s="59"/>
      <c r="P852" s="59"/>
      <c r="Q852" s="59"/>
      <c r="R852" s="59"/>
      <c r="S852" s="59"/>
      <c r="T852" s="60"/>
      <c r="U852" s="33"/>
      <c r="V852" s="33"/>
      <c r="W852" s="33"/>
      <c r="X852" s="33"/>
      <c r="Y852" s="33"/>
      <c r="Z852" s="33"/>
      <c r="AA852" s="33"/>
      <c r="AB852" s="33"/>
      <c r="AC852" s="33"/>
      <c r="AD852" s="33"/>
      <c r="AE852" s="33"/>
      <c r="AT852" s="18" t="s">
        <v>166</v>
      </c>
      <c r="AU852" s="18" t="s">
        <v>83</v>
      </c>
    </row>
    <row r="853" spans="1:65" s="2" customFormat="1" ht="29.25">
      <c r="A853" s="33"/>
      <c r="B853" s="34"/>
      <c r="C853" s="33"/>
      <c r="D853" s="163" t="s">
        <v>168</v>
      </c>
      <c r="E853" s="33"/>
      <c r="F853" s="168" t="s">
        <v>273</v>
      </c>
      <c r="G853" s="33"/>
      <c r="H853" s="33"/>
      <c r="I853" s="165"/>
      <c r="J853" s="33"/>
      <c r="K853" s="33"/>
      <c r="L853" s="34"/>
      <c r="M853" s="166"/>
      <c r="N853" s="167"/>
      <c r="O853" s="59"/>
      <c r="P853" s="59"/>
      <c r="Q853" s="59"/>
      <c r="R853" s="59"/>
      <c r="S853" s="59"/>
      <c r="T853" s="60"/>
      <c r="U853" s="33"/>
      <c r="V853" s="33"/>
      <c r="W853" s="33"/>
      <c r="X853" s="33"/>
      <c r="Y853" s="33"/>
      <c r="Z853" s="33"/>
      <c r="AA853" s="33"/>
      <c r="AB853" s="33"/>
      <c r="AC853" s="33"/>
      <c r="AD853" s="33"/>
      <c r="AE853" s="33"/>
      <c r="AT853" s="18" t="s">
        <v>168</v>
      </c>
      <c r="AU853" s="18" t="s">
        <v>83</v>
      </c>
    </row>
    <row r="854" spans="1:65" s="13" customFormat="1" ht="11.25">
      <c r="B854" s="169"/>
      <c r="D854" s="163" t="s">
        <v>170</v>
      </c>
      <c r="E854" s="170" t="s">
        <v>1</v>
      </c>
      <c r="F854" s="171" t="s">
        <v>978</v>
      </c>
      <c r="H854" s="170" t="s">
        <v>1</v>
      </c>
      <c r="I854" s="172"/>
      <c r="L854" s="169"/>
      <c r="M854" s="173"/>
      <c r="N854" s="174"/>
      <c r="O854" s="174"/>
      <c r="P854" s="174"/>
      <c r="Q854" s="174"/>
      <c r="R854" s="174"/>
      <c r="S854" s="174"/>
      <c r="T854" s="175"/>
      <c r="AT854" s="170" t="s">
        <v>170</v>
      </c>
      <c r="AU854" s="170" t="s">
        <v>83</v>
      </c>
      <c r="AV854" s="13" t="s">
        <v>81</v>
      </c>
      <c r="AW854" s="13" t="s">
        <v>32</v>
      </c>
      <c r="AX854" s="13" t="s">
        <v>75</v>
      </c>
      <c r="AY854" s="170" t="s">
        <v>157</v>
      </c>
    </row>
    <row r="855" spans="1:65" s="14" customFormat="1" ht="11.25">
      <c r="B855" s="176"/>
      <c r="D855" s="163" t="s">
        <v>170</v>
      </c>
      <c r="E855" s="177" t="s">
        <v>1</v>
      </c>
      <c r="F855" s="178" t="s">
        <v>979</v>
      </c>
      <c r="H855" s="179">
        <v>10.587999999999999</v>
      </c>
      <c r="I855" s="180"/>
      <c r="L855" s="176"/>
      <c r="M855" s="181"/>
      <c r="N855" s="182"/>
      <c r="O855" s="182"/>
      <c r="P855" s="182"/>
      <c r="Q855" s="182"/>
      <c r="R855" s="182"/>
      <c r="S855" s="182"/>
      <c r="T855" s="183"/>
      <c r="AT855" s="177" t="s">
        <v>170</v>
      </c>
      <c r="AU855" s="177" t="s">
        <v>83</v>
      </c>
      <c r="AV855" s="14" t="s">
        <v>83</v>
      </c>
      <c r="AW855" s="14" t="s">
        <v>32</v>
      </c>
      <c r="AX855" s="14" t="s">
        <v>81</v>
      </c>
      <c r="AY855" s="177" t="s">
        <v>157</v>
      </c>
    </row>
    <row r="856" spans="1:65" s="2" customFormat="1" ht="24.2" customHeight="1">
      <c r="A856" s="33"/>
      <c r="B856" s="149"/>
      <c r="C856" s="192" t="s">
        <v>1092</v>
      </c>
      <c r="D856" s="192" t="s">
        <v>299</v>
      </c>
      <c r="E856" s="193" t="s">
        <v>1093</v>
      </c>
      <c r="F856" s="194" t="s">
        <v>1094</v>
      </c>
      <c r="G856" s="195" t="s">
        <v>175</v>
      </c>
      <c r="H856" s="196">
        <v>1.3220000000000001</v>
      </c>
      <c r="I856" s="197"/>
      <c r="J856" s="198">
        <f>ROUND(I856*H856,2)</f>
        <v>0</v>
      </c>
      <c r="K856" s="194" t="s">
        <v>163</v>
      </c>
      <c r="L856" s="199"/>
      <c r="M856" s="200" t="s">
        <v>1</v>
      </c>
      <c r="N856" s="201" t="s">
        <v>40</v>
      </c>
      <c r="O856" s="59"/>
      <c r="P856" s="159">
        <f>O856*H856</f>
        <v>0</v>
      </c>
      <c r="Q856" s="159">
        <v>2.5000000000000001E-2</v>
      </c>
      <c r="R856" s="159">
        <f>Q856*H856</f>
        <v>3.3050000000000003E-2</v>
      </c>
      <c r="S856" s="159">
        <v>0</v>
      </c>
      <c r="T856" s="160">
        <f>S856*H856</f>
        <v>0</v>
      </c>
      <c r="U856" s="33"/>
      <c r="V856" s="33"/>
      <c r="W856" s="33"/>
      <c r="X856" s="33"/>
      <c r="Y856" s="33"/>
      <c r="Z856" s="33"/>
      <c r="AA856" s="33"/>
      <c r="AB856" s="33"/>
      <c r="AC856" s="33"/>
      <c r="AD856" s="33"/>
      <c r="AE856" s="33"/>
      <c r="AR856" s="161" t="s">
        <v>373</v>
      </c>
      <c r="AT856" s="161" t="s">
        <v>299</v>
      </c>
      <c r="AU856" s="161" t="s">
        <v>83</v>
      </c>
      <c r="AY856" s="18" t="s">
        <v>157</v>
      </c>
      <c r="BE856" s="162">
        <f>IF(N856="základní",J856,0)</f>
        <v>0</v>
      </c>
      <c r="BF856" s="162">
        <f>IF(N856="snížená",J856,0)</f>
        <v>0</v>
      </c>
      <c r="BG856" s="162">
        <f>IF(N856="zákl. přenesená",J856,0)</f>
        <v>0</v>
      </c>
      <c r="BH856" s="162">
        <f>IF(N856="sníž. přenesená",J856,0)</f>
        <v>0</v>
      </c>
      <c r="BI856" s="162">
        <f>IF(N856="nulová",J856,0)</f>
        <v>0</v>
      </c>
      <c r="BJ856" s="18" t="s">
        <v>81</v>
      </c>
      <c r="BK856" s="162">
        <f>ROUND(I856*H856,2)</f>
        <v>0</v>
      </c>
      <c r="BL856" s="18" t="s">
        <v>268</v>
      </c>
      <c r="BM856" s="161" t="s">
        <v>1095</v>
      </c>
    </row>
    <row r="857" spans="1:65" s="2" customFormat="1" ht="11.25">
      <c r="A857" s="33"/>
      <c r="B857" s="34"/>
      <c r="C857" s="33"/>
      <c r="D857" s="163" t="s">
        <v>166</v>
      </c>
      <c r="E857" s="33"/>
      <c r="F857" s="164" t="s">
        <v>1094</v>
      </c>
      <c r="G857" s="33"/>
      <c r="H857" s="33"/>
      <c r="I857" s="165"/>
      <c r="J857" s="33"/>
      <c r="K857" s="33"/>
      <c r="L857" s="34"/>
      <c r="M857" s="166"/>
      <c r="N857" s="167"/>
      <c r="O857" s="59"/>
      <c r="P857" s="59"/>
      <c r="Q857" s="59"/>
      <c r="R857" s="59"/>
      <c r="S857" s="59"/>
      <c r="T857" s="60"/>
      <c r="U857" s="33"/>
      <c r="V857" s="33"/>
      <c r="W857" s="33"/>
      <c r="X857" s="33"/>
      <c r="Y857" s="33"/>
      <c r="Z857" s="33"/>
      <c r="AA857" s="33"/>
      <c r="AB857" s="33"/>
      <c r="AC857" s="33"/>
      <c r="AD857" s="33"/>
      <c r="AE857" s="33"/>
      <c r="AT857" s="18" t="s">
        <v>166</v>
      </c>
      <c r="AU857" s="18" t="s">
        <v>83</v>
      </c>
    </row>
    <row r="858" spans="1:65" s="13" customFormat="1" ht="11.25">
      <c r="B858" s="169"/>
      <c r="D858" s="163" t="s">
        <v>170</v>
      </c>
      <c r="E858" s="170" t="s">
        <v>1</v>
      </c>
      <c r="F858" s="171" t="s">
        <v>978</v>
      </c>
      <c r="H858" s="170" t="s">
        <v>1</v>
      </c>
      <c r="I858" s="172"/>
      <c r="L858" s="169"/>
      <c r="M858" s="173"/>
      <c r="N858" s="174"/>
      <c r="O858" s="174"/>
      <c r="P858" s="174"/>
      <c r="Q858" s="174"/>
      <c r="R858" s="174"/>
      <c r="S858" s="174"/>
      <c r="T858" s="175"/>
      <c r="AT858" s="170" t="s">
        <v>170</v>
      </c>
      <c r="AU858" s="170" t="s">
        <v>83</v>
      </c>
      <c r="AV858" s="13" t="s">
        <v>81</v>
      </c>
      <c r="AW858" s="13" t="s">
        <v>32</v>
      </c>
      <c r="AX858" s="13" t="s">
        <v>75</v>
      </c>
      <c r="AY858" s="170" t="s">
        <v>157</v>
      </c>
    </row>
    <row r="859" spans="1:65" s="13" customFormat="1" ht="11.25">
      <c r="B859" s="169"/>
      <c r="D859" s="163" t="s">
        <v>170</v>
      </c>
      <c r="E859" s="170" t="s">
        <v>1</v>
      </c>
      <c r="F859" s="171" t="s">
        <v>1096</v>
      </c>
      <c r="H859" s="170" t="s">
        <v>1</v>
      </c>
      <c r="I859" s="172"/>
      <c r="L859" s="169"/>
      <c r="M859" s="173"/>
      <c r="N859" s="174"/>
      <c r="O859" s="174"/>
      <c r="P859" s="174"/>
      <c r="Q859" s="174"/>
      <c r="R859" s="174"/>
      <c r="S859" s="174"/>
      <c r="T859" s="175"/>
      <c r="AT859" s="170" t="s">
        <v>170</v>
      </c>
      <c r="AU859" s="170" t="s">
        <v>83</v>
      </c>
      <c r="AV859" s="13" t="s">
        <v>81</v>
      </c>
      <c r="AW859" s="13" t="s">
        <v>32</v>
      </c>
      <c r="AX859" s="13" t="s">
        <v>75</v>
      </c>
      <c r="AY859" s="170" t="s">
        <v>157</v>
      </c>
    </row>
    <row r="860" spans="1:65" s="14" customFormat="1" ht="11.25">
      <c r="B860" s="176"/>
      <c r="D860" s="163" t="s">
        <v>170</v>
      </c>
      <c r="E860" s="177" t="s">
        <v>1</v>
      </c>
      <c r="F860" s="178" t="s">
        <v>1097</v>
      </c>
      <c r="H860" s="179">
        <v>0.79400000000000004</v>
      </c>
      <c r="I860" s="180"/>
      <c r="L860" s="176"/>
      <c r="M860" s="181"/>
      <c r="N860" s="182"/>
      <c r="O860" s="182"/>
      <c r="P860" s="182"/>
      <c r="Q860" s="182"/>
      <c r="R860" s="182"/>
      <c r="S860" s="182"/>
      <c r="T860" s="183"/>
      <c r="AT860" s="177" t="s">
        <v>170</v>
      </c>
      <c r="AU860" s="177" t="s">
        <v>83</v>
      </c>
      <c r="AV860" s="14" t="s">
        <v>83</v>
      </c>
      <c r="AW860" s="14" t="s">
        <v>32</v>
      </c>
      <c r="AX860" s="14" t="s">
        <v>81</v>
      </c>
      <c r="AY860" s="177" t="s">
        <v>157</v>
      </c>
    </row>
    <row r="861" spans="1:65" s="14" customFormat="1" ht="11.25">
      <c r="B861" s="176"/>
      <c r="D861" s="163" t="s">
        <v>170</v>
      </c>
      <c r="F861" s="178" t="s">
        <v>1098</v>
      </c>
      <c r="H861" s="179">
        <v>1.3220000000000001</v>
      </c>
      <c r="I861" s="180"/>
      <c r="L861" s="176"/>
      <c r="M861" s="181"/>
      <c r="N861" s="182"/>
      <c r="O861" s="182"/>
      <c r="P861" s="182"/>
      <c r="Q861" s="182"/>
      <c r="R861" s="182"/>
      <c r="S861" s="182"/>
      <c r="T861" s="183"/>
      <c r="AT861" s="177" t="s">
        <v>170</v>
      </c>
      <c r="AU861" s="177" t="s">
        <v>83</v>
      </c>
      <c r="AV861" s="14" t="s">
        <v>83</v>
      </c>
      <c r="AW861" s="14" t="s">
        <v>3</v>
      </c>
      <c r="AX861" s="14" t="s">
        <v>81</v>
      </c>
      <c r="AY861" s="177" t="s">
        <v>157</v>
      </c>
    </row>
    <row r="862" spans="1:65" s="2" customFormat="1" ht="24.2" customHeight="1">
      <c r="A862" s="33"/>
      <c r="B862" s="149"/>
      <c r="C862" s="150" t="s">
        <v>1099</v>
      </c>
      <c r="D862" s="150" t="s">
        <v>159</v>
      </c>
      <c r="E862" s="151" t="s">
        <v>1100</v>
      </c>
      <c r="F862" s="152" t="s">
        <v>1101</v>
      </c>
      <c r="G862" s="153" t="s">
        <v>162</v>
      </c>
      <c r="H862" s="154">
        <v>10.587999999999999</v>
      </c>
      <c r="I862" s="155"/>
      <c r="J862" s="156">
        <f>ROUND(I862*H862,2)</f>
        <v>0</v>
      </c>
      <c r="K862" s="152" t="s">
        <v>163</v>
      </c>
      <c r="L862" s="34"/>
      <c r="M862" s="157" t="s">
        <v>1</v>
      </c>
      <c r="N862" s="158" t="s">
        <v>40</v>
      </c>
      <c r="O862" s="59"/>
      <c r="P862" s="159">
        <f>O862*H862</f>
        <v>0</v>
      </c>
      <c r="Q862" s="159">
        <v>8.0000000000000007E-5</v>
      </c>
      <c r="R862" s="159">
        <f>Q862*H862</f>
        <v>8.4703999999999997E-4</v>
      </c>
      <c r="S862" s="159">
        <v>0</v>
      </c>
      <c r="T862" s="160">
        <f>S862*H862</f>
        <v>0</v>
      </c>
      <c r="U862" s="33"/>
      <c r="V862" s="33"/>
      <c r="W862" s="33"/>
      <c r="X862" s="33"/>
      <c r="Y862" s="33"/>
      <c r="Z862" s="33"/>
      <c r="AA862" s="33"/>
      <c r="AB862" s="33"/>
      <c r="AC862" s="33"/>
      <c r="AD862" s="33"/>
      <c r="AE862" s="33"/>
      <c r="AR862" s="161" t="s">
        <v>268</v>
      </c>
      <c r="AT862" s="161" t="s">
        <v>159</v>
      </c>
      <c r="AU862" s="161" t="s">
        <v>83</v>
      </c>
      <c r="AY862" s="18" t="s">
        <v>157</v>
      </c>
      <c r="BE862" s="162">
        <f>IF(N862="základní",J862,0)</f>
        <v>0</v>
      </c>
      <c r="BF862" s="162">
        <f>IF(N862="snížená",J862,0)</f>
        <v>0</v>
      </c>
      <c r="BG862" s="162">
        <f>IF(N862="zákl. přenesená",J862,0)</f>
        <v>0</v>
      </c>
      <c r="BH862" s="162">
        <f>IF(N862="sníž. přenesená",J862,0)</f>
        <v>0</v>
      </c>
      <c r="BI862" s="162">
        <f>IF(N862="nulová",J862,0)</f>
        <v>0</v>
      </c>
      <c r="BJ862" s="18" t="s">
        <v>81</v>
      </c>
      <c r="BK862" s="162">
        <f>ROUND(I862*H862,2)</f>
        <v>0</v>
      </c>
      <c r="BL862" s="18" t="s">
        <v>268</v>
      </c>
      <c r="BM862" s="161" t="s">
        <v>1102</v>
      </c>
    </row>
    <row r="863" spans="1:65" s="2" customFormat="1" ht="29.25">
      <c r="A863" s="33"/>
      <c r="B863" s="34"/>
      <c r="C863" s="33"/>
      <c r="D863" s="163" t="s">
        <v>166</v>
      </c>
      <c r="E863" s="33"/>
      <c r="F863" s="164" t="s">
        <v>1103</v>
      </c>
      <c r="G863" s="33"/>
      <c r="H863" s="33"/>
      <c r="I863" s="165"/>
      <c r="J863" s="33"/>
      <c r="K863" s="33"/>
      <c r="L863" s="34"/>
      <c r="M863" s="166"/>
      <c r="N863" s="167"/>
      <c r="O863" s="59"/>
      <c r="P863" s="59"/>
      <c r="Q863" s="59"/>
      <c r="R863" s="59"/>
      <c r="S863" s="59"/>
      <c r="T863" s="60"/>
      <c r="U863" s="33"/>
      <c r="V863" s="33"/>
      <c r="W863" s="33"/>
      <c r="X863" s="33"/>
      <c r="Y863" s="33"/>
      <c r="Z863" s="33"/>
      <c r="AA863" s="33"/>
      <c r="AB863" s="33"/>
      <c r="AC863" s="33"/>
      <c r="AD863" s="33"/>
      <c r="AE863" s="33"/>
      <c r="AT863" s="18" t="s">
        <v>166</v>
      </c>
      <c r="AU863" s="18" t="s">
        <v>83</v>
      </c>
    </row>
    <row r="864" spans="1:65" s="2" customFormat="1" ht="24.2" customHeight="1">
      <c r="A864" s="33"/>
      <c r="B864" s="149"/>
      <c r="C864" s="150" t="s">
        <v>1104</v>
      </c>
      <c r="D864" s="150" t="s">
        <v>159</v>
      </c>
      <c r="E864" s="151" t="s">
        <v>1105</v>
      </c>
      <c r="F864" s="152" t="s">
        <v>1106</v>
      </c>
      <c r="G864" s="153" t="s">
        <v>302</v>
      </c>
      <c r="H864" s="154">
        <v>4.5999999999999999E-2</v>
      </c>
      <c r="I864" s="155"/>
      <c r="J864" s="156">
        <f>ROUND(I864*H864,2)</f>
        <v>0</v>
      </c>
      <c r="K864" s="152" t="s">
        <v>163</v>
      </c>
      <c r="L864" s="34"/>
      <c r="M864" s="157" t="s">
        <v>1</v>
      </c>
      <c r="N864" s="158" t="s">
        <v>40</v>
      </c>
      <c r="O864" s="59"/>
      <c r="P864" s="159">
        <f>O864*H864</f>
        <v>0</v>
      </c>
      <c r="Q864" s="159">
        <v>0</v>
      </c>
      <c r="R864" s="159">
        <f>Q864*H864</f>
        <v>0</v>
      </c>
      <c r="S864" s="159">
        <v>0</v>
      </c>
      <c r="T864" s="160">
        <f>S864*H864</f>
        <v>0</v>
      </c>
      <c r="U864" s="33"/>
      <c r="V864" s="33"/>
      <c r="W864" s="33"/>
      <c r="X864" s="33"/>
      <c r="Y864" s="33"/>
      <c r="Z864" s="33"/>
      <c r="AA864" s="33"/>
      <c r="AB864" s="33"/>
      <c r="AC864" s="33"/>
      <c r="AD864" s="33"/>
      <c r="AE864" s="33"/>
      <c r="AR864" s="161" t="s">
        <v>268</v>
      </c>
      <c r="AT864" s="161" t="s">
        <v>159</v>
      </c>
      <c r="AU864" s="161" t="s">
        <v>83</v>
      </c>
      <c r="AY864" s="18" t="s">
        <v>157</v>
      </c>
      <c r="BE864" s="162">
        <f>IF(N864="základní",J864,0)</f>
        <v>0</v>
      </c>
      <c r="BF864" s="162">
        <f>IF(N864="snížená",J864,0)</f>
        <v>0</v>
      </c>
      <c r="BG864" s="162">
        <f>IF(N864="zákl. přenesená",J864,0)</f>
        <v>0</v>
      </c>
      <c r="BH864" s="162">
        <f>IF(N864="sníž. přenesená",J864,0)</f>
        <v>0</v>
      </c>
      <c r="BI864" s="162">
        <f>IF(N864="nulová",J864,0)</f>
        <v>0</v>
      </c>
      <c r="BJ864" s="18" t="s">
        <v>81</v>
      </c>
      <c r="BK864" s="162">
        <f>ROUND(I864*H864,2)</f>
        <v>0</v>
      </c>
      <c r="BL864" s="18" t="s">
        <v>268</v>
      </c>
      <c r="BM864" s="161" t="s">
        <v>1107</v>
      </c>
    </row>
    <row r="865" spans="1:65" s="2" customFormat="1" ht="29.25">
      <c r="A865" s="33"/>
      <c r="B865" s="34"/>
      <c r="C865" s="33"/>
      <c r="D865" s="163" t="s">
        <v>166</v>
      </c>
      <c r="E865" s="33"/>
      <c r="F865" s="164" t="s">
        <v>1108</v>
      </c>
      <c r="G865" s="33"/>
      <c r="H865" s="33"/>
      <c r="I865" s="165"/>
      <c r="J865" s="33"/>
      <c r="K865" s="33"/>
      <c r="L865" s="34"/>
      <c r="M865" s="166"/>
      <c r="N865" s="167"/>
      <c r="O865" s="59"/>
      <c r="P865" s="59"/>
      <c r="Q865" s="59"/>
      <c r="R865" s="59"/>
      <c r="S865" s="59"/>
      <c r="T865" s="60"/>
      <c r="U865" s="33"/>
      <c r="V865" s="33"/>
      <c r="W865" s="33"/>
      <c r="X865" s="33"/>
      <c r="Y865" s="33"/>
      <c r="Z865" s="33"/>
      <c r="AA865" s="33"/>
      <c r="AB865" s="33"/>
      <c r="AC865" s="33"/>
      <c r="AD865" s="33"/>
      <c r="AE865" s="33"/>
      <c r="AT865" s="18" t="s">
        <v>166</v>
      </c>
      <c r="AU865" s="18" t="s">
        <v>83</v>
      </c>
    </row>
    <row r="866" spans="1:65" s="12" customFormat="1" ht="22.9" customHeight="1">
      <c r="B866" s="136"/>
      <c r="D866" s="137" t="s">
        <v>74</v>
      </c>
      <c r="E866" s="147" t="s">
        <v>1109</v>
      </c>
      <c r="F866" s="147" t="s">
        <v>1110</v>
      </c>
      <c r="I866" s="139"/>
      <c r="J866" s="148">
        <f>BK866</f>
        <v>0</v>
      </c>
      <c r="L866" s="136"/>
      <c r="M866" s="141"/>
      <c r="N866" s="142"/>
      <c r="O866" s="142"/>
      <c r="P866" s="143">
        <f>SUM(P867:P883)</f>
        <v>0</v>
      </c>
      <c r="Q866" s="142"/>
      <c r="R866" s="143">
        <f>SUM(R867:R883)</f>
        <v>0</v>
      </c>
      <c r="S866" s="142"/>
      <c r="T866" s="144">
        <f>SUM(T867:T883)</f>
        <v>0</v>
      </c>
      <c r="AR866" s="137" t="s">
        <v>83</v>
      </c>
      <c r="AT866" s="145" t="s">
        <v>74</v>
      </c>
      <c r="AU866" s="145" t="s">
        <v>81</v>
      </c>
      <c r="AY866" s="137" t="s">
        <v>157</v>
      </c>
      <c r="BK866" s="146">
        <f>SUM(BK867:BK883)</f>
        <v>0</v>
      </c>
    </row>
    <row r="867" spans="1:65" s="2" customFormat="1" ht="24.2" customHeight="1">
      <c r="A867" s="33"/>
      <c r="B867" s="149"/>
      <c r="C867" s="150" t="s">
        <v>1111</v>
      </c>
      <c r="D867" s="150" t="s">
        <v>159</v>
      </c>
      <c r="E867" s="151" t="s">
        <v>1112</v>
      </c>
      <c r="F867" s="152" t="s">
        <v>1113</v>
      </c>
      <c r="G867" s="153" t="s">
        <v>358</v>
      </c>
      <c r="H867" s="154">
        <v>1</v>
      </c>
      <c r="I867" s="155"/>
      <c r="J867" s="156">
        <f>ROUND(I867*H867,2)</f>
        <v>0</v>
      </c>
      <c r="K867" s="152" t="s">
        <v>1</v>
      </c>
      <c r="L867" s="34"/>
      <c r="M867" s="157" t="s">
        <v>1</v>
      </c>
      <c r="N867" s="158" t="s">
        <v>40</v>
      </c>
      <c r="O867" s="59"/>
      <c r="P867" s="159">
        <f>O867*H867</f>
        <v>0</v>
      </c>
      <c r="Q867" s="159">
        <v>0</v>
      </c>
      <c r="R867" s="159">
        <f>Q867*H867</f>
        <v>0</v>
      </c>
      <c r="S867" s="159">
        <v>0</v>
      </c>
      <c r="T867" s="160">
        <f>S867*H867</f>
        <v>0</v>
      </c>
      <c r="U867" s="33"/>
      <c r="V867" s="33"/>
      <c r="W867" s="33"/>
      <c r="X867" s="33"/>
      <c r="Y867" s="33"/>
      <c r="Z867" s="33"/>
      <c r="AA867" s="33"/>
      <c r="AB867" s="33"/>
      <c r="AC867" s="33"/>
      <c r="AD867" s="33"/>
      <c r="AE867" s="33"/>
      <c r="AR867" s="161" t="s">
        <v>268</v>
      </c>
      <c r="AT867" s="161" t="s">
        <v>159</v>
      </c>
      <c r="AU867" s="161" t="s">
        <v>83</v>
      </c>
      <c r="AY867" s="18" t="s">
        <v>157</v>
      </c>
      <c r="BE867" s="162">
        <f>IF(N867="základní",J867,0)</f>
        <v>0</v>
      </c>
      <c r="BF867" s="162">
        <f>IF(N867="snížená",J867,0)</f>
        <v>0</v>
      </c>
      <c r="BG867" s="162">
        <f>IF(N867="zákl. přenesená",J867,0)</f>
        <v>0</v>
      </c>
      <c r="BH867" s="162">
        <f>IF(N867="sníž. přenesená",J867,0)</f>
        <v>0</v>
      </c>
      <c r="BI867" s="162">
        <f>IF(N867="nulová",J867,0)</f>
        <v>0</v>
      </c>
      <c r="BJ867" s="18" t="s">
        <v>81</v>
      </c>
      <c r="BK867" s="162">
        <f>ROUND(I867*H867,2)</f>
        <v>0</v>
      </c>
      <c r="BL867" s="18" t="s">
        <v>268</v>
      </c>
      <c r="BM867" s="161" t="s">
        <v>1114</v>
      </c>
    </row>
    <row r="868" spans="1:65" s="2" customFormat="1" ht="19.5">
      <c r="A868" s="33"/>
      <c r="B868" s="34"/>
      <c r="C868" s="33"/>
      <c r="D868" s="163" t="s">
        <v>166</v>
      </c>
      <c r="E868" s="33"/>
      <c r="F868" s="164" t="s">
        <v>1113</v>
      </c>
      <c r="G868" s="33"/>
      <c r="H868" s="33"/>
      <c r="I868" s="165"/>
      <c r="J868" s="33"/>
      <c r="K868" s="33"/>
      <c r="L868" s="34"/>
      <c r="M868" s="166"/>
      <c r="N868" s="167"/>
      <c r="O868" s="59"/>
      <c r="P868" s="59"/>
      <c r="Q868" s="59"/>
      <c r="R868" s="59"/>
      <c r="S868" s="59"/>
      <c r="T868" s="60"/>
      <c r="U868" s="33"/>
      <c r="V868" s="33"/>
      <c r="W868" s="33"/>
      <c r="X868" s="33"/>
      <c r="Y868" s="33"/>
      <c r="Z868" s="33"/>
      <c r="AA868" s="33"/>
      <c r="AB868" s="33"/>
      <c r="AC868" s="33"/>
      <c r="AD868" s="33"/>
      <c r="AE868" s="33"/>
      <c r="AT868" s="18" t="s">
        <v>166</v>
      </c>
      <c r="AU868" s="18" t="s">
        <v>83</v>
      </c>
    </row>
    <row r="869" spans="1:65" s="2" customFormat="1" ht="29.25">
      <c r="A869" s="33"/>
      <c r="B869" s="34"/>
      <c r="C869" s="33"/>
      <c r="D869" s="163" t="s">
        <v>168</v>
      </c>
      <c r="E869" s="33"/>
      <c r="F869" s="168" t="s">
        <v>169</v>
      </c>
      <c r="G869" s="33"/>
      <c r="H869" s="33"/>
      <c r="I869" s="165"/>
      <c r="J869" s="33"/>
      <c r="K869" s="33"/>
      <c r="L869" s="34"/>
      <c r="M869" s="166"/>
      <c r="N869" s="167"/>
      <c r="O869" s="59"/>
      <c r="P869" s="59"/>
      <c r="Q869" s="59"/>
      <c r="R869" s="59"/>
      <c r="S869" s="59"/>
      <c r="T869" s="60"/>
      <c r="U869" s="33"/>
      <c r="V869" s="33"/>
      <c r="W869" s="33"/>
      <c r="X869" s="33"/>
      <c r="Y869" s="33"/>
      <c r="Z869" s="33"/>
      <c r="AA869" s="33"/>
      <c r="AB869" s="33"/>
      <c r="AC869" s="33"/>
      <c r="AD869" s="33"/>
      <c r="AE869" s="33"/>
      <c r="AT869" s="18" t="s">
        <v>168</v>
      </c>
      <c r="AU869" s="18" t="s">
        <v>83</v>
      </c>
    </row>
    <row r="870" spans="1:65" s="14" customFormat="1" ht="11.25">
      <c r="B870" s="176"/>
      <c r="D870" s="163" t="s">
        <v>170</v>
      </c>
      <c r="E870" s="177" t="s">
        <v>1</v>
      </c>
      <c r="F870" s="178" t="s">
        <v>81</v>
      </c>
      <c r="H870" s="179">
        <v>1</v>
      </c>
      <c r="I870" s="180"/>
      <c r="L870" s="176"/>
      <c r="M870" s="181"/>
      <c r="N870" s="182"/>
      <c r="O870" s="182"/>
      <c r="P870" s="182"/>
      <c r="Q870" s="182"/>
      <c r="R870" s="182"/>
      <c r="S870" s="182"/>
      <c r="T870" s="183"/>
      <c r="AT870" s="177" t="s">
        <v>170</v>
      </c>
      <c r="AU870" s="177" t="s">
        <v>83</v>
      </c>
      <c r="AV870" s="14" t="s">
        <v>83</v>
      </c>
      <c r="AW870" s="14" t="s">
        <v>32</v>
      </c>
      <c r="AX870" s="14" t="s">
        <v>81</v>
      </c>
      <c r="AY870" s="177" t="s">
        <v>157</v>
      </c>
    </row>
    <row r="871" spans="1:65" s="2" customFormat="1" ht="24.2" customHeight="1">
      <c r="A871" s="33"/>
      <c r="B871" s="149"/>
      <c r="C871" s="150" t="s">
        <v>1115</v>
      </c>
      <c r="D871" s="150" t="s">
        <v>159</v>
      </c>
      <c r="E871" s="151" t="s">
        <v>1116</v>
      </c>
      <c r="F871" s="152" t="s">
        <v>1117</v>
      </c>
      <c r="G871" s="153" t="s">
        <v>358</v>
      </c>
      <c r="H871" s="154">
        <v>1</v>
      </c>
      <c r="I871" s="155"/>
      <c r="J871" s="156">
        <f>ROUND(I871*H871,2)</f>
        <v>0</v>
      </c>
      <c r="K871" s="152" t="s">
        <v>1</v>
      </c>
      <c r="L871" s="34"/>
      <c r="M871" s="157" t="s">
        <v>1</v>
      </c>
      <c r="N871" s="158" t="s">
        <v>40</v>
      </c>
      <c r="O871" s="59"/>
      <c r="P871" s="159">
        <f>O871*H871</f>
        <v>0</v>
      </c>
      <c r="Q871" s="159">
        <v>0</v>
      </c>
      <c r="R871" s="159">
        <f>Q871*H871</f>
        <v>0</v>
      </c>
      <c r="S871" s="159">
        <v>0</v>
      </c>
      <c r="T871" s="160">
        <f>S871*H871</f>
        <v>0</v>
      </c>
      <c r="U871" s="33"/>
      <c r="V871" s="33"/>
      <c r="W871" s="33"/>
      <c r="X871" s="33"/>
      <c r="Y871" s="33"/>
      <c r="Z871" s="33"/>
      <c r="AA871" s="33"/>
      <c r="AB871" s="33"/>
      <c r="AC871" s="33"/>
      <c r="AD871" s="33"/>
      <c r="AE871" s="33"/>
      <c r="AR871" s="161" t="s">
        <v>268</v>
      </c>
      <c r="AT871" s="161" t="s">
        <v>159</v>
      </c>
      <c r="AU871" s="161" t="s">
        <v>83</v>
      </c>
      <c r="AY871" s="18" t="s">
        <v>157</v>
      </c>
      <c r="BE871" s="162">
        <f>IF(N871="základní",J871,0)</f>
        <v>0</v>
      </c>
      <c r="BF871" s="162">
        <f>IF(N871="snížená",J871,0)</f>
        <v>0</v>
      </c>
      <c r="BG871" s="162">
        <f>IF(N871="zákl. přenesená",J871,0)</f>
        <v>0</v>
      </c>
      <c r="BH871" s="162">
        <f>IF(N871="sníž. přenesená",J871,0)</f>
        <v>0</v>
      </c>
      <c r="BI871" s="162">
        <f>IF(N871="nulová",J871,0)</f>
        <v>0</v>
      </c>
      <c r="BJ871" s="18" t="s">
        <v>81</v>
      </c>
      <c r="BK871" s="162">
        <f>ROUND(I871*H871,2)</f>
        <v>0</v>
      </c>
      <c r="BL871" s="18" t="s">
        <v>268</v>
      </c>
      <c r="BM871" s="161" t="s">
        <v>1118</v>
      </c>
    </row>
    <row r="872" spans="1:65" s="2" customFormat="1" ht="11.25">
      <c r="A872" s="33"/>
      <c r="B872" s="34"/>
      <c r="C872" s="33"/>
      <c r="D872" s="163" t="s">
        <v>166</v>
      </c>
      <c r="E872" s="33"/>
      <c r="F872" s="164" t="s">
        <v>1119</v>
      </c>
      <c r="G872" s="33"/>
      <c r="H872" s="33"/>
      <c r="I872" s="165"/>
      <c r="J872" s="33"/>
      <c r="K872" s="33"/>
      <c r="L872" s="34"/>
      <c r="M872" s="166"/>
      <c r="N872" s="167"/>
      <c r="O872" s="59"/>
      <c r="P872" s="59"/>
      <c r="Q872" s="59"/>
      <c r="R872" s="59"/>
      <c r="S872" s="59"/>
      <c r="T872" s="60"/>
      <c r="U872" s="33"/>
      <c r="V872" s="33"/>
      <c r="W872" s="33"/>
      <c r="X872" s="33"/>
      <c r="Y872" s="33"/>
      <c r="Z872" s="33"/>
      <c r="AA872" s="33"/>
      <c r="AB872" s="33"/>
      <c r="AC872" s="33"/>
      <c r="AD872" s="33"/>
      <c r="AE872" s="33"/>
      <c r="AT872" s="18" t="s">
        <v>166</v>
      </c>
      <c r="AU872" s="18" t="s">
        <v>83</v>
      </c>
    </row>
    <row r="873" spans="1:65" s="2" customFormat="1" ht="29.25">
      <c r="A873" s="33"/>
      <c r="B873" s="34"/>
      <c r="C873" s="33"/>
      <c r="D873" s="163" t="s">
        <v>168</v>
      </c>
      <c r="E873" s="33"/>
      <c r="F873" s="168" t="s">
        <v>169</v>
      </c>
      <c r="G873" s="33"/>
      <c r="H873" s="33"/>
      <c r="I873" s="165"/>
      <c r="J873" s="33"/>
      <c r="K873" s="33"/>
      <c r="L873" s="34"/>
      <c r="M873" s="166"/>
      <c r="N873" s="167"/>
      <c r="O873" s="59"/>
      <c r="P873" s="59"/>
      <c r="Q873" s="59"/>
      <c r="R873" s="59"/>
      <c r="S873" s="59"/>
      <c r="T873" s="60"/>
      <c r="U873" s="33"/>
      <c r="V873" s="33"/>
      <c r="W873" s="33"/>
      <c r="X873" s="33"/>
      <c r="Y873" s="33"/>
      <c r="Z873" s="33"/>
      <c r="AA873" s="33"/>
      <c r="AB873" s="33"/>
      <c r="AC873" s="33"/>
      <c r="AD873" s="33"/>
      <c r="AE873" s="33"/>
      <c r="AT873" s="18" t="s">
        <v>168</v>
      </c>
      <c r="AU873" s="18" t="s">
        <v>83</v>
      </c>
    </row>
    <row r="874" spans="1:65" s="14" customFormat="1" ht="11.25">
      <c r="B874" s="176"/>
      <c r="D874" s="163" t="s">
        <v>170</v>
      </c>
      <c r="E874" s="177" t="s">
        <v>1</v>
      </c>
      <c r="F874" s="178" t="s">
        <v>81</v>
      </c>
      <c r="H874" s="179">
        <v>1</v>
      </c>
      <c r="I874" s="180"/>
      <c r="L874" s="176"/>
      <c r="M874" s="181"/>
      <c r="N874" s="182"/>
      <c r="O874" s="182"/>
      <c r="P874" s="182"/>
      <c r="Q874" s="182"/>
      <c r="R874" s="182"/>
      <c r="S874" s="182"/>
      <c r="T874" s="183"/>
      <c r="AT874" s="177" t="s">
        <v>170</v>
      </c>
      <c r="AU874" s="177" t="s">
        <v>83</v>
      </c>
      <c r="AV874" s="14" t="s">
        <v>83</v>
      </c>
      <c r="AW874" s="14" t="s">
        <v>32</v>
      </c>
      <c r="AX874" s="14" t="s">
        <v>81</v>
      </c>
      <c r="AY874" s="177" t="s">
        <v>157</v>
      </c>
    </row>
    <row r="875" spans="1:65" s="2" customFormat="1" ht="33" customHeight="1">
      <c r="A875" s="33"/>
      <c r="B875" s="149"/>
      <c r="C875" s="150" t="s">
        <v>1120</v>
      </c>
      <c r="D875" s="150" t="s">
        <v>159</v>
      </c>
      <c r="E875" s="151" t="s">
        <v>1121</v>
      </c>
      <c r="F875" s="152" t="s">
        <v>1122</v>
      </c>
      <c r="G875" s="153" t="s">
        <v>183</v>
      </c>
      <c r="H875" s="154">
        <v>5</v>
      </c>
      <c r="I875" s="155"/>
      <c r="J875" s="156">
        <f>ROUND(I875*H875,2)</f>
        <v>0</v>
      </c>
      <c r="K875" s="152" t="s">
        <v>1</v>
      </c>
      <c r="L875" s="34"/>
      <c r="M875" s="157" t="s">
        <v>1</v>
      </c>
      <c r="N875" s="158" t="s">
        <v>40</v>
      </c>
      <c r="O875" s="59"/>
      <c r="P875" s="159">
        <f>O875*H875</f>
        <v>0</v>
      </c>
      <c r="Q875" s="159">
        <v>0</v>
      </c>
      <c r="R875" s="159">
        <f>Q875*H875</f>
        <v>0</v>
      </c>
      <c r="S875" s="159">
        <v>0</v>
      </c>
      <c r="T875" s="160">
        <f>S875*H875</f>
        <v>0</v>
      </c>
      <c r="U875" s="33"/>
      <c r="V875" s="33"/>
      <c r="W875" s="33"/>
      <c r="X875" s="33"/>
      <c r="Y875" s="33"/>
      <c r="Z875" s="33"/>
      <c r="AA875" s="33"/>
      <c r="AB875" s="33"/>
      <c r="AC875" s="33"/>
      <c r="AD875" s="33"/>
      <c r="AE875" s="33"/>
      <c r="AR875" s="161" t="s">
        <v>268</v>
      </c>
      <c r="AT875" s="161" t="s">
        <v>159</v>
      </c>
      <c r="AU875" s="161" t="s">
        <v>83</v>
      </c>
      <c r="AY875" s="18" t="s">
        <v>157</v>
      </c>
      <c r="BE875" s="162">
        <f>IF(N875="základní",J875,0)</f>
        <v>0</v>
      </c>
      <c r="BF875" s="162">
        <f>IF(N875="snížená",J875,0)</f>
        <v>0</v>
      </c>
      <c r="BG875" s="162">
        <f>IF(N875="zákl. přenesená",J875,0)</f>
        <v>0</v>
      </c>
      <c r="BH875" s="162">
        <f>IF(N875="sníž. přenesená",J875,0)</f>
        <v>0</v>
      </c>
      <c r="BI875" s="162">
        <f>IF(N875="nulová",J875,0)</f>
        <v>0</v>
      </c>
      <c r="BJ875" s="18" t="s">
        <v>81</v>
      </c>
      <c r="BK875" s="162">
        <f>ROUND(I875*H875,2)</f>
        <v>0</v>
      </c>
      <c r="BL875" s="18" t="s">
        <v>268</v>
      </c>
      <c r="BM875" s="161" t="s">
        <v>1123</v>
      </c>
    </row>
    <row r="876" spans="1:65" s="2" customFormat="1" ht="19.5">
      <c r="A876" s="33"/>
      <c r="B876" s="34"/>
      <c r="C876" s="33"/>
      <c r="D876" s="163" t="s">
        <v>166</v>
      </c>
      <c r="E876" s="33"/>
      <c r="F876" s="164" t="s">
        <v>1122</v>
      </c>
      <c r="G876" s="33"/>
      <c r="H876" s="33"/>
      <c r="I876" s="165"/>
      <c r="J876" s="33"/>
      <c r="K876" s="33"/>
      <c r="L876" s="34"/>
      <c r="M876" s="166"/>
      <c r="N876" s="167"/>
      <c r="O876" s="59"/>
      <c r="P876" s="59"/>
      <c r="Q876" s="59"/>
      <c r="R876" s="59"/>
      <c r="S876" s="59"/>
      <c r="T876" s="60"/>
      <c r="U876" s="33"/>
      <c r="V876" s="33"/>
      <c r="W876" s="33"/>
      <c r="X876" s="33"/>
      <c r="Y876" s="33"/>
      <c r="Z876" s="33"/>
      <c r="AA876" s="33"/>
      <c r="AB876" s="33"/>
      <c r="AC876" s="33"/>
      <c r="AD876" s="33"/>
      <c r="AE876" s="33"/>
      <c r="AT876" s="18" t="s">
        <v>166</v>
      </c>
      <c r="AU876" s="18" t="s">
        <v>83</v>
      </c>
    </row>
    <row r="877" spans="1:65" s="2" customFormat="1" ht="39">
      <c r="A877" s="33"/>
      <c r="B877" s="34"/>
      <c r="C877" s="33"/>
      <c r="D877" s="163" t="s">
        <v>168</v>
      </c>
      <c r="E877" s="33"/>
      <c r="F877" s="168" t="s">
        <v>1124</v>
      </c>
      <c r="G877" s="33"/>
      <c r="H877" s="33"/>
      <c r="I877" s="165"/>
      <c r="J877" s="33"/>
      <c r="K877" s="33"/>
      <c r="L877" s="34"/>
      <c r="M877" s="166"/>
      <c r="N877" s="167"/>
      <c r="O877" s="59"/>
      <c r="P877" s="59"/>
      <c r="Q877" s="59"/>
      <c r="R877" s="59"/>
      <c r="S877" s="59"/>
      <c r="T877" s="60"/>
      <c r="U877" s="33"/>
      <c r="V877" s="33"/>
      <c r="W877" s="33"/>
      <c r="X877" s="33"/>
      <c r="Y877" s="33"/>
      <c r="Z877" s="33"/>
      <c r="AA877" s="33"/>
      <c r="AB877" s="33"/>
      <c r="AC877" s="33"/>
      <c r="AD877" s="33"/>
      <c r="AE877" s="33"/>
      <c r="AT877" s="18" t="s">
        <v>168</v>
      </c>
      <c r="AU877" s="18" t="s">
        <v>83</v>
      </c>
    </row>
    <row r="878" spans="1:65" s="14" customFormat="1" ht="11.25">
      <c r="B878" s="176"/>
      <c r="D878" s="163" t="s">
        <v>170</v>
      </c>
      <c r="E878" s="177" t="s">
        <v>1</v>
      </c>
      <c r="F878" s="178" t="s">
        <v>196</v>
      </c>
      <c r="H878" s="179">
        <v>5</v>
      </c>
      <c r="I878" s="180"/>
      <c r="L878" s="176"/>
      <c r="M878" s="181"/>
      <c r="N878" s="182"/>
      <c r="O878" s="182"/>
      <c r="P878" s="182"/>
      <c r="Q878" s="182"/>
      <c r="R878" s="182"/>
      <c r="S878" s="182"/>
      <c r="T878" s="183"/>
      <c r="AT878" s="177" t="s">
        <v>170</v>
      </c>
      <c r="AU878" s="177" t="s">
        <v>83</v>
      </c>
      <c r="AV878" s="14" t="s">
        <v>83</v>
      </c>
      <c r="AW878" s="14" t="s">
        <v>32</v>
      </c>
      <c r="AX878" s="14" t="s">
        <v>81</v>
      </c>
      <c r="AY878" s="177" t="s">
        <v>157</v>
      </c>
    </row>
    <row r="879" spans="1:65" s="2" customFormat="1" ht="33" customHeight="1">
      <c r="A879" s="33"/>
      <c r="B879" s="149"/>
      <c r="C879" s="150" t="s">
        <v>1125</v>
      </c>
      <c r="D879" s="150" t="s">
        <v>159</v>
      </c>
      <c r="E879" s="151" t="s">
        <v>1126</v>
      </c>
      <c r="F879" s="152" t="s">
        <v>1127</v>
      </c>
      <c r="G879" s="153" t="s">
        <v>183</v>
      </c>
      <c r="H879" s="154">
        <v>5</v>
      </c>
      <c r="I879" s="155"/>
      <c r="J879" s="156">
        <f>ROUND(I879*H879,2)</f>
        <v>0</v>
      </c>
      <c r="K879" s="152" t="s">
        <v>1</v>
      </c>
      <c r="L879" s="34"/>
      <c r="M879" s="157" t="s">
        <v>1</v>
      </c>
      <c r="N879" s="158" t="s">
        <v>40</v>
      </c>
      <c r="O879" s="59"/>
      <c r="P879" s="159">
        <f>O879*H879</f>
        <v>0</v>
      </c>
      <c r="Q879" s="159">
        <v>0</v>
      </c>
      <c r="R879" s="159">
        <f>Q879*H879</f>
        <v>0</v>
      </c>
      <c r="S879" s="159">
        <v>0</v>
      </c>
      <c r="T879" s="160">
        <f>S879*H879</f>
        <v>0</v>
      </c>
      <c r="U879" s="33"/>
      <c r="V879" s="33"/>
      <c r="W879" s="33"/>
      <c r="X879" s="33"/>
      <c r="Y879" s="33"/>
      <c r="Z879" s="33"/>
      <c r="AA879" s="33"/>
      <c r="AB879" s="33"/>
      <c r="AC879" s="33"/>
      <c r="AD879" s="33"/>
      <c r="AE879" s="33"/>
      <c r="AR879" s="161" t="s">
        <v>268</v>
      </c>
      <c r="AT879" s="161" t="s">
        <v>159</v>
      </c>
      <c r="AU879" s="161" t="s">
        <v>83</v>
      </c>
      <c r="AY879" s="18" t="s">
        <v>157</v>
      </c>
      <c r="BE879" s="162">
        <f>IF(N879="základní",J879,0)</f>
        <v>0</v>
      </c>
      <c r="BF879" s="162">
        <f>IF(N879="snížená",J879,0)</f>
        <v>0</v>
      </c>
      <c r="BG879" s="162">
        <f>IF(N879="zákl. přenesená",J879,0)</f>
        <v>0</v>
      </c>
      <c r="BH879" s="162">
        <f>IF(N879="sníž. přenesená",J879,0)</f>
        <v>0</v>
      </c>
      <c r="BI879" s="162">
        <f>IF(N879="nulová",J879,0)</f>
        <v>0</v>
      </c>
      <c r="BJ879" s="18" t="s">
        <v>81</v>
      </c>
      <c r="BK879" s="162">
        <f>ROUND(I879*H879,2)</f>
        <v>0</v>
      </c>
      <c r="BL879" s="18" t="s">
        <v>268</v>
      </c>
      <c r="BM879" s="161" t="s">
        <v>1128</v>
      </c>
    </row>
    <row r="880" spans="1:65" s="2" customFormat="1" ht="19.5">
      <c r="A880" s="33"/>
      <c r="B880" s="34"/>
      <c r="C880" s="33"/>
      <c r="D880" s="163" t="s">
        <v>166</v>
      </c>
      <c r="E880" s="33"/>
      <c r="F880" s="164" t="s">
        <v>1129</v>
      </c>
      <c r="G880" s="33"/>
      <c r="H880" s="33"/>
      <c r="I880" s="165"/>
      <c r="J880" s="33"/>
      <c r="K880" s="33"/>
      <c r="L880" s="34"/>
      <c r="M880" s="166"/>
      <c r="N880" s="167"/>
      <c r="O880" s="59"/>
      <c r="P880" s="59"/>
      <c r="Q880" s="59"/>
      <c r="R880" s="59"/>
      <c r="S880" s="59"/>
      <c r="T880" s="60"/>
      <c r="U880" s="33"/>
      <c r="V880" s="33"/>
      <c r="W880" s="33"/>
      <c r="X880" s="33"/>
      <c r="Y880" s="33"/>
      <c r="Z880" s="33"/>
      <c r="AA880" s="33"/>
      <c r="AB880" s="33"/>
      <c r="AC880" s="33"/>
      <c r="AD880" s="33"/>
      <c r="AE880" s="33"/>
      <c r="AT880" s="18" t="s">
        <v>166</v>
      </c>
      <c r="AU880" s="18" t="s">
        <v>83</v>
      </c>
    </row>
    <row r="881" spans="1:65" s="2" customFormat="1" ht="39">
      <c r="A881" s="33"/>
      <c r="B881" s="34"/>
      <c r="C881" s="33"/>
      <c r="D881" s="163" t="s">
        <v>168</v>
      </c>
      <c r="E881" s="33"/>
      <c r="F881" s="168" t="s">
        <v>1130</v>
      </c>
      <c r="G881" s="33"/>
      <c r="H881" s="33"/>
      <c r="I881" s="165"/>
      <c r="J881" s="33"/>
      <c r="K881" s="33"/>
      <c r="L881" s="34"/>
      <c r="M881" s="166"/>
      <c r="N881" s="167"/>
      <c r="O881" s="59"/>
      <c r="P881" s="59"/>
      <c r="Q881" s="59"/>
      <c r="R881" s="59"/>
      <c r="S881" s="59"/>
      <c r="T881" s="60"/>
      <c r="U881" s="33"/>
      <c r="V881" s="33"/>
      <c r="W881" s="33"/>
      <c r="X881" s="33"/>
      <c r="Y881" s="33"/>
      <c r="Z881" s="33"/>
      <c r="AA881" s="33"/>
      <c r="AB881" s="33"/>
      <c r="AC881" s="33"/>
      <c r="AD881" s="33"/>
      <c r="AE881" s="33"/>
      <c r="AT881" s="18" t="s">
        <v>168</v>
      </c>
      <c r="AU881" s="18" t="s">
        <v>83</v>
      </c>
    </row>
    <row r="882" spans="1:65" s="13" customFormat="1" ht="11.25">
      <c r="B882" s="169"/>
      <c r="D882" s="163" t="s">
        <v>170</v>
      </c>
      <c r="E882" s="170" t="s">
        <v>1</v>
      </c>
      <c r="F882" s="171" t="s">
        <v>1131</v>
      </c>
      <c r="H882" s="170" t="s">
        <v>1</v>
      </c>
      <c r="I882" s="172"/>
      <c r="L882" s="169"/>
      <c r="M882" s="173"/>
      <c r="N882" s="174"/>
      <c r="O882" s="174"/>
      <c r="P882" s="174"/>
      <c r="Q882" s="174"/>
      <c r="R882" s="174"/>
      <c r="S882" s="174"/>
      <c r="T882" s="175"/>
      <c r="AT882" s="170" t="s">
        <v>170</v>
      </c>
      <c r="AU882" s="170" t="s">
        <v>83</v>
      </c>
      <c r="AV882" s="13" t="s">
        <v>81</v>
      </c>
      <c r="AW882" s="13" t="s">
        <v>32</v>
      </c>
      <c r="AX882" s="13" t="s">
        <v>75</v>
      </c>
      <c r="AY882" s="170" t="s">
        <v>157</v>
      </c>
    </row>
    <row r="883" spans="1:65" s="14" customFormat="1" ht="11.25">
      <c r="B883" s="176"/>
      <c r="D883" s="163" t="s">
        <v>170</v>
      </c>
      <c r="E883" s="177" t="s">
        <v>1</v>
      </c>
      <c r="F883" s="178" t="s">
        <v>1132</v>
      </c>
      <c r="H883" s="179">
        <v>5</v>
      </c>
      <c r="I883" s="180"/>
      <c r="L883" s="176"/>
      <c r="M883" s="181"/>
      <c r="N883" s="182"/>
      <c r="O883" s="182"/>
      <c r="P883" s="182"/>
      <c r="Q883" s="182"/>
      <c r="R883" s="182"/>
      <c r="S883" s="182"/>
      <c r="T883" s="183"/>
      <c r="AT883" s="177" t="s">
        <v>170</v>
      </c>
      <c r="AU883" s="177" t="s">
        <v>83</v>
      </c>
      <c r="AV883" s="14" t="s">
        <v>83</v>
      </c>
      <c r="AW883" s="14" t="s">
        <v>32</v>
      </c>
      <c r="AX883" s="14" t="s">
        <v>81</v>
      </c>
      <c r="AY883" s="177" t="s">
        <v>157</v>
      </c>
    </row>
    <row r="884" spans="1:65" s="12" customFormat="1" ht="22.9" customHeight="1">
      <c r="B884" s="136"/>
      <c r="D884" s="137" t="s">
        <v>74</v>
      </c>
      <c r="E884" s="147" t="s">
        <v>1133</v>
      </c>
      <c r="F884" s="147" t="s">
        <v>1134</v>
      </c>
      <c r="I884" s="139"/>
      <c r="J884" s="148">
        <f>BK884</f>
        <v>0</v>
      </c>
      <c r="L884" s="136"/>
      <c r="M884" s="141"/>
      <c r="N884" s="142"/>
      <c r="O884" s="142"/>
      <c r="P884" s="143">
        <f>SUM(P885:P927)</f>
        <v>0</v>
      </c>
      <c r="Q884" s="142"/>
      <c r="R884" s="143">
        <f>SUM(R885:R927)</f>
        <v>0.10452750000000001</v>
      </c>
      <c r="S884" s="142"/>
      <c r="T884" s="144">
        <f>SUM(T885:T927)</f>
        <v>3.0598199999999999E-2</v>
      </c>
      <c r="AR884" s="137" t="s">
        <v>83</v>
      </c>
      <c r="AT884" s="145" t="s">
        <v>74</v>
      </c>
      <c r="AU884" s="145" t="s">
        <v>81</v>
      </c>
      <c r="AY884" s="137" t="s">
        <v>157</v>
      </c>
      <c r="BK884" s="146">
        <f>SUM(BK885:BK927)</f>
        <v>0</v>
      </c>
    </row>
    <row r="885" spans="1:65" s="2" customFormat="1" ht="49.15" customHeight="1">
      <c r="A885" s="33"/>
      <c r="B885" s="149"/>
      <c r="C885" s="150" t="s">
        <v>1135</v>
      </c>
      <c r="D885" s="150" t="s">
        <v>159</v>
      </c>
      <c r="E885" s="151" t="s">
        <v>1136</v>
      </c>
      <c r="F885" s="152" t="s">
        <v>1137</v>
      </c>
      <c r="G885" s="153" t="s">
        <v>358</v>
      </c>
      <c r="H885" s="154">
        <v>1</v>
      </c>
      <c r="I885" s="155"/>
      <c r="J885" s="156">
        <f>ROUND(I885*H885,2)</f>
        <v>0</v>
      </c>
      <c r="K885" s="152" t="s">
        <v>1</v>
      </c>
      <c r="L885" s="34"/>
      <c r="M885" s="157" t="s">
        <v>1</v>
      </c>
      <c r="N885" s="158" t="s">
        <v>40</v>
      </c>
      <c r="O885" s="59"/>
      <c r="P885" s="159">
        <f>O885*H885</f>
        <v>0</v>
      </c>
      <c r="Q885" s="159">
        <v>0</v>
      </c>
      <c r="R885" s="159">
        <f>Q885*H885</f>
        <v>0</v>
      </c>
      <c r="S885" s="159">
        <v>0</v>
      </c>
      <c r="T885" s="160">
        <f>S885*H885</f>
        <v>0</v>
      </c>
      <c r="U885" s="33"/>
      <c r="V885" s="33"/>
      <c r="W885" s="33"/>
      <c r="X885" s="33"/>
      <c r="Y885" s="33"/>
      <c r="Z885" s="33"/>
      <c r="AA885" s="33"/>
      <c r="AB885" s="33"/>
      <c r="AC885" s="33"/>
      <c r="AD885" s="33"/>
      <c r="AE885" s="33"/>
      <c r="AR885" s="161" t="s">
        <v>268</v>
      </c>
      <c r="AT885" s="161" t="s">
        <v>159</v>
      </c>
      <c r="AU885" s="161" t="s">
        <v>83</v>
      </c>
      <c r="AY885" s="18" t="s">
        <v>157</v>
      </c>
      <c r="BE885" s="162">
        <f>IF(N885="základní",J885,0)</f>
        <v>0</v>
      </c>
      <c r="BF885" s="162">
        <f>IF(N885="snížená",J885,0)</f>
        <v>0</v>
      </c>
      <c r="BG885" s="162">
        <f>IF(N885="zákl. přenesená",J885,0)</f>
        <v>0</v>
      </c>
      <c r="BH885" s="162">
        <f>IF(N885="sníž. přenesená",J885,0)</f>
        <v>0</v>
      </c>
      <c r="BI885" s="162">
        <f>IF(N885="nulová",J885,0)</f>
        <v>0</v>
      </c>
      <c r="BJ885" s="18" t="s">
        <v>81</v>
      </c>
      <c r="BK885" s="162">
        <f>ROUND(I885*H885,2)</f>
        <v>0</v>
      </c>
      <c r="BL885" s="18" t="s">
        <v>268</v>
      </c>
      <c r="BM885" s="161" t="s">
        <v>1138</v>
      </c>
    </row>
    <row r="886" spans="1:65" s="2" customFormat="1" ht="78">
      <c r="A886" s="33"/>
      <c r="B886" s="34"/>
      <c r="C886" s="33"/>
      <c r="D886" s="163" t="s">
        <v>166</v>
      </c>
      <c r="E886" s="33"/>
      <c r="F886" s="164" t="s">
        <v>1139</v>
      </c>
      <c r="G886" s="33"/>
      <c r="H886" s="33"/>
      <c r="I886" s="165"/>
      <c r="J886" s="33"/>
      <c r="K886" s="33"/>
      <c r="L886" s="34"/>
      <c r="M886" s="166"/>
      <c r="N886" s="167"/>
      <c r="O886" s="59"/>
      <c r="P886" s="59"/>
      <c r="Q886" s="59"/>
      <c r="R886" s="59"/>
      <c r="S886" s="59"/>
      <c r="T886" s="60"/>
      <c r="U886" s="33"/>
      <c r="V886" s="33"/>
      <c r="W886" s="33"/>
      <c r="X886" s="33"/>
      <c r="Y886" s="33"/>
      <c r="Z886" s="33"/>
      <c r="AA886" s="33"/>
      <c r="AB886" s="33"/>
      <c r="AC886" s="33"/>
      <c r="AD886" s="33"/>
      <c r="AE886" s="33"/>
      <c r="AT886" s="18" t="s">
        <v>166</v>
      </c>
      <c r="AU886" s="18" t="s">
        <v>83</v>
      </c>
    </row>
    <row r="887" spans="1:65" s="2" customFormat="1" ht="58.5">
      <c r="A887" s="33"/>
      <c r="B887" s="34"/>
      <c r="C887" s="33"/>
      <c r="D887" s="163" t="s">
        <v>168</v>
      </c>
      <c r="E887" s="33"/>
      <c r="F887" s="168" t="s">
        <v>1140</v>
      </c>
      <c r="G887" s="33"/>
      <c r="H887" s="33"/>
      <c r="I887" s="165"/>
      <c r="J887" s="33"/>
      <c r="K887" s="33"/>
      <c r="L887" s="34"/>
      <c r="M887" s="166"/>
      <c r="N887" s="167"/>
      <c r="O887" s="59"/>
      <c r="P887" s="59"/>
      <c r="Q887" s="59"/>
      <c r="R887" s="59"/>
      <c r="S887" s="59"/>
      <c r="T887" s="60"/>
      <c r="U887" s="33"/>
      <c r="V887" s="33"/>
      <c r="W887" s="33"/>
      <c r="X887" s="33"/>
      <c r="Y887" s="33"/>
      <c r="Z887" s="33"/>
      <c r="AA887" s="33"/>
      <c r="AB887" s="33"/>
      <c r="AC887" s="33"/>
      <c r="AD887" s="33"/>
      <c r="AE887" s="33"/>
      <c r="AT887" s="18" t="s">
        <v>168</v>
      </c>
      <c r="AU887" s="18" t="s">
        <v>83</v>
      </c>
    </row>
    <row r="888" spans="1:65" s="14" customFormat="1" ht="11.25">
      <c r="B888" s="176"/>
      <c r="D888" s="163" t="s">
        <v>170</v>
      </c>
      <c r="E888" s="177" t="s">
        <v>1</v>
      </c>
      <c r="F888" s="178" t="s">
        <v>1141</v>
      </c>
      <c r="H888" s="179">
        <v>1</v>
      </c>
      <c r="I888" s="180"/>
      <c r="L888" s="176"/>
      <c r="M888" s="181"/>
      <c r="N888" s="182"/>
      <c r="O888" s="182"/>
      <c r="P888" s="182"/>
      <c r="Q888" s="182"/>
      <c r="R888" s="182"/>
      <c r="S888" s="182"/>
      <c r="T888" s="183"/>
      <c r="AT888" s="177" t="s">
        <v>170</v>
      </c>
      <c r="AU888" s="177" t="s">
        <v>83</v>
      </c>
      <c r="AV888" s="14" t="s">
        <v>83</v>
      </c>
      <c r="AW888" s="14" t="s">
        <v>32</v>
      </c>
      <c r="AX888" s="14" t="s">
        <v>81</v>
      </c>
      <c r="AY888" s="177" t="s">
        <v>157</v>
      </c>
    </row>
    <row r="889" spans="1:65" s="2" customFormat="1" ht="24.2" customHeight="1">
      <c r="A889" s="33"/>
      <c r="B889" s="149"/>
      <c r="C889" s="150" t="s">
        <v>1142</v>
      </c>
      <c r="D889" s="150" t="s">
        <v>159</v>
      </c>
      <c r="E889" s="151" t="s">
        <v>1143</v>
      </c>
      <c r="F889" s="152" t="s">
        <v>1144</v>
      </c>
      <c r="G889" s="153" t="s">
        <v>183</v>
      </c>
      <c r="H889" s="154">
        <v>16.02</v>
      </c>
      <c r="I889" s="155"/>
      <c r="J889" s="156">
        <f>ROUND(I889*H889,2)</f>
        <v>0</v>
      </c>
      <c r="K889" s="152" t="s">
        <v>163</v>
      </c>
      <c r="L889" s="34"/>
      <c r="M889" s="157" t="s">
        <v>1</v>
      </c>
      <c r="N889" s="158" t="s">
        <v>40</v>
      </c>
      <c r="O889" s="59"/>
      <c r="P889" s="159">
        <f>O889*H889</f>
        <v>0</v>
      </c>
      <c r="Q889" s="159">
        <v>0</v>
      </c>
      <c r="R889" s="159">
        <f>Q889*H889</f>
        <v>0</v>
      </c>
      <c r="S889" s="159">
        <v>1.91E-3</v>
      </c>
      <c r="T889" s="160">
        <f>S889*H889</f>
        <v>3.0598199999999999E-2</v>
      </c>
      <c r="U889" s="33"/>
      <c r="V889" s="33"/>
      <c r="W889" s="33"/>
      <c r="X889" s="33"/>
      <c r="Y889" s="33"/>
      <c r="Z889" s="33"/>
      <c r="AA889" s="33"/>
      <c r="AB889" s="33"/>
      <c r="AC889" s="33"/>
      <c r="AD889" s="33"/>
      <c r="AE889" s="33"/>
      <c r="AR889" s="161" t="s">
        <v>268</v>
      </c>
      <c r="AT889" s="161" t="s">
        <v>159</v>
      </c>
      <c r="AU889" s="161" t="s">
        <v>83</v>
      </c>
      <c r="AY889" s="18" t="s">
        <v>157</v>
      </c>
      <c r="BE889" s="162">
        <f>IF(N889="základní",J889,0)</f>
        <v>0</v>
      </c>
      <c r="BF889" s="162">
        <f>IF(N889="snížená",J889,0)</f>
        <v>0</v>
      </c>
      <c r="BG889" s="162">
        <f>IF(N889="zákl. přenesená",J889,0)</f>
        <v>0</v>
      </c>
      <c r="BH889" s="162">
        <f>IF(N889="sníž. přenesená",J889,0)</f>
        <v>0</v>
      </c>
      <c r="BI889" s="162">
        <f>IF(N889="nulová",J889,0)</f>
        <v>0</v>
      </c>
      <c r="BJ889" s="18" t="s">
        <v>81</v>
      </c>
      <c r="BK889" s="162">
        <f>ROUND(I889*H889,2)</f>
        <v>0</v>
      </c>
      <c r="BL889" s="18" t="s">
        <v>268</v>
      </c>
      <c r="BM889" s="161" t="s">
        <v>1145</v>
      </c>
    </row>
    <row r="890" spans="1:65" s="2" customFormat="1" ht="19.5">
      <c r="A890" s="33"/>
      <c r="B890" s="34"/>
      <c r="C890" s="33"/>
      <c r="D890" s="163" t="s">
        <v>166</v>
      </c>
      <c r="E890" s="33"/>
      <c r="F890" s="164" t="s">
        <v>1146</v>
      </c>
      <c r="G890" s="33"/>
      <c r="H890" s="33"/>
      <c r="I890" s="165"/>
      <c r="J890" s="33"/>
      <c r="K890" s="33"/>
      <c r="L890" s="34"/>
      <c r="M890" s="166"/>
      <c r="N890" s="167"/>
      <c r="O890" s="59"/>
      <c r="P890" s="59"/>
      <c r="Q890" s="59"/>
      <c r="R890" s="59"/>
      <c r="S890" s="59"/>
      <c r="T890" s="60"/>
      <c r="U890" s="33"/>
      <c r="V890" s="33"/>
      <c r="W890" s="33"/>
      <c r="X890" s="33"/>
      <c r="Y890" s="33"/>
      <c r="Z890" s="33"/>
      <c r="AA890" s="33"/>
      <c r="AB890" s="33"/>
      <c r="AC890" s="33"/>
      <c r="AD890" s="33"/>
      <c r="AE890" s="33"/>
      <c r="AT890" s="18" t="s">
        <v>166</v>
      </c>
      <c r="AU890" s="18" t="s">
        <v>83</v>
      </c>
    </row>
    <row r="891" spans="1:65" s="2" customFormat="1" ht="29.25">
      <c r="A891" s="33"/>
      <c r="B891" s="34"/>
      <c r="C891" s="33"/>
      <c r="D891" s="163" t="s">
        <v>168</v>
      </c>
      <c r="E891" s="33"/>
      <c r="F891" s="168" t="s">
        <v>273</v>
      </c>
      <c r="G891" s="33"/>
      <c r="H891" s="33"/>
      <c r="I891" s="165"/>
      <c r="J891" s="33"/>
      <c r="K891" s="33"/>
      <c r="L891" s="34"/>
      <c r="M891" s="166"/>
      <c r="N891" s="167"/>
      <c r="O891" s="59"/>
      <c r="P891" s="59"/>
      <c r="Q891" s="59"/>
      <c r="R891" s="59"/>
      <c r="S891" s="59"/>
      <c r="T891" s="60"/>
      <c r="U891" s="33"/>
      <c r="V891" s="33"/>
      <c r="W891" s="33"/>
      <c r="X891" s="33"/>
      <c r="Y891" s="33"/>
      <c r="Z891" s="33"/>
      <c r="AA891" s="33"/>
      <c r="AB891" s="33"/>
      <c r="AC891" s="33"/>
      <c r="AD891" s="33"/>
      <c r="AE891" s="33"/>
      <c r="AT891" s="18" t="s">
        <v>168</v>
      </c>
      <c r="AU891" s="18" t="s">
        <v>83</v>
      </c>
    </row>
    <row r="892" spans="1:65" s="14" customFormat="1" ht="11.25">
      <c r="B892" s="176"/>
      <c r="D892" s="163" t="s">
        <v>170</v>
      </c>
      <c r="E892" s="177" t="s">
        <v>1</v>
      </c>
      <c r="F892" s="178" t="s">
        <v>1147</v>
      </c>
      <c r="H892" s="179">
        <v>16.02</v>
      </c>
      <c r="I892" s="180"/>
      <c r="L892" s="176"/>
      <c r="M892" s="181"/>
      <c r="N892" s="182"/>
      <c r="O892" s="182"/>
      <c r="P892" s="182"/>
      <c r="Q892" s="182"/>
      <c r="R892" s="182"/>
      <c r="S892" s="182"/>
      <c r="T892" s="183"/>
      <c r="AT892" s="177" t="s">
        <v>170</v>
      </c>
      <c r="AU892" s="177" t="s">
        <v>83</v>
      </c>
      <c r="AV892" s="14" t="s">
        <v>83</v>
      </c>
      <c r="AW892" s="14" t="s">
        <v>32</v>
      </c>
      <c r="AX892" s="14" t="s">
        <v>81</v>
      </c>
      <c r="AY892" s="177" t="s">
        <v>157</v>
      </c>
    </row>
    <row r="893" spans="1:65" s="2" customFormat="1" ht="24.2" customHeight="1">
      <c r="A893" s="33"/>
      <c r="B893" s="149"/>
      <c r="C893" s="150" t="s">
        <v>1148</v>
      </c>
      <c r="D893" s="150" t="s">
        <v>159</v>
      </c>
      <c r="E893" s="151" t="s">
        <v>1149</v>
      </c>
      <c r="F893" s="152" t="s">
        <v>1150</v>
      </c>
      <c r="G893" s="153" t="s">
        <v>183</v>
      </c>
      <c r="H893" s="154">
        <v>22</v>
      </c>
      <c r="I893" s="155"/>
      <c r="J893" s="156">
        <f>ROUND(I893*H893,2)</f>
        <v>0</v>
      </c>
      <c r="K893" s="152" t="s">
        <v>163</v>
      </c>
      <c r="L893" s="34"/>
      <c r="M893" s="157" t="s">
        <v>1</v>
      </c>
      <c r="N893" s="158" t="s">
        <v>40</v>
      </c>
      <c r="O893" s="59"/>
      <c r="P893" s="159">
        <f>O893*H893</f>
        <v>0</v>
      </c>
      <c r="Q893" s="159">
        <v>1.82E-3</v>
      </c>
      <c r="R893" s="159">
        <f>Q893*H893</f>
        <v>4.0039999999999999E-2</v>
      </c>
      <c r="S893" s="159">
        <v>0</v>
      </c>
      <c r="T893" s="160">
        <f>S893*H893</f>
        <v>0</v>
      </c>
      <c r="U893" s="33"/>
      <c r="V893" s="33"/>
      <c r="W893" s="33"/>
      <c r="X893" s="33"/>
      <c r="Y893" s="33"/>
      <c r="Z893" s="33"/>
      <c r="AA893" s="33"/>
      <c r="AB893" s="33"/>
      <c r="AC893" s="33"/>
      <c r="AD893" s="33"/>
      <c r="AE893" s="33"/>
      <c r="AR893" s="161" t="s">
        <v>268</v>
      </c>
      <c r="AT893" s="161" t="s">
        <v>159</v>
      </c>
      <c r="AU893" s="161" t="s">
        <v>83</v>
      </c>
      <c r="AY893" s="18" t="s">
        <v>157</v>
      </c>
      <c r="BE893" s="162">
        <f>IF(N893="základní",J893,0)</f>
        <v>0</v>
      </c>
      <c r="BF893" s="162">
        <f>IF(N893="snížená",J893,0)</f>
        <v>0</v>
      </c>
      <c r="BG893" s="162">
        <f>IF(N893="zákl. přenesená",J893,0)</f>
        <v>0</v>
      </c>
      <c r="BH893" s="162">
        <f>IF(N893="sníž. přenesená",J893,0)</f>
        <v>0</v>
      </c>
      <c r="BI893" s="162">
        <f>IF(N893="nulová",J893,0)</f>
        <v>0</v>
      </c>
      <c r="BJ893" s="18" t="s">
        <v>81</v>
      </c>
      <c r="BK893" s="162">
        <f>ROUND(I893*H893,2)</f>
        <v>0</v>
      </c>
      <c r="BL893" s="18" t="s">
        <v>268</v>
      </c>
      <c r="BM893" s="161" t="s">
        <v>1151</v>
      </c>
    </row>
    <row r="894" spans="1:65" s="2" customFormat="1" ht="107.25">
      <c r="A894" s="33"/>
      <c r="B894" s="34"/>
      <c r="C894" s="33"/>
      <c r="D894" s="163" t="s">
        <v>166</v>
      </c>
      <c r="E894" s="33"/>
      <c r="F894" s="164" t="s">
        <v>1152</v>
      </c>
      <c r="G894" s="33"/>
      <c r="H894" s="33"/>
      <c r="I894" s="165"/>
      <c r="J894" s="33"/>
      <c r="K894" s="33"/>
      <c r="L894" s="34"/>
      <c r="M894" s="166"/>
      <c r="N894" s="167"/>
      <c r="O894" s="59"/>
      <c r="P894" s="59"/>
      <c r="Q894" s="59"/>
      <c r="R894" s="59"/>
      <c r="S894" s="59"/>
      <c r="T894" s="60"/>
      <c r="U894" s="33"/>
      <c r="V894" s="33"/>
      <c r="W894" s="33"/>
      <c r="X894" s="33"/>
      <c r="Y894" s="33"/>
      <c r="Z894" s="33"/>
      <c r="AA894" s="33"/>
      <c r="AB894" s="33"/>
      <c r="AC894" s="33"/>
      <c r="AD894" s="33"/>
      <c r="AE894" s="33"/>
      <c r="AT894" s="18" t="s">
        <v>166</v>
      </c>
      <c r="AU894" s="18" t="s">
        <v>83</v>
      </c>
    </row>
    <row r="895" spans="1:65" s="2" customFormat="1" ht="29.25">
      <c r="A895" s="33"/>
      <c r="B895" s="34"/>
      <c r="C895" s="33"/>
      <c r="D895" s="163" t="s">
        <v>168</v>
      </c>
      <c r="E895" s="33"/>
      <c r="F895" s="168" t="s">
        <v>169</v>
      </c>
      <c r="G895" s="33"/>
      <c r="H895" s="33"/>
      <c r="I895" s="165"/>
      <c r="J895" s="33"/>
      <c r="K895" s="33"/>
      <c r="L895" s="34"/>
      <c r="M895" s="166"/>
      <c r="N895" s="167"/>
      <c r="O895" s="59"/>
      <c r="P895" s="59"/>
      <c r="Q895" s="59"/>
      <c r="R895" s="59"/>
      <c r="S895" s="59"/>
      <c r="T895" s="60"/>
      <c r="U895" s="33"/>
      <c r="V895" s="33"/>
      <c r="W895" s="33"/>
      <c r="X895" s="33"/>
      <c r="Y895" s="33"/>
      <c r="Z895" s="33"/>
      <c r="AA895" s="33"/>
      <c r="AB895" s="33"/>
      <c r="AC895" s="33"/>
      <c r="AD895" s="33"/>
      <c r="AE895" s="33"/>
      <c r="AT895" s="18" t="s">
        <v>168</v>
      </c>
      <c r="AU895" s="18" t="s">
        <v>83</v>
      </c>
    </row>
    <row r="896" spans="1:65" s="13" customFormat="1" ht="11.25">
      <c r="B896" s="169"/>
      <c r="D896" s="163" t="s">
        <v>170</v>
      </c>
      <c r="E896" s="170" t="s">
        <v>1</v>
      </c>
      <c r="F896" s="171" t="s">
        <v>1153</v>
      </c>
      <c r="H896" s="170" t="s">
        <v>1</v>
      </c>
      <c r="I896" s="172"/>
      <c r="L896" s="169"/>
      <c r="M896" s="173"/>
      <c r="N896" s="174"/>
      <c r="O896" s="174"/>
      <c r="P896" s="174"/>
      <c r="Q896" s="174"/>
      <c r="R896" s="174"/>
      <c r="S896" s="174"/>
      <c r="T896" s="175"/>
      <c r="AT896" s="170" t="s">
        <v>170</v>
      </c>
      <c r="AU896" s="170" t="s">
        <v>83</v>
      </c>
      <c r="AV896" s="13" t="s">
        <v>81</v>
      </c>
      <c r="AW896" s="13" t="s">
        <v>32</v>
      </c>
      <c r="AX896" s="13" t="s">
        <v>75</v>
      </c>
      <c r="AY896" s="170" t="s">
        <v>157</v>
      </c>
    </row>
    <row r="897" spans="1:65" s="14" customFormat="1" ht="11.25">
      <c r="B897" s="176"/>
      <c r="D897" s="163" t="s">
        <v>170</v>
      </c>
      <c r="E897" s="177" t="s">
        <v>1</v>
      </c>
      <c r="F897" s="178" t="s">
        <v>1154</v>
      </c>
      <c r="H897" s="179">
        <v>22</v>
      </c>
      <c r="I897" s="180"/>
      <c r="L897" s="176"/>
      <c r="M897" s="181"/>
      <c r="N897" s="182"/>
      <c r="O897" s="182"/>
      <c r="P897" s="182"/>
      <c r="Q897" s="182"/>
      <c r="R897" s="182"/>
      <c r="S897" s="182"/>
      <c r="T897" s="183"/>
      <c r="AT897" s="177" t="s">
        <v>170</v>
      </c>
      <c r="AU897" s="177" t="s">
        <v>83</v>
      </c>
      <c r="AV897" s="14" t="s">
        <v>83</v>
      </c>
      <c r="AW897" s="14" t="s">
        <v>32</v>
      </c>
      <c r="AX897" s="14" t="s">
        <v>81</v>
      </c>
      <c r="AY897" s="177" t="s">
        <v>157</v>
      </c>
    </row>
    <row r="898" spans="1:65" s="2" customFormat="1" ht="24.2" customHeight="1">
      <c r="A898" s="33"/>
      <c r="B898" s="149"/>
      <c r="C898" s="150" t="s">
        <v>1155</v>
      </c>
      <c r="D898" s="150" t="s">
        <v>159</v>
      </c>
      <c r="E898" s="151" t="s">
        <v>1156</v>
      </c>
      <c r="F898" s="152" t="s">
        <v>1157</v>
      </c>
      <c r="G898" s="153" t="s">
        <v>183</v>
      </c>
      <c r="H898" s="154">
        <v>3.4</v>
      </c>
      <c r="I898" s="155"/>
      <c r="J898" s="156">
        <f>ROUND(I898*H898,2)</f>
        <v>0</v>
      </c>
      <c r="K898" s="152" t="s">
        <v>163</v>
      </c>
      <c r="L898" s="34"/>
      <c r="M898" s="157" t="s">
        <v>1</v>
      </c>
      <c r="N898" s="158" t="s">
        <v>40</v>
      </c>
      <c r="O898" s="59"/>
      <c r="P898" s="159">
        <f>O898*H898</f>
        <v>0</v>
      </c>
      <c r="Q898" s="159">
        <v>2.3700000000000001E-3</v>
      </c>
      <c r="R898" s="159">
        <f>Q898*H898</f>
        <v>8.0580000000000009E-3</v>
      </c>
      <c r="S898" s="159">
        <v>0</v>
      </c>
      <c r="T898" s="160">
        <f>S898*H898</f>
        <v>0</v>
      </c>
      <c r="U898" s="33"/>
      <c r="V898" s="33"/>
      <c r="W898" s="33"/>
      <c r="X898" s="33"/>
      <c r="Y898" s="33"/>
      <c r="Z898" s="33"/>
      <c r="AA898" s="33"/>
      <c r="AB898" s="33"/>
      <c r="AC898" s="33"/>
      <c r="AD898" s="33"/>
      <c r="AE898" s="33"/>
      <c r="AR898" s="161" t="s">
        <v>268</v>
      </c>
      <c r="AT898" s="161" t="s">
        <v>159</v>
      </c>
      <c r="AU898" s="161" t="s">
        <v>83</v>
      </c>
      <c r="AY898" s="18" t="s">
        <v>157</v>
      </c>
      <c r="BE898" s="162">
        <f>IF(N898="základní",J898,0)</f>
        <v>0</v>
      </c>
      <c r="BF898" s="162">
        <f>IF(N898="snížená",J898,0)</f>
        <v>0</v>
      </c>
      <c r="BG898" s="162">
        <f>IF(N898="zákl. přenesená",J898,0)</f>
        <v>0</v>
      </c>
      <c r="BH898" s="162">
        <f>IF(N898="sníž. přenesená",J898,0)</f>
        <v>0</v>
      </c>
      <c r="BI898" s="162">
        <f>IF(N898="nulová",J898,0)</f>
        <v>0</v>
      </c>
      <c r="BJ898" s="18" t="s">
        <v>81</v>
      </c>
      <c r="BK898" s="162">
        <f>ROUND(I898*H898,2)</f>
        <v>0</v>
      </c>
      <c r="BL898" s="18" t="s">
        <v>268</v>
      </c>
      <c r="BM898" s="161" t="s">
        <v>1158</v>
      </c>
    </row>
    <row r="899" spans="1:65" s="2" customFormat="1" ht="78">
      <c r="A899" s="33"/>
      <c r="B899" s="34"/>
      <c r="C899" s="33"/>
      <c r="D899" s="163" t="s">
        <v>166</v>
      </c>
      <c r="E899" s="33"/>
      <c r="F899" s="164" t="s">
        <v>1159</v>
      </c>
      <c r="G899" s="33"/>
      <c r="H899" s="33"/>
      <c r="I899" s="165"/>
      <c r="J899" s="33"/>
      <c r="K899" s="33"/>
      <c r="L899" s="34"/>
      <c r="M899" s="166"/>
      <c r="N899" s="167"/>
      <c r="O899" s="59"/>
      <c r="P899" s="59"/>
      <c r="Q899" s="59"/>
      <c r="R899" s="59"/>
      <c r="S899" s="59"/>
      <c r="T899" s="60"/>
      <c r="U899" s="33"/>
      <c r="V899" s="33"/>
      <c r="W899" s="33"/>
      <c r="X899" s="33"/>
      <c r="Y899" s="33"/>
      <c r="Z899" s="33"/>
      <c r="AA899" s="33"/>
      <c r="AB899" s="33"/>
      <c r="AC899" s="33"/>
      <c r="AD899" s="33"/>
      <c r="AE899" s="33"/>
      <c r="AT899" s="18" t="s">
        <v>166</v>
      </c>
      <c r="AU899" s="18" t="s">
        <v>83</v>
      </c>
    </row>
    <row r="900" spans="1:65" s="2" customFormat="1" ht="29.25">
      <c r="A900" s="33"/>
      <c r="B900" s="34"/>
      <c r="C900" s="33"/>
      <c r="D900" s="163" t="s">
        <v>168</v>
      </c>
      <c r="E900" s="33"/>
      <c r="F900" s="168" t="s">
        <v>169</v>
      </c>
      <c r="G900" s="33"/>
      <c r="H900" s="33"/>
      <c r="I900" s="165"/>
      <c r="J900" s="33"/>
      <c r="K900" s="33"/>
      <c r="L900" s="34"/>
      <c r="M900" s="166"/>
      <c r="N900" s="167"/>
      <c r="O900" s="59"/>
      <c r="P900" s="59"/>
      <c r="Q900" s="59"/>
      <c r="R900" s="59"/>
      <c r="S900" s="59"/>
      <c r="T900" s="60"/>
      <c r="U900" s="33"/>
      <c r="V900" s="33"/>
      <c r="W900" s="33"/>
      <c r="X900" s="33"/>
      <c r="Y900" s="33"/>
      <c r="Z900" s="33"/>
      <c r="AA900" s="33"/>
      <c r="AB900" s="33"/>
      <c r="AC900" s="33"/>
      <c r="AD900" s="33"/>
      <c r="AE900" s="33"/>
      <c r="AT900" s="18" t="s">
        <v>168</v>
      </c>
      <c r="AU900" s="18" t="s">
        <v>83</v>
      </c>
    </row>
    <row r="901" spans="1:65" s="14" customFormat="1" ht="11.25">
      <c r="B901" s="176"/>
      <c r="D901" s="163" t="s">
        <v>170</v>
      </c>
      <c r="E901" s="177" t="s">
        <v>1</v>
      </c>
      <c r="F901" s="178" t="s">
        <v>1160</v>
      </c>
      <c r="H901" s="179">
        <v>3.4</v>
      </c>
      <c r="I901" s="180"/>
      <c r="L901" s="176"/>
      <c r="M901" s="181"/>
      <c r="N901" s="182"/>
      <c r="O901" s="182"/>
      <c r="P901" s="182"/>
      <c r="Q901" s="182"/>
      <c r="R901" s="182"/>
      <c r="S901" s="182"/>
      <c r="T901" s="183"/>
      <c r="AT901" s="177" t="s">
        <v>170</v>
      </c>
      <c r="AU901" s="177" t="s">
        <v>83</v>
      </c>
      <c r="AV901" s="14" t="s">
        <v>83</v>
      </c>
      <c r="AW901" s="14" t="s">
        <v>32</v>
      </c>
      <c r="AX901" s="14" t="s">
        <v>81</v>
      </c>
      <c r="AY901" s="177" t="s">
        <v>157</v>
      </c>
    </row>
    <row r="902" spans="1:65" s="2" customFormat="1" ht="33" customHeight="1">
      <c r="A902" s="33"/>
      <c r="B902" s="149"/>
      <c r="C902" s="150" t="s">
        <v>1161</v>
      </c>
      <c r="D902" s="150" t="s">
        <v>159</v>
      </c>
      <c r="E902" s="151" t="s">
        <v>1162</v>
      </c>
      <c r="F902" s="152" t="s">
        <v>1163</v>
      </c>
      <c r="G902" s="153" t="s">
        <v>183</v>
      </c>
      <c r="H902" s="154">
        <v>10.6</v>
      </c>
      <c r="I902" s="155"/>
      <c r="J902" s="156">
        <f>ROUND(I902*H902,2)</f>
        <v>0</v>
      </c>
      <c r="K902" s="152" t="s">
        <v>163</v>
      </c>
      <c r="L902" s="34"/>
      <c r="M902" s="157" t="s">
        <v>1</v>
      </c>
      <c r="N902" s="158" t="s">
        <v>40</v>
      </c>
      <c r="O902" s="59"/>
      <c r="P902" s="159">
        <f>O902*H902</f>
        <v>0</v>
      </c>
      <c r="Q902" s="159">
        <v>3.5100000000000001E-3</v>
      </c>
      <c r="R902" s="159">
        <f>Q902*H902</f>
        <v>3.7206000000000003E-2</v>
      </c>
      <c r="S902" s="159">
        <v>0</v>
      </c>
      <c r="T902" s="160">
        <f>S902*H902</f>
        <v>0</v>
      </c>
      <c r="U902" s="33"/>
      <c r="V902" s="33"/>
      <c r="W902" s="33"/>
      <c r="X902" s="33"/>
      <c r="Y902" s="33"/>
      <c r="Z902" s="33"/>
      <c r="AA902" s="33"/>
      <c r="AB902" s="33"/>
      <c r="AC902" s="33"/>
      <c r="AD902" s="33"/>
      <c r="AE902" s="33"/>
      <c r="AR902" s="161" t="s">
        <v>268</v>
      </c>
      <c r="AT902" s="161" t="s">
        <v>159</v>
      </c>
      <c r="AU902" s="161" t="s">
        <v>83</v>
      </c>
      <c r="AY902" s="18" t="s">
        <v>157</v>
      </c>
      <c r="BE902" s="162">
        <f>IF(N902="základní",J902,0)</f>
        <v>0</v>
      </c>
      <c r="BF902" s="162">
        <f>IF(N902="snížená",J902,0)</f>
        <v>0</v>
      </c>
      <c r="BG902" s="162">
        <f>IF(N902="zákl. přenesená",J902,0)</f>
        <v>0</v>
      </c>
      <c r="BH902" s="162">
        <f>IF(N902="sníž. přenesená",J902,0)</f>
        <v>0</v>
      </c>
      <c r="BI902" s="162">
        <f>IF(N902="nulová",J902,0)</f>
        <v>0</v>
      </c>
      <c r="BJ902" s="18" t="s">
        <v>81</v>
      </c>
      <c r="BK902" s="162">
        <f>ROUND(I902*H902,2)</f>
        <v>0</v>
      </c>
      <c r="BL902" s="18" t="s">
        <v>268</v>
      </c>
      <c r="BM902" s="161" t="s">
        <v>1164</v>
      </c>
    </row>
    <row r="903" spans="1:65" s="2" customFormat="1" ht="97.5">
      <c r="A903" s="33"/>
      <c r="B903" s="34"/>
      <c r="C903" s="33"/>
      <c r="D903" s="163" t="s">
        <v>166</v>
      </c>
      <c r="E903" s="33"/>
      <c r="F903" s="164" t="s">
        <v>1165</v>
      </c>
      <c r="G903" s="33"/>
      <c r="H903" s="33"/>
      <c r="I903" s="165"/>
      <c r="J903" s="33"/>
      <c r="K903" s="33"/>
      <c r="L903" s="34"/>
      <c r="M903" s="166"/>
      <c r="N903" s="167"/>
      <c r="O903" s="59"/>
      <c r="P903" s="59"/>
      <c r="Q903" s="59"/>
      <c r="R903" s="59"/>
      <c r="S903" s="59"/>
      <c r="T903" s="60"/>
      <c r="U903" s="33"/>
      <c r="V903" s="33"/>
      <c r="W903" s="33"/>
      <c r="X903" s="33"/>
      <c r="Y903" s="33"/>
      <c r="Z903" s="33"/>
      <c r="AA903" s="33"/>
      <c r="AB903" s="33"/>
      <c r="AC903" s="33"/>
      <c r="AD903" s="33"/>
      <c r="AE903" s="33"/>
      <c r="AT903" s="18" t="s">
        <v>166</v>
      </c>
      <c r="AU903" s="18" t="s">
        <v>83</v>
      </c>
    </row>
    <row r="904" spans="1:65" s="2" customFormat="1" ht="29.25">
      <c r="A904" s="33"/>
      <c r="B904" s="34"/>
      <c r="C904" s="33"/>
      <c r="D904" s="163" t="s">
        <v>168</v>
      </c>
      <c r="E904" s="33"/>
      <c r="F904" s="168" t="s">
        <v>169</v>
      </c>
      <c r="G904" s="33"/>
      <c r="H904" s="33"/>
      <c r="I904" s="165"/>
      <c r="J904" s="33"/>
      <c r="K904" s="33"/>
      <c r="L904" s="34"/>
      <c r="M904" s="166"/>
      <c r="N904" s="167"/>
      <c r="O904" s="59"/>
      <c r="P904" s="59"/>
      <c r="Q904" s="59"/>
      <c r="R904" s="59"/>
      <c r="S904" s="59"/>
      <c r="T904" s="60"/>
      <c r="U904" s="33"/>
      <c r="V904" s="33"/>
      <c r="W904" s="33"/>
      <c r="X904" s="33"/>
      <c r="Y904" s="33"/>
      <c r="Z904" s="33"/>
      <c r="AA904" s="33"/>
      <c r="AB904" s="33"/>
      <c r="AC904" s="33"/>
      <c r="AD904" s="33"/>
      <c r="AE904" s="33"/>
      <c r="AT904" s="18" t="s">
        <v>168</v>
      </c>
      <c r="AU904" s="18" t="s">
        <v>83</v>
      </c>
    </row>
    <row r="905" spans="1:65" s="14" customFormat="1" ht="11.25">
      <c r="B905" s="176"/>
      <c r="D905" s="163" t="s">
        <v>170</v>
      </c>
      <c r="E905" s="177" t="s">
        <v>1</v>
      </c>
      <c r="F905" s="178" t="s">
        <v>1166</v>
      </c>
      <c r="H905" s="179">
        <v>10.6</v>
      </c>
      <c r="I905" s="180"/>
      <c r="L905" s="176"/>
      <c r="M905" s="181"/>
      <c r="N905" s="182"/>
      <c r="O905" s="182"/>
      <c r="P905" s="182"/>
      <c r="Q905" s="182"/>
      <c r="R905" s="182"/>
      <c r="S905" s="182"/>
      <c r="T905" s="183"/>
      <c r="AT905" s="177" t="s">
        <v>170</v>
      </c>
      <c r="AU905" s="177" t="s">
        <v>83</v>
      </c>
      <c r="AV905" s="14" t="s">
        <v>83</v>
      </c>
      <c r="AW905" s="14" t="s">
        <v>32</v>
      </c>
      <c r="AX905" s="14" t="s">
        <v>81</v>
      </c>
      <c r="AY905" s="177" t="s">
        <v>157</v>
      </c>
    </row>
    <row r="906" spans="1:65" s="2" customFormat="1" ht="24.2" customHeight="1">
      <c r="A906" s="33"/>
      <c r="B906" s="149"/>
      <c r="C906" s="150" t="s">
        <v>1167</v>
      </c>
      <c r="D906" s="150" t="s">
        <v>159</v>
      </c>
      <c r="E906" s="151" t="s">
        <v>1168</v>
      </c>
      <c r="F906" s="152" t="s">
        <v>1169</v>
      </c>
      <c r="G906" s="153" t="s">
        <v>183</v>
      </c>
      <c r="H906" s="154">
        <v>0.96</v>
      </c>
      <c r="I906" s="155"/>
      <c r="J906" s="156">
        <f>ROUND(I906*H906,2)</f>
        <v>0</v>
      </c>
      <c r="K906" s="152" t="s">
        <v>1</v>
      </c>
      <c r="L906" s="34"/>
      <c r="M906" s="157" t="s">
        <v>1</v>
      </c>
      <c r="N906" s="158" t="s">
        <v>40</v>
      </c>
      <c r="O906" s="59"/>
      <c r="P906" s="159">
        <f>O906*H906</f>
        <v>0</v>
      </c>
      <c r="Q906" s="159">
        <v>2.9499999999999999E-3</v>
      </c>
      <c r="R906" s="159">
        <f>Q906*H906</f>
        <v>2.8319999999999999E-3</v>
      </c>
      <c r="S906" s="159">
        <v>0</v>
      </c>
      <c r="T906" s="160">
        <f>S906*H906</f>
        <v>0</v>
      </c>
      <c r="U906" s="33"/>
      <c r="V906" s="33"/>
      <c r="W906" s="33"/>
      <c r="X906" s="33"/>
      <c r="Y906" s="33"/>
      <c r="Z906" s="33"/>
      <c r="AA906" s="33"/>
      <c r="AB906" s="33"/>
      <c r="AC906" s="33"/>
      <c r="AD906" s="33"/>
      <c r="AE906" s="33"/>
      <c r="AR906" s="161" t="s">
        <v>268</v>
      </c>
      <c r="AT906" s="161" t="s">
        <v>159</v>
      </c>
      <c r="AU906" s="161" t="s">
        <v>83</v>
      </c>
      <c r="AY906" s="18" t="s">
        <v>157</v>
      </c>
      <c r="BE906" s="162">
        <f>IF(N906="základní",J906,0)</f>
        <v>0</v>
      </c>
      <c r="BF906" s="162">
        <f>IF(N906="snížená",J906,0)</f>
        <v>0</v>
      </c>
      <c r="BG906" s="162">
        <f>IF(N906="zákl. přenesená",J906,0)</f>
        <v>0</v>
      </c>
      <c r="BH906" s="162">
        <f>IF(N906="sníž. přenesená",J906,0)</f>
        <v>0</v>
      </c>
      <c r="BI906" s="162">
        <f>IF(N906="nulová",J906,0)</f>
        <v>0</v>
      </c>
      <c r="BJ906" s="18" t="s">
        <v>81</v>
      </c>
      <c r="BK906" s="162">
        <f>ROUND(I906*H906,2)</f>
        <v>0</v>
      </c>
      <c r="BL906" s="18" t="s">
        <v>268</v>
      </c>
      <c r="BM906" s="161" t="s">
        <v>1170</v>
      </c>
    </row>
    <row r="907" spans="1:65" s="2" customFormat="1" ht="78">
      <c r="A907" s="33"/>
      <c r="B907" s="34"/>
      <c r="C907" s="33"/>
      <c r="D907" s="163" t="s">
        <v>166</v>
      </c>
      <c r="E907" s="33"/>
      <c r="F907" s="164" t="s">
        <v>1171</v>
      </c>
      <c r="G907" s="33"/>
      <c r="H907" s="33"/>
      <c r="I907" s="165"/>
      <c r="J907" s="33"/>
      <c r="K907" s="33"/>
      <c r="L907" s="34"/>
      <c r="M907" s="166"/>
      <c r="N907" s="167"/>
      <c r="O907" s="59"/>
      <c r="P907" s="59"/>
      <c r="Q907" s="59"/>
      <c r="R907" s="59"/>
      <c r="S907" s="59"/>
      <c r="T907" s="60"/>
      <c r="U907" s="33"/>
      <c r="V907" s="33"/>
      <c r="W907" s="33"/>
      <c r="X907" s="33"/>
      <c r="Y907" s="33"/>
      <c r="Z907" s="33"/>
      <c r="AA907" s="33"/>
      <c r="AB907" s="33"/>
      <c r="AC907" s="33"/>
      <c r="AD907" s="33"/>
      <c r="AE907" s="33"/>
      <c r="AT907" s="18" t="s">
        <v>166</v>
      </c>
      <c r="AU907" s="18" t="s">
        <v>83</v>
      </c>
    </row>
    <row r="908" spans="1:65" s="2" customFormat="1" ht="29.25">
      <c r="A908" s="33"/>
      <c r="B908" s="34"/>
      <c r="C908" s="33"/>
      <c r="D908" s="163" t="s">
        <v>168</v>
      </c>
      <c r="E908" s="33"/>
      <c r="F908" s="168" t="s">
        <v>169</v>
      </c>
      <c r="G908" s="33"/>
      <c r="H908" s="33"/>
      <c r="I908" s="165"/>
      <c r="J908" s="33"/>
      <c r="K908" s="33"/>
      <c r="L908" s="34"/>
      <c r="M908" s="166"/>
      <c r="N908" s="167"/>
      <c r="O908" s="59"/>
      <c r="P908" s="59"/>
      <c r="Q908" s="59"/>
      <c r="R908" s="59"/>
      <c r="S908" s="59"/>
      <c r="T908" s="60"/>
      <c r="U908" s="33"/>
      <c r="V908" s="33"/>
      <c r="W908" s="33"/>
      <c r="X908" s="33"/>
      <c r="Y908" s="33"/>
      <c r="Z908" s="33"/>
      <c r="AA908" s="33"/>
      <c r="AB908" s="33"/>
      <c r="AC908" s="33"/>
      <c r="AD908" s="33"/>
      <c r="AE908" s="33"/>
      <c r="AT908" s="18" t="s">
        <v>168</v>
      </c>
      <c r="AU908" s="18" t="s">
        <v>83</v>
      </c>
    </row>
    <row r="909" spans="1:65" s="14" customFormat="1" ht="11.25">
      <c r="B909" s="176"/>
      <c r="D909" s="163" t="s">
        <v>170</v>
      </c>
      <c r="E909" s="177" t="s">
        <v>1</v>
      </c>
      <c r="F909" s="178" t="s">
        <v>1172</v>
      </c>
      <c r="H909" s="179">
        <v>0.96</v>
      </c>
      <c r="I909" s="180"/>
      <c r="L909" s="176"/>
      <c r="M909" s="181"/>
      <c r="N909" s="182"/>
      <c r="O909" s="182"/>
      <c r="P909" s="182"/>
      <c r="Q909" s="182"/>
      <c r="R909" s="182"/>
      <c r="S909" s="182"/>
      <c r="T909" s="183"/>
      <c r="AT909" s="177" t="s">
        <v>170</v>
      </c>
      <c r="AU909" s="177" t="s">
        <v>83</v>
      </c>
      <c r="AV909" s="14" t="s">
        <v>83</v>
      </c>
      <c r="AW909" s="14" t="s">
        <v>32</v>
      </c>
      <c r="AX909" s="14" t="s">
        <v>81</v>
      </c>
      <c r="AY909" s="177" t="s">
        <v>157</v>
      </c>
    </row>
    <row r="910" spans="1:65" s="2" customFormat="1" ht="24.2" customHeight="1">
      <c r="A910" s="33"/>
      <c r="B910" s="149"/>
      <c r="C910" s="150" t="s">
        <v>1173</v>
      </c>
      <c r="D910" s="150" t="s">
        <v>159</v>
      </c>
      <c r="E910" s="151" t="s">
        <v>1174</v>
      </c>
      <c r="F910" s="152" t="s">
        <v>1175</v>
      </c>
      <c r="G910" s="153" t="s">
        <v>183</v>
      </c>
      <c r="H910" s="154">
        <v>1.74</v>
      </c>
      <c r="I910" s="155"/>
      <c r="J910" s="156">
        <f>ROUND(I910*H910,2)</f>
        <v>0</v>
      </c>
      <c r="K910" s="152" t="s">
        <v>163</v>
      </c>
      <c r="L910" s="34"/>
      <c r="M910" s="157" t="s">
        <v>1</v>
      </c>
      <c r="N910" s="158" t="s">
        <v>40</v>
      </c>
      <c r="O910" s="59"/>
      <c r="P910" s="159">
        <f>O910*H910</f>
        <v>0</v>
      </c>
      <c r="Q910" s="159">
        <v>2.9499999999999999E-3</v>
      </c>
      <c r="R910" s="159">
        <f>Q910*H910</f>
        <v>5.1329999999999995E-3</v>
      </c>
      <c r="S910" s="159">
        <v>0</v>
      </c>
      <c r="T910" s="160">
        <f>S910*H910</f>
        <v>0</v>
      </c>
      <c r="U910" s="33"/>
      <c r="V910" s="33"/>
      <c r="W910" s="33"/>
      <c r="X910" s="33"/>
      <c r="Y910" s="33"/>
      <c r="Z910" s="33"/>
      <c r="AA910" s="33"/>
      <c r="AB910" s="33"/>
      <c r="AC910" s="33"/>
      <c r="AD910" s="33"/>
      <c r="AE910" s="33"/>
      <c r="AR910" s="161" t="s">
        <v>268</v>
      </c>
      <c r="AT910" s="161" t="s">
        <v>159</v>
      </c>
      <c r="AU910" s="161" t="s">
        <v>83</v>
      </c>
      <c r="AY910" s="18" t="s">
        <v>157</v>
      </c>
      <c r="BE910" s="162">
        <f>IF(N910="základní",J910,0)</f>
        <v>0</v>
      </c>
      <c r="BF910" s="162">
        <f>IF(N910="snížená",J910,0)</f>
        <v>0</v>
      </c>
      <c r="BG910" s="162">
        <f>IF(N910="zákl. přenesená",J910,0)</f>
        <v>0</v>
      </c>
      <c r="BH910" s="162">
        <f>IF(N910="sníž. přenesená",J910,0)</f>
        <v>0</v>
      </c>
      <c r="BI910" s="162">
        <f>IF(N910="nulová",J910,0)</f>
        <v>0</v>
      </c>
      <c r="BJ910" s="18" t="s">
        <v>81</v>
      </c>
      <c r="BK910" s="162">
        <f>ROUND(I910*H910,2)</f>
        <v>0</v>
      </c>
      <c r="BL910" s="18" t="s">
        <v>268</v>
      </c>
      <c r="BM910" s="161" t="s">
        <v>1176</v>
      </c>
    </row>
    <row r="911" spans="1:65" s="2" customFormat="1" ht="78">
      <c r="A911" s="33"/>
      <c r="B911" s="34"/>
      <c r="C911" s="33"/>
      <c r="D911" s="163" t="s">
        <v>166</v>
      </c>
      <c r="E911" s="33"/>
      <c r="F911" s="164" t="s">
        <v>1177</v>
      </c>
      <c r="G911" s="33"/>
      <c r="H911" s="33"/>
      <c r="I911" s="165"/>
      <c r="J911" s="33"/>
      <c r="K911" s="33"/>
      <c r="L911" s="34"/>
      <c r="M911" s="166"/>
      <c r="N911" s="167"/>
      <c r="O911" s="59"/>
      <c r="P911" s="59"/>
      <c r="Q911" s="59"/>
      <c r="R911" s="59"/>
      <c r="S911" s="59"/>
      <c r="T911" s="60"/>
      <c r="U911" s="33"/>
      <c r="V911" s="33"/>
      <c r="W911" s="33"/>
      <c r="X911" s="33"/>
      <c r="Y911" s="33"/>
      <c r="Z911" s="33"/>
      <c r="AA911" s="33"/>
      <c r="AB911" s="33"/>
      <c r="AC911" s="33"/>
      <c r="AD911" s="33"/>
      <c r="AE911" s="33"/>
      <c r="AT911" s="18" t="s">
        <v>166</v>
      </c>
      <c r="AU911" s="18" t="s">
        <v>83</v>
      </c>
    </row>
    <row r="912" spans="1:65" s="2" customFormat="1" ht="29.25">
      <c r="A912" s="33"/>
      <c r="B912" s="34"/>
      <c r="C912" s="33"/>
      <c r="D912" s="163" t="s">
        <v>168</v>
      </c>
      <c r="E912" s="33"/>
      <c r="F912" s="168" t="s">
        <v>169</v>
      </c>
      <c r="G912" s="33"/>
      <c r="H912" s="33"/>
      <c r="I912" s="165"/>
      <c r="J912" s="33"/>
      <c r="K912" s="33"/>
      <c r="L912" s="34"/>
      <c r="M912" s="166"/>
      <c r="N912" s="167"/>
      <c r="O912" s="59"/>
      <c r="P912" s="59"/>
      <c r="Q912" s="59"/>
      <c r="R912" s="59"/>
      <c r="S912" s="59"/>
      <c r="T912" s="60"/>
      <c r="U912" s="33"/>
      <c r="V912" s="33"/>
      <c r="W912" s="33"/>
      <c r="X912" s="33"/>
      <c r="Y912" s="33"/>
      <c r="Z912" s="33"/>
      <c r="AA912" s="33"/>
      <c r="AB912" s="33"/>
      <c r="AC912" s="33"/>
      <c r="AD912" s="33"/>
      <c r="AE912" s="33"/>
      <c r="AT912" s="18" t="s">
        <v>168</v>
      </c>
      <c r="AU912" s="18" t="s">
        <v>83</v>
      </c>
    </row>
    <row r="913" spans="1:65" s="14" customFormat="1" ht="11.25">
      <c r="B913" s="176"/>
      <c r="D913" s="163" t="s">
        <v>170</v>
      </c>
      <c r="E913" s="177" t="s">
        <v>1</v>
      </c>
      <c r="F913" s="178" t="s">
        <v>1178</v>
      </c>
      <c r="H913" s="179">
        <v>1.74</v>
      </c>
      <c r="I913" s="180"/>
      <c r="L913" s="176"/>
      <c r="M913" s="181"/>
      <c r="N913" s="182"/>
      <c r="O913" s="182"/>
      <c r="P913" s="182"/>
      <c r="Q913" s="182"/>
      <c r="R913" s="182"/>
      <c r="S913" s="182"/>
      <c r="T913" s="183"/>
      <c r="AT913" s="177" t="s">
        <v>170</v>
      </c>
      <c r="AU913" s="177" t="s">
        <v>83</v>
      </c>
      <c r="AV913" s="14" t="s">
        <v>83</v>
      </c>
      <c r="AW913" s="14" t="s">
        <v>32</v>
      </c>
      <c r="AX913" s="14" t="s">
        <v>81</v>
      </c>
      <c r="AY913" s="177" t="s">
        <v>157</v>
      </c>
    </row>
    <row r="914" spans="1:65" s="2" customFormat="1" ht="24.2" customHeight="1">
      <c r="A914" s="33"/>
      <c r="B914" s="149"/>
      <c r="C914" s="150" t="s">
        <v>1179</v>
      </c>
      <c r="D914" s="150" t="s">
        <v>159</v>
      </c>
      <c r="E914" s="151" t="s">
        <v>1180</v>
      </c>
      <c r="F914" s="152" t="s">
        <v>1181</v>
      </c>
      <c r="G914" s="153" t="s">
        <v>183</v>
      </c>
      <c r="H914" s="154">
        <v>3.45</v>
      </c>
      <c r="I914" s="155"/>
      <c r="J914" s="156">
        <f>ROUND(I914*H914,2)</f>
        <v>0</v>
      </c>
      <c r="K914" s="152" t="s">
        <v>163</v>
      </c>
      <c r="L914" s="34"/>
      <c r="M914" s="157" t="s">
        <v>1</v>
      </c>
      <c r="N914" s="158" t="s">
        <v>40</v>
      </c>
      <c r="O914" s="59"/>
      <c r="P914" s="159">
        <f>O914*H914</f>
        <v>0</v>
      </c>
      <c r="Q914" s="159">
        <v>2.33E-3</v>
      </c>
      <c r="R914" s="159">
        <f>Q914*H914</f>
        <v>8.0385000000000005E-3</v>
      </c>
      <c r="S914" s="159">
        <v>0</v>
      </c>
      <c r="T914" s="160">
        <f>S914*H914</f>
        <v>0</v>
      </c>
      <c r="U914" s="33"/>
      <c r="V914" s="33"/>
      <c r="W914" s="33"/>
      <c r="X914" s="33"/>
      <c r="Y914" s="33"/>
      <c r="Z914" s="33"/>
      <c r="AA914" s="33"/>
      <c r="AB914" s="33"/>
      <c r="AC914" s="33"/>
      <c r="AD914" s="33"/>
      <c r="AE914" s="33"/>
      <c r="AR914" s="161" t="s">
        <v>268</v>
      </c>
      <c r="AT914" s="161" t="s">
        <v>159</v>
      </c>
      <c r="AU914" s="161" t="s">
        <v>83</v>
      </c>
      <c r="AY914" s="18" t="s">
        <v>157</v>
      </c>
      <c r="BE914" s="162">
        <f>IF(N914="základní",J914,0)</f>
        <v>0</v>
      </c>
      <c r="BF914" s="162">
        <f>IF(N914="snížená",J914,0)</f>
        <v>0</v>
      </c>
      <c r="BG914" s="162">
        <f>IF(N914="zákl. přenesená",J914,0)</f>
        <v>0</v>
      </c>
      <c r="BH914" s="162">
        <f>IF(N914="sníž. přenesená",J914,0)</f>
        <v>0</v>
      </c>
      <c r="BI914" s="162">
        <f>IF(N914="nulová",J914,0)</f>
        <v>0</v>
      </c>
      <c r="BJ914" s="18" t="s">
        <v>81</v>
      </c>
      <c r="BK914" s="162">
        <f>ROUND(I914*H914,2)</f>
        <v>0</v>
      </c>
      <c r="BL914" s="18" t="s">
        <v>268</v>
      </c>
      <c r="BM914" s="161" t="s">
        <v>1182</v>
      </c>
    </row>
    <row r="915" spans="1:65" s="2" customFormat="1" ht="107.25">
      <c r="A915" s="33"/>
      <c r="B915" s="34"/>
      <c r="C915" s="33"/>
      <c r="D915" s="163" t="s">
        <v>166</v>
      </c>
      <c r="E915" s="33"/>
      <c r="F915" s="164" t="s">
        <v>1183</v>
      </c>
      <c r="G915" s="33"/>
      <c r="H915" s="33"/>
      <c r="I915" s="165"/>
      <c r="J915" s="33"/>
      <c r="K915" s="33"/>
      <c r="L915" s="34"/>
      <c r="M915" s="166"/>
      <c r="N915" s="167"/>
      <c r="O915" s="59"/>
      <c r="P915" s="59"/>
      <c r="Q915" s="59"/>
      <c r="R915" s="59"/>
      <c r="S915" s="59"/>
      <c r="T915" s="60"/>
      <c r="U915" s="33"/>
      <c r="V915" s="33"/>
      <c r="W915" s="33"/>
      <c r="X915" s="33"/>
      <c r="Y915" s="33"/>
      <c r="Z915" s="33"/>
      <c r="AA915" s="33"/>
      <c r="AB915" s="33"/>
      <c r="AC915" s="33"/>
      <c r="AD915" s="33"/>
      <c r="AE915" s="33"/>
      <c r="AT915" s="18" t="s">
        <v>166</v>
      </c>
      <c r="AU915" s="18" t="s">
        <v>83</v>
      </c>
    </row>
    <row r="916" spans="1:65" s="2" customFormat="1" ht="29.25">
      <c r="A916" s="33"/>
      <c r="B916" s="34"/>
      <c r="C916" s="33"/>
      <c r="D916" s="163" t="s">
        <v>168</v>
      </c>
      <c r="E916" s="33"/>
      <c r="F916" s="168" t="s">
        <v>169</v>
      </c>
      <c r="G916" s="33"/>
      <c r="H916" s="33"/>
      <c r="I916" s="165"/>
      <c r="J916" s="33"/>
      <c r="K916" s="33"/>
      <c r="L916" s="34"/>
      <c r="M916" s="166"/>
      <c r="N916" s="167"/>
      <c r="O916" s="59"/>
      <c r="P916" s="59"/>
      <c r="Q916" s="59"/>
      <c r="R916" s="59"/>
      <c r="S916" s="59"/>
      <c r="T916" s="60"/>
      <c r="U916" s="33"/>
      <c r="V916" s="33"/>
      <c r="W916" s="33"/>
      <c r="X916" s="33"/>
      <c r="Y916" s="33"/>
      <c r="Z916" s="33"/>
      <c r="AA916" s="33"/>
      <c r="AB916" s="33"/>
      <c r="AC916" s="33"/>
      <c r="AD916" s="33"/>
      <c r="AE916" s="33"/>
      <c r="AT916" s="18" t="s">
        <v>168</v>
      </c>
      <c r="AU916" s="18" t="s">
        <v>83</v>
      </c>
    </row>
    <row r="917" spans="1:65" s="14" customFormat="1" ht="11.25">
      <c r="B917" s="176"/>
      <c r="D917" s="163" t="s">
        <v>170</v>
      </c>
      <c r="E917" s="177" t="s">
        <v>1</v>
      </c>
      <c r="F917" s="178" t="s">
        <v>1184</v>
      </c>
      <c r="H917" s="179">
        <v>3.45</v>
      </c>
      <c r="I917" s="180"/>
      <c r="L917" s="176"/>
      <c r="M917" s="181"/>
      <c r="N917" s="182"/>
      <c r="O917" s="182"/>
      <c r="P917" s="182"/>
      <c r="Q917" s="182"/>
      <c r="R917" s="182"/>
      <c r="S917" s="182"/>
      <c r="T917" s="183"/>
      <c r="AT917" s="177" t="s">
        <v>170</v>
      </c>
      <c r="AU917" s="177" t="s">
        <v>83</v>
      </c>
      <c r="AV917" s="14" t="s">
        <v>83</v>
      </c>
      <c r="AW917" s="14" t="s">
        <v>32</v>
      </c>
      <c r="AX917" s="14" t="s">
        <v>81</v>
      </c>
      <c r="AY917" s="177" t="s">
        <v>157</v>
      </c>
    </row>
    <row r="918" spans="1:65" s="2" customFormat="1" ht="24.2" customHeight="1">
      <c r="A918" s="33"/>
      <c r="B918" s="149"/>
      <c r="C918" s="150" t="s">
        <v>1185</v>
      </c>
      <c r="D918" s="150" t="s">
        <v>159</v>
      </c>
      <c r="E918" s="151" t="s">
        <v>1186</v>
      </c>
      <c r="F918" s="152" t="s">
        <v>1187</v>
      </c>
      <c r="G918" s="153" t="s">
        <v>336</v>
      </c>
      <c r="H918" s="154">
        <v>1</v>
      </c>
      <c r="I918" s="155"/>
      <c r="J918" s="156">
        <f>ROUND(I918*H918,2)</f>
        <v>0</v>
      </c>
      <c r="K918" s="152" t="s">
        <v>163</v>
      </c>
      <c r="L918" s="34"/>
      <c r="M918" s="157" t="s">
        <v>1</v>
      </c>
      <c r="N918" s="158" t="s">
        <v>40</v>
      </c>
      <c r="O918" s="59"/>
      <c r="P918" s="159">
        <f>O918*H918</f>
        <v>0</v>
      </c>
      <c r="Q918" s="159">
        <v>3.1E-4</v>
      </c>
      <c r="R918" s="159">
        <f>Q918*H918</f>
        <v>3.1E-4</v>
      </c>
      <c r="S918" s="159">
        <v>0</v>
      </c>
      <c r="T918" s="160">
        <f>S918*H918</f>
        <v>0</v>
      </c>
      <c r="U918" s="33"/>
      <c r="V918" s="33"/>
      <c r="W918" s="33"/>
      <c r="X918" s="33"/>
      <c r="Y918" s="33"/>
      <c r="Z918" s="33"/>
      <c r="AA918" s="33"/>
      <c r="AB918" s="33"/>
      <c r="AC918" s="33"/>
      <c r="AD918" s="33"/>
      <c r="AE918" s="33"/>
      <c r="AR918" s="161" t="s">
        <v>268</v>
      </c>
      <c r="AT918" s="161" t="s">
        <v>159</v>
      </c>
      <c r="AU918" s="161" t="s">
        <v>83</v>
      </c>
      <c r="AY918" s="18" t="s">
        <v>157</v>
      </c>
      <c r="BE918" s="162">
        <f>IF(N918="základní",J918,0)</f>
        <v>0</v>
      </c>
      <c r="BF918" s="162">
        <f>IF(N918="snížená",J918,0)</f>
        <v>0</v>
      </c>
      <c r="BG918" s="162">
        <f>IF(N918="zákl. přenesená",J918,0)</f>
        <v>0</v>
      </c>
      <c r="BH918" s="162">
        <f>IF(N918="sníž. přenesená",J918,0)</f>
        <v>0</v>
      </c>
      <c r="BI918" s="162">
        <f>IF(N918="nulová",J918,0)</f>
        <v>0</v>
      </c>
      <c r="BJ918" s="18" t="s">
        <v>81</v>
      </c>
      <c r="BK918" s="162">
        <f>ROUND(I918*H918,2)</f>
        <v>0</v>
      </c>
      <c r="BL918" s="18" t="s">
        <v>268</v>
      </c>
      <c r="BM918" s="161" t="s">
        <v>1188</v>
      </c>
    </row>
    <row r="919" spans="1:65" s="2" customFormat="1" ht="29.25">
      <c r="A919" s="33"/>
      <c r="B919" s="34"/>
      <c r="C919" s="33"/>
      <c r="D919" s="163" t="s">
        <v>166</v>
      </c>
      <c r="E919" s="33"/>
      <c r="F919" s="164" t="s">
        <v>1189</v>
      </c>
      <c r="G919" s="33"/>
      <c r="H919" s="33"/>
      <c r="I919" s="165"/>
      <c r="J919" s="33"/>
      <c r="K919" s="33"/>
      <c r="L919" s="34"/>
      <c r="M919" s="166"/>
      <c r="N919" s="167"/>
      <c r="O919" s="59"/>
      <c r="P919" s="59"/>
      <c r="Q919" s="59"/>
      <c r="R919" s="59"/>
      <c r="S919" s="59"/>
      <c r="T919" s="60"/>
      <c r="U919" s="33"/>
      <c r="V919" s="33"/>
      <c r="W919" s="33"/>
      <c r="X919" s="33"/>
      <c r="Y919" s="33"/>
      <c r="Z919" s="33"/>
      <c r="AA919" s="33"/>
      <c r="AB919" s="33"/>
      <c r="AC919" s="33"/>
      <c r="AD919" s="33"/>
      <c r="AE919" s="33"/>
      <c r="AT919" s="18" t="s">
        <v>166</v>
      </c>
      <c r="AU919" s="18" t="s">
        <v>83</v>
      </c>
    </row>
    <row r="920" spans="1:65" s="2" customFormat="1" ht="29.25">
      <c r="A920" s="33"/>
      <c r="B920" s="34"/>
      <c r="C920" s="33"/>
      <c r="D920" s="163" t="s">
        <v>168</v>
      </c>
      <c r="E920" s="33"/>
      <c r="F920" s="168" t="s">
        <v>169</v>
      </c>
      <c r="G920" s="33"/>
      <c r="H920" s="33"/>
      <c r="I920" s="165"/>
      <c r="J920" s="33"/>
      <c r="K920" s="33"/>
      <c r="L920" s="34"/>
      <c r="M920" s="166"/>
      <c r="N920" s="167"/>
      <c r="O920" s="59"/>
      <c r="P920" s="59"/>
      <c r="Q920" s="59"/>
      <c r="R920" s="59"/>
      <c r="S920" s="59"/>
      <c r="T920" s="60"/>
      <c r="U920" s="33"/>
      <c r="V920" s="33"/>
      <c r="W920" s="33"/>
      <c r="X920" s="33"/>
      <c r="Y920" s="33"/>
      <c r="Z920" s="33"/>
      <c r="AA920" s="33"/>
      <c r="AB920" s="33"/>
      <c r="AC920" s="33"/>
      <c r="AD920" s="33"/>
      <c r="AE920" s="33"/>
      <c r="AT920" s="18" t="s">
        <v>168</v>
      </c>
      <c r="AU920" s="18" t="s">
        <v>83</v>
      </c>
    </row>
    <row r="921" spans="1:65" s="14" customFormat="1" ht="11.25">
      <c r="B921" s="176"/>
      <c r="D921" s="163" t="s">
        <v>170</v>
      </c>
      <c r="E921" s="177" t="s">
        <v>1</v>
      </c>
      <c r="F921" s="178" t="s">
        <v>1190</v>
      </c>
      <c r="H921" s="179">
        <v>1</v>
      </c>
      <c r="I921" s="180"/>
      <c r="L921" s="176"/>
      <c r="M921" s="181"/>
      <c r="N921" s="182"/>
      <c r="O921" s="182"/>
      <c r="P921" s="182"/>
      <c r="Q921" s="182"/>
      <c r="R921" s="182"/>
      <c r="S921" s="182"/>
      <c r="T921" s="183"/>
      <c r="AT921" s="177" t="s">
        <v>170</v>
      </c>
      <c r="AU921" s="177" t="s">
        <v>83</v>
      </c>
      <c r="AV921" s="14" t="s">
        <v>83</v>
      </c>
      <c r="AW921" s="14" t="s">
        <v>32</v>
      </c>
      <c r="AX921" s="14" t="s">
        <v>81</v>
      </c>
      <c r="AY921" s="177" t="s">
        <v>157</v>
      </c>
    </row>
    <row r="922" spans="1:65" s="2" customFormat="1" ht="24.2" customHeight="1">
      <c r="A922" s="33"/>
      <c r="B922" s="149"/>
      <c r="C922" s="150" t="s">
        <v>1191</v>
      </c>
      <c r="D922" s="150" t="s">
        <v>159</v>
      </c>
      <c r="E922" s="151" t="s">
        <v>1192</v>
      </c>
      <c r="F922" s="152" t="s">
        <v>1193</v>
      </c>
      <c r="G922" s="153" t="s">
        <v>183</v>
      </c>
      <c r="H922" s="154">
        <v>3</v>
      </c>
      <c r="I922" s="155"/>
      <c r="J922" s="156">
        <f>ROUND(I922*H922,2)</f>
        <v>0</v>
      </c>
      <c r="K922" s="152" t="s">
        <v>163</v>
      </c>
      <c r="L922" s="34"/>
      <c r="M922" s="157" t="s">
        <v>1</v>
      </c>
      <c r="N922" s="158" t="s">
        <v>40</v>
      </c>
      <c r="O922" s="59"/>
      <c r="P922" s="159">
        <f>O922*H922</f>
        <v>0</v>
      </c>
      <c r="Q922" s="159">
        <v>9.7000000000000005E-4</v>
      </c>
      <c r="R922" s="159">
        <f>Q922*H922</f>
        <v>2.9100000000000003E-3</v>
      </c>
      <c r="S922" s="159">
        <v>0</v>
      </c>
      <c r="T922" s="160">
        <f>S922*H922</f>
        <v>0</v>
      </c>
      <c r="U922" s="33"/>
      <c r="V922" s="33"/>
      <c r="W922" s="33"/>
      <c r="X922" s="33"/>
      <c r="Y922" s="33"/>
      <c r="Z922" s="33"/>
      <c r="AA922" s="33"/>
      <c r="AB922" s="33"/>
      <c r="AC922" s="33"/>
      <c r="AD922" s="33"/>
      <c r="AE922" s="33"/>
      <c r="AR922" s="161" t="s">
        <v>268</v>
      </c>
      <c r="AT922" s="161" t="s">
        <v>159</v>
      </c>
      <c r="AU922" s="161" t="s">
        <v>83</v>
      </c>
      <c r="AY922" s="18" t="s">
        <v>157</v>
      </c>
      <c r="BE922" s="162">
        <f>IF(N922="základní",J922,0)</f>
        <v>0</v>
      </c>
      <c r="BF922" s="162">
        <f>IF(N922="snížená",J922,0)</f>
        <v>0</v>
      </c>
      <c r="BG922" s="162">
        <f>IF(N922="zákl. přenesená",J922,0)</f>
        <v>0</v>
      </c>
      <c r="BH922" s="162">
        <f>IF(N922="sníž. přenesená",J922,0)</f>
        <v>0</v>
      </c>
      <c r="BI922" s="162">
        <f>IF(N922="nulová",J922,0)</f>
        <v>0</v>
      </c>
      <c r="BJ922" s="18" t="s">
        <v>81</v>
      </c>
      <c r="BK922" s="162">
        <f>ROUND(I922*H922,2)</f>
        <v>0</v>
      </c>
      <c r="BL922" s="18" t="s">
        <v>268</v>
      </c>
      <c r="BM922" s="161" t="s">
        <v>1194</v>
      </c>
    </row>
    <row r="923" spans="1:65" s="2" customFormat="1" ht="107.25">
      <c r="A923" s="33"/>
      <c r="B923" s="34"/>
      <c r="C923" s="33"/>
      <c r="D923" s="163" t="s">
        <v>166</v>
      </c>
      <c r="E923" s="33"/>
      <c r="F923" s="164" t="s">
        <v>1195</v>
      </c>
      <c r="G923" s="33"/>
      <c r="H923" s="33"/>
      <c r="I923" s="165"/>
      <c r="J923" s="33"/>
      <c r="K923" s="33"/>
      <c r="L923" s="34"/>
      <c r="M923" s="166"/>
      <c r="N923" s="167"/>
      <c r="O923" s="59"/>
      <c r="P923" s="59"/>
      <c r="Q923" s="59"/>
      <c r="R923" s="59"/>
      <c r="S923" s="59"/>
      <c r="T923" s="60"/>
      <c r="U923" s="33"/>
      <c r="V923" s="33"/>
      <c r="W923" s="33"/>
      <c r="X923" s="33"/>
      <c r="Y923" s="33"/>
      <c r="Z923" s="33"/>
      <c r="AA923" s="33"/>
      <c r="AB923" s="33"/>
      <c r="AC923" s="33"/>
      <c r="AD923" s="33"/>
      <c r="AE923" s="33"/>
      <c r="AT923" s="18" t="s">
        <v>166</v>
      </c>
      <c r="AU923" s="18" t="s">
        <v>83</v>
      </c>
    </row>
    <row r="924" spans="1:65" s="2" customFormat="1" ht="29.25">
      <c r="A924" s="33"/>
      <c r="B924" s="34"/>
      <c r="C924" s="33"/>
      <c r="D924" s="163" t="s">
        <v>168</v>
      </c>
      <c r="E924" s="33"/>
      <c r="F924" s="168" t="s">
        <v>169</v>
      </c>
      <c r="G924" s="33"/>
      <c r="H924" s="33"/>
      <c r="I924" s="165"/>
      <c r="J924" s="33"/>
      <c r="K924" s="33"/>
      <c r="L924" s="34"/>
      <c r="M924" s="166"/>
      <c r="N924" s="167"/>
      <c r="O924" s="59"/>
      <c r="P924" s="59"/>
      <c r="Q924" s="59"/>
      <c r="R924" s="59"/>
      <c r="S924" s="59"/>
      <c r="T924" s="60"/>
      <c r="U924" s="33"/>
      <c r="V924" s="33"/>
      <c r="W924" s="33"/>
      <c r="X924" s="33"/>
      <c r="Y924" s="33"/>
      <c r="Z924" s="33"/>
      <c r="AA924" s="33"/>
      <c r="AB924" s="33"/>
      <c r="AC924" s="33"/>
      <c r="AD924" s="33"/>
      <c r="AE924" s="33"/>
      <c r="AT924" s="18" t="s">
        <v>168</v>
      </c>
      <c r="AU924" s="18" t="s">
        <v>83</v>
      </c>
    </row>
    <row r="925" spans="1:65" s="14" customFormat="1" ht="11.25">
      <c r="B925" s="176"/>
      <c r="D925" s="163" t="s">
        <v>170</v>
      </c>
      <c r="E925" s="177" t="s">
        <v>1</v>
      </c>
      <c r="F925" s="178" t="s">
        <v>1196</v>
      </c>
      <c r="H925" s="179">
        <v>3</v>
      </c>
      <c r="I925" s="180"/>
      <c r="L925" s="176"/>
      <c r="M925" s="181"/>
      <c r="N925" s="182"/>
      <c r="O925" s="182"/>
      <c r="P925" s="182"/>
      <c r="Q925" s="182"/>
      <c r="R925" s="182"/>
      <c r="S925" s="182"/>
      <c r="T925" s="183"/>
      <c r="AT925" s="177" t="s">
        <v>170</v>
      </c>
      <c r="AU925" s="177" t="s">
        <v>83</v>
      </c>
      <c r="AV925" s="14" t="s">
        <v>83</v>
      </c>
      <c r="AW925" s="14" t="s">
        <v>32</v>
      </c>
      <c r="AX925" s="14" t="s">
        <v>81</v>
      </c>
      <c r="AY925" s="177" t="s">
        <v>157</v>
      </c>
    </row>
    <row r="926" spans="1:65" s="2" customFormat="1" ht="24.2" customHeight="1">
      <c r="A926" s="33"/>
      <c r="B926" s="149"/>
      <c r="C926" s="150" t="s">
        <v>1197</v>
      </c>
      <c r="D926" s="150" t="s">
        <v>159</v>
      </c>
      <c r="E926" s="151" t="s">
        <v>1198</v>
      </c>
      <c r="F926" s="152" t="s">
        <v>1199</v>
      </c>
      <c r="G926" s="153" t="s">
        <v>302</v>
      </c>
      <c r="H926" s="154">
        <v>0.105</v>
      </c>
      <c r="I926" s="155"/>
      <c r="J926" s="156">
        <f>ROUND(I926*H926,2)</f>
        <v>0</v>
      </c>
      <c r="K926" s="152" t="s">
        <v>163</v>
      </c>
      <c r="L926" s="34"/>
      <c r="M926" s="157" t="s">
        <v>1</v>
      </c>
      <c r="N926" s="158" t="s">
        <v>40</v>
      </c>
      <c r="O926" s="59"/>
      <c r="P926" s="159">
        <f>O926*H926</f>
        <v>0</v>
      </c>
      <c r="Q926" s="159">
        <v>0</v>
      </c>
      <c r="R926" s="159">
        <f>Q926*H926</f>
        <v>0</v>
      </c>
      <c r="S926" s="159">
        <v>0</v>
      </c>
      <c r="T926" s="160">
        <f>S926*H926</f>
        <v>0</v>
      </c>
      <c r="U926" s="33"/>
      <c r="V926" s="33"/>
      <c r="W926" s="33"/>
      <c r="X926" s="33"/>
      <c r="Y926" s="33"/>
      <c r="Z926" s="33"/>
      <c r="AA926" s="33"/>
      <c r="AB926" s="33"/>
      <c r="AC926" s="33"/>
      <c r="AD926" s="33"/>
      <c r="AE926" s="33"/>
      <c r="AR926" s="161" t="s">
        <v>268</v>
      </c>
      <c r="AT926" s="161" t="s">
        <v>159</v>
      </c>
      <c r="AU926" s="161" t="s">
        <v>83</v>
      </c>
      <c r="AY926" s="18" t="s">
        <v>157</v>
      </c>
      <c r="BE926" s="162">
        <f>IF(N926="základní",J926,0)</f>
        <v>0</v>
      </c>
      <c r="BF926" s="162">
        <f>IF(N926="snížená",J926,0)</f>
        <v>0</v>
      </c>
      <c r="BG926" s="162">
        <f>IF(N926="zákl. přenesená",J926,0)</f>
        <v>0</v>
      </c>
      <c r="BH926" s="162">
        <f>IF(N926="sníž. přenesená",J926,0)</f>
        <v>0</v>
      </c>
      <c r="BI926" s="162">
        <f>IF(N926="nulová",J926,0)</f>
        <v>0</v>
      </c>
      <c r="BJ926" s="18" t="s">
        <v>81</v>
      </c>
      <c r="BK926" s="162">
        <f>ROUND(I926*H926,2)</f>
        <v>0</v>
      </c>
      <c r="BL926" s="18" t="s">
        <v>268</v>
      </c>
      <c r="BM926" s="161" t="s">
        <v>1200</v>
      </c>
    </row>
    <row r="927" spans="1:65" s="2" customFormat="1" ht="29.25">
      <c r="A927" s="33"/>
      <c r="B927" s="34"/>
      <c r="C927" s="33"/>
      <c r="D927" s="163" t="s">
        <v>166</v>
      </c>
      <c r="E927" s="33"/>
      <c r="F927" s="164" t="s">
        <v>1201</v>
      </c>
      <c r="G927" s="33"/>
      <c r="H927" s="33"/>
      <c r="I927" s="165"/>
      <c r="J927" s="33"/>
      <c r="K927" s="33"/>
      <c r="L927" s="34"/>
      <c r="M927" s="166"/>
      <c r="N927" s="167"/>
      <c r="O927" s="59"/>
      <c r="P927" s="59"/>
      <c r="Q927" s="59"/>
      <c r="R927" s="59"/>
      <c r="S927" s="59"/>
      <c r="T927" s="60"/>
      <c r="U927" s="33"/>
      <c r="V927" s="33"/>
      <c r="W927" s="33"/>
      <c r="X927" s="33"/>
      <c r="Y927" s="33"/>
      <c r="Z927" s="33"/>
      <c r="AA927" s="33"/>
      <c r="AB927" s="33"/>
      <c r="AC927" s="33"/>
      <c r="AD927" s="33"/>
      <c r="AE927" s="33"/>
      <c r="AT927" s="18" t="s">
        <v>166</v>
      </c>
      <c r="AU927" s="18" t="s">
        <v>83</v>
      </c>
    </row>
    <row r="928" spans="1:65" s="12" customFormat="1" ht="22.9" customHeight="1">
      <c r="B928" s="136"/>
      <c r="D928" s="137" t="s">
        <v>74</v>
      </c>
      <c r="E928" s="147" t="s">
        <v>1202</v>
      </c>
      <c r="F928" s="147" t="s">
        <v>1203</v>
      </c>
      <c r="I928" s="139"/>
      <c r="J928" s="148">
        <f>BK928</f>
        <v>0</v>
      </c>
      <c r="L928" s="136"/>
      <c r="M928" s="141"/>
      <c r="N928" s="142"/>
      <c r="O928" s="142"/>
      <c r="P928" s="143">
        <f>SUM(P929:P1009)</f>
        <v>0</v>
      </c>
      <c r="Q928" s="142"/>
      <c r="R928" s="143">
        <f>SUM(R929:R1009)</f>
        <v>0</v>
      </c>
      <c r="S928" s="142"/>
      <c r="T928" s="144">
        <f>SUM(T929:T1009)</f>
        <v>0</v>
      </c>
      <c r="AR928" s="137" t="s">
        <v>83</v>
      </c>
      <c r="AT928" s="145" t="s">
        <v>74</v>
      </c>
      <c r="AU928" s="145" t="s">
        <v>81</v>
      </c>
      <c r="AY928" s="137" t="s">
        <v>157</v>
      </c>
      <c r="BK928" s="146">
        <f>SUM(BK929:BK1009)</f>
        <v>0</v>
      </c>
    </row>
    <row r="929" spans="1:65" s="2" customFormat="1" ht="49.15" customHeight="1">
      <c r="A929" s="33"/>
      <c r="B929" s="149"/>
      <c r="C929" s="150" t="s">
        <v>1204</v>
      </c>
      <c r="D929" s="150" t="s">
        <v>159</v>
      </c>
      <c r="E929" s="151" t="s">
        <v>1205</v>
      </c>
      <c r="F929" s="152" t="s">
        <v>1206</v>
      </c>
      <c r="G929" s="153" t="s">
        <v>358</v>
      </c>
      <c r="H929" s="154">
        <v>1</v>
      </c>
      <c r="I929" s="155"/>
      <c r="J929" s="156">
        <f>ROUND(I929*H929,2)</f>
        <v>0</v>
      </c>
      <c r="K929" s="152" t="s">
        <v>1</v>
      </c>
      <c r="L929" s="34"/>
      <c r="M929" s="157" t="s">
        <v>1</v>
      </c>
      <c r="N929" s="158" t="s">
        <v>40</v>
      </c>
      <c r="O929" s="59"/>
      <c r="P929" s="159">
        <f>O929*H929</f>
        <v>0</v>
      </c>
      <c r="Q929" s="159">
        <v>0</v>
      </c>
      <c r="R929" s="159">
        <f>Q929*H929</f>
        <v>0</v>
      </c>
      <c r="S929" s="159">
        <v>0</v>
      </c>
      <c r="T929" s="160">
        <f>S929*H929</f>
        <v>0</v>
      </c>
      <c r="U929" s="33"/>
      <c r="V929" s="33"/>
      <c r="W929" s="33"/>
      <c r="X929" s="33"/>
      <c r="Y929" s="33"/>
      <c r="Z929" s="33"/>
      <c r="AA929" s="33"/>
      <c r="AB929" s="33"/>
      <c r="AC929" s="33"/>
      <c r="AD929" s="33"/>
      <c r="AE929" s="33"/>
      <c r="AR929" s="161" t="s">
        <v>164</v>
      </c>
      <c r="AT929" s="161" t="s">
        <v>159</v>
      </c>
      <c r="AU929" s="161" t="s">
        <v>83</v>
      </c>
      <c r="AY929" s="18" t="s">
        <v>157</v>
      </c>
      <c r="BE929" s="162">
        <f>IF(N929="základní",J929,0)</f>
        <v>0</v>
      </c>
      <c r="BF929" s="162">
        <f>IF(N929="snížená",J929,0)</f>
        <v>0</v>
      </c>
      <c r="BG929" s="162">
        <f>IF(N929="zákl. přenesená",J929,0)</f>
        <v>0</v>
      </c>
      <c r="BH929" s="162">
        <f>IF(N929="sníž. přenesená",J929,0)</f>
        <v>0</v>
      </c>
      <c r="BI929" s="162">
        <f>IF(N929="nulová",J929,0)</f>
        <v>0</v>
      </c>
      <c r="BJ929" s="18" t="s">
        <v>81</v>
      </c>
      <c r="BK929" s="162">
        <f>ROUND(I929*H929,2)</f>
        <v>0</v>
      </c>
      <c r="BL929" s="18" t="s">
        <v>164</v>
      </c>
      <c r="BM929" s="161" t="s">
        <v>1207</v>
      </c>
    </row>
    <row r="930" spans="1:65" s="2" customFormat="1" ht="68.25">
      <c r="A930" s="33"/>
      <c r="B930" s="34"/>
      <c r="C930" s="33"/>
      <c r="D930" s="163" t="s">
        <v>166</v>
      </c>
      <c r="E930" s="33"/>
      <c r="F930" s="164" t="s">
        <v>1208</v>
      </c>
      <c r="G930" s="33"/>
      <c r="H930" s="33"/>
      <c r="I930" s="165"/>
      <c r="J930" s="33"/>
      <c r="K930" s="33"/>
      <c r="L930" s="34"/>
      <c r="M930" s="166"/>
      <c r="N930" s="167"/>
      <c r="O930" s="59"/>
      <c r="P930" s="59"/>
      <c r="Q930" s="59"/>
      <c r="R930" s="59"/>
      <c r="S930" s="59"/>
      <c r="T930" s="60"/>
      <c r="U930" s="33"/>
      <c r="V930" s="33"/>
      <c r="W930" s="33"/>
      <c r="X930" s="33"/>
      <c r="Y930" s="33"/>
      <c r="Z930" s="33"/>
      <c r="AA930" s="33"/>
      <c r="AB930" s="33"/>
      <c r="AC930" s="33"/>
      <c r="AD930" s="33"/>
      <c r="AE930" s="33"/>
      <c r="AT930" s="18" t="s">
        <v>166</v>
      </c>
      <c r="AU930" s="18" t="s">
        <v>83</v>
      </c>
    </row>
    <row r="931" spans="1:65" s="2" customFormat="1" ht="29.25">
      <c r="A931" s="33"/>
      <c r="B931" s="34"/>
      <c r="C931" s="33"/>
      <c r="D931" s="163" t="s">
        <v>168</v>
      </c>
      <c r="E931" s="33"/>
      <c r="F931" s="168" t="s">
        <v>169</v>
      </c>
      <c r="G931" s="33"/>
      <c r="H931" s="33"/>
      <c r="I931" s="165"/>
      <c r="J931" s="33"/>
      <c r="K931" s="33"/>
      <c r="L931" s="34"/>
      <c r="M931" s="166"/>
      <c r="N931" s="167"/>
      <c r="O931" s="59"/>
      <c r="P931" s="59"/>
      <c r="Q931" s="59"/>
      <c r="R931" s="59"/>
      <c r="S931" s="59"/>
      <c r="T931" s="60"/>
      <c r="U931" s="33"/>
      <c r="V931" s="33"/>
      <c r="W931" s="33"/>
      <c r="X931" s="33"/>
      <c r="Y931" s="33"/>
      <c r="Z931" s="33"/>
      <c r="AA931" s="33"/>
      <c r="AB931" s="33"/>
      <c r="AC931" s="33"/>
      <c r="AD931" s="33"/>
      <c r="AE931" s="33"/>
      <c r="AT931" s="18" t="s">
        <v>168</v>
      </c>
      <c r="AU931" s="18" t="s">
        <v>83</v>
      </c>
    </row>
    <row r="932" spans="1:65" s="14" customFormat="1" ht="11.25">
      <c r="B932" s="176"/>
      <c r="D932" s="163" t="s">
        <v>170</v>
      </c>
      <c r="E932" s="177" t="s">
        <v>1</v>
      </c>
      <c r="F932" s="178" t="s">
        <v>81</v>
      </c>
      <c r="H932" s="179">
        <v>1</v>
      </c>
      <c r="I932" s="180"/>
      <c r="L932" s="176"/>
      <c r="M932" s="181"/>
      <c r="N932" s="182"/>
      <c r="O932" s="182"/>
      <c r="P932" s="182"/>
      <c r="Q932" s="182"/>
      <c r="R932" s="182"/>
      <c r="S932" s="182"/>
      <c r="T932" s="183"/>
      <c r="AT932" s="177" t="s">
        <v>170</v>
      </c>
      <c r="AU932" s="177" t="s">
        <v>83</v>
      </c>
      <c r="AV932" s="14" t="s">
        <v>83</v>
      </c>
      <c r="AW932" s="14" t="s">
        <v>32</v>
      </c>
      <c r="AX932" s="14" t="s">
        <v>81</v>
      </c>
      <c r="AY932" s="177" t="s">
        <v>157</v>
      </c>
    </row>
    <row r="933" spans="1:65" s="2" customFormat="1" ht="62.65" customHeight="1">
      <c r="A933" s="33"/>
      <c r="B933" s="149"/>
      <c r="C933" s="150" t="s">
        <v>1209</v>
      </c>
      <c r="D933" s="150" t="s">
        <v>159</v>
      </c>
      <c r="E933" s="151" t="s">
        <v>1210</v>
      </c>
      <c r="F933" s="152" t="s">
        <v>1211</v>
      </c>
      <c r="G933" s="153" t="s">
        <v>358</v>
      </c>
      <c r="H933" s="154">
        <v>1</v>
      </c>
      <c r="I933" s="155"/>
      <c r="J933" s="156">
        <f>ROUND(I933*H933,2)</f>
        <v>0</v>
      </c>
      <c r="K933" s="152" t="s">
        <v>1</v>
      </c>
      <c r="L933" s="34"/>
      <c r="M933" s="157" t="s">
        <v>1</v>
      </c>
      <c r="N933" s="158" t="s">
        <v>40</v>
      </c>
      <c r="O933" s="59"/>
      <c r="P933" s="159">
        <f>O933*H933</f>
        <v>0</v>
      </c>
      <c r="Q933" s="159">
        <v>0</v>
      </c>
      <c r="R933" s="159">
        <f>Q933*H933</f>
        <v>0</v>
      </c>
      <c r="S933" s="159">
        <v>0</v>
      </c>
      <c r="T933" s="160">
        <f>S933*H933</f>
        <v>0</v>
      </c>
      <c r="U933" s="33"/>
      <c r="V933" s="33"/>
      <c r="W933" s="33"/>
      <c r="X933" s="33"/>
      <c r="Y933" s="33"/>
      <c r="Z933" s="33"/>
      <c r="AA933" s="33"/>
      <c r="AB933" s="33"/>
      <c r="AC933" s="33"/>
      <c r="AD933" s="33"/>
      <c r="AE933" s="33"/>
      <c r="AR933" s="161" t="s">
        <v>164</v>
      </c>
      <c r="AT933" s="161" t="s">
        <v>159</v>
      </c>
      <c r="AU933" s="161" t="s">
        <v>83</v>
      </c>
      <c r="AY933" s="18" t="s">
        <v>157</v>
      </c>
      <c r="BE933" s="162">
        <f>IF(N933="základní",J933,0)</f>
        <v>0</v>
      </c>
      <c r="BF933" s="162">
        <f>IF(N933="snížená",J933,0)</f>
        <v>0</v>
      </c>
      <c r="BG933" s="162">
        <f>IF(N933="zákl. přenesená",J933,0)</f>
        <v>0</v>
      </c>
      <c r="BH933" s="162">
        <f>IF(N933="sníž. přenesená",J933,0)</f>
        <v>0</v>
      </c>
      <c r="BI933" s="162">
        <f>IF(N933="nulová",J933,0)</f>
        <v>0</v>
      </c>
      <c r="BJ933" s="18" t="s">
        <v>81</v>
      </c>
      <c r="BK933" s="162">
        <f>ROUND(I933*H933,2)</f>
        <v>0</v>
      </c>
      <c r="BL933" s="18" t="s">
        <v>164</v>
      </c>
      <c r="BM933" s="161" t="s">
        <v>1212</v>
      </c>
    </row>
    <row r="934" spans="1:65" s="2" customFormat="1" ht="234">
      <c r="A934" s="33"/>
      <c r="B934" s="34"/>
      <c r="C934" s="33"/>
      <c r="D934" s="163" t="s">
        <v>166</v>
      </c>
      <c r="E934" s="33"/>
      <c r="F934" s="164" t="s">
        <v>1213</v>
      </c>
      <c r="G934" s="33"/>
      <c r="H934" s="33"/>
      <c r="I934" s="165"/>
      <c r="J934" s="33"/>
      <c r="K934" s="33"/>
      <c r="L934" s="34"/>
      <c r="M934" s="166"/>
      <c r="N934" s="167"/>
      <c r="O934" s="59"/>
      <c r="P934" s="59"/>
      <c r="Q934" s="59"/>
      <c r="R934" s="59"/>
      <c r="S934" s="59"/>
      <c r="T934" s="60"/>
      <c r="U934" s="33"/>
      <c r="V934" s="33"/>
      <c r="W934" s="33"/>
      <c r="X934" s="33"/>
      <c r="Y934" s="33"/>
      <c r="Z934" s="33"/>
      <c r="AA934" s="33"/>
      <c r="AB934" s="33"/>
      <c r="AC934" s="33"/>
      <c r="AD934" s="33"/>
      <c r="AE934" s="33"/>
      <c r="AT934" s="18" t="s">
        <v>166</v>
      </c>
      <c r="AU934" s="18" t="s">
        <v>83</v>
      </c>
    </row>
    <row r="935" spans="1:65" s="2" customFormat="1" ht="29.25">
      <c r="A935" s="33"/>
      <c r="B935" s="34"/>
      <c r="C935" s="33"/>
      <c r="D935" s="163" t="s">
        <v>168</v>
      </c>
      <c r="E935" s="33"/>
      <c r="F935" s="168" t="s">
        <v>169</v>
      </c>
      <c r="G935" s="33"/>
      <c r="H935" s="33"/>
      <c r="I935" s="165"/>
      <c r="J935" s="33"/>
      <c r="K935" s="33"/>
      <c r="L935" s="34"/>
      <c r="M935" s="166"/>
      <c r="N935" s="167"/>
      <c r="O935" s="59"/>
      <c r="P935" s="59"/>
      <c r="Q935" s="59"/>
      <c r="R935" s="59"/>
      <c r="S935" s="59"/>
      <c r="T935" s="60"/>
      <c r="U935" s="33"/>
      <c r="V935" s="33"/>
      <c r="W935" s="33"/>
      <c r="X935" s="33"/>
      <c r="Y935" s="33"/>
      <c r="Z935" s="33"/>
      <c r="AA935" s="33"/>
      <c r="AB935" s="33"/>
      <c r="AC935" s="33"/>
      <c r="AD935" s="33"/>
      <c r="AE935" s="33"/>
      <c r="AT935" s="18" t="s">
        <v>168</v>
      </c>
      <c r="AU935" s="18" t="s">
        <v>83</v>
      </c>
    </row>
    <row r="936" spans="1:65" s="14" customFormat="1" ht="11.25">
      <c r="B936" s="176"/>
      <c r="D936" s="163" t="s">
        <v>170</v>
      </c>
      <c r="E936" s="177" t="s">
        <v>1</v>
      </c>
      <c r="F936" s="178" t="s">
        <v>81</v>
      </c>
      <c r="H936" s="179">
        <v>1</v>
      </c>
      <c r="I936" s="180"/>
      <c r="L936" s="176"/>
      <c r="M936" s="181"/>
      <c r="N936" s="182"/>
      <c r="O936" s="182"/>
      <c r="P936" s="182"/>
      <c r="Q936" s="182"/>
      <c r="R936" s="182"/>
      <c r="S936" s="182"/>
      <c r="T936" s="183"/>
      <c r="AT936" s="177" t="s">
        <v>170</v>
      </c>
      <c r="AU936" s="177" t="s">
        <v>83</v>
      </c>
      <c r="AV936" s="14" t="s">
        <v>83</v>
      </c>
      <c r="AW936" s="14" t="s">
        <v>32</v>
      </c>
      <c r="AX936" s="14" t="s">
        <v>81</v>
      </c>
      <c r="AY936" s="177" t="s">
        <v>157</v>
      </c>
    </row>
    <row r="937" spans="1:65" s="2" customFormat="1" ht="33" customHeight="1">
      <c r="A937" s="33"/>
      <c r="B937" s="149"/>
      <c r="C937" s="150" t="s">
        <v>1214</v>
      </c>
      <c r="D937" s="150" t="s">
        <v>159</v>
      </c>
      <c r="E937" s="151" t="s">
        <v>1215</v>
      </c>
      <c r="F937" s="152" t="s">
        <v>1216</v>
      </c>
      <c r="G937" s="153" t="s">
        <v>358</v>
      </c>
      <c r="H937" s="154">
        <v>1</v>
      </c>
      <c r="I937" s="155"/>
      <c r="J937" s="156">
        <f>ROUND(I937*H937,2)</f>
        <v>0</v>
      </c>
      <c r="K937" s="152" t="s">
        <v>1</v>
      </c>
      <c r="L937" s="34"/>
      <c r="M937" s="157" t="s">
        <v>1</v>
      </c>
      <c r="N937" s="158" t="s">
        <v>40</v>
      </c>
      <c r="O937" s="59"/>
      <c r="P937" s="159">
        <f>O937*H937</f>
        <v>0</v>
      </c>
      <c r="Q937" s="159">
        <v>0</v>
      </c>
      <c r="R937" s="159">
        <f>Q937*H937</f>
        <v>0</v>
      </c>
      <c r="S937" s="159">
        <v>0</v>
      </c>
      <c r="T937" s="160">
        <f>S937*H937</f>
        <v>0</v>
      </c>
      <c r="U937" s="33"/>
      <c r="V937" s="33"/>
      <c r="W937" s="33"/>
      <c r="X937" s="33"/>
      <c r="Y937" s="33"/>
      <c r="Z937" s="33"/>
      <c r="AA937" s="33"/>
      <c r="AB937" s="33"/>
      <c r="AC937" s="33"/>
      <c r="AD937" s="33"/>
      <c r="AE937" s="33"/>
      <c r="AR937" s="161" t="s">
        <v>164</v>
      </c>
      <c r="AT937" s="161" t="s">
        <v>159</v>
      </c>
      <c r="AU937" s="161" t="s">
        <v>83</v>
      </c>
      <c r="AY937" s="18" t="s">
        <v>157</v>
      </c>
      <c r="BE937" s="162">
        <f>IF(N937="základní",J937,0)</f>
        <v>0</v>
      </c>
      <c r="BF937" s="162">
        <f>IF(N937="snížená",J937,0)</f>
        <v>0</v>
      </c>
      <c r="BG937" s="162">
        <f>IF(N937="zákl. přenesená",J937,0)</f>
        <v>0</v>
      </c>
      <c r="BH937" s="162">
        <f>IF(N937="sníž. přenesená",J937,0)</f>
        <v>0</v>
      </c>
      <c r="BI937" s="162">
        <f>IF(N937="nulová",J937,0)</f>
        <v>0</v>
      </c>
      <c r="BJ937" s="18" t="s">
        <v>81</v>
      </c>
      <c r="BK937" s="162">
        <f>ROUND(I937*H937,2)</f>
        <v>0</v>
      </c>
      <c r="BL937" s="18" t="s">
        <v>164</v>
      </c>
      <c r="BM937" s="161" t="s">
        <v>1217</v>
      </c>
    </row>
    <row r="938" spans="1:65" s="2" customFormat="1" ht="234">
      <c r="A938" s="33"/>
      <c r="B938" s="34"/>
      <c r="C938" s="33"/>
      <c r="D938" s="163" t="s">
        <v>166</v>
      </c>
      <c r="E938" s="33"/>
      <c r="F938" s="164" t="s">
        <v>1218</v>
      </c>
      <c r="G938" s="33"/>
      <c r="H938" s="33"/>
      <c r="I938" s="165"/>
      <c r="J938" s="33"/>
      <c r="K938" s="33"/>
      <c r="L938" s="34"/>
      <c r="M938" s="166"/>
      <c r="N938" s="167"/>
      <c r="O938" s="59"/>
      <c r="P938" s="59"/>
      <c r="Q938" s="59"/>
      <c r="R938" s="59"/>
      <c r="S938" s="59"/>
      <c r="T938" s="60"/>
      <c r="U938" s="33"/>
      <c r="V938" s="33"/>
      <c r="W938" s="33"/>
      <c r="X938" s="33"/>
      <c r="Y938" s="33"/>
      <c r="Z938" s="33"/>
      <c r="AA938" s="33"/>
      <c r="AB938" s="33"/>
      <c r="AC938" s="33"/>
      <c r="AD938" s="33"/>
      <c r="AE938" s="33"/>
      <c r="AT938" s="18" t="s">
        <v>166</v>
      </c>
      <c r="AU938" s="18" t="s">
        <v>83</v>
      </c>
    </row>
    <row r="939" spans="1:65" s="2" customFormat="1" ht="29.25">
      <c r="A939" s="33"/>
      <c r="B939" s="34"/>
      <c r="C939" s="33"/>
      <c r="D939" s="163" t="s">
        <v>168</v>
      </c>
      <c r="E939" s="33"/>
      <c r="F939" s="168" t="s">
        <v>169</v>
      </c>
      <c r="G939" s="33"/>
      <c r="H939" s="33"/>
      <c r="I939" s="165"/>
      <c r="J939" s="33"/>
      <c r="K939" s="33"/>
      <c r="L939" s="34"/>
      <c r="M939" s="166"/>
      <c r="N939" s="167"/>
      <c r="O939" s="59"/>
      <c r="P939" s="59"/>
      <c r="Q939" s="59"/>
      <c r="R939" s="59"/>
      <c r="S939" s="59"/>
      <c r="T939" s="60"/>
      <c r="U939" s="33"/>
      <c r="V939" s="33"/>
      <c r="W939" s="33"/>
      <c r="X939" s="33"/>
      <c r="Y939" s="33"/>
      <c r="Z939" s="33"/>
      <c r="AA939" s="33"/>
      <c r="AB939" s="33"/>
      <c r="AC939" s="33"/>
      <c r="AD939" s="33"/>
      <c r="AE939" s="33"/>
      <c r="AT939" s="18" t="s">
        <v>168</v>
      </c>
      <c r="AU939" s="18" t="s">
        <v>83</v>
      </c>
    </row>
    <row r="940" spans="1:65" s="14" customFormat="1" ht="11.25">
      <c r="B940" s="176"/>
      <c r="D940" s="163" t="s">
        <v>170</v>
      </c>
      <c r="E940" s="177" t="s">
        <v>1</v>
      </c>
      <c r="F940" s="178" t="s">
        <v>81</v>
      </c>
      <c r="H940" s="179">
        <v>1</v>
      </c>
      <c r="I940" s="180"/>
      <c r="L940" s="176"/>
      <c r="M940" s="181"/>
      <c r="N940" s="182"/>
      <c r="O940" s="182"/>
      <c r="P940" s="182"/>
      <c r="Q940" s="182"/>
      <c r="R940" s="182"/>
      <c r="S940" s="182"/>
      <c r="T940" s="183"/>
      <c r="AT940" s="177" t="s">
        <v>170</v>
      </c>
      <c r="AU940" s="177" t="s">
        <v>83</v>
      </c>
      <c r="AV940" s="14" t="s">
        <v>83</v>
      </c>
      <c r="AW940" s="14" t="s">
        <v>32</v>
      </c>
      <c r="AX940" s="14" t="s">
        <v>81</v>
      </c>
      <c r="AY940" s="177" t="s">
        <v>157</v>
      </c>
    </row>
    <row r="941" spans="1:65" s="2" customFormat="1" ht="37.9" customHeight="1">
      <c r="A941" s="33"/>
      <c r="B941" s="149"/>
      <c r="C941" s="150" t="s">
        <v>1219</v>
      </c>
      <c r="D941" s="150" t="s">
        <v>159</v>
      </c>
      <c r="E941" s="151" t="s">
        <v>1220</v>
      </c>
      <c r="F941" s="152" t="s">
        <v>1221</v>
      </c>
      <c r="G941" s="153" t="s">
        <v>358</v>
      </c>
      <c r="H941" s="154">
        <v>1</v>
      </c>
      <c r="I941" s="155"/>
      <c r="J941" s="156">
        <f>ROUND(I941*H941,2)</f>
        <v>0</v>
      </c>
      <c r="K941" s="152" t="s">
        <v>1</v>
      </c>
      <c r="L941" s="34"/>
      <c r="M941" s="157" t="s">
        <v>1</v>
      </c>
      <c r="N941" s="158" t="s">
        <v>40</v>
      </c>
      <c r="O941" s="59"/>
      <c r="P941" s="159">
        <f>O941*H941</f>
        <v>0</v>
      </c>
      <c r="Q941" s="159">
        <v>0</v>
      </c>
      <c r="R941" s="159">
        <f>Q941*H941</f>
        <v>0</v>
      </c>
      <c r="S941" s="159">
        <v>0</v>
      </c>
      <c r="T941" s="160">
        <f>S941*H941</f>
        <v>0</v>
      </c>
      <c r="U941" s="33"/>
      <c r="V941" s="33"/>
      <c r="W941" s="33"/>
      <c r="X941" s="33"/>
      <c r="Y941" s="33"/>
      <c r="Z941" s="33"/>
      <c r="AA941" s="33"/>
      <c r="AB941" s="33"/>
      <c r="AC941" s="33"/>
      <c r="AD941" s="33"/>
      <c r="AE941" s="33"/>
      <c r="AR941" s="161" t="s">
        <v>164</v>
      </c>
      <c r="AT941" s="161" t="s">
        <v>159</v>
      </c>
      <c r="AU941" s="161" t="s">
        <v>83</v>
      </c>
      <c r="AY941" s="18" t="s">
        <v>157</v>
      </c>
      <c r="BE941" s="162">
        <f>IF(N941="základní",J941,0)</f>
        <v>0</v>
      </c>
      <c r="BF941" s="162">
        <f>IF(N941="snížená",J941,0)</f>
        <v>0</v>
      </c>
      <c r="BG941" s="162">
        <f>IF(N941="zákl. přenesená",J941,0)</f>
        <v>0</v>
      </c>
      <c r="BH941" s="162">
        <f>IF(N941="sníž. přenesená",J941,0)</f>
        <v>0</v>
      </c>
      <c r="BI941" s="162">
        <f>IF(N941="nulová",J941,0)</f>
        <v>0</v>
      </c>
      <c r="BJ941" s="18" t="s">
        <v>81</v>
      </c>
      <c r="BK941" s="162">
        <f>ROUND(I941*H941,2)</f>
        <v>0</v>
      </c>
      <c r="BL941" s="18" t="s">
        <v>164</v>
      </c>
      <c r="BM941" s="161" t="s">
        <v>1222</v>
      </c>
    </row>
    <row r="942" spans="1:65" s="2" customFormat="1" ht="136.5">
      <c r="A942" s="33"/>
      <c r="B942" s="34"/>
      <c r="C942" s="33"/>
      <c r="D942" s="163" t="s">
        <v>166</v>
      </c>
      <c r="E942" s="33"/>
      <c r="F942" s="164" t="s">
        <v>1223</v>
      </c>
      <c r="G942" s="33"/>
      <c r="H942" s="33"/>
      <c r="I942" s="165"/>
      <c r="J942" s="33"/>
      <c r="K942" s="33"/>
      <c r="L942" s="34"/>
      <c r="M942" s="166"/>
      <c r="N942" s="167"/>
      <c r="O942" s="59"/>
      <c r="P942" s="59"/>
      <c r="Q942" s="59"/>
      <c r="R942" s="59"/>
      <c r="S942" s="59"/>
      <c r="T942" s="60"/>
      <c r="U942" s="33"/>
      <c r="V942" s="33"/>
      <c r="W942" s="33"/>
      <c r="X942" s="33"/>
      <c r="Y942" s="33"/>
      <c r="Z942" s="33"/>
      <c r="AA942" s="33"/>
      <c r="AB942" s="33"/>
      <c r="AC942" s="33"/>
      <c r="AD942" s="33"/>
      <c r="AE942" s="33"/>
      <c r="AT942" s="18" t="s">
        <v>166</v>
      </c>
      <c r="AU942" s="18" t="s">
        <v>83</v>
      </c>
    </row>
    <row r="943" spans="1:65" s="2" customFormat="1" ht="29.25">
      <c r="A943" s="33"/>
      <c r="B943" s="34"/>
      <c r="C943" s="33"/>
      <c r="D943" s="163" t="s">
        <v>168</v>
      </c>
      <c r="E943" s="33"/>
      <c r="F943" s="168" t="s">
        <v>169</v>
      </c>
      <c r="G943" s="33"/>
      <c r="H943" s="33"/>
      <c r="I943" s="165"/>
      <c r="J943" s="33"/>
      <c r="K943" s="33"/>
      <c r="L943" s="34"/>
      <c r="M943" s="166"/>
      <c r="N943" s="167"/>
      <c r="O943" s="59"/>
      <c r="P943" s="59"/>
      <c r="Q943" s="59"/>
      <c r="R943" s="59"/>
      <c r="S943" s="59"/>
      <c r="T943" s="60"/>
      <c r="U943" s="33"/>
      <c r="V943" s="33"/>
      <c r="W943" s="33"/>
      <c r="X943" s="33"/>
      <c r="Y943" s="33"/>
      <c r="Z943" s="33"/>
      <c r="AA943" s="33"/>
      <c r="AB943" s="33"/>
      <c r="AC943" s="33"/>
      <c r="AD943" s="33"/>
      <c r="AE943" s="33"/>
      <c r="AT943" s="18" t="s">
        <v>168</v>
      </c>
      <c r="AU943" s="18" t="s">
        <v>83</v>
      </c>
    </row>
    <row r="944" spans="1:65" s="14" customFormat="1" ht="11.25">
      <c r="B944" s="176"/>
      <c r="D944" s="163" t="s">
        <v>170</v>
      </c>
      <c r="E944" s="177" t="s">
        <v>1</v>
      </c>
      <c r="F944" s="178" t="s">
        <v>81</v>
      </c>
      <c r="H944" s="179">
        <v>1</v>
      </c>
      <c r="I944" s="180"/>
      <c r="L944" s="176"/>
      <c r="M944" s="181"/>
      <c r="N944" s="182"/>
      <c r="O944" s="182"/>
      <c r="P944" s="182"/>
      <c r="Q944" s="182"/>
      <c r="R944" s="182"/>
      <c r="S944" s="182"/>
      <c r="T944" s="183"/>
      <c r="AT944" s="177" t="s">
        <v>170</v>
      </c>
      <c r="AU944" s="177" t="s">
        <v>83</v>
      </c>
      <c r="AV944" s="14" t="s">
        <v>83</v>
      </c>
      <c r="AW944" s="14" t="s">
        <v>32</v>
      </c>
      <c r="AX944" s="14" t="s">
        <v>81</v>
      </c>
      <c r="AY944" s="177" t="s">
        <v>157</v>
      </c>
    </row>
    <row r="945" spans="1:65" s="2" customFormat="1" ht="33" customHeight="1">
      <c r="A945" s="33"/>
      <c r="B945" s="149"/>
      <c r="C945" s="150" t="s">
        <v>1224</v>
      </c>
      <c r="D945" s="150" t="s">
        <v>159</v>
      </c>
      <c r="E945" s="151" t="s">
        <v>1225</v>
      </c>
      <c r="F945" s="152" t="s">
        <v>1226</v>
      </c>
      <c r="G945" s="153" t="s">
        <v>358</v>
      </c>
      <c r="H945" s="154">
        <v>1</v>
      </c>
      <c r="I945" s="155"/>
      <c r="J945" s="156">
        <f>ROUND(I945*H945,2)</f>
        <v>0</v>
      </c>
      <c r="K945" s="152" t="s">
        <v>1</v>
      </c>
      <c r="L945" s="34"/>
      <c r="M945" s="157" t="s">
        <v>1</v>
      </c>
      <c r="N945" s="158" t="s">
        <v>40</v>
      </c>
      <c r="O945" s="59"/>
      <c r="P945" s="159">
        <f>O945*H945</f>
        <v>0</v>
      </c>
      <c r="Q945" s="159">
        <v>0</v>
      </c>
      <c r="R945" s="159">
        <f>Q945*H945</f>
        <v>0</v>
      </c>
      <c r="S945" s="159">
        <v>0</v>
      </c>
      <c r="T945" s="160">
        <f>S945*H945</f>
        <v>0</v>
      </c>
      <c r="U945" s="33"/>
      <c r="V945" s="33"/>
      <c r="W945" s="33"/>
      <c r="X945" s="33"/>
      <c r="Y945" s="33"/>
      <c r="Z945" s="33"/>
      <c r="AA945" s="33"/>
      <c r="AB945" s="33"/>
      <c r="AC945" s="33"/>
      <c r="AD945" s="33"/>
      <c r="AE945" s="33"/>
      <c r="AR945" s="161" t="s">
        <v>164</v>
      </c>
      <c r="AT945" s="161" t="s">
        <v>159</v>
      </c>
      <c r="AU945" s="161" t="s">
        <v>83</v>
      </c>
      <c r="AY945" s="18" t="s">
        <v>157</v>
      </c>
      <c r="BE945" s="162">
        <f>IF(N945="základní",J945,0)</f>
        <v>0</v>
      </c>
      <c r="BF945" s="162">
        <f>IF(N945="snížená",J945,0)</f>
        <v>0</v>
      </c>
      <c r="BG945" s="162">
        <f>IF(N945="zákl. přenesená",J945,0)</f>
        <v>0</v>
      </c>
      <c r="BH945" s="162">
        <f>IF(N945="sníž. přenesená",J945,0)</f>
        <v>0</v>
      </c>
      <c r="BI945" s="162">
        <f>IF(N945="nulová",J945,0)</f>
        <v>0</v>
      </c>
      <c r="BJ945" s="18" t="s">
        <v>81</v>
      </c>
      <c r="BK945" s="162">
        <f>ROUND(I945*H945,2)</f>
        <v>0</v>
      </c>
      <c r="BL945" s="18" t="s">
        <v>164</v>
      </c>
      <c r="BM945" s="161" t="s">
        <v>1227</v>
      </c>
    </row>
    <row r="946" spans="1:65" s="2" customFormat="1" ht="78">
      <c r="A946" s="33"/>
      <c r="B946" s="34"/>
      <c r="C946" s="33"/>
      <c r="D946" s="163" t="s">
        <v>166</v>
      </c>
      <c r="E946" s="33"/>
      <c r="F946" s="164" t="s">
        <v>1228</v>
      </c>
      <c r="G946" s="33"/>
      <c r="H946" s="33"/>
      <c r="I946" s="165"/>
      <c r="J946" s="33"/>
      <c r="K946" s="33"/>
      <c r="L946" s="34"/>
      <c r="M946" s="166"/>
      <c r="N946" s="167"/>
      <c r="O946" s="59"/>
      <c r="P946" s="59"/>
      <c r="Q946" s="59"/>
      <c r="R946" s="59"/>
      <c r="S946" s="59"/>
      <c r="T946" s="60"/>
      <c r="U946" s="33"/>
      <c r="V946" s="33"/>
      <c r="W946" s="33"/>
      <c r="X946" s="33"/>
      <c r="Y946" s="33"/>
      <c r="Z946" s="33"/>
      <c r="AA946" s="33"/>
      <c r="AB946" s="33"/>
      <c r="AC946" s="33"/>
      <c r="AD946" s="33"/>
      <c r="AE946" s="33"/>
      <c r="AT946" s="18" t="s">
        <v>166</v>
      </c>
      <c r="AU946" s="18" t="s">
        <v>83</v>
      </c>
    </row>
    <row r="947" spans="1:65" s="2" customFormat="1" ht="29.25">
      <c r="A947" s="33"/>
      <c r="B947" s="34"/>
      <c r="C947" s="33"/>
      <c r="D947" s="163" t="s">
        <v>168</v>
      </c>
      <c r="E947" s="33"/>
      <c r="F947" s="168" t="s">
        <v>169</v>
      </c>
      <c r="G947" s="33"/>
      <c r="H947" s="33"/>
      <c r="I947" s="165"/>
      <c r="J947" s="33"/>
      <c r="K947" s="33"/>
      <c r="L947" s="34"/>
      <c r="M947" s="166"/>
      <c r="N947" s="167"/>
      <c r="O947" s="59"/>
      <c r="P947" s="59"/>
      <c r="Q947" s="59"/>
      <c r="R947" s="59"/>
      <c r="S947" s="59"/>
      <c r="T947" s="60"/>
      <c r="U947" s="33"/>
      <c r="V947" s="33"/>
      <c r="W947" s="33"/>
      <c r="X947" s="33"/>
      <c r="Y947" s="33"/>
      <c r="Z947" s="33"/>
      <c r="AA947" s="33"/>
      <c r="AB947" s="33"/>
      <c r="AC947" s="33"/>
      <c r="AD947" s="33"/>
      <c r="AE947" s="33"/>
      <c r="AT947" s="18" t="s">
        <v>168</v>
      </c>
      <c r="AU947" s="18" t="s">
        <v>83</v>
      </c>
    </row>
    <row r="948" spans="1:65" s="14" customFormat="1" ht="11.25">
      <c r="B948" s="176"/>
      <c r="D948" s="163" t="s">
        <v>170</v>
      </c>
      <c r="E948" s="177" t="s">
        <v>1</v>
      </c>
      <c r="F948" s="178" t="s">
        <v>81</v>
      </c>
      <c r="H948" s="179">
        <v>1</v>
      </c>
      <c r="I948" s="180"/>
      <c r="L948" s="176"/>
      <c r="M948" s="181"/>
      <c r="N948" s="182"/>
      <c r="O948" s="182"/>
      <c r="P948" s="182"/>
      <c r="Q948" s="182"/>
      <c r="R948" s="182"/>
      <c r="S948" s="182"/>
      <c r="T948" s="183"/>
      <c r="AT948" s="177" t="s">
        <v>170</v>
      </c>
      <c r="AU948" s="177" t="s">
        <v>83</v>
      </c>
      <c r="AV948" s="14" t="s">
        <v>83</v>
      </c>
      <c r="AW948" s="14" t="s">
        <v>32</v>
      </c>
      <c r="AX948" s="14" t="s">
        <v>81</v>
      </c>
      <c r="AY948" s="177" t="s">
        <v>157</v>
      </c>
    </row>
    <row r="949" spans="1:65" s="2" customFormat="1" ht="21.75" customHeight="1">
      <c r="A949" s="33"/>
      <c r="B949" s="149"/>
      <c r="C949" s="150" t="s">
        <v>1229</v>
      </c>
      <c r="D949" s="150" t="s">
        <v>159</v>
      </c>
      <c r="E949" s="151" t="s">
        <v>1230</v>
      </c>
      <c r="F949" s="152" t="s">
        <v>1231</v>
      </c>
      <c r="G949" s="153" t="s">
        <v>358</v>
      </c>
      <c r="H949" s="154">
        <v>1</v>
      </c>
      <c r="I949" s="155"/>
      <c r="J949" s="156">
        <f>ROUND(I949*H949,2)</f>
        <v>0</v>
      </c>
      <c r="K949" s="152" t="s">
        <v>1</v>
      </c>
      <c r="L949" s="34"/>
      <c r="M949" s="157" t="s">
        <v>1</v>
      </c>
      <c r="N949" s="158" t="s">
        <v>40</v>
      </c>
      <c r="O949" s="59"/>
      <c r="P949" s="159">
        <f>O949*H949</f>
        <v>0</v>
      </c>
      <c r="Q949" s="159">
        <v>0</v>
      </c>
      <c r="R949" s="159">
        <f>Q949*H949</f>
        <v>0</v>
      </c>
      <c r="S949" s="159">
        <v>0</v>
      </c>
      <c r="T949" s="160">
        <f>S949*H949</f>
        <v>0</v>
      </c>
      <c r="U949" s="33"/>
      <c r="V949" s="33"/>
      <c r="W949" s="33"/>
      <c r="X949" s="33"/>
      <c r="Y949" s="33"/>
      <c r="Z949" s="33"/>
      <c r="AA949" s="33"/>
      <c r="AB949" s="33"/>
      <c r="AC949" s="33"/>
      <c r="AD949" s="33"/>
      <c r="AE949" s="33"/>
      <c r="AR949" s="161" t="s">
        <v>164</v>
      </c>
      <c r="AT949" s="161" t="s">
        <v>159</v>
      </c>
      <c r="AU949" s="161" t="s">
        <v>83</v>
      </c>
      <c r="AY949" s="18" t="s">
        <v>157</v>
      </c>
      <c r="BE949" s="162">
        <f>IF(N949="základní",J949,0)</f>
        <v>0</v>
      </c>
      <c r="BF949" s="162">
        <f>IF(N949="snížená",J949,0)</f>
        <v>0</v>
      </c>
      <c r="BG949" s="162">
        <f>IF(N949="zákl. přenesená",J949,0)</f>
        <v>0</v>
      </c>
      <c r="BH949" s="162">
        <f>IF(N949="sníž. přenesená",J949,0)</f>
        <v>0</v>
      </c>
      <c r="BI949" s="162">
        <f>IF(N949="nulová",J949,0)</f>
        <v>0</v>
      </c>
      <c r="BJ949" s="18" t="s">
        <v>81</v>
      </c>
      <c r="BK949" s="162">
        <f>ROUND(I949*H949,2)</f>
        <v>0</v>
      </c>
      <c r="BL949" s="18" t="s">
        <v>164</v>
      </c>
      <c r="BM949" s="161" t="s">
        <v>1232</v>
      </c>
    </row>
    <row r="950" spans="1:65" s="2" customFormat="1" ht="117">
      <c r="A950" s="33"/>
      <c r="B950" s="34"/>
      <c r="C950" s="33"/>
      <c r="D950" s="163" t="s">
        <v>166</v>
      </c>
      <c r="E950" s="33"/>
      <c r="F950" s="164" t="s">
        <v>1233</v>
      </c>
      <c r="G950" s="33"/>
      <c r="H950" s="33"/>
      <c r="I950" s="165"/>
      <c r="J950" s="33"/>
      <c r="K950" s="33"/>
      <c r="L950" s="34"/>
      <c r="M950" s="166"/>
      <c r="N950" s="167"/>
      <c r="O950" s="59"/>
      <c r="P950" s="59"/>
      <c r="Q950" s="59"/>
      <c r="R950" s="59"/>
      <c r="S950" s="59"/>
      <c r="T950" s="60"/>
      <c r="U950" s="33"/>
      <c r="V950" s="33"/>
      <c r="W950" s="33"/>
      <c r="X950" s="33"/>
      <c r="Y950" s="33"/>
      <c r="Z950" s="33"/>
      <c r="AA950" s="33"/>
      <c r="AB950" s="33"/>
      <c r="AC950" s="33"/>
      <c r="AD950" s="33"/>
      <c r="AE950" s="33"/>
      <c r="AT950" s="18" t="s">
        <v>166</v>
      </c>
      <c r="AU950" s="18" t="s">
        <v>83</v>
      </c>
    </row>
    <row r="951" spans="1:65" s="2" customFormat="1" ht="29.25">
      <c r="A951" s="33"/>
      <c r="B951" s="34"/>
      <c r="C951" s="33"/>
      <c r="D951" s="163" t="s">
        <v>168</v>
      </c>
      <c r="E951" s="33"/>
      <c r="F951" s="168" t="s">
        <v>169</v>
      </c>
      <c r="G951" s="33"/>
      <c r="H951" s="33"/>
      <c r="I951" s="165"/>
      <c r="J951" s="33"/>
      <c r="K951" s="33"/>
      <c r="L951" s="34"/>
      <c r="M951" s="166"/>
      <c r="N951" s="167"/>
      <c r="O951" s="59"/>
      <c r="P951" s="59"/>
      <c r="Q951" s="59"/>
      <c r="R951" s="59"/>
      <c r="S951" s="59"/>
      <c r="T951" s="60"/>
      <c r="U951" s="33"/>
      <c r="V951" s="33"/>
      <c r="W951" s="33"/>
      <c r="X951" s="33"/>
      <c r="Y951" s="33"/>
      <c r="Z951" s="33"/>
      <c r="AA951" s="33"/>
      <c r="AB951" s="33"/>
      <c r="AC951" s="33"/>
      <c r="AD951" s="33"/>
      <c r="AE951" s="33"/>
      <c r="AT951" s="18" t="s">
        <v>168</v>
      </c>
      <c r="AU951" s="18" t="s">
        <v>83</v>
      </c>
    </row>
    <row r="952" spans="1:65" s="14" customFormat="1" ht="11.25">
      <c r="B952" s="176"/>
      <c r="D952" s="163" t="s">
        <v>170</v>
      </c>
      <c r="E952" s="177" t="s">
        <v>1</v>
      </c>
      <c r="F952" s="178" t="s">
        <v>81</v>
      </c>
      <c r="H952" s="179">
        <v>1</v>
      </c>
      <c r="I952" s="180"/>
      <c r="L952" s="176"/>
      <c r="M952" s="181"/>
      <c r="N952" s="182"/>
      <c r="O952" s="182"/>
      <c r="P952" s="182"/>
      <c r="Q952" s="182"/>
      <c r="R952" s="182"/>
      <c r="S952" s="182"/>
      <c r="T952" s="183"/>
      <c r="AT952" s="177" t="s">
        <v>170</v>
      </c>
      <c r="AU952" s="177" t="s">
        <v>83</v>
      </c>
      <c r="AV952" s="14" t="s">
        <v>83</v>
      </c>
      <c r="AW952" s="14" t="s">
        <v>32</v>
      </c>
      <c r="AX952" s="14" t="s">
        <v>81</v>
      </c>
      <c r="AY952" s="177" t="s">
        <v>157</v>
      </c>
    </row>
    <row r="953" spans="1:65" s="2" customFormat="1" ht="37.9" customHeight="1">
      <c r="A953" s="33"/>
      <c r="B953" s="149"/>
      <c r="C953" s="150" t="s">
        <v>1234</v>
      </c>
      <c r="D953" s="150" t="s">
        <v>159</v>
      </c>
      <c r="E953" s="151" t="s">
        <v>1235</v>
      </c>
      <c r="F953" s="152" t="s">
        <v>1236</v>
      </c>
      <c r="G953" s="153" t="s">
        <v>358</v>
      </c>
      <c r="H953" s="154">
        <v>1</v>
      </c>
      <c r="I953" s="155"/>
      <c r="J953" s="156">
        <f>ROUND(I953*H953,2)</f>
        <v>0</v>
      </c>
      <c r="K953" s="152" t="s">
        <v>1</v>
      </c>
      <c r="L953" s="34"/>
      <c r="M953" s="157" t="s">
        <v>1</v>
      </c>
      <c r="N953" s="158" t="s">
        <v>40</v>
      </c>
      <c r="O953" s="59"/>
      <c r="P953" s="159">
        <f>O953*H953</f>
        <v>0</v>
      </c>
      <c r="Q953" s="159">
        <v>0</v>
      </c>
      <c r="R953" s="159">
        <f>Q953*H953</f>
        <v>0</v>
      </c>
      <c r="S953" s="159">
        <v>0</v>
      </c>
      <c r="T953" s="160">
        <f>S953*H953</f>
        <v>0</v>
      </c>
      <c r="U953" s="33"/>
      <c r="V953" s="33"/>
      <c r="W953" s="33"/>
      <c r="X953" s="33"/>
      <c r="Y953" s="33"/>
      <c r="Z953" s="33"/>
      <c r="AA953" s="33"/>
      <c r="AB953" s="33"/>
      <c r="AC953" s="33"/>
      <c r="AD953" s="33"/>
      <c r="AE953" s="33"/>
      <c r="AR953" s="161" t="s">
        <v>164</v>
      </c>
      <c r="AT953" s="161" t="s">
        <v>159</v>
      </c>
      <c r="AU953" s="161" t="s">
        <v>83</v>
      </c>
      <c r="AY953" s="18" t="s">
        <v>157</v>
      </c>
      <c r="BE953" s="162">
        <f>IF(N953="základní",J953,0)</f>
        <v>0</v>
      </c>
      <c r="BF953" s="162">
        <f>IF(N953="snížená",J953,0)</f>
        <v>0</v>
      </c>
      <c r="BG953" s="162">
        <f>IF(N953="zákl. přenesená",J953,0)</f>
        <v>0</v>
      </c>
      <c r="BH953" s="162">
        <f>IF(N953="sníž. přenesená",J953,0)</f>
        <v>0</v>
      </c>
      <c r="BI953" s="162">
        <f>IF(N953="nulová",J953,0)</f>
        <v>0</v>
      </c>
      <c r="BJ953" s="18" t="s">
        <v>81</v>
      </c>
      <c r="BK953" s="162">
        <f>ROUND(I953*H953,2)</f>
        <v>0</v>
      </c>
      <c r="BL953" s="18" t="s">
        <v>164</v>
      </c>
      <c r="BM953" s="161" t="s">
        <v>1237</v>
      </c>
    </row>
    <row r="954" spans="1:65" s="2" customFormat="1" ht="78">
      <c r="A954" s="33"/>
      <c r="B954" s="34"/>
      <c r="C954" s="33"/>
      <c r="D954" s="163" t="s">
        <v>166</v>
      </c>
      <c r="E954" s="33"/>
      <c r="F954" s="164" t="s">
        <v>1238</v>
      </c>
      <c r="G954" s="33"/>
      <c r="H954" s="33"/>
      <c r="I954" s="165"/>
      <c r="J954" s="33"/>
      <c r="K954" s="33"/>
      <c r="L954" s="34"/>
      <c r="M954" s="166"/>
      <c r="N954" s="167"/>
      <c r="O954" s="59"/>
      <c r="P954" s="59"/>
      <c r="Q954" s="59"/>
      <c r="R954" s="59"/>
      <c r="S954" s="59"/>
      <c r="T954" s="60"/>
      <c r="U954" s="33"/>
      <c r="V954" s="33"/>
      <c r="W954" s="33"/>
      <c r="X954" s="33"/>
      <c r="Y954" s="33"/>
      <c r="Z954" s="33"/>
      <c r="AA954" s="33"/>
      <c r="AB954" s="33"/>
      <c r="AC954" s="33"/>
      <c r="AD954" s="33"/>
      <c r="AE954" s="33"/>
      <c r="AT954" s="18" t="s">
        <v>166</v>
      </c>
      <c r="AU954" s="18" t="s">
        <v>83</v>
      </c>
    </row>
    <row r="955" spans="1:65" s="2" customFormat="1" ht="29.25">
      <c r="A955" s="33"/>
      <c r="B955" s="34"/>
      <c r="C955" s="33"/>
      <c r="D955" s="163" t="s">
        <v>168</v>
      </c>
      <c r="E955" s="33"/>
      <c r="F955" s="168" t="s">
        <v>169</v>
      </c>
      <c r="G955" s="33"/>
      <c r="H955" s="33"/>
      <c r="I955" s="165"/>
      <c r="J955" s="33"/>
      <c r="K955" s="33"/>
      <c r="L955" s="34"/>
      <c r="M955" s="166"/>
      <c r="N955" s="167"/>
      <c r="O955" s="59"/>
      <c r="P955" s="59"/>
      <c r="Q955" s="59"/>
      <c r="R955" s="59"/>
      <c r="S955" s="59"/>
      <c r="T955" s="60"/>
      <c r="U955" s="33"/>
      <c r="V955" s="33"/>
      <c r="W955" s="33"/>
      <c r="X955" s="33"/>
      <c r="Y955" s="33"/>
      <c r="Z955" s="33"/>
      <c r="AA955" s="33"/>
      <c r="AB955" s="33"/>
      <c r="AC955" s="33"/>
      <c r="AD955" s="33"/>
      <c r="AE955" s="33"/>
      <c r="AT955" s="18" t="s">
        <v>168</v>
      </c>
      <c r="AU955" s="18" t="s">
        <v>83</v>
      </c>
    </row>
    <row r="956" spans="1:65" s="14" customFormat="1" ht="11.25">
      <c r="B956" s="176"/>
      <c r="D956" s="163" t="s">
        <v>170</v>
      </c>
      <c r="E956" s="177" t="s">
        <v>1</v>
      </c>
      <c r="F956" s="178" t="s">
        <v>81</v>
      </c>
      <c r="H956" s="179">
        <v>1</v>
      </c>
      <c r="I956" s="180"/>
      <c r="L956" s="176"/>
      <c r="M956" s="181"/>
      <c r="N956" s="182"/>
      <c r="O956" s="182"/>
      <c r="P956" s="182"/>
      <c r="Q956" s="182"/>
      <c r="R956" s="182"/>
      <c r="S956" s="182"/>
      <c r="T956" s="183"/>
      <c r="AT956" s="177" t="s">
        <v>170</v>
      </c>
      <c r="AU956" s="177" t="s">
        <v>83</v>
      </c>
      <c r="AV956" s="14" t="s">
        <v>83</v>
      </c>
      <c r="AW956" s="14" t="s">
        <v>32</v>
      </c>
      <c r="AX956" s="14" t="s">
        <v>81</v>
      </c>
      <c r="AY956" s="177" t="s">
        <v>157</v>
      </c>
    </row>
    <row r="957" spans="1:65" s="2" customFormat="1" ht="37.9" customHeight="1">
      <c r="A957" s="33"/>
      <c r="B957" s="149"/>
      <c r="C957" s="150" t="s">
        <v>1239</v>
      </c>
      <c r="D957" s="150" t="s">
        <v>159</v>
      </c>
      <c r="E957" s="151" t="s">
        <v>1240</v>
      </c>
      <c r="F957" s="152" t="s">
        <v>1241</v>
      </c>
      <c r="G957" s="153" t="s">
        <v>358</v>
      </c>
      <c r="H957" s="154">
        <v>1</v>
      </c>
      <c r="I957" s="155"/>
      <c r="J957" s="156">
        <f>ROUND(I957*H957,2)</f>
        <v>0</v>
      </c>
      <c r="K957" s="152" t="s">
        <v>1</v>
      </c>
      <c r="L957" s="34"/>
      <c r="M957" s="157" t="s">
        <v>1</v>
      </c>
      <c r="N957" s="158" t="s">
        <v>40</v>
      </c>
      <c r="O957" s="59"/>
      <c r="P957" s="159">
        <f>O957*H957</f>
        <v>0</v>
      </c>
      <c r="Q957" s="159">
        <v>0</v>
      </c>
      <c r="R957" s="159">
        <f>Q957*H957</f>
        <v>0</v>
      </c>
      <c r="S957" s="159">
        <v>0</v>
      </c>
      <c r="T957" s="160">
        <f>S957*H957</f>
        <v>0</v>
      </c>
      <c r="U957" s="33"/>
      <c r="V957" s="33"/>
      <c r="W957" s="33"/>
      <c r="X957" s="33"/>
      <c r="Y957" s="33"/>
      <c r="Z957" s="33"/>
      <c r="AA957" s="33"/>
      <c r="AB957" s="33"/>
      <c r="AC957" s="33"/>
      <c r="AD957" s="33"/>
      <c r="AE957" s="33"/>
      <c r="AR957" s="161" t="s">
        <v>164</v>
      </c>
      <c r="AT957" s="161" t="s">
        <v>159</v>
      </c>
      <c r="AU957" s="161" t="s">
        <v>83</v>
      </c>
      <c r="AY957" s="18" t="s">
        <v>157</v>
      </c>
      <c r="BE957" s="162">
        <f>IF(N957="základní",J957,0)</f>
        <v>0</v>
      </c>
      <c r="BF957" s="162">
        <f>IF(N957="snížená",J957,0)</f>
        <v>0</v>
      </c>
      <c r="BG957" s="162">
        <f>IF(N957="zákl. přenesená",J957,0)</f>
        <v>0</v>
      </c>
      <c r="BH957" s="162">
        <f>IF(N957="sníž. přenesená",J957,0)</f>
        <v>0</v>
      </c>
      <c r="BI957" s="162">
        <f>IF(N957="nulová",J957,0)</f>
        <v>0</v>
      </c>
      <c r="BJ957" s="18" t="s">
        <v>81</v>
      </c>
      <c r="BK957" s="162">
        <f>ROUND(I957*H957,2)</f>
        <v>0</v>
      </c>
      <c r="BL957" s="18" t="s">
        <v>164</v>
      </c>
      <c r="BM957" s="161" t="s">
        <v>1242</v>
      </c>
    </row>
    <row r="958" spans="1:65" s="2" customFormat="1" ht="78">
      <c r="A958" s="33"/>
      <c r="B958" s="34"/>
      <c r="C958" s="33"/>
      <c r="D958" s="163" t="s">
        <v>166</v>
      </c>
      <c r="E958" s="33"/>
      <c r="F958" s="164" t="s">
        <v>1243</v>
      </c>
      <c r="G958" s="33"/>
      <c r="H958" s="33"/>
      <c r="I958" s="165"/>
      <c r="J958" s="33"/>
      <c r="K958" s="33"/>
      <c r="L958" s="34"/>
      <c r="M958" s="166"/>
      <c r="N958" s="167"/>
      <c r="O958" s="59"/>
      <c r="P958" s="59"/>
      <c r="Q958" s="59"/>
      <c r="R958" s="59"/>
      <c r="S958" s="59"/>
      <c r="T958" s="60"/>
      <c r="U958" s="33"/>
      <c r="V958" s="33"/>
      <c r="W958" s="33"/>
      <c r="X958" s="33"/>
      <c r="Y958" s="33"/>
      <c r="Z958" s="33"/>
      <c r="AA958" s="33"/>
      <c r="AB958" s="33"/>
      <c r="AC958" s="33"/>
      <c r="AD958" s="33"/>
      <c r="AE958" s="33"/>
      <c r="AT958" s="18" t="s">
        <v>166</v>
      </c>
      <c r="AU958" s="18" t="s">
        <v>83</v>
      </c>
    </row>
    <row r="959" spans="1:65" s="2" customFormat="1" ht="29.25">
      <c r="A959" s="33"/>
      <c r="B959" s="34"/>
      <c r="C959" s="33"/>
      <c r="D959" s="163" t="s">
        <v>168</v>
      </c>
      <c r="E959" s="33"/>
      <c r="F959" s="168" t="s">
        <v>169</v>
      </c>
      <c r="G959" s="33"/>
      <c r="H959" s="33"/>
      <c r="I959" s="165"/>
      <c r="J959" s="33"/>
      <c r="K959" s="33"/>
      <c r="L959" s="34"/>
      <c r="M959" s="166"/>
      <c r="N959" s="167"/>
      <c r="O959" s="59"/>
      <c r="P959" s="59"/>
      <c r="Q959" s="59"/>
      <c r="R959" s="59"/>
      <c r="S959" s="59"/>
      <c r="T959" s="60"/>
      <c r="U959" s="33"/>
      <c r="V959" s="33"/>
      <c r="W959" s="33"/>
      <c r="X959" s="33"/>
      <c r="Y959" s="33"/>
      <c r="Z959" s="33"/>
      <c r="AA959" s="33"/>
      <c r="AB959" s="33"/>
      <c r="AC959" s="33"/>
      <c r="AD959" s="33"/>
      <c r="AE959" s="33"/>
      <c r="AT959" s="18" t="s">
        <v>168</v>
      </c>
      <c r="AU959" s="18" t="s">
        <v>83</v>
      </c>
    </row>
    <row r="960" spans="1:65" s="14" customFormat="1" ht="11.25">
      <c r="B960" s="176"/>
      <c r="D960" s="163" t="s">
        <v>170</v>
      </c>
      <c r="E960" s="177" t="s">
        <v>1</v>
      </c>
      <c r="F960" s="178" t="s">
        <v>81</v>
      </c>
      <c r="H960" s="179">
        <v>1</v>
      </c>
      <c r="I960" s="180"/>
      <c r="L960" s="176"/>
      <c r="M960" s="181"/>
      <c r="N960" s="182"/>
      <c r="O960" s="182"/>
      <c r="P960" s="182"/>
      <c r="Q960" s="182"/>
      <c r="R960" s="182"/>
      <c r="S960" s="182"/>
      <c r="T960" s="183"/>
      <c r="AT960" s="177" t="s">
        <v>170</v>
      </c>
      <c r="AU960" s="177" t="s">
        <v>83</v>
      </c>
      <c r="AV960" s="14" t="s">
        <v>83</v>
      </c>
      <c r="AW960" s="14" t="s">
        <v>32</v>
      </c>
      <c r="AX960" s="14" t="s">
        <v>81</v>
      </c>
      <c r="AY960" s="177" t="s">
        <v>157</v>
      </c>
    </row>
    <row r="961" spans="1:65" s="2" customFormat="1" ht="37.9" customHeight="1">
      <c r="A961" s="33"/>
      <c r="B961" s="149"/>
      <c r="C961" s="150" t="s">
        <v>1244</v>
      </c>
      <c r="D961" s="150" t="s">
        <v>159</v>
      </c>
      <c r="E961" s="151" t="s">
        <v>1245</v>
      </c>
      <c r="F961" s="152" t="s">
        <v>1246</v>
      </c>
      <c r="G961" s="153" t="s">
        <v>358</v>
      </c>
      <c r="H961" s="154">
        <v>1</v>
      </c>
      <c r="I961" s="155"/>
      <c r="J961" s="156">
        <f>ROUND(I961*H961,2)</f>
        <v>0</v>
      </c>
      <c r="K961" s="152" t="s">
        <v>1</v>
      </c>
      <c r="L961" s="34"/>
      <c r="M961" s="157" t="s">
        <v>1</v>
      </c>
      <c r="N961" s="158" t="s">
        <v>40</v>
      </c>
      <c r="O961" s="59"/>
      <c r="P961" s="159">
        <f>O961*H961</f>
        <v>0</v>
      </c>
      <c r="Q961" s="159">
        <v>0</v>
      </c>
      <c r="R961" s="159">
        <f>Q961*H961</f>
        <v>0</v>
      </c>
      <c r="S961" s="159">
        <v>0</v>
      </c>
      <c r="T961" s="160">
        <f>S961*H961</f>
        <v>0</v>
      </c>
      <c r="U961" s="33"/>
      <c r="V961" s="33"/>
      <c r="W961" s="33"/>
      <c r="X961" s="33"/>
      <c r="Y961" s="33"/>
      <c r="Z961" s="33"/>
      <c r="AA961" s="33"/>
      <c r="AB961" s="33"/>
      <c r="AC961" s="33"/>
      <c r="AD961" s="33"/>
      <c r="AE961" s="33"/>
      <c r="AR961" s="161" t="s">
        <v>164</v>
      </c>
      <c r="AT961" s="161" t="s">
        <v>159</v>
      </c>
      <c r="AU961" s="161" t="s">
        <v>83</v>
      </c>
      <c r="AY961" s="18" t="s">
        <v>157</v>
      </c>
      <c r="BE961" s="162">
        <f>IF(N961="základní",J961,0)</f>
        <v>0</v>
      </c>
      <c r="BF961" s="162">
        <f>IF(N961="snížená",J961,0)</f>
        <v>0</v>
      </c>
      <c r="BG961" s="162">
        <f>IF(N961="zákl. přenesená",J961,0)</f>
        <v>0</v>
      </c>
      <c r="BH961" s="162">
        <f>IF(N961="sníž. přenesená",J961,0)</f>
        <v>0</v>
      </c>
      <c r="BI961" s="162">
        <f>IF(N961="nulová",J961,0)</f>
        <v>0</v>
      </c>
      <c r="BJ961" s="18" t="s">
        <v>81</v>
      </c>
      <c r="BK961" s="162">
        <f>ROUND(I961*H961,2)</f>
        <v>0</v>
      </c>
      <c r="BL961" s="18" t="s">
        <v>164</v>
      </c>
      <c r="BM961" s="161" t="s">
        <v>1247</v>
      </c>
    </row>
    <row r="962" spans="1:65" s="2" customFormat="1" ht="87.75">
      <c r="A962" s="33"/>
      <c r="B962" s="34"/>
      <c r="C962" s="33"/>
      <c r="D962" s="163" t="s">
        <v>166</v>
      </c>
      <c r="E962" s="33"/>
      <c r="F962" s="164" t="s">
        <v>1248</v>
      </c>
      <c r="G962" s="33"/>
      <c r="H962" s="33"/>
      <c r="I962" s="165"/>
      <c r="J962" s="33"/>
      <c r="K962" s="33"/>
      <c r="L962" s="34"/>
      <c r="M962" s="166"/>
      <c r="N962" s="167"/>
      <c r="O962" s="59"/>
      <c r="P962" s="59"/>
      <c r="Q962" s="59"/>
      <c r="R962" s="59"/>
      <c r="S962" s="59"/>
      <c r="T962" s="60"/>
      <c r="U962" s="33"/>
      <c r="V962" s="33"/>
      <c r="W962" s="33"/>
      <c r="X962" s="33"/>
      <c r="Y962" s="33"/>
      <c r="Z962" s="33"/>
      <c r="AA962" s="33"/>
      <c r="AB962" s="33"/>
      <c r="AC962" s="33"/>
      <c r="AD962" s="33"/>
      <c r="AE962" s="33"/>
      <c r="AT962" s="18" t="s">
        <v>166</v>
      </c>
      <c r="AU962" s="18" t="s">
        <v>83</v>
      </c>
    </row>
    <row r="963" spans="1:65" s="2" customFormat="1" ht="29.25">
      <c r="A963" s="33"/>
      <c r="B963" s="34"/>
      <c r="C963" s="33"/>
      <c r="D963" s="163" t="s">
        <v>168</v>
      </c>
      <c r="E963" s="33"/>
      <c r="F963" s="168" t="s">
        <v>169</v>
      </c>
      <c r="G963" s="33"/>
      <c r="H963" s="33"/>
      <c r="I963" s="165"/>
      <c r="J963" s="33"/>
      <c r="K963" s="33"/>
      <c r="L963" s="34"/>
      <c r="M963" s="166"/>
      <c r="N963" s="167"/>
      <c r="O963" s="59"/>
      <c r="P963" s="59"/>
      <c r="Q963" s="59"/>
      <c r="R963" s="59"/>
      <c r="S963" s="59"/>
      <c r="T963" s="60"/>
      <c r="U963" s="33"/>
      <c r="V963" s="33"/>
      <c r="W963" s="33"/>
      <c r="X963" s="33"/>
      <c r="Y963" s="33"/>
      <c r="Z963" s="33"/>
      <c r="AA963" s="33"/>
      <c r="AB963" s="33"/>
      <c r="AC963" s="33"/>
      <c r="AD963" s="33"/>
      <c r="AE963" s="33"/>
      <c r="AT963" s="18" t="s">
        <v>168</v>
      </c>
      <c r="AU963" s="18" t="s">
        <v>83</v>
      </c>
    </row>
    <row r="964" spans="1:65" s="14" customFormat="1" ht="11.25">
      <c r="B964" s="176"/>
      <c r="D964" s="163" t="s">
        <v>170</v>
      </c>
      <c r="E964" s="177" t="s">
        <v>1</v>
      </c>
      <c r="F964" s="178" t="s">
        <v>81</v>
      </c>
      <c r="H964" s="179">
        <v>1</v>
      </c>
      <c r="I964" s="180"/>
      <c r="L964" s="176"/>
      <c r="M964" s="181"/>
      <c r="N964" s="182"/>
      <c r="O964" s="182"/>
      <c r="P964" s="182"/>
      <c r="Q964" s="182"/>
      <c r="R964" s="182"/>
      <c r="S964" s="182"/>
      <c r="T964" s="183"/>
      <c r="AT964" s="177" t="s">
        <v>170</v>
      </c>
      <c r="AU964" s="177" t="s">
        <v>83</v>
      </c>
      <c r="AV964" s="14" t="s">
        <v>83</v>
      </c>
      <c r="AW964" s="14" t="s">
        <v>32</v>
      </c>
      <c r="AX964" s="14" t="s">
        <v>81</v>
      </c>
      <c r="AY964" s="177" t="s">
        <v>157</v>
      </c>
    </row>
    <row r="965" spans="1:65" s="2" customFormat="1" ht="37.9" customHeight="1">
      <c r="A965" s="33"/>
      <c r="B965" s="149"/>
      <c r="C965" s="150" t="s">
        <v>1249</v>
      </c>
      <c r="D965" s="150" t="s">
        <v>159</v>
      </c>
      <c r="E965" s="151" t="s">
        <v>1250</v>
      </c>
      <c r="F965" s="152" t="s">
        <v>1251</v>
      </c>
      <c r="G965" s="153" t="s">
        <v>358</v>
      </c>
      <c r="H965" s="154">
        <v>1</v>
      </c>
      <c r="I965" s="155"/>
      <c r="J965" s="156">
        <f>ROUND(I965*H965,2)</f>
        <v>0</v>
      </c>
      <c r="K965" s="152" t="s">
        <v>1</v>
      </c>
      <c r="L965" s="34"/>
      <c r="M965" s="157" t="s">
        <v>1</v>
      </c>
      <c r="N965" s="158" t="s">
        <v>40</v>
      </c>
      <c r="O965" s="59"/>
      <c r="P965" s="159">
        <f>O965*H965</f>
        <v>0</v>
      </c>
      <c r="Q965" s="159">
        <v>0</v>
      </c>
      <c r="R965" s="159">
        <f>Q965*H965</f>
        <v>0</v>
      </c>
      <c r="S965" s="159">
        <v>0</v>
      </c>
      <c r="T965" s="160">
        <f>S965*H965</f>
        <v>0</v>
      </c>
      <c r="U965" s="33"/>
      <c r="V965" s="33"/>
      <c r="W965" s="33"/>
      <c r="X965" s="33"/>
      <c r="Y965" s="33"/>
      <c r="Z965" s="33"/>
      <c r="AA965" s="33"/>
      <c r="AB965" s="33"/>
      <c r="AC965" s="33"/>
      <c r="AD965" s="33"/>
      <c r="AE965" s="33"/>
      <c r="AR965" s="161" t="s">
        <v>164</v>
      </c>
      <c r="AT965" s="161" t="s">
        <v>159</v>
      </c>
      <c r="AU965" s="161" t="s">
        <v>83</v>
      </c>
      <c r="AY965" s="18" t="s">
        <v>157</v>
      </c>
      <c r="BE965" s="162">
        <f>IF(N965="základní",J965,0)</f>
        <v>0</v>
      </c>
      <c r="BF965" s="162">
        <f>IF(N965="snížená",J965,0)</f>
        <v>0</v>
      </c>
      <c r="BG965" s="162">
        <f>IF(N965="zákl. přenesená",J965,0)</f>
        <v>0</v>
      </c>
      <c r="BH965" s="162">
        <f>IF(N965="sníž. přenesená",J965,0)</f>
        <v>0</v>
      </c>
      <c r="BI965" s="162">
        <f>IF(N965="nulová",J965,0)</f>
        <v>0</v>
      </c>
      <c r="BJ965" s="18" t="s">
        <v>81</v>
      </c>
      <c r="BK965" s="162">
        <f>ROUND(I965*H965,2)</f>
        <v>0</v>
      </c>
      <c r="BL965" s="18" t="s">
        <v>164</v>
      </c>
      <c r="BM965" s="161" t="s">
        <v>1252</v>
      </c>
    </row>
    <row r="966" spans="1:65" s="2" customFormat="1" ht="87.75">
      <c r="A966" s="33"/>
      <c r="B966" s="34"/>
      <c r="C966" s="33"/>
      <c r="D966" s="163" t="s">
        <v>166</v>
      </c>
      <c r="E966" s="33"/>
      <c r="F966" s="164" t="s">
        <v>1253</v>
      </c>
      <c r="G966" s="33"/>
      <c r="H966" s="33"/>
      <c r="I966" s="165"/>
      <c r="J966" s="33"/>
      <c r="K966" s="33"/>
      <c r="L966" s="34"/>
      <c r="M966" s="166"/>
      <c r="N966" s="167"/>
      <c r="O966" s="59"/>
      <c r="P966" s="59"/>
      <c r="Q966" s="59"/>
      <c r="R966" s="59"/>
      <c r="S966" s="59"/>
      <c r="T966" s="60"/>
      <c r="U966" s="33"/>
      <c r="V966" s="33"/>
      <c r="W966" s="33"/>
      <c r="X966" s="33"/>
      <c r="Y966" s="33"/>
      <c r="Z966" s="33"/>
      <c r="AA966" s="33"/>
      <c r="AB966" s="33"/>
      <c r="AC966" s="33"/>
      <c r="AD966" s="33"/>
      <c r="AE966" s="33"/>
      <c r="AT966" s="18" t="s">
        <v>166</v>
      </c>
      <c r="AU966" s="18" t="s">
        <v>83</v>
      </c>
    </row>
    <row r="967" spans="1:65" s="2" customFormat="1" ht="29.25">
      <c r="A967" s="33"/>
      <c r="B967" s="34"/>
      <c r="C967" s="33"/>
      <c r="D967" s="163" t="s">
        <v>168</v>
      </c>
      <c r="E967" s="33"/>
      <c r="F967" s="168" t="s">
        <v>169</v>
      </c>
      <c r="G967" s="33"/>
      <c r="H967" s="33"/>
      <c r="I967" s="165"/>
      <c r="J967" s="33"/>
      <c r="K967" s="33"/>
      <c r="L967" s="34"/>
      <c r="M967" s="166"/>
      <c r="N967" s="167"/>
      <c r="O967" s="59"/>
      <c r="P967" s="59"/>
      <c r="Q967" s="59"/>
      <c r="R967" s="59"/>
      <c r="S967" s="59"/>
      <c r="T967" s="60"/>
      <c r="U967" s="33"/>
      <c r="V967" s="33"/>
      <c r="W967" s="33"/>
      <c r="X967" s="33"/>
      <c r="Y967" s="33"/>
      <c r="Z967" s="33"/>
      <c r="AA967" s="33"/>
      <c r="AB967" s="33"/>
      <c r="AC967" s="33"/>
      <c r="AD967" s="33"/>
      <c r="AE967" s="33"/>
      <c r="AT967" s="18" t="s">
        <v>168</v>
      </c>
      <c r="AU967" s="18" t="s">
        <v>83</v>
      </c>
    </row>
    <row r="968" spans="1:65" s="14" customFormat="1" ht="11.25">
      <c r="B968" s="176"/>
      <c r="D968" s="163" t="s">
        <v>170</v>
      </c>
      <c r="E968" s="177" t="s">
        <v>1</v>
      </c>
      <c r="F968" s="178" t="s">
        <v>81</v>
      </c>
      <c r="H968" s="179">
        <v>1</v>
      </c>
      <c r="I968" s="180"/>
      <c r="L968" s="176"/>
      <c r="M968" s="181"/>
      <c r="N968" s="182"/>
      <c r="O968" s="182"/>
      <c r="P968" s="182"/>
      <c r="Q968" s="182"/>
      <c r="R968" s="182"/>
      <c r="S968" s="182"/>
      <c r="T968" s="183"/>
      <c r="AT968" s="177" t="s">
        <v>170</v>
      </c>
      <c r="AU968" s="177" t="s">
        <v>83</v>
      </c>
      <c r="AV968" s="14" t="s">
        <v>83</v>
      </c>
      <c r="AW968" s="14" t="s">
        <v>32</v>
      </c>
      <c r="AX968" s="14" t="s">
        <v>81</v>
      </c>
      <c r="AY968" s="177" t="s">
        <v>157</v>
      </c>
    </row>
    <row r="969" spans="1:65" s="2" customFormat="1" ht="37.9" customHeight="1">
      <c r="A969" s="33"/>
      <c r="B969" s="149"/>
      <c r="C969" s="150" t="s">
        <v>1254</v>
      </c>
      <c r="D969" s="150" t="s">
        <v>159</v>
      </c>
      <c r="E969" s="151" t="s">
        <v>1255</v>
      </c>
      <c r="F969" s="152" t="s">
        <v>1256</v>
      </c>
      <c r="G969" s="153" t="s">
        <v>358</v>
      </c>
      <c r="H969" s="154">
        <v>1</v>
      </c>
      <c r="I969" s="155"/>
      <c r="J969" s="156">
        <f>ROUND(I969*H969,2)</f>
        <v>0</v>
      </c>
      <c r="K969" s="152" t="s">
        <v>1</v>
      </c>
      <c r="L969" s="34"/>
      <c r="M969" s="157" t="s">
        <v>1</v>
      </c>
      <c r="N969" s="158" t="s">
        <v>40</v>
      </c>
      <c r="O969" s="59"/>
      <c r="P969" s="159">
        <f>O969*H969</f>
        <v>0</v>
      </c>
      <c r="Q969" s="159">
        <v>0</v>
      </c>
      <c r="R969" s="159">
        <f>Q969*H969</f>
        <v>0</v>
      </c>
      <c r="S969" s="159">
        <v>0</v>
      </c>
      <c r="T969" s="160">
        <f>S969*H969</f>
        <v>0</v>
      </c>
      <c r="U969" s="33"/>
      <c r="V969" s="33"/>
      <c r="W969" s="33"/>
      <c r="X969" s="33"/>
      <c r="Y969" s="33"/>
      <c r="Z969" s="33"/>
      <c r="AA969" s="33"/>
      <c r="AB969" s="33"/>
      <c r="AC969" s="33"/>
      <c r="AD969" s="33"/>
      <c r="AE969" s="33"/>
      <c r="AR969" s="161" t="s">
        <v>164</v>
      </c>
      <c r="AT969" s="161" t="s">
        <v>159</v>
      </c>
      <c r="AU969" s="161" t="s">
        <v>83</v>
      </c>
      <c r="AY969" s="18" t="s">
        <v>157</v>
      </c>
      <c r="BE969" s="162">
        <f>IF(N969="základní",J969,0)</f>
        <v>0</v>
      </c>
      <c r="BF969" s="162">
        <f>IF(N969="snížená",J969,0)</f>
        <v>0</v>
      </c>
      <c r="BG969" s="162">
        <f>IF(N969="zákl. přenesená",J969,0)</f>
        <v>0</v>
      </c>
      <c r="BH969" s="162">
        <f>IF(N969="sníž. přenesená",J969,0)</f>
        <v>0</v>
      </c>
      <c r="BI969" s="162">
        <f>IF(N969="nulová",J969,0)</f>
        <v>0</v>
      </c>
      <c r="BJ969" s="18" t="s">
        <v>81</v>
      </c>
      <c r="BK969" s="162">
        <f>ROUND(I969*H969,2)</f>
        <v>0</v>
      </c>
      <c r="BL969" s="18" t="s">
        <v>164</v>
      </c>
      <c r="BM969" s="161" t="s">
        <v>1257</v>
      </c>
    </row>
    <row r="970" spans="1:65" s="2" customFormat="1" ht="126.75">
      <c r="A970" s="33"/>
      <c r="B970" s="34"/>
      <c r="C970" s="33"/>
      <c r="D970" s="163" t="s">
        <v>166</v>
      </c>
      <c r="E970" s="33"/>
      <c r="F970" s="164" t="s">
        <v>1258</v>
      </c>
      <c r="G970" s="33"/>
      <c r="H970" s="33"/>
      <c r="I970" s="165"/>
      <c r="J970" s="33"/>
      <c r="K970" s="33"/>
      <c r="L970" s="34"/>
      <c r="M970" s="166"/>
      <c r="N970" s="167"/>
      <c r="O970" s="59"/>
      <c r="P970" s="59"/>
      <c r="Q970" s="59"/>
      <c r="R970" s="59"/>
      <c r="S970" s="59"/>
      <c r="T970" s="60"/>
      <c r="U970" s="33"/>
      <c r="V970" s="33"/>
      <c r="W970" s="33"/>
      <c r="X970" s="33"/>
      <c r="Y970" s="33"/>
      <c r="Z970" s="33"/>
      <c r="AA970" s="33"/>
      <c r="AB970" s="33"/>
      <c r="AC970" s="33"/>
      <c r="AD970" s="33"/>
      <c r="AE970" s="33"/>
      <c r="AT970" s="18" t="s">
        <v>166</v>
      </c>
      <c r="AU970" s="18" t="s">
        <v>83</v>
      </c>
    </row>
    <row r="971" spans="1:65" s="2" customFormat="1" ht="29.25">
      <c r="A971" s="33"/>
      <c r="B971" s="34"/>
      <c r="C971" s="33"/>
      <c r="D971" s="163" t="s">
        <v>168</v>
      </c>
      <c r="E971" s="33"/>
      <c r="F971" s="168" t="s">
        <v>169</v>
      </c>
      <c r="G971" s="33"/>
      <c r="H971" s="33"/>
      <c r="I971" s="165"/>
      <c r="J971" s="33"/>
      <c r="K971" s="33"/>
      <c r="L971" s="34"/>
      <c r="M971" s="166"/>
      <c r="N971" s="167"/>
      <c r="O971" s="59"/>
      <c r="P971" s="59"/>
      <c r="Q971" s="59"/>
      <c r="R971" s="59"/>
      <c r="S971" s="59"/>
      <c r="T971" s="60"/>
      <c r="U971" s="33"/>
      <c r="V971" s="33"/>
      <c r="W971" s="33"/>
      <c r="X971" s="33"/>
      <c r="Y971" s="33"/>
      <c r="Z971" s="33"/>
      <c r="AA971" s="33"/>
      <c r="AB971" s="33"/>
      <c r="AC971" s="33"/>
      <c r="AD971" s="33"/>
      <c r="AE971" s="33"/>
      <c r="AT971" s="18" t="s">
        <v>168</v>
      </c>
      <c r="AU971" s="18" t="s">
        <v>83</v>
      </c>
    </row>
    <row r="972" spans="1:65" s="14" customFormat="1" ht="11.25">
      <c r="B972" s="176"/>
      <c r="D972" s="163" t="s">
        <v>170</v>
      </c>
      <c r="E972" s="177" t="s">
        <v>1</v>
      </c>
      <c r="F972" s="178" t="s">
        <v>81</v>
      </c>
      <c r="H972" s="179">
        <v>1</v>
      </c>
      <c r="I972" s="180"/>
      <c r="L972" s="176"/>
      <c r="M972" s="181"/>
      <c r="N972" s="182"/>
      <c r="O972" s="182"/>
      <c r="P972" s="182"/>
      <c r="Q972" s="182"/>
      <c r="R972" s="182"/>
      <c r="S972" s="182"/>
      <c r="T972" s="183"/>
      <c r="AT972" s="177" t="s">
        <v>170</v>
      </c>
      <c r="AU972" s="177" t="s">
        <v>83</v>
      </c>
      <c r="AV972" s="14" t="s">
        <v>83</v>
      </c>
      <c r="AW972" s="14" t="s">
        <v>32</v>
      </c>
      <c r="AX972" s="14" t="s">
        <v>81</v>
      </c>
      <c r="AY972" s="177" t="s">
        <v>157</v>
      </c>
    </row>
    <row r="973" spans="1:65" s="2" customFormat="1" ht="37.9" customHeight="1">
      <c r="A973" s="33"/>
      <c r="B973" s="149"/>
      <c r="C973" s="150" t="s">
        <v>1259</v>
      </c>
      <c r="D973" s="150" t="s">
        <v>159</v>
      </c>
      <c r="E973" s="151" t="s">
        <v>1260</v>
      </c>
      <c r="F973" s="152" t="s">
        <v>1261</v>
      </c>
      <c r="G973" s="153" t="s">
        <v>358</v>
      </c>
      <c r="H973" s="154">
        <v>1</v>
      </c>
      <c r="I973" s="155"/>
      <c r="J973" s="156">
        <f>ROUND(I973*H973,2)</f>
        <v>0</v>
      </c>
      <c r="K973" s="152" t="s">
        <v>1</v>
      </c>
      <c r="L973" s="34"/>
      <c r="M973" s="157" t="s">
        <v>1</v>
      </c>
      <c r="N973" s="158" t="s">
        <v>40</v>
      </c>
      <c r="O973" s="59"/>
      <c r="P973" s="159">
        <f>O973*H973</f>
        <v>0</v>
      </c>
      <c r="Q973" s="159">
        <v>0</v>
      </c>
      <c r="R973" s="159">
        <f>Q973*H973</f>
        <v>0</v>
      </c>
      <c r="S973" s="159">
        <v>0</v>
      </c>
      <c r="T973" s="160">
        <f>S973*H973</f>
        <v>0</v>
      </c>
      <c r="U973" s="33"/>
      <c r="V973" s="33"/>
      <c r="W973" s="33"/>
      <c r="X973" s="33"/>
      <c r="Y973" s="33"/>
      <c r="Z973" s="33"/>
      <c r="AA973" s="33"/>
      <c r="AB973" s="33"/>
      <c r="AC973" s="33"/>
      <c r="AD973" s="33"/>
      <c r="AE973" s="33"/>
      <c r="AR973" s="161" t="s">
        <v>164</v>
      </c>
      <c r="AT973" s="161" t="s">
        <v>159</v>
      </c>
      <c r="AU973" s="161" t="s">
        <v>83</v>
      </c>
      <c r="AY973" s="18" t="s">
        <v>157</v>
      </c>
      <c r="BE973" s="162">
        <f>IF(N973="základní",J973,0)</f>
        <v>0</v>
      </c>
      <c r="BF973" s="162">
        <f>IF(N973="snížená",J973,0)</f>
        <v>0</v>
      </c>
      <c r="BG973" s="162">
        <f>IF(N973="zákl. přenesená",J973,0)</f>
        <v>0</v>
      </c>
      <c r="BH973" s="162">
        <f>IF(N973="sníž. přenesená",J973,0)</f>
        <v>0</v>
      </c>
      <c r="BI973" s="162">
        <f>IF(N973="nulová",J973,0)</f>
        <v>0</v>
      </c>
      <c r="BJ973" s="18" t="s">
        <v>81</v>
      </c>
      <c r="BK973" s="162">
        <f>ROUND(I973*H973,2)</f>
        <v>0</v>
      </c>
      <c r="BL973" s="18" t="s">
        <v>164</v>
      </c>
      <c r="BM973" s="161" t="s">
        <v>1262</v>
      </c>
    </row>
    <row r="974" spans="1:65" s="2" customFormat="1" ht="156">
      <c r="A974" s="33"/>
      <c r="B974" s="34"/>
      <c r="C974" s="33"/>
      <c r="D974" s="163" t="s">
        <v>166</v>
      </c>
      <c r="E974" s="33"/>
      <c r="F974" s="164" t="s">
        <v>1263</v>
      </c>
      <c r="G974" s="33"/>
      <c r="H974" s="33"/>
      <c r="I974" s="165"/>
      <c r="J974" s="33"/>
      <c r="K974" s="33"/>
      <c r="L974" s="34"/>
      <c r="M974" s="166"/>
      <c r="N974" s="167"/>
      <c r="O974" s="59"/>
      <c r="P974" s="59"/>
      <c r="Q974" s="59"/>
      <c r="R974" s="59"/>
      <c r="S974" s="59"/>
      <c r="T974" s="60"/>
      <c r="U974" s="33"/>
      <c r="V974" s="33"/>
      <c r="W974" s="33"/>
      <c r="X974" s="33"/>
      <c r="Y974" s="33"/>
      <c r="Z974" s="33"/>
      <c r="AA974" s="33"/>
      <c r="AB974" s="33"/>
      <c r="AC974" s="33"/>
      <c r="AD974" s="33"/>
      <c r="AE974" s="33"/>
      <c r="AT974" s="18" t="s">
        <v>166</v>
      </c>
      <c r="AU974" s="18" t="s">
        <v>83</v>
      </c>
    </row>
    <row r="975" spans="1:65" s="2" customFormat="1" ht="29.25">
      <c r="A975" s="33"/>
      <c r="B975" s="34"/>
      <c r="C975" s="33"/>
      <c r="D975" s="163" t="s">
        <v>168</v>
      </c>
      <c r="E975" s="33"/>
      <c r="F975" s="168" t="s">
        <v>169</v>
      </c>
      <c r="G975" s="33"/>
      <c r="H975" s="33"/>
      <c r="I975" s="165"/>
      <c r="J975" s="33"/>
      <c r="K975" s="33"/>
      <c r="L975" s="34"/>
      <c r="M975" s="166"/>
      <c r="N975" s="167"/>
      <c r="O975" s="59"/>
      <c r="P975" s="59"/>
      <c r="Q975" s="59"/>
      <c r="R975" s="59"/>
      <c r="S975" s="59"/>
      <c r="T975" s="60"/>
      <c r="U975" s="33"/>
      <c r="V975" s="33"/>
      <c r="W975" s="33"/>
      <c r="X975" s="33"/>
      <c r="Y975" s="33"/>
      <c r="Z975" s="33"/>
      <c r="AA975" s="33"/>
      <c r="AB975" s="33"/>
      <c r="AC975" s="33"/>
      <c r="AD975" s="33"/>
      <c r="AE975" s="33"/>
      <c r="AT975" s="18" t="s">
        <v>168</v>
      </c>
      <c r="AU975" s="18" t="s">
        <v>83</v>
      </c>
    </row>
    <row r="976" spans="1:65" s="14" customFormat="1" ht="11.25">
      <c r="B976" s="176"/>
      <c r="D976" s="163" t="s">
        <v>170</v>
      </c>
      <c r="E976" s="177" t="s">
        <v>1</v>
      </c>
      <c r="F976" s="178" t="s">
        <v>81</v>
      </c>
      <c r="H976" s="179">
        <v>1</v>
      </c>
      <c r="I976" s="180"/>
      <c r="L976" s="176"/>
      <c r="M976" s="181"/>
      <c r="N976" s="182"/>
      <c r="O976" s="182"/>
      <c r="P976" s="182"/>
      <c r="Q976" s="182"/>
      <c r="R976" s="182"/>
      <c r="S976" s="182"/>
      <c r="T976" s="183"/>
      <c r="AT976" s="177" t="s">
        <v>170</v>
      </c>
      <c r="AU976" s="177" t="s">
        <v>83</v>
      </c>
      <c r="AV976" s="14" t="s">
        <v>83</v>
      </c>
      <c r="AW976" s="14" t="s">
        <v>32</v>
      </c>
      <c r="AX976" s="14" t="s">
        <v>81</v>
      </c>
      <c r="AY976" s="177" t="s">
        <v>157</v>
      </c>
    </row>
    <row r="977" spans="1:65" s="2" customFormat="1" ht="37.9" customHeight="1">
      <c r="A977" s="33"/>
      <c r="B977" s="149"/>
      <c r="C977" s="150" t="s">
        <v>1264</v>
      </c>
      <c r="D977" s="150" t="s">
        <v>159</v>
      </c>
      <c r="E977" s="151" t="s">
        <v>1265</v>
      </c>
      <c r="F977" s="152" t="s">
        <v>1266</v>
      </c>
      <c r="G977" s="153" t="s">
        <v>358</v>
      </c>
      <c r="H977" s="154">
        <v>1</v>
      </c>
      <c r="I977" s="155"/>
      <c r="J977" s="156">
        <f>ROUND(I977*H977,2)</f>
        <v>0</v>
      </c>
      <c r="K977" s="152" t="s">
        <v>1</v>
      </c>
      <c r="L977" s="34"/>
      <c r="M977" s="157" t="s">
        <v>1</v>
      </c>
      <c r="N977" s="158" t="s">
        <v>40</v>
      </c>
      <c r="O977" s="59"/>
      <c r="P977" s="159">
        <f>O977*H977</f>
        <v>0</v>
      </c>
      <c r="Q977" s="159">
        <v>0</v>
      </c>
      <c r="R977" s="159">
        <f>Q977*H977</f>
        <v>0</v>
      </c>
      <c r="S977" s="159">
        <v>0</v>
      </c>
      <c r="T977" s="160">
        <f>S977*H977</f>
        <v>0</v>
      </c>
      <c r="U977" s="33"/>
      <c r="V977" s="33"/>
      <c r="W977" s="33"/>
      <c r="X977" s="33"/>
      <c r="Y977" s="33"/>
      <c r="Z977" s="33"/>
      <c r="AA977" s="33"/>
      <c r="AB977" s="33"/>
      <c r="AC977" s="33"/>
      <c r="AD977" s="33"/>
      <c r="AE977" s="33"/>
      <c r="AR977" s="161" t="s">
        <v>164</v>
      </c>
      <c r="AT977" s="161" t="s">
        <v>159</v>
      </c>
      <c r="AU977" s="161" t="s">
        <v>83</v>
      </c>
      <c r="AY977" s="18" t="s">
        <v>157</v>
      </c>
      <c r="BE977" s="162">
        <f>IF(N977="základní",J977,0)</f>
        <v>0</v>
      </c>
      <c r="BF977" s="162">
        <f>IF(N977="snížená",J977,0)</f>
        <v>0</v>
      </c>
      <c r="BG977" s="162">
        <f>IF(N977="zákl. přenesená",J977,0)</f>
        <v>0</v>
      </c>
      <c r="BH977" s="162">
        <f>IF(N977="sníž. přenesená",J977,0)</f>
        <v>0</v>
      </c>
      <c r="BI977" s="162">
        <f>IF(N977="nulová",J977,0)</f>
        <v>0</v>
      </c>
      <c r="BJ977" s="18" t="s">
        <v>81</v>
      </c>
      <c r="BK977" s="162">
        <f>ROUND(I977*H977,2)</f>
        <v>0</v>
      </c>
      <c r="BL977" s="18" t="s">
        <v>164</v>
      </c>
      <c r="BM977" s="161" t="s">
        <v>1267</v>
      </c>
    </row>
    <row r="978" spans="1:65" s="2" customFormat="1" ht="175.5">
      <c r="A978" s="33"/>
      <c r="B978" s="34"/>
      <c r="C978" s="33"/>
      <c r="D978" s="163" t="s">
        <v>166</v>
      </c>
      <c r="E978" s="33"/>
      <c r="F978" s="164" t="s">
        <v>1268</v>
      </c>
      <c r="G978" s="33"/>
      <c r="H978" s="33"/>
      <c r="I978" s="165"/>
      <c r="J978" s="33"/>
      <c r="K978" s="33"/>
      <c r="L978" s="34"/>
      <c r="M978" s="166"/>
      <c r="N978" s="167"/>
      <c r="O978" s="59"/>
      <c r="P978" s="59"/>
      <c r="Q978" s="59"/>
      <c r="R978" s="59"/>
      <c r="S978" s="59"/>
      <c r="T978" s="60"/>
      <c r="U978" s="33"/>
      <c r="V978" s="33"/>
      <c r="W978" s="33"/>
      <c r="X978" s="33"/>
      <c r="Y978" s="33"/>
      <c r="Z978" s="33"/>
      <c r="AA978" s="33"/>
      <c r="AB978" s="33"/>
      <c r="AC978" s="33"/>
      <c r="AD978" s="33"/>
      <c r="AE978" s="33"/>
      <c r="AT978" s="18" t="s">
        <v>166</v>
      </c>
      <c r="AU978" s="18" t="s">
        <v>83</v>
      </c>
    </row>
    <row r="979" spans="1:65" s="2" customFormat="1" ht="29.25">
      <c r="A979" s="33"/>
      <c r="B979" s="34"/>
      <c r="C979" s="33"/>
      <c r="D979" s="163" t="s">
        <v>168</v>
      </c>
      <c r="E979" s="33"/>
      <c r="F979" s="168" t="s">
        <v>169</v>
      </c>
      <c r="G979" s="33"/>
      <c r="H979" s="33"/>
      <c r="I979" s="165"/>
      <c r="J979" s="33"/>
      <c r="K979" s="33"/>
      <c r="L979" s="34"/>
      <c r="M979" s="166"/>
      <c r="N979" s="167"/>
      <c r="O979" s="59"/>
      <c r="P979" s="59"/>
      <c r="Q979" s="59"/>
      <c r="R979" s="59"/>
      <c r="S979" s="59"/>
      <c r="T979" s="60"/>
      <c r="U979" s="33"/>
      <c r="V979" s="33"/>
      <c r="W979" s="33"/>
      <c r="X979" s="33"/>
      <c r="Y979" s="33"/>
      <c r="Z979" s="33"/>
      <c r="AA979" s="33"/>
      <c r="AB979" s="33"/>
      <c r="AC979" s="33"/>
      <c r="AD979" s="33"/>
      <c r="AE979" s="33"/>
      <c r="AT979" s="18" t="s">
        <v>168</v>
      </c>
      <c r="AU979" s="18" t="s">
        <v>83</v>
      </c>
    </row>
    <row r="980" spans="1:65" s="14" customFormat="1" ht="11.25">
      <c r="B980" s="176"/>
      <c r="D980" s="163" t="s">
        <v>170</v>
      </c>
      <c r="E980" s="177" t="s">
        <v>1</v>
      </c>
      <c r="F980" s="178" t="s">
        <v>81</v>
      </c>
      <c r="H980" s="179">
        <v>1</v>
      </c>
      <c r="I980" s="180"/>
      <c r="L980" s="176"/>
      <c r="M980" s="181"/>
      <c r="N980" s="182"/>
      <c r="O980" s="182"/>
      <c r="P980" s="182"/>
      <c r="Q980" s="182"/>
      <c r="R980" s="182"/>
      <c r="S980" s="182"/>
      <c r="T980" s="183"/>
      <c r="AT980" s="177" t="s">
        <v>170</v>
      </c>
      <c r="AU980" s="177" t="s">
        <v>83</v>
      </c>
      <c r="AV980" s="14" t="s">
        <v>83</v>
      </c>
      <c r="AW980" s="14" t="s">
        <v>32</v>
      </c>
      <c r="AX980" s="14" t="s">
        <v>81</v>
      </c>
      <c r="AY980" s="177" t="s">
        <v>157</v>
      </c>
    </row>
    <row r="981" spans="1:65" s="2" customFormat="1" ht="37.9" customHeight="1">
      <c r="A981" s="33"/>
      <c r="B981" s="149"/>
      <c r="C981" s="150" t="s">
        <v>1269</v>
      </c>
      <c r="D981" s="150" t="s">
        <v>159</v>
      </c>
      <c r="E981" s="151" t="s">
        <v>1270</v>
      </c>
      <c r="F981" s="152" t="s">
        <v>1271</v>
      </c>
      <c r="G981" s="153" t="s">
        <v>358</v>
      </c>
      <c r="H981" s="154">
        <v>1</v>
      </c>
      <c r="I981" s="155"/>
      <c r="J981" s="156">
        <f>ROUND(I981*H981,2)</f>
        <v>0</v>
      </c>
      <c r="K981" s="152" t="s">
        <v>1</v>
      </c>
      <c r="L981" s="34"/>
      <c r="M981" s="157" t="s">
        <v>1</v>
      </c>
      <c r="N981" s="158" t="s">
        <v>40</v>
      </c>
      <c r="O981" s="59"/>
      <c r="P981" s="159">
        <f>O981*H981</f>
        <v>0</v>
      </c>
      <c r="Q981" s="159">
        <v>0</v>
      </c>
      <c r="R981" s="159">
        <f>Q981*H981</f>
        <v>0</v>
      </c>
      <c r="S981" s="159">
        <v>0</v>
      </c>
      <c r="T981" s="160">
        <f>S981*H981</f>
        <v>0</v>
      </c>
      <c r="U981" s="33"/>
      <c r="V981" s="33"/>
      <c r="W981" s="33"/>
      <c r="X981" s="33"/>
      <c r="Y981" s="33"/>
      <c r="Z981" s="33"/>
      <c r="AA981" s="33"/>
      <c r="AB981" s="33"/>
      <c r="AC981" s="33"/>
      <c r="AD981" s="33"/>
      <c r="AE981" s="33"/>
      <c r="AR981" s="161" t="s">
        <v>164</v>
      </c>
      <c r="AT981" s="161" t="s">
        <v>159</v>
      </c>
      <c r="AU981" s="161" t="s">
        <v>83</v>
      </c>
      <c r="AY981" s="18" t="s">
        <v>157</v>
      </c>
      <c r="BE981" s="162">
        <f>IF(N981="základní",J981,0)</f>
        <v>0</v>
      </c>
      <c r="BF981" s="162">
        <f>IF(N981="snížená",J981,0)</f>
        <v>0</v>
      </c>
      <c r="BG981" s="162">
        <f>IF(N981="zákl. přenesená",J981,0)</f>
        <v>0</v>
      </c>
      <c r="BH981" s="162">
        <f>IF(N981="sníž. přenesená",J981,0)</f>
        <v>0</v>
      </c>
      <c r="BI981" s="162">
        <f>IF(N981="nulová",J981,0)</f>
        <v>0</v>
      </c>
      <c r="BJ981" s="18" t="s">
        <v>81</v>
      </c>
      <c r="BK981" s="162">
        <f>ROUND(I981*H981,2)</f>
        <v>0</v>
      </c>
      <c r="BL981" s="18" t="s">
        <v>164</v>
      </c>
      <c r="BM981" s="161" t="s">
        <v>1272</v>
      </c>
    </row>
    <row r="982" spans="1:65" s="2" customFormat="1" ht="156">
      <c r="A982" s="33"/>
      <c r="B982" s="34"/>
      <c r="C982" s="33"/>
      <c r="D982" s="163" t="s">
        <v>166</v>
      </c>
      <c r="E982" s="33"/>
      <c r="F982" s="164" t="s">
        <v>1273</v>
      </c>
      <c r="G982" s="33"/>
      <c r="H982" s="33"/>
      <c r="I982" s="165"/>
      <c r="J982" s="33"/>
      <c r="K982" s="33"/>
      <c r="L982" s="34"/>
      <c r="M982" s="166"/>
      <c r="N982" s="167"/>
      <c r="O982" s="59"/>
      <c r="P982" s="59"/>
      <c r="Q982" s="59"/>
      <c r="R982" s="59"/>
      <c r="S982" s="59"/>
      <c r="T982" s="60"/>
      <c r="U982" s="33"/>
      <c r="V982" s="33"/>
      <c r="W982" s="33"/>
      <c r="X982" s="33"/>
      <c r="Y982" s="33"/>
      <c r="Z982" s="33"/>
      <c r="AA982" s="33"/>
      <c r="AB982" s="33"/>
      <c r="AC982" s="33"/>
      <c r="AD982" s="33"/>
      <c r="AE982" s="33"/>
      <c r="AT982" s="18" t="s">
        <v>166</v>
      </c>
      <c r="AU982" s="18" t="s">
        <v>83</v>
      </c>
    </row>
    <row r="983" spans="1:65" s="2" customFormat="1" ht="29.25">
      <c r="A983" s="33"/>
      <c r="B983" s="34"/>
      <c r="C983" s="33"/>
      <c r="D983" s="163" t="s">
        <v>168</v>
      </c>
      <c r="E983" s="33"/>
      <c r="F983" s="168" t="s">
        <v>169</v>
      </c>
      <c r="G983" s="33"/>
      <c r="H983" s="33"/>
      <c r="I983" s="165"/>
      <c r="J983" s="33"/>
      <c r="K983" s="33"/>
      <c r="L983" s="34"/>
      <c r="M983" s="166"/>
      <c r="N983" s="167"/>
      <c r="O983" s="59"/>
      <c r="P983" s="59"/>
      <c r="Q983" s="59"/>
      <c r="R983" s="59"/>
      <c r="S983" s="59"/>
      <c r="T983" s="60"/>
      <c r="U983" s="33"/>
      <c r="V983" s="33"/>
      <c r="W983" s="33"/>
      <c r="X983" s="33"/>
      <c r="Y983" s="33"/>
      <c r="Z983" s="33"/>
      <c r="AA983" s="33"/>
      <c r="AB983" s="33"/>
      <c r="AC983" s="33"/>
      <c r="AD983" s="33"/>
      <c r="AE983" s="33"/>
      <c r="AT983" s="18" t="s">
        <v>168</v>
      </c>
      <c r="AU983" s="18" t="s">
        <v>83</v>
      </c>
    </row>
    <row r="984" spans="1:65" s="14" customFormat="1" ht="11.25">
      <c r="B984" s="176"/>
      <c r="D984" s="163" t="s">
        <v>170</v>
      </c>
      <c r="E984" s="177" t="s">
        <v>1</v>
      </c>
      <c r="F984" s="178" t="s">
        <v>81</v>
      </c>
      <c r="H984" s="179">
        <v>1</v>
      </c>
      <c r="I984" s="180"/>
      <c r="L984" s="176"/>
      <c r="M984" s="181"/>
      <c r="N984" s="182"/>
      <c r="O984" s="182"/>
      <c r="P984" s="182"/>
      <c r="Q984" s="182"/>
      <c r="R984" s="182"/>
      <c r="S984" s="182"/>
      <c r="T984" s="183"/>
      <c r="AT984" s="177" t="s">
        <v>170</v>
      </c>
      <c r="AU984" s="177" t="s">
        <v>83</v>
      </c>
      <c r="AV984" s="14" t="s">
        <v>83</v>
      </c>
      <c r="AW984" s="14" t="s">
        <v>32</v>
      </c>
      <c r="AX984" s="14" t="s">
        <v>81</v>
      </c>
      <c r="AY984" s="177" t="s">
        <v>157</v>
      </c>
    </row>
    <row r="985" spans="1:65" s="2" customFormat="1" ht="49.15" customHeight="1">
      <c r="A985" s="33"/>
      <c r="B985" s="149"/>
      <c r="C985" s="150" t="s">
        <v>1274</v>
      </c>
      <c r="D985" s="150" t="s">
        <v>159</v>
      </c>
      <c r="E985" s="151" t="s">
        <v>1275</v>
      </c>
      <c r="F985" s="152" t="s">
        <v>1276</v>
      </c>
      <c r="G985" s="153" t="s">
        <v>358</v>
      </c>
      <c r="H985" s="154">
        <v>1</v>
      </c>
      <c r="I985" s="155"/>
      <c r="J985" s="156">
        <f>ROUND(I985*H985,2)</f>
        <v>0</v>
      </c>
      <c r="K985" s="152" t="s">
        <v>1</v>
      </c>
      <c r="L985" s="34"/>
      <c r="M985" s="157" t="s">
        <v>1</v>
      </c>
      <c r="N985" s="158" t="s">
        <v>40</v>
      </c>
      <c r="O985" s="59"/>
      <c r="P985" s="159">
        <f>O985*H985</f>
        <v>0</v>
      </c>
      <c r="Q985" s="159">
        <v>0</v>
      </c>
      <c r="R985" s="159">
        <f>Q985*H985</f>
        <v>0</v>
      </c>
      <c r="S985" s="159">
        <v>0</v>
      </c>
      <c r="T985" s="160">
        <f>S985*H985</f>
        <v>0</v>
      </c>
      <c r="U985" s="33"/>
      <c r="V985" s="33"/>
      <c r="W985" s="33"/>
      <c r="X985" s="33"/>
      <c r="Y985" s="33"/>
      <c r="Z985" s="33"/>
      <c r="AA985" s="33"/>
      <c r="AB985" s="33"/>
      <c r="AC985" s="33"/>
      <c r="AD985" s="33"/>
      <c r="AE985" s="33"/>
      <c r="AR985" s="161" t="s">
        <v>164</v>
      </c>
      <c r="AT985" s="161" t="s">
        <v>159</v>
      </c>
      <c r="AU985" s="161" t="s">
        <v>83</v>
      </c>
      <c r="AY985" s="18" t="s">
        <v>157</v>
      </c>
      <c r="BE985" s="162">
        <f>IF(N985="základní",J985,0)</f>
        <v>0</v>
      </c>
      <c r="BF985" s="162">
        <f>IF(N985="snížená",J985,0)</f>
        <v>0</v>
      </c>
      <c r="BG985" s="162">
        <f>IF(N985="zákl. přenesená",J985,0)</f>
        <v>0</v>
      </c>
      <c r="BH985" s="162">
        <f>IF(N985="sníž. přenesená",J985,0)</f>
        <v>0</v>
      </c>
      <c r="BI985" s="162">
        <f>IF(N985="nulová",J985,0)</f>
        <v>0</v>
      </c>
      <c r="BJ985" s="18" t="s">
        <v>81</v>
      </c>
      <c r="BK985" s="162">
        <f>ROUND(I985*H985,2)</f>
        <v>0</v>
      </c>
      <c r="BL985" s="18" t="s">
        <v>164</v>
      </c>
      <c r="BM985" s="161" t="s">
        <v>1277</v>
      </c>
    </row>
    <row r="986" spans="1:65" s="2" customFormat="1" ht="107.25">
      <c r="A986" s="33"/>
      <c r="B986" s="34"/>
      <c r="C986" s="33"/>
      <c r="D986" s="163" t="s">
        <v>166</v>
      </c>
      <c r="E986" s="33"/>
      <c r="F986" s="164" t="s">
        <v>1278</v>
      </c>
      <c r="G986" s="33"/>
      <c r="H986" s="33"/>
      <c r="I986" s="165"/>
      <c r="J986" s="33"/>
      <c r="K986" s="33"/>
      <c r="L986" s="34"/>
      <c r="M986" s="166"/>
      <c r="N986" s="167"/>
      <c r="O986" s="59"/>
      <c r="P986" s="59"/>
      <c r="Q986" s="59"/>
      <c r="R986" s="59"/>
      <c r="S986" s="59"/>
      <c r="T986" s="60"/>
      <c r="U986" s="33"/>
      <c r="V986" s="33"/>
      <c r="W986" s="33"/>
      <c r="X986" s="33"/>
      <c r="Y986" s="33"/>
      <c r="Z986" s="33"/>
      <c r="AA986" s="33"/>
      <c r="AB986" s="33"/>
      <c r="AC986" s="33"/>
      <c r="AD986" s="33"/>
      <c r="AE986" s="33"/>
      <c r="AT986" s="18" t="s">
        <v>166</v>
      </c>
      <c r="AU986" s="18" t="s">
        <v>83</v>
      </c>
    </row>
    <row r="987" spans="1:65" s="2" customFormat="1" ht="29.25">
      <c r="A987" s="33"/>
      <c r="B987" s="34"/>
      <c r="C987" s="33"/>
      <c r="D987" s="163" t="s">
        <v>168</v>
      </c>
      <c r="E987" s="33"/>
      <c r="F987" s="168" t="s">
        <v>169</v>
      </c>
      <c r="G987" s="33"/>
      <c r="H987" s="33"/>
      <c r="I987" s="165"/>
      <c r="J987" s="33"/>
      <c r="K987" s="33"/>
      <c r="L987" s="34"/>
      <c r="M987" s="166"/>
      <c r="N987" s="167"/>
      <c r="O987" s="59"/>
      <c r="P987" s="59"/>
      <c r="Q987" s="59"/>
      <c r="R987" s="59"/>
      <c r="S987" s="59"/>
      <c r="T987" s="60"/>
      <c r="U987" s="33"/>
      <c r="V987" s="33"/>
      <c r="W987" s="33"/>
      <c r="X987" s="33"/>
      <c r="Y987" s="33"/>
      <c r="Z987" s="33"/>
      <c r="AA987" s="33"/>
      <c r="AB987" s="33"/>
      <c r="AC987" s="33"/>
      <c r="AD987" s="33"/>
      <c r="AE987" s="33"/>
      <c r="AT987" s="18" t="s">
        <v>168</v>
      </c>
      <c r="AU987" s="18" t="s">
        <v>83</v>
      </c>
    </row>
    <row r="988" spans="1:65" s="14" customFormat="1" ht="11.25">
      <c r="B988" s="176"/>
      <c r="D988" s="163" t="s">
        <v>170</v>
      </c>
      <c r="E988" s="177" t="s">
        <v>1</v>
      </c>
      <c r="F988" s="178" t="s">
        <v>81</v>
      </c>
      <c r="H988" s="179">
        <v>1</v>
      </c>
      <c r="I988" s="180"/>
      <c r="L988" s="176"/>
      <c r="M988" s="181"/>
      <c r="N988" s="182"/>
      <c r="O988" s="182"/>
      <c r="P988" s="182"/>
      <c r="Q988" s="182"/>
      <c r="R988" s="182"/>
      <c r="S988" s="182"/>
      <c r="T988" s="183"/>
      <c r="AT988" s="177" t="s">
        <v>170</v>
      </c>
      <c r="AU988" s="177" t="s">
        <v>83</v>
      </c>
      <c r="AV988" s="14" t="s">
        <v>83</v>
      </c>
      <c r="AW988" s="14" t="s">
        <v>32</v>
      </c>
      <c r="AX988" s="14" t="s">
        <v>81</v>
      </c>
      <c r="AY988" s="177" t="s">
        <v>157</v>
      </c>
    </row>
    <row r="989" spans="1:65" s="2" customFormat="1" ht="44.25" customHeight="1">
      <c r="A989" s="33"/>
      <c r="B989" s="149"/>
      <c r="C989" s="150" t="s">
        <v>1279</v>
      </c>
      <c r="D989" s="150" t="s">
        <v>159</v>
      </c>
      <c r="E989" s="151" t="s">
        <v>1280</v>
      </c>
      <c r="F989" s="152" t="s">
        <v>1281</v>
      </c>
      <c r="G989" s="153" t="s">
        <v>358</v>
      </c>
      <c r="H989" s="154">
        <v>1</v>
      </c>
      <c r="I989" s="155"/>
      <c r="J989" s="156">
        <f>ROUND(I989*H989,2)</f>
        <v>0</v>
      </c>
      <c r="K989" s="152" t="s">
        <v>1</v>
      </c>
      <c r="L989" s="34"/>
      <c r="M989" s="157" t="s">
        <v>1</v>
      </c>
      <c r="N989" s="158" t="s">
        <v>40</v>
      </c>
      <c r="O989" s="59"/>
      <c r="P989" s="159">
        <f>O989*H989</f>
        <v>0</v>
      </c>
      <c r="Q989" s="159">
        <v>0</v>
      </c>
      <c r="R989" s="159">
        <f>Q989*H989</f>
        <v>0</v>
      </c>
      <c r="S989" s="159">
        <v>0</v>
      </c>
      <c r="T989" s="160">
        <f>S989*H989</f>
        <v>0</v>
      </c>
      <c r="U989" s="33"/>
      <c r="V989" s="33"/>
      <c r="W989" s="33"/>
      <c r="X989" s="33"/>
      <c r="Y989" s="33"/>
      <c r="Z989" s="33"/>
      <c r="AA989" s="33"/>
      <c r="AB989" s="33"/>
      <c r="AC989" s="33"/>
      <c r="AD989" s="33"/>
      <c r="AE989" s="33"/>
      <c r="AR989" s="161" t="s">
        <v>164</v>
      </c>
      <c r="AT989" s="161" t="s">
        <v>159</v>
      </c>
      <c r="AU989" s="161" t="s">
        <v>83</v>
      </c>
      <c r="AY989" s="18" t="s">
        <v>157</v>
      </c>
      <c r="BE989" s="162">
        <f>IF(N989="základní",J989,0)</f>
        <v>0</v>
      </c>
      <c r="BF989" s="162">
        <f>IF(N989="snížená",J989,0)</f>
        <v>0</v>
      </c>
      <c r="BG989" s="162">
        <f>IF(N989="zákl. přenesená",J989,0)</f>
        <v>0</v>
      </c>
      <c r="BH989" s="162">
        <f>IF(N989="sníž. přenesená",J989,0)</f>
        <v>0</v>
      </c>
      <c r="BI989" s="162">
        <f>IF(N989="nulová",J989,0)</f>
        <v>0</v>
      </c>
      <c r="BJ989" s="18" t="s">
        <v>81</v>
      </c>
      <c r="BK989" s="162">
        <f>ROUND(I989*H989,2)</f>
        <v>0</v>
      </c>
      <c r="BL989" s="18" t="s">
        <v>164</v>
      </c>
      <c r="BM989" s="161" t="s">
        <v>1282</v>
      </c>
    </row>
    <row r="990" spans="1:65" s="2" customFormat="1" ht="136.5">
      <c r="A990" s="33"/>
      <c r="B990" s="34"/>
      <c r="C990" s="33"/>
      <c r="D990" s="163" t="s">
        <v>166</v>
      </c>
      <c r="E990" s="33"/>
      <c r="F990" s="164" t="s">
        <v>1283</v>
      </c>
      <c r="G990" s="33"/>
      <c r="H990" s="33"/>
      <c r="I990" s="165"/>
      <c r="J990" s="33"/>
      <c r="K990" s="33"/>
      <c r="L990" s="34"/>
      <c r="M990" s="166"/>
      <c r="N990" s="167"/>
      <c r="O990" s="59"/>
      <c r="P990" s="59"/>
      <c r="Q990" s="59"/>
      <c r="R990" s="59"/>
      <c r="S990" s="59"/>
      <c r="T990" s="60"/>
      <c r="U990" s="33"/>
      <c r="V990" s="33"/>
      <c r="W990" s="33"/>
      <c r="X990" s="33"/>
      <c r="Y990" s="33"/>
      <c r="Z990" s="33"/>
      <c r="AA990" s="33"/>
      <c r="AB990" s="33"/>
      <c r="AC990" s="33"/>
      <c r="AD990" s="33"/>
      <c r="AE990" s="33"/>
      <c r="AT990" s="18" t="s">
        <v>166</v>
      </c>
      <c r="AU990" s="18" t="s">
        <v>83</v>
      </c>
    </row>
    <row r="991" spans="1:65" s="2" customFormat="1" ht="29.25">
      <c r="A991" s="33"/>
      <c r="B991" s="34"/>
      <c r="C991" s="33"/>
      <c r="D991" s="163" t="s">
        <v>168</v>
      </c>
      <c r="E991" s="33"/>
      <c r="F991" s="168" t="s">
        <v>169</v>
      </c>
      <c r="G991" s="33"/>
      <c r="H991" s="33"/>
      <c r="I991" s="165"/>
      <c r="J991" s="33"/>
      <c r="K991" s="33"/>
      <c r="L991" s="34"/>
      <c r="M991" s="166"/>
      <c r="N991" s="167"/>
      <c r="O991" s="59"/>
      <c r="P991" s="59"/>
      <c r="Q991" s="59"/>
      <c r="R991" s="59"/>
      <c r="S991" s="59"/>
      <c r="T991" s="60"/>
      <c r="U991" s="33"/>
      <c r="V991" s="33"/>
      <c r="W991" s="33"/>
      <c r="X991" s="33"/>
      <c r="Y991" s="33"/>
      <c r="Z991" s="33"/>
      <c r="AA991" s="33"/>
      <c r="AB991" s="33"/>
      <c r="AC991" s="33"/>
      <c r="AD991" s="33"/>
      <c r="AE991" s="33"/>
      <c r="AT991" s="18" t="s">
        <v>168</v>
      </c>
      <c r="AU991" s="18" t="s">
        <v>83</v>
      </c>
    </row>
    <row r="992" spans="1:65" s="14" customFormat="1" ht="11.25">
      <c r="B992" s="176"/>
      <c r="D992" s="163" t="s">
        <v>170</v>
      </c>
      <c r="E992" s="177" t="s">
        <v>1</v>
      </c>
      <c r="F992" s="178" t="s">
        <v>81</v>
      </c>
      <c r="H992" s="179">
        <v>1</v>
      </c>
      <c r="I992" s="180"/>
      <c r="L992" s="176"/>
      <c r="M992" s="181"/>
      <c r="N992" s="182"/>
      <c r="O992" s="182"/>
      <c r="P992" s="182"/>
      <c r="Q992" s="182"/>
      <c r="R992" s="182"/>
      <c r="S992" s="182"/>
      <c r="T992" s="183"/>
      <c r="AT992" s="177" t="s">
        <v>170</v>
      </c>
      <c r="AU992" s="177" t="s">
        <v>83</v>
      </c>
      <c r="AV992" s="14" t="s">
        <v>83</v>
      </c>
      <c r="AW992" s="14" t="s">
        <v>32</v>
      </c>
      <c r="AX992" s="14" t="s">
        <v>81</v>
      </c>
      <c r="AY992" s="177" t="s">
        <v>157</v>
      </c>
    </row>
    <row r="993" spans="1:65" s="2" customFormat="1" ht="37.9" customHeight="1">
      <c r="A993" s="33"/>
      <c r="B993" s="149"/>
      <c r="C993" s="150" t="s">
        <v>1284</v>
      </c>
      <c r="D993" s="150" t="s">
        <v>159</v>
      </c>
      <c r="E993" s="151" t="s">
        <v>1285</v>
      </c>
      <c r="F993" s="152" t="s">
        <v>1286</v>
      </c>
      <c r="G993" s="153" t="s">
        <v>358</v>
      </c>
      <c r="H993" s="154">
        <v>1</v>
      </c>
      <c r="I993" s="155"/>
      <c r="J993" s="156">
        <f>ROUND(I993*H993,2)</f>
        <v>0</v>
      </c>
      <c r="K993" s="152" t="s">
        <v>1</v>
      </c>
      <c r="L993" s="34"/>
      <c r="M993" s="157" t="s">
        <v>1</v>
      </c>
      <c r="N993" s="158" t="s">
        <v>40</v>
      </c>
      <c r="O993" s="59"/>
      <c r="P993" s="159">
        <f>O993*H993</f>
        <v>0</v>
      </c>
      <c r="Q993" s="159">
        <v>0</v>
      </c>
      <c r="R993" s="159">
        <f>Q993*H993</f>
        <v>0</v>
      </c>
      <c r="S993" s="159">
        <v>0</v>
      </c>
      <c r="T993" s="160">
        <f>S993*H993</f>
        <v>0</v>
      </c>
      <c r="U993" s="33"/>
      <c r="V993" s="33"/>
      <c r="W993" s="33"/>
      <c r="X993" s="33"/>
      <c r="Y993" s="33"/>
      <c r="Z993" s="33"/>
      <c r="AA993" s="33"/>
      <c r="AB993" s="33"/>
      <c r="AC993" s="33"/>
      <c r="AD993" s="33"/>
      <c r="AE993" s="33"/>
      <c r="AR993" s="161" t="s">
        <v>164</v>
      </c>
      <c r="AT993" s="161" t="s">
        <v>159</v>
      </c>
      <c r="AU993" s="161" t="s">
        <v>83</v>
      </c>
      <c r="AY993" s="18" t="s">
        <v>157</v>
      </c>
      <c r="BE993" s="162">
        <f>IF(N993="základní",J993,0)</f>
        <v>0</v>
      </c>
      <c r="BF993" s="162">
        <f>IF(N993="snížená",J993,0)</f>
        <v>0</v>
      </c>
      <c r="BG993" s="162">
        <f>IF(N993="zákl. přenesená",J993,0)</f>
        <v>0</v>
      </c>
      <c r="BH993" s="162">
        <f>IF(N993="sníž. přenesená",J993,0)</f>
        <v>0</v>
      </c>
      <c r="BI993" s="162">
        <f>IF(N993="nulová",J993,0)</f>
        <v>0</v>
      </c>
      <c r="BJ993" s="18" t="s">
        <v>81</v>
      </c>
      <c r="BK993" s="162">
        <f>ROUND(I993*H993,2)</f>
        <v>0</v>
      </c>
      <c r="BL993" s="18" t="s">
        <v>164</v>
      </c>
      <c r="BM993" s="161" t="s">
        <v>1287</v>
      </c>
    </row>
    <row r="994" spans="1:65" s="2" customFormat="1" ht="117">
      <c r="A994" s="33"/>
      <c r="B994" s="34"/>
      <c r="C994" s="33"/>
      <c r="D994" s="163" t="s">
        <v>166</v>
      </c>
      <c r="E994" s="33"/>
      <c r="F994" s="164" t="s">
        <v>1288</v>
      </c>
      <c r="G994" s="33"/>
      <c r="H994" s="33"/>
      <c r="I994" s="165"/>
      <c r="J994" s="33"/>
      <c r="K994" s="33"/>
      <c r="L994" s="34"/>
      <c r="M994" s="166"/>
      <c r="N994" s="167"/>
      <c r="O994" s="59"/>
      <c r="P994" s="59"/>
      <c r="Q994" s="59"/>
      <c r="R994" s="59"/>
      <c r="S994" s="59"/>
      <c r="T994" s="60"/>
      <c r="U994" s="33"/>
      <c r="V994" s="33"/>
      <c r="W994" s="33"/>
      <c r="X994" s="33"/>
      <c r="Y994" s="33"/>
      <c r="Z994" s="33"/>
      <c r="AA994" s="33"/>
      <c r="AB994" s="33"/>
      <c r="AC994" s="33"/>
      <c r="AD994" s="33"/>
      <c r="AE994" s="33"/>
      <c r="AT994" s="18" t="s">
        <v>166</v>
      </c>
      <c r="AU994" s="18" t="s">
        <v>83</v>
      </c>
    </row>
    <row r="995" spans="1:65" s="2" customFormat="1" ht="29.25">
      <c r="A995" s="33"/>
      <c r="B995" s="34"/>
      <c r="C995" s="33"/>
      <c r="D995" s="163" t="s">
        <v>168</v>
      </c>
      <c r="E995" s="33"/>
      <c r="F995" s="168" t="s">
        <v>169</v>
      </c>
      <c r="G995" s="33"/>
      <c r="H995" s="33"/>
      <c r="I995" s="165"/>
      <c r="J995" s="33"/>
      <c r="K995" s="33"/>
      <c r="L995" s="34"/>
      <c r="M995" s="166"/>
      <c r="N995" s="167"/>
      <c r="O995" s="59"/>
      <c r="P995" s="59"/>
      <c r="Q995" s="59"/>
      <c r="R995" s="59"/>
      <c r="S995" s="59"/>
      <c r="T995" s="60"/>
      <c r="U995" s="33"/>
      <c r="V995" s="33"/>
      <c r="W995" s="33"/>
      <c r="X995" s="33"/>
      <c r="Y995" s="33"/>
      <c r="Z995" s="33"/>
      <c r="AA995" s="33"/>
      <c r="AB995" s="33"/>
      <c r="AC995" s="33"/>
      <c r="AD995" s="33"/>
      <c r="AE995" s="33"/>
      <c r="AT995" s="18" t="s">
        <v>168</v>
      </c>
      <c r="AU995" s="18" t="s">
        <v>83</v>
      </c>
    </row>
    <row r="996" spans="1:65" s="14" customFormat="1" ht="11.25">
      <c r="B996" s="176"/>
      <c r="D996" s="163" t="s">
        <v>170</v>
      </c>
      <c r="E996" s="177" t="s">
        <v>1</v>
      </c>
      <c r="F996" s="178" t="s">
        <v>81</v>
      </c>
      <c r="H996" s="179">
        <v>1</v>
      </c>
      <c r="I996" s="180"/>
      <c r="L996" s="176"/>
      <c r="M996" s="181"/>
      <c r="N996" s="182"/>
      <c r="O996" s="182"/>
      <c r="P996" s="182"/>
      <c r="Q996" s="182"/>
      <c r="R996" s="182"/>
      <c r="S996" s="182"/>
      <c r="T996" s="183"/>
      <c r="AT996" s="177" t="s">
        <v>170</v>
      </c>
      <c r="AU996" s="177" t="s">
        <v>83</v>
      </c>
      <c r="AV996" s="14" t="s">
        <v>83</v>
      </c>
      <c r="AW996" s="14" t="s">
        <v>32</v>
      </c>
      <c r="AX996" s="14" t="s">
        <v>81</v>
      </c>
      <c r="AY996" s="177" t="s">
        <v>157</v>
      </c>
    </row>
    <row r="997" spans="1:65" s="2" customFormat="1" ht="49.15" customHeight="1">
      <c r="A997" s="33"/>
      <c r="B997" s="149"/>
      <c r="C997" s="150" t="s">
        <v>1289</v>
      </c>
      <c r="D997" s="150" t="s">
        <v>159</v>
      </c>
      <c r="E997" s="151" t="s">
        <v>1290</v>
      </c>
      <c r="F997" s="152" t="s">
        <v>1291</v>
      </c>
      <c r="G997" s="153" t="s">
        <v>358</v>
      </c>
      <c r="H997" s="154">
        <v>1</v>
      </c>
      <c r="I997" s="155"/>
      <c r="J997" s="156">
        <f>ROUND(I997*H997,2)</f>
        <v>0</v>
      </c>
      <c r="K997" s="152" t="s">
        <v>1</v>
      </c>
      <c r="L997" s="34"/>
      <c r="M997" s="157" t="s">
        <v>1</v>
      </c>
      <c r="N997" s="158" t="s">
        <v>40</v>
      </c>
      <c r="O997" s="59"/>
      <c r="P997" s="159">
        <f>O997*H997</f>
        <v>0</v>
      </c>
      <c r="Q997" s="159">
        <v>0</v>
      </c>
      <c r="R997" s="159">
        <f>Q997*H997</f>
        <v>0</v>
      </c>
      <c r="S997" s="159">
        <v>0</v>
      </c>
      <c r="T997" s="160">
        <f>S997*H997</f>
        <v>0</v>
      </c>
      <c r="U997" s="33"/>
      <c r="V997" s="33"/>
      <c r="W997" s="33"/>
      <c r="X997" s="33"/>
      <c r="Y997" s="33"/>
      <c r="Z997" s="33"/>
      <c r="AA997" s="33"/>
      <c r="AB997" s="33"/>
      <c r="AC997" s="33"/>
      <c r="AD997" s="33"/>
      <c r="AE997" s="33"/>
      <c r="AR997" s="161" t="s">
        <v>164</v>
      </c>
      <c r="AT997" s="161" t="s">
        <v>159</v>
      </c>
      <c r="AU997" s="161" t="s">
        <v>83</v>
      </c>
      <c r="AY997" s="18" t="s">
        <v>157</v>
      </c>
      <c r="BE997" s="162">
        <f>IF(N997="základní",J997,0)</f>
        <v>0</v>
      </c>
      <c r="BF997" s="162">
        <f>IF(N997="snížená",J997,0)</f>
        <v>0</v>
      </c>
      <c r="BG997" s="162">
        <f>IF(N997="zákl. přenesená",J997,0)</f>
        <v>0</v>
      </c>
      <c r="BH997" s="162">
        <f>IF(N997="sníž. přenesená",J997,0)</f>
        <v>0</v>
      </c>
      <c r="BI997" s="162">
        <f>IF(N997="nulová",J997,0)</f>
        <v>0</v>
      </c>
      <c r="BJ997" s="18" t="s">
        <v>81</v>
      </c>
      <c r="BK997" s="162">
        <f>ROUND(I997*H997,2)</f>
        <v>0</v>
      </c>
      <c r="BL997" s="18" t="s">
        <v>164</v>
      </c>
      <c r="BM997" s="161" t="s">
        <v>1292</v>
      </c>
    </row>
    <row r="998" spans="1:65" s="2" customFormat="1" ht="117">
      <c r="A998" s="33"/>
      <c r="B998" s="34"/>
      <c r="C998" s="33"/>
      <c r="D998" s="163" t="s">
        <v>166</v>
      </c>
      <c r="E998" s="33"/>
      <c r="F998" s="164" t="s">
        <v>1293</v>
      </c>
      <c r="G998" s="33"/>
      <c r="H998" s="33"/>
      <c r="I998" s="165"/>
      <c r="J998" s="33"/>
      <c r="K998" s="33"/>
      <c r="L998" s="34"/>
      <c r="M998" s="166"/>
      <c r="N998" s="167"/>
      <c r="O998" s="59"/>
      <c r="P998" s="59"/>
      <c r="Q998" s="59"/>
      <c r="R998" s="59"/>
      <c r="S998" s="59"/>
      <c r="T998" s="60"/>
      <c r="U998" s="33"/>
      <c r="V998" s="33"/>
      <c r="W998" s="33"/>
      <c r="X998" s="33"/>
      <c r="Y998" s="33"/>
      <c r="Z998" s="33"/>
      <c r="AA998" s="33"/>
      <c r="AB998" s="33"/>
      <c r="AC998" s="33"/>
      <c r="AD998" s="33"/>
      <c r="AE998" s="33"/>
      <c r="AT998" s="18" t="s">
        <v>166</v>
      </c>
      <c r="AU998" s="18" t="s">
        <v>83</v>
      </c>
    </row>
    <row r="999" spans="1:65" s="14" customFormat="1" ht="11.25">
      <c r="B999" s="176"/>
      <c r="D999" s="163" t="s">
        <v>170</v>
      </c>
      <c r="E999" s="177" t="s">
        <v>1</v>
      </c>
      <c r="F999" s="178" t="s">
        <v>81</v>
      </c>
      <c r="H999" s="179">
        <v>1</v>
      </c>
      <c r="I999" s="180"/>
      <c r="L999" s="176"/>
      <c r="M999" s="181"/>
      <c r="N999" s="182"/>
      <c r="O999" s="182"/>
      <c r="P999" s="182"/>
      <c r="Q999" s="182"/>
      <c r="R999" s="182"/>
      <c r="S999" s="182"/>
      <c r="T999" s="183"/>
      <c r="AT999" s="177" t="s">
        <v>170</v>
      </c>
      <c r="AU999" s="177" t="s">
        <v>83</v>
      </c>
      <c r="AV999" s="14" t="s">
        <v>83</v>
      </c>
      <c r="AW999" s="14" t="s">
        <v>32</v>
      </c>
      <c r="AX999" s="14" t="s">
        <v>81</v>
      </c>
      <c r="AY999" s="177" t="s">
        <v>157</v>
      </c>
    </row>
    <row r="1000" spans="1:65" s="2" customFormat="1" ht="37.9" customHeight="1">
      <c r="A1000" s="33"/>
      <c r="B1000" s="149"/>
      <c r="C1000" s="150" t="s">
        <v>1294</v>
      </c>
      <c r="D1000" s="150" t="s">
        <v>159</v>
      </c>
      <c r="E1000" s="151" t="s">
        <v>1295</v>
      </c>
      <c r="F1000" s="152" t="s">
        <v>1296</v>
      </c>
      <c r="G1000" s="153" t="s">
        <v>1297</v>
      </c>
      <c r="H1000" s="154">
        <v>16</v>
      </c>
      <c r="I1000" s="155"/>
      <c r="J1000" s="156">
        <f>ROUND(I1000*H1000,2)</f>
        <v>0</v>
      </c>
      <c r="K1000" s="152" t="s">
        <v>1</v>
      </c>
      <c r="L1000" s="34"/>
      <c r="M1000" s="157" t="s">
        <v>1</v>
      </c>
      <c r="N1000" s="158" t="s">
        <v>40</v>
      </c>
      <c r="O1000" s="59"/>
      <c r="P1000" s="159">
        <f>O1000*H1000</f>
        <v>0</v>
      </c>
      <c r="Q1000" s="159">
        <v>0</v>
      </c>
      <c r="R1000" s="159">
        <f>Q1000*H1000</f>
        <v>0</v>
      </c>
      <c r="S1000" s="159">
        <v>0</v>
      </c>
      <c r="T1000" s="160">
        <f>S1000*H1000</f>
        <v>0</v>
      </c>
      <c r="U1000" s="33"/>
      <c r="V1000" s="33"/>
      <c r="W1000" s="33"/>
      <c r="X1000" s="33"/>
      <c r="Y1000" s="33"/>
      <c r="Z1000" s="33"/>
      <c r="AA1000" s="33"/>
      <c r="AB1000" s="33"/>
      <c r="AC1000" s="33"/>
      <c r="AD1000" s="33"/>
      <c r="AE1000" s="33"/>
      <c r="AR1000" s="161" t="s">
        <v>164</v>
      </c>
      <c r="AT1000" s="161" t="s">
        <v>159</v>
      </c>
      <c r="AU1000" s="161" t="s">
        <v>83</v>
      </c>
      <c r="AY1000" s="18" t="s">
        <v>157</v>
      </c>
      <c r="BE1000" s="162">
        <f>IF(N1000="základní",J1000,0)</f>
        <v>0</v>
      </c>
      <c r="BF1000" s="162">
        <f>IF(N1000="snížená",J1000,0)</f>
        <v>0</v>
      </c>
      <c r="BG1000" s="162">
        <f>IF(N1000="zákl. přenesená",J1000,0)</f>
        <v>0</v>
      </c>
      <c r="BH1000" s="162">
        <f>IF(N1000="sníž. přenesená",J1000,0)</f>
        <v>0</v>
      </c>
      <c r="BI1000" s="162">
        <f>IF(N1000="nulová",J1000,0)</f>
        <v>0</v>
      </c>
      <c r="BJ1000" s="18" t="s">
        <v>81</v>
      </c>
      <c r="BK1000" s="162">
        <f>ROUND(I1000*H1000,2)</f>
        <v>0</v>
      </c>
      <c r="BL1000" s="18" t="s">
        <v>164</v>
      </c>
      <c r="BM1000" s="161" t="s">
        <v>1298</v>
      </c>
    </row>
    <row r="1001" spans="1:65" s="2" customFormat="1" ht="29.25">
      <c r="A1001" s="33"/>
      <c r="B1001" s="34"/>
      <c r="C1001" s="33"/>
      <c r="D1001" s="163" t="s">
        <v>166</v>
      </c>
      <c r="E1001" s="33"/>
      <c r="F1001" s="164" t="s">
        <v>1296</v>
      </c>
      <c r="G1001" s="33"/>
      <c r="H1001" s="33"/>
      <c r="I1001" s="165"/>
      <c r="J1001" s="33"/>
      <c r="K1001" s="33"/>
      <c r="L1001" s="34"/>
      <c r="M1001" s="166"/>
      <c r="N1001" s="167"/>
      <c r="O1001" s="59"/>
      <c r="P1001" s="59"/>
      <c r="Q1001" s="59"/>
      <c r="R1001" s="59"/>
      <c r="S1001" s="59"/>
      <c r="T1001" s="60"/>
      <c r="U1001" s="33"/>
      <c r="V1001" s="33"/>
      <c r="W1001" s="33"/>
      <c r="X1001" s="33"/>
      <c r="Y1001" s="33"/>
      <c r="Z1001" s="33"/>
      <c r="AA1001" s="33"/>
      <c r="AB1001" s="33"/>
      <c r="AC1001" s="33"/>
      <c r="AD1001" s="33"/>
      <c r="AE1001" s="33"/>
      <c r="AT1001" s="18" t="s">
        <v>166</v>
      </c>
      <c r="AU1001" s="18" t="s">
        <v>83</v>
      </c>
    </row>
    <row r="1002" spans="1:65" s="2" customFormat="1" ht="29.25">
      <c r="A1002" s="33"/>
      <c r="B1002" s="34"/>
      <c r="C1002" s="33"/>
      <c r="D1002" s="163" t="s">
        <v>168</v>
      </c>
      <c r="E1002" s="33"/>
      <c r="F1002" s="168" t="s">
        <v>169</v>
      </c>
      <c r="G1002" s="33"/>
      <c r="H1002" s="33"/>
      <c r="I1002" s="165"/>
      <c r="J1002" s="33"/>
      <c r="K1002" s="33"/>
      <c r="L1002" s="34"/>
      <c r="M1002" s="166"/>
      <c r="N1002" s="167"/>
      <c r="O1002" s="59"/>
      <c r="P1002" s="59"/>
      <c r="Q1002" s="59"/>
      <c r="R1002" s="59"/>
      <c r="S1002" s="59"/>
      <c r="T1002" s="60"/>
      <c r="U1002" s="33"/>
      <c r="V1002" s="33"/>
      <c r="W1002" s="33"/>
      <c r="X1002" s="33"/>
      <c r="Y1002" s="33"/>
      <c r="Z1002" s="33"/>
      <c r="AA1002" s="33"/>
      <c r="AB1002" s="33"/>
      <c r="AC1002" s="33"/>
      <c r="AD1002" s="33"/>
      <c r="AE1002" s="33"/>
      <c r="AT1002" s="18" t="s">
        <v>168</v>
      </c>
      <c r="AU1002" s="18" t="s">
        <v>83</v>
      </c>
    </row>
    <row r="1003" spans="1:65" s="14" customFormat="1" ht="11.25">
      <c r="B1003" s="176"/>
      <c r="D1003" s="163" t="s">
        <v>170</v>
      </c>
      <c r="E1003" s="177" t="s">
        <v>1</v>
      </c>
      <c r="F1003" s="178" t="s">
        <v>268</v>
      </c>
      <c r="H1003" s="179">
        <v>16</v>
      </c>
      <c r="I1003" s="180"/>
      <c r="L1003" s="176"/>
      <c r="M1003" s="181"/>
      <c r="N1003" s="182"/>
      <c r="O1003" s="182"/>
      <c r="P1003" s="182"/>
      <c r="Q1003" s="182"/>
      <c r="R1003" s="182"/>
      <c r="S1003" s="182"/>
      <c r="T1003" s="183"/>
      <c r="AT1003" s="177" t="s">
        <v>170</v>
      </c>
      <c r="AU1003" s="177" t="s">
        <v>83</v>
      </c>
      <c r="AV1003" s="14" t="s">
        <v>83</v>
      </c>
      <c r="AW1003" s="14" t="s">
        <v>32</v>
      </c>
      <c r="AX1003" s="14" t="s">
        <v>81</v>
      </c>
      <c r="AY1003" s="177" t="s">
        <v>157</v>
      </c>
    </row>
    <row r="1004" spans="1:65" s="2" customFormat="1" ht="24.2" customHeight="1">
      <c r="A1004" s="33"/>
      <c r="B1004" s="149"/>
      <c r="C1004" s="150" t="s">
        <v>1299</v>
      </c>
      <c r="D1004" s="150" t="s">
        <v>159</v>
      </c>
      <c r="E1004" s="151" t="s">
        <v>1300</v>
      </c>
      <c r="F1004" s="152" t="s">
        <v>1301</v>
      </c>
      <c r="G1004" s="153" t="s">
        <v>358</v>
      </c>
      <c r="H1004" s="154">
        <v>1</v>
      </c>
      <c r="I1004" s="155"/>
      <c r="J1004" s="156">
        <f>ROUND(I1004*H1004,2)</f>
        <v>0</v>
      </c>
      <c r="K1004" s="152" t="s">
        <v>1</v>
      </c>
      <c r="L1004" s="34"/>
      <c r="M1004" s="157" t="s">
        <v>1</v>
      </c>
      <c r="N1004" s="158" t="s">
        <v>40</v>
      </c>
      <c r="O1004" s="59"/>
      <c r="P1004" s="159">
        <f>O1004*H1004</f>
        <v>0</v>
      </c>
      <c r="Q1004" s="159">
        <v>0</v>
      </c>
      <c r="R1004" s="159">
        <f>Q1004*H1004</f>
        <v>0</v>
      </c>
      <c r="S1004" s="159">
        <v>0</v>
      </c>
      <c r="T1004" s="160">
        <f>S1004*H1004</f>
        <v>0</v>
      </c>
      <c r="U1004" s="33"/>
      <c r="V1004" s="33"/>
      <c r="W1004" s="33"/>
      <c r="X1004" s="33"/>
      <c r="Y1004" s="33"/>
      <c r="Z1004" s="33"/>
      <c r="AA1004" s="33"/>
      <c r="AB1004" s="33"/>
      <c r="AC1004" s="33"/>
      <c r="AD1004" s="33"/>
      <c r="AE1004" s="33"/>
      <c r="AR1004" s="161" t="s">
        <v>164</v>
      </c>
      <c r="AT1004" s="161" t="s">
        <v>159</v>
      </c>
      <c r="AU1004" s="161" t="s">
        <v>83</v>
      </c>
      <c r="AY1004" s="18" t="s">
        <v>157</v>
      </c>
      <c r="BE1004" s="162">
        <f>IF(N1004="základní",J1004,0)</f>
        <v>0</v>
      </c>
      <c r="BF1004" s="162">
        <f>IF(N1004="snížená",J1004,0)</f>
        <v>0</v>
      </c>
      <c r="BG1004" s="162">
        <f>IF(N1004="zákl. přenesená",J1004,0)</f>
        <v>0</v>
      </c>
      <c r="BH1004" s="162">
        <f>IF(N1004="sníž. přenesená",J1004,0)</f>
        <v>0</v>
      </c>
      <c r="BI1004" s="162">
        <f>IF(N1004="nulová",J1004,0)</f>
        <v>0</v>
      </c>
      <c r="BJ1004" s="18" t="s">
        <v>81</v>
      </c>
      <c r="BK1004" s="162">
        <f>ROUND(I1004*H1004,2)</f>
        <v>0</v>
      </c>
      <c r="BL1004" s="18" t="s">
        <v>164</v>
      </c>
      <c r="BM1004" s="161" t="s">
        <v>1302</v>
      </c>
    </row>
    <row r="1005" spans="1:65" s="2" customFormat="1" ht="19.5">
      <c r="A1005" s="33"/>
      <c r="B1005" s="34"/>
      <c r="C1005" s="33"/>
      <c r="D1005" s="163" t="s">
        <v>166</v>
      </c>
      <c r="E1005" s="33"/>
      <c r="F1005" s="164" t="s">
        <v>1301</v>
      </c>
      <c r="G1005" s="33"/>
      <c r="H1005" s="33"/>
      <c r="I1005" s="165"/>
      <c r="J1005" s="33"/>
      <c r="K1005" s="33"/>
      <c r="L1005" s="34"/>
      <c r="M1005" s="166"/>
      <c r="N1005" s="167"/>
      <c r="O1005" s="59"/>
      <c r="P1005" s="59"/>
      <c r="Q1005" s="59"/>
      <c r="R1005" s="59"/>
      <c r="S1005" s="59"/>
      <c r="T1005" s="60"/>
      <c r="U1005" s="33"/>
      <c r="V1005" s="33"/>
      <c r="W1005" s="33"/>
      <c r="X1005" s="33"/>
      <c r="Y1005" s="33"/>
      <c r="Z1005" s="33"/>
      <c r="AA1005" s="33"/>
      <c r="AB1005" s="33"/>
      <c r="AC1005" s="33"/>
      <c r="AD1005" s="33"/>
      <c r="AE1005" s="33"/>
      <c r="AT1005" s="18" t="s">
        <v>166</v>
      </c>
      <c r="AU1005" s="18" t="s">
        <v>83</v>
      </c>
    </row>
    <row r="1006" spans="1:65" s="14" customFormat="1" ht="11.25">
      <c r="B1006" s="176"/>
      <c r="D1006" s="163" t="s">
        <v>170</v>
      </c>
      <c r="E1006" s="177" t="s">
        <v>1</v>
      </c>
      <c r="F1006" s="178" t="s">
        <v>1303</v>
      </c>
      <c r="H1006" s="179">
        <v>1</v>
      </c>
      <c r="I1006" s="180"/>
      <c r="L1006" s="176"/>
      <c r="M1006" s="181"/>
      <c r="N1006" s="182"/>
      <c r="O1006" s="182"/>
      <c r="P1006" s="182"/>
      <c r="Q1006" s="182"/>
      <c r="R1006" s="182"/>
      <c r="S1006" s="182"/>
      <c r="T1006" s="183"/>
      <c r="AT1006" s="177" t="s">
        <v>170</v>
      </c>
      <c r="AU1006" s="177" t="s">
        <v>83</v>
      </c>
      <c r="AV1006" s="14" t="s">
        <v>83</v>
      </c>
      <c r="AW1006" s="14" t="s">
        <v>32</v>
      </c>
      <c r="AX1006" s="14" t="s">
        <v>81</v>
      </c>
      <c r="AY1006" s="177" t="s">
        <v>157</v>
      </c>
    </row>
    <row r="1007" spans="1:65" s="2" customFormat="1" ht="24.2" customHeight="1">
      <c r="A1007" s="33"/>
      <c r="B1007" s="149"/>
      <c r="C1007" s="150" t="s">
        <v>1304</v>
      </c>
      <c r="D1007" s="150" t="s">
        <v>159</v>
      </c>
      <c r="E1007" s="151" t="s">
        <v>1305</v>
      </c>
      <c r="F1007" s="152" t="s">
        <v>1306</v>
      </c>
      <c r="G1007" s="153" t="s">
        <v>358</v>
      </c>
      <c r="H1007" s="154">
        <v>1</v>
      </c>
      <c r="I1007" s="155"/>
      <c r="J1007" s="156">
        <f>ROUND(I1007*H1007,2)</f>
        <v>0</v>
      </c>
      <c r="K1007" s="152" t="s">
        <v>1</v>
      </c>
      <c r="L1007" s="34"/>
      <c r="M1007" s="157" t="s">
        <v>1</v>
      </c>
      <c r="N1007" s="158" t="s">
        <v>40</v>
      </c>
      <c r="O1007" s="59"/>
      <c r="P1007" s="159">
        <f>O1007*H1007</f>
        <v>0</v>
      </c>
      <c r="Q1007" s="159">
        <v>0</v>
      </c>
      <c r="R1007" s="159">
        <f>Q1007*H1007</f>
        <v>0</v>
      </c>
      <c r="S1007" s="159">
        <v>0</v>
      </c>
      <c r="T1007" s="160">
        <f>S1007*H1007</f>
        <v>0</v>
      </c>
      <c r="U1007" s="33"/>
      <c r="V1007" s="33"/>
      <c r="W1007" s="33"/>
      <c r="X1007" s="33"/>
      <c r="Y1007" s="33"/>
      <c r="Z1007" s="33"/>
      <c r="AA1007" s="33"/>
      <c r="AB1007" s="33"/>
      <c r="AC1007" s="33"/>
      <c r="AD1007" s="33"/>
      <c r="AE1007" s="33"/>
      <c r="AR1007" s="161" t="s">
        <v>164</v>
      </c>
      <c r="AT1007" s="161" t="s">
        <v>159</v>
      </c>
      <c r="AU1007" s="161" t="s">
        <v>83</v>
      </c>
      <c r="AY1007" s="18" t="s">
        <v>157</v>
      </c>
      <c r="BE1007" s="162">
        <f>IF(N1007="základní",J1007,0)</f>
        <v>0</v>
      </c>
      <c r="BF1007" s="162">
        <f>IF(N1007="snížená",J1007,0)</f>
        <v>0</v>
      </c>
      <c r="BG1007" s="162">
        <f>IF(N1007="zákl. přenesená",J1007,0)</f>
        <v>0</v>
      </c>
      <c r="BH1007" s="162">
        <f>IF(N1007="sníž. přenesená",J1007,0)</f>
        <v>0</v>
      </c>
      <c r="BI1007" s="162">
        <f>IF(N1007="nulová",J1007,0)</f>
        <v>0</v>
      </c>
      <c r="BJ1007" s="18" t="s">
        <v>81</v>
      </c>
      <c r="BK1007" s="162">
        <f>ROUND(I1007*H1007,2)</f>
        <v>0</v>
      </c>
      <c r="BL1007" s="18" t="s">
        <v>164</v>
      </c>
      <c r="BM1007" s="161" t="s">
        <v>1307</v>
      </c>
    </row>
    <row r="1008" spans="1:65" s="2" customFormat="1" ht="19.5">
      <c r="A1008" s="33"/>
      <c r="B1008" s="34"/>
      <c r="C1008" s="33"/>
      <c r="D1008" s="163" t="s">
        <v>166</v>
      </c>
      <c r="E1008" s="33"/>
      <c r="F1008" s="164" t="s">
        <v>1306</v>
      </c>
      <c r="G1008" s="33"/>
      <c r="H1008" s="33"/>
      <c r="I1008" s="165"/>
      <c r="J1008" s="33"/>
      <c r="K1008" s="33"/>
      <c r="L1008" s="34"/>
      <c r="M1008" s="166"/>
      <c r="N1008" s="167"/>
      <c r="O1008" s="59"/>
      <c r="P1008" s="59"/>
      <c r="Q1008" s="59"/>
      <c r="R1008" s="59"/>
      <c r="S1008" s="59"/>
      <c r="T1008" s="60"/>
      <c r="U1008" s="33"/>
      <c r="V1008" s="33"/>
      <c r="W1008" s="33"/>
      <c r="X1008" s="33"/>
      <c r="Y1008" s="33"/>
      <c r="Z1008" s="33"/>
      <c r="AA1008" s="33"/>
      <c r="AB1008" s="33"/>
      <c r="AC1008" s="33"/>
      <c r="AD1008" s="33"/>
      <c r="AE1008" s="33"/>
      <c r="AT1008" s="18" t="s">
        <v>166</v>
      </c>
      <c r="AU1008" s="18" t="s">
        <v>83</v>
      </c>
    </row>
    <row r="1009" spans="1:65" s="14" customFormat="1" ht="11.25">
      <c r="B1009" s="176"/>
      <c r="D1009" s="163" t="s">
        <v>170</v>
      </c>
      <c r="E1009" s="177" t="s">
        <v>1</v>
      </c>
      <c r="F1009" s="178" t="s">
        <v>1303</v>
      </c>
      <c r="H1009" s="179">
        <v>1</v>
      </c>
      <c r="I1009" s="180"/>
      <c r="L1009" s="176"/>
      <c r="M1009" s="181"/>
      <c r="N1009" s="182"/>
      <c r="O1009" s="182"/>
      <c r="P1009" s="182"/>
      <c r="Q1009" s="182"/>
      <c r="R1009" s="182"/>
      <c r="S1009" s="182"/>
      <c r="T1009" s="183"/>
      <c r="AT1009" s="177" t="s">
        <v>170</v>
      </c>
      <c r="AU1009" s="177" t="s">
        <v>83</v>
      </c>
      <c r="AV1009" s="14" t="s">
        <v>83</v>
      </c>
      <c r="AW1009" s="14" t="s">
        <v>32</v>
      </c>
      <c r="AX1009" s="14" t="s">
        <v>81</v>
      </c>
      <c r="AY1009" s="177" t="s">
        <v>157</v>
      </c>
    </row>
    <row r="1010" spans="1:65" s="12" customFormat="1" ht="22.9" customHeight="1">
      <c r="B1010" s="136"/>
      <c r="D1010" s="137" t="s">
        <v>74</v>
      </c>
      <c r="E1010" s="147" t="s">
        <v>1308</v>
      </c>
      <c r="F1010" s="147" t="s">
        <v>1309</v>
      </c>
      <c r="I1010" s="139"/>
      <c r="J1010" s="148">
        <f>BK1010</f>
        <v>0</v>
      </c>
      <c r="L1010" s="136"/>
      <c r="M1010" s="141"/>
      <c r="N1010" s="142"/>
      <c r="O1010" s="142"/>
      <c r="P1010" s="143">
        <f>SUM(P1011:P1026)</f>
        <v>0</v>
      </c>
      <c r="Q1010" s="142"/>
      <c r="R1010" s="143">
        <f>SUM(R1011:R1026)</f>
        <v>0.26792839999999996</v>
      </c>
      <c r="S1010" s="142"/>
      <c r="T1010" s="144">
        <f>SUM(T1011:T1026)</f>
        <v>0</v>
      </c>
      <c r="AR1010" s="137" t="s">
        <v>83</v>
      </c>
      <c r="AT1010" s="145" t="s">
        <v>74</v>
      </c>
      <c r="AU1010" s="145" t="s">
        <v>81</v>
      </c>
      <c r="AY1010" s="137" t="s">
        <v>157</v>
      </c>
      <c r="BK1010" s="146">
        <f>SUM(BK1011:BK1026)</f>
        <v>0</v>
      </c>
    </row>
    <row r="1011" spans="1:65" s="2" customFormat="1" ht="16.5" customHeight="1">
      <c r="A1011" s="33"/>
      <c r="B1011" s="149"/>
      <c r="C1011" s="150" t="s">
        <v>1310</v>
      </c>
      <c r="D1011" s="150" t="s">
        <v>159</v>
      </c>
      <c r="E1011" s="151" t="s">
        <v>1311</v>
      </c>
      <c r="F1011" s="152" t="s">
        <v>1312</v>
      </c>
      <c r="G1011" s="153" t="s">
        <v>162</v>
      </c>
      <c r="H1011" s="154">
        <v>8.8949999999999996</v>
      </c>
      <c r="I1011" s="155"/>
      <c r="J1011" s="156">
        <f>ROUND(I1011*H1011,2)</f>
        <v>0</v>
      </c>
      <c r="K1011" s="152" t="s">
        <v>163</v>
      </c>
      <c r="L1011" s="34"/>
      <c r="M1011" s="157" t="s">
        <v>1</v>
      </c>
      <c r="N1011" s="158" t="s">
        <v>40</v>
      </c>
      <c r="O1011" s="59"/>
      <c r="P1011" s="159">
        <f>O1011*H1011</f>
        <v>0</v>
      </c>
      <c r="Q1011" s="159">
        <v>2.9999999999999997E-4</v>
      </c>
      <c r="R1011" s="159">
        <f>Q1011*H1011</f>
        <v>2.6684999999999994E-3</v>
      </c>
      <c r="S1011" s="159">
        <v>0</v>
      </c>
      <c r="T1011" s="160">
        <f>S1011*H1011</f>
        <v>0</v>
      </c>
      <c r="U1011" s="33"/>
      <c r="V1011" s="33"/>
      <c r="W1011" s="33"/>
      <c r="X1011" s="33"/>
      <c r="Y1011" s="33"/>
      <c r="Z1011" s="33"/>
      <c r="AA1011" s="33"/>
      <c r="AB1011" s="33"/>
      <c r="AC1011" s="33"/>
      <c r="AD1011" s="33"/>
      <c r="AE1011" s="33"/>
      <c r="AR1011" s="161" t="s">
        <v>268</v>
      </c>
      <c r="AT1011" s="161" t="s">
        <v>159</v>
      </c>
      <c r="AU1011" s="161" t="s">
        <v>83</v>
      </c>
      <c r="AY1011" s="18" t="s">
        <v>157</v>
      </c>
      <c r="BE1011" s="162">
        <f>IF(N1011="základní",J1011,0)</f>
        <v>0</v>
      </c>
      <c r="BF1011" s="162">
        <f>IF(N1011="snížená",J1011,0)</f>
        <v>0</v>
      </c>
      <c r="BG1011" s="162">
        <f>IF(N1011="zákl. přenesená",J1011,0)</f>
        <v>0</v>
      </c>
      <c r="BH1011" s="162">
        <f>IF(N1011="sníž. přenesená",J1011,0)</f>
        <v>0</v>
      </c>
      <c r="BI1011" s="162">
        <f>IF(N1011="nulová",J1011,0)</f>
        <v>0</v>
      </c>
      <c r="BJ1011" s="18" t="s">
        <v>81</v>
      </c>
      <c r="BK1011" s="162">
        <f>ROUND(I1011*H1011,2)</f>
        <v>0</v>
      </c>
      <c r="BL1011" s="18" t="s">
        <v>268</v>
      </c>
      <c r="BM1011" s="161" t="s">
        <v>1313</v>
      </c>
    </row>
    <row r="1012" spans="1:65" s="2" customFormat="1" ht="19.5">
      <c r="A1012" s="33"/>
      <c r="B1012" s="34"/>
      <c r="C1012" s="33"/>
      <c r="D1012" s="163" t="s">
        <v>166</v>
      </c>
      <c r="E1012" s="33"/>
      <c r="F1012" s="164" t="s">
        <v>1314</v>
      </c>
      <c r="G1012" s="33"/>
      <c r="H1012" s="33"/>
      <c r="I1012" s="165"/>
      <c r="J1012" s="33"/>
      <c r="K1012" s="33"/>
      <c r="L1012" s="34"/>
      <c r="M1012" s="166"/>
      <c r="N1012" s="167"/>
      <c r="O1012" s="59"/>
      <c r="P1012" s="59"/>
      <c r="Q1012" s="59"/>
      <c r="R1012" s="59"/>
      <c r="S1012" s="59"/>
      <c r="T1012" s="60"/>
      <c r="U1012" s="33"/>
      <c r="V1012" s="33"/>
      <c r="W1012" s="33"/>
      <c r="X1012" s="33"/>
      <c r="Y1012" s="33"/>
      <c r="Z1012" s="33"/>
      <c r="AA1012" s="33"/>
      <c r="AB1012" s="33"/>
      <c r="AC1012" s="33"/>
      <c r="AD1012" s="33"/>
      <c r="AE1012" s="33"/>
      <c r="AT1012" s="18" t="s">
        <v>166</v>
      </c>
      <c r="AU1012" s="18" t="s">
        <v>83</v>
      </c>
    </row>
    <row r="1013" spans="1:65" s="2" customFormat="1" ht="33" customHeight="1">
      <c r="A1013" s="33"/>
      <c r="B1013" s="149"/>
      <c r="C1013" s="150" t="s">
        <v>1315</v>
      </c>
      <c r="D1013" s="150" t="s">
        <v>159</v>
      </c>
      <c r="E1013" s="151" t="s">
        <v>1316</v>
      </c>
      <c r="F1013" s="152" t="s">
        <v>1317</v>
      </c>
      <c r="G1013" s="153" t="s">
        <v>162</v>
      </c>
      <c r="H1013" s="154">
        <v>8.8949999999999996</v>
      </c>
      <c r="I1013" s="155"/>
      <c r="J1013" s="156">
        <f>ROUND(I1013*H1013,2)</f>
        <v>0</v>
      </c>
      <c r="K1013" s="152" t="s">
        <v>163</v>
      </c>
      <c r="L1013" s="34"/>
      <c r="M1013" s="157" t="s">
        <v>1</v>
      </c>
      <c r="N1013" s="158" t="s">
        <v>40</v>
      </c>
      <c r="O1013" s="59"/>
      <c r="P1013" s="159">
        <f>O1013*H1013</f>
        <v>0</v>
      </c>
      <c r="Q1013" s="159">
        <v>5.62E-3</v>
      </c>
      <c r="R1013" s="159">
        <f>Q1013*H1013</f>
        <v>4.9989899999999997E-2</v>
      </c>
      <c r="S1013" s="159">
        <v>0</v>
      </c>
      <c r="T1013" s="160">
        <f>S1013*H1013</f>
        <v>0</v>
      </c>
      <c r="U1013" s="33"/>
      <c r="V1013" s="33"/>
      <c r="W1013" s="33"/>
      <c r="X1013" s="33"/>
      <c r="Y1013" s="33"/>
      <c r="Z1013" s="33"/>
      <c r="AA1013" s="33"/>
      <c r="AB1013" s="33"/>
      <c r="AC1013" s="33"/>
      <c r="AD1013" s="33"/>
      <c r="AE1013" s="33"/>
      <c r="AR1013" s="161" t="s">
        <v>268</v>
      </c>
      <c r="AT1013" s="161" t="s">
        <v>159</v>
      </c>
      <c r="AU1013" s="161" t="s">
        <v>83</v>
      </c>
      <c r="AY1013" s="18" t="s">
        <v>157</v>
      </c>
      <c r="BE1013" s="162">
        <f>IF(N1013="základní",J1013,0)</f>
        <v>0</v>
      </c>
      <c r="BF1013" s="162">
        <f>IF(N1013="snížená",J1013,0)</f>
        <v>0</v>
      </c>
      <c r="BG1013" s="162">
        <f>IF(N1013="zákl. přenesená",J1013,0)</f>
        <v>0</v>
      </c>
      <c r="BH1013" s="162">
        <f>IF(N1013="sníž. přenesená",J1013,0)</f>
        <v>0</v>
      </c>
      <c r="BI1013" s="162">
        <f>IF(N1013="nulová",J1013,0)</f>
        <v>0</v>
      </c>
      <c r="BJ1013" s="18" t="s">
        <v>81</v>
      </c>
      <c r="BK1013" s="162">
        <f>ROUND(I1013*H1013,2)</f>
        <v>0</v>
      </c>
      <c r="BL1013" s="18" t="s">
        <v>268</v>
      </c>
      <c r="BM1013" s="161" t="s">
        <v>1318</v>
      </c>
    </row>
    <row r="1014" spans="1:65" s="2" customFormat="1" ht="19.5">
      <c r="A1014" s="33"/>
      <c r="B1014" s="34"/>
      <c r="C1014" s="33"/>
      <c r="D1014" s="163" t="s">
        <v>166</v>
      </c>
      <c r="E1014" s="33"/>
      <c r="F1014" s="164" t="s">
        <v>1319</v>
      </c>
      <c r="G1014" s="33"/>
      <c r="H1014" s="33"/>
      <c r="I1014" s="165"/>
      <c r="J1014" s="33"/>
      <c r="K1014" s="33"/>
      <c r="L1014" s="34"/>
      <c r="M1014" s="166"/>
      <c r="N1014" s="167"/>
      <c r="O1014" s="59"/>
      <c r="P1014" s="59"/>
      <c r="Q1014" s="59"/>
      <c r="R1014" s="59"/>
      <c r="S1014" s="59"/>
      <c r="T1014" s="60"/>
      <c r="U1014" s="33"/>
      <c r="V1014" s="33"/>
      <c r="W1014" s="33"/>
      <c r="X1014" s="33"/>
      <c r="Y1014" s="33"/>
      <c r="Z1014" s="33"/>
      <c r="AA1014" s="33"/>
      <c r="AB1014" s="33"/>
      <c r="AC1014" s="33"/>
      <c r="AD1014" s="33"/>
      <c r="AE1014" s="33"/>
      <c r="AT1014" s="18" t="s">
        <v>166</v>
      </c>
      <c r="AU1014" s="18" t="s">
        <v>83</v>
      </c>
    </row>
    <row r="1015" spans="1:65" s="2" customFormat="1" ht="29.25">
      <c r="A1015" s="33"/>
      <c r="B1015" s="34"/>
      <c r="C1015" s="33"/>
      <c r="D1015" s="163" t="s">
        <v>168</v>
      </c>
      <c r="E1015" s="33"/>
      <c r="F1015" s="168" t="s">
        <v>273</v>
      </c>
      <c r="G1015" s="33"/>
      <c r="H1015" s="33"/>
      <c r="I1015" s="165"/>
      <c r="J1015" s="33"/>
      <c r="K1015" s="33"/>
      <c r="L1015" s="34"/>
      <c r="M1015" s="166"/>
      <c r="N1015" s="167"/>
      <c r="O1015" s="59"/>
      <c r="P1015" s="59"/>
      <c r="Q1015" s="59"/>
      <c r="R1015" s="59"/>
      <c r="S1015" s="59"/>
      <c r="T1015" s="60"/>
      <c r="U1015" s="33"/>
      <c r="V1015" s="33"/>
      <c r="W1015" s="33"/>
      <c r="X1015" s="33"/>
      <c r="Y1015" s="33"/>
      <c r="Z1015" s="33"/>
      <c r="AA1015" s="33"/>
      <c r="AB1015" s="33"/>
      <c r="AC1015" s="33"/>
      <c r="AD1015" s="33"/>
      <c r="AE1015" s="33"/>
      <c r="AT1015" s="18" t="s">
        <v>168</v>
      </c>
      <c r="AU1015" s="18" t="s">
        <v>83</v>
      </c>
    </row>
    <row r="1016" spans="1:65" s="13" customFormat="1" ht="11.25">
      <c r="B1016" s="169"/>
      <c r="D1016" s="163" t="s">
        <v>170</v>
      </c>
      <c r="E1016" s="170" t="s">
        <v>1</v>
      </c>
      <c r="F1016" s="171" t="s">
        <v>1320</v>
      </c>
      <c r="H1016" s="170" t="s">
        <v>1</v>
      </c>
      <c r="I1016" s="172"/>
      <c r="L1016" s="169"/>
      <c r="M1016" s="173"/>
      <c r="N1016" s="174"/>
      <c r="O1016" s="174"/>
      <c r="P1016" s="174"/>
      <c r="Q1016" s="174"/>
      <c r="R1016" s="174"/>
      <c r="S1016" s="174"/>
      <c r="T1016" s="175"/>
      <c r="AT1016" s="170" t="s">
        <v>170</v>
      </c>
      <c r="AU1016" s="170" t="s">
        <v>83</v>
      </c>
      <c r="AV1016" s="13" t="s">
        <v>81</v>
      </c>
      <c r="AW1016" s="13" t="s">
        <v>32</v>
      </c>
      <c r="AX1016" s="13" t="s">
        <v>75</v>
      </c>
      <c r="AY1016" s="170" t="s">
        <v>157</v>
      </c>
    </row>
    <row r="1017" spans="1:65" s="14" customFormat="1" ht="11.25">
      <c r="B1017" s="176"/>
      <c r="D1017" s="163" t="s">
        <v>170</v>
      </c>
      <c r="E1017" s="177" t="s">
        <v>1</v>
      </c>
      <c r="F1017" s="178" t="s">
        <v>1321</v>
      </c>
      <c r="H1017" s="179">
        <v>2.5750000000000002</v>
      </c>
      <c r="I1017" s="180"/>
      <c r="L1017" s="176"/>
      <c r="M1017" s="181"/>
      <c r="N1017" s="182"/>
      <c r="O1017" s="182"/>
      <c r="P1017" s="182"/>
      <c r="Q1017" s="182"/>
      <c r="R1017" s="182"/>
      <c r="S1017" s="182"/>
      <c r="T1017" s="183"/>
      <c r="AT1017" s="177" t="s">
        <v>170</v>
      </c>
      <c r="AU1017" s="177" t="s">
        <v>83</v>
      </c>
      <c r="AV1017" s="14" t="s">
        <v>83</v>
      </c>
      <c r="AW1017" s="14" t="s">
        <v>32</v>
      </c>
      <c r="AX1017" s="14" t="s">
        <v>75</v>
      </c>
      <c r="AY1017" s="177" t="s">
        <v>157</v>
      </c>
    </row>
    <row r="1018" spans="1:65" s="14" customFormat="1" ht="11.25">
      <c r="B1018" s="176"/>
      <c r="D1018" s="163" t="s">
        <v>170</v>
      </c>
      <c r="E1018" s="177" t="s">
        <v>1</v>
      </c>
      <c r="F1018" s="178" t="s">
        <v>1322</v>
      </c>
      <c r="H1018" s="179">
        <v>1.26</v>
      </c>
      <c r="I1018" s="180"/>
      <c r="L1018" s="176"/>
      <c r="M1018" s="181"/>
      <c r="N1018" s="182"/>
      <c r="O1018" s="182"/>
      <c r="P1018" s="182"/>
      <c r="Q1018" s="182"/>
      <c r="R1018" s="182"/>
      <c r="S1018" s="182"/>
      <c r="T1018" s="183"/>
      <c r="AT1018" s="177" t="s">
        <v>170</v>
      </c>
      <c r="AU1018" s="177" t="s">
        <v>83</v>
      </c>
      <c r="AV1018" s="14" t="s">
        <v>83</v>
      </c>
      <c r="AW1018" s="14" t="s">
        <v>32</v>
      </c>
      <c r="AX1018" s="14" t="s">
        <v>75</v>
      </c>
      <c r="AY1018" s="177" t="s">
        <v>157</v>
      </c>
    </row>
    <row r="1019" spans="1:65" s="14" customFormat="1" ht="11.25">
      <c r="B1019" s="176"/>
      <c r="D1019" s="163" t="s">
        <v>170</v>
      </c>
      <c r="E1019" s="177" t="s">
        <v>1</v>
      </c>
      <c r="F1019" s="178" t="s">
        <v>1323</v>
      </c>
      <c r="H1019" s="179">
        <v>2.5099999999999998</v>
      </c>
      <c r="I1019" s="180"/>
      <c r="L1019" s="176"/>
      <c r="M1019" s="181"/>
      <c r="N1019" s="182"/>
      <c r="O1019" s="182"/>
      <c r="P1019" s="182"/>
      <c r="Q1019" s="182"/>
      <c r="R1019" s="182"/>
      <c r="S1019" s="182"/>
      <c r="T1019" s="183"/>
      <c r="AT1019" s="177" t="s">
        <v>170</v>
      </c>
      <c r="AU1019" s="177" t="s">
        <v>83</v>
      </c>
      <c r="AV1019" s="14" t="s">
        <v>83</v>
      </c>
      <c r="AW1019" s="14" t="s">
        <v>32</v>
      </c>
      <c r="AX1019" s="14" t="s">
        <v>75</v>
      </c>
      <c r="AY1019" s="177" t="s">
        <v>157</v>
      </c>
    </row>
    <row r="1020" spans="1:65" s="14" customFormat="1" ht="11.25">
      <c r="B1020" s="176"/>
      <c r="D1020" s="163" t="s">
        <v>170</v>
      </c>
      <c r="E1020" s="177" t="s">
        <v>1</v>
      </c>
      <c r="F1020" s="178" t="s">
        <v>1324</v>
      </c>
      <c r="H1020" s="179">
        <v>2.5499999999999998</v>
      </c>
      <c r="I1020" s="180"/>
      <c r="L1020" s="176"/>
      <c r="M1020" s="181"/>
      <c r="N1020" s="182"/>
      <c r="O1020" s="182"/>
      <c r="P1020" s="182"/>
      <c r="Q1020" s="182"/>
      <c r="R1020" s="182"/>
      <c r="S1020" s="182"/>
      <c r="T1020" s="183"/>
      <c r="AT1020" s="177" t="s">
        <v>170</v>
      </c>
      <c r="AU1020" s="177" t="s">
        <v>83</v>
      </c>
      <c r="AV1020" s="14" t="s">
        <v>83</v>
      </c>
      <c r="AW1020" s="14" t="s">
        <v>32</v>
      </c>
      <c r="AX1020" s="14" t="s">
        <v>75</v>
      </c>
      <c r="AY1020" s="177" t="s">
        <v>157</v>
      </c>
    </row>
    <row r="1021" spans="1:65" s="15" customFormat="1" ht="11.25">
      <c r="B1021" s="184"/>
      <c r="D1021" s="163" t="s">
        <v>170</v>
      </c>
      <c r="E1021" s="185" t="s">
        <v>1</v>
      </c>
      <c r="F1021" s="186" t="s">
        <v>195</v>
      </c>
      <c r="H1021" s="187">
        <v>8.8949999999999996</v>
      </c>
      <c r="I1021" s="188"/>
      <c r="L1021" s="184"/>
      <c r="M1021" s="189"/>
      <c r="N1021" s="190"/>
      <c r="O1021" s="190"/>
      <c r="P1021" s="190"/>
      <c r="Q1021" s="190"/>
      <c r="R1021" s="190"/>
      <c r="S1021" s="190"/>
      <c r="T1021" s="191"/>
      <c r="AT1021" s="185" t="s">
        <v>170</v>
      </c>
      <c r="AU1021" s="185" t="s">
        <v>83</v>
      </c>
      <c r="AV1021" s="15" t="s">
        <v>164</v>
      </c>
      <c r="AW1021" s="15" t="s">
        <v>32</v>
      </c>
      <c r="AX1021" s="15" t="s">
        <v>81</v>
      </c>
      <c r="AY1021" s="185" t="s">
        <v>157</v>
      </c>
    </row>
    <row r="1022" spans="1:65" s="2" customFormat="1" ht="37.9" customHeight="1">
      <c r="A1022" s="33"/>
      <c r="B1022" s="149"/>
      <c r="C1022" s="192" t="s">
        <v>1325</v>
      </c>
      <c r="D1022" s="192" t="s">
        <v>299</v>
      </c>
      <c r="E1022" s="193" t="s">
        <v>1326</v>
      </c>
      <c r="F1022" s="194" t="s">
        <v>1327</v>
      </c>
      <c r="G1022" s="195" t="s">
        <v>162</v>
      </c>
      <c r="H1022" s="196">
        <v>9.7850000000000001</v>
      </c>
      <c r="I1022" s="197"/>
      <c r="J1022" s="198">
        <f>ROUND(I1022*H1022,2)</f>
        <v>0</v>
      </c>
      <c r="K1022" s="194" t="s">
        <v>163</v>
      </c>
      <c r="L1022" s="199"/>
      <c r="M1022" s="200" t="s">
        <v>1</v>
      </c>
      <c r="N1022" s="201" t="s">
        <v>40</v>
      </c>
      <c r="O1022" s="59"/>
      <c r="P1022" s="159">
        <f>O1022*H1022</f>
        <v>0</v>
      </c>
      <c r="Q1022" s="159">
        <v>2.1999999999999999E-2</v>
      </c>
      <c r="R1022" s="159">
        <f>Q1022*H1022</f>
        <v>0.21526999999999999</v>
      </c>
      <c r="S1022" s="159">
        <v>0</v>
      </c>
      <c r="T1022" s="160">
        <f>S1022*H1022</f>
        <v>0</v>
      </c>
      <c r="U1022" s="33"/>
      <c r="V1022" s="33"/>
      <c r="W1022" s="33"/>
      <c r="X1022" s="33"/>
      <c r="Y1022" s="33"/>
      <c r="Z1022" s="33"/>
      <c r="AA1022" s="33"/>
      <c r="AB1022" s="33"/>
      <c r="AC1022" s="33"/>
      <c r="AD1022" s="33"/>
      <c r="AE1022" s="33"/>
      <c r="AR1022" s="161" t="s">
        <v>373</v>
      </c>
      <c r="AT1022" s="161" t="s">
        <v>299</v>
      </c>
      <c r="AU1022" s="161" t="s">
        <v>83</v>
      </c>
      <c r="AY1022" s="18" t="s">
        <v>157</v>
      </c>
      <c r="BE1022" s="162">
        <f>IF(N1022="základní",J1022,0)</f>
        <v>0</v>
      </c>
      <c r="BF1022" s="162">
        <f>IF(N1022="snížená",J1022,0)</f>
        <v>0</v>
      </c>
      <c r="BG1022" s="162">
        <f>IF(N1022="zákl. přenesená",J1022,0)</f>
        <v>0</v>
      </c>
      <c r="BH1022" s="162">
        <f>IF(N1022="sníž. přenesená",J1022,0)</f>
        <v>0</v>
      </c>
      <c r="BI1022" s="162">
        <f>IF(N1022="nulová",J1022,0)</f>
        <v>0</v>
      </c>
      <c r="BJ1022" s="18" t="s">
        <v>81</v>
      </c>
      <c r="BK1022" s="162">
        <f>ROUND(I1022*H1022,2)</f>
        <v>0</v>
      </c>
      <c r="BL1022" s="18" t="s">
        <v>268</v>
      </c>
      <c r="BM1022" s="161" t="s">
        <v>1328</v>
      </c>
    </row>
    <row r="1023" spans="1:65" s="2" customFormat="1" ht="19.5">
      <c r="A1023" s="33"/>
      <c r="B1023" s="34"/>
      <c r="C1023" s="33"/>
      <c r="D1023" s="163" t="s">
        <v>166</v>
      </c>
      <c r="E1023" s="33"/>
      <c r="F1023" s="164" t="s">
        <v>1329</v>
      </c>
      <c r="G1023" s="33"/>
      <c r="H1023" s="33"/>
      <c r="I1023" s="165"/>
      <c r="J1023" s="33"/>
      <c r="K1023" s="33"/>
      <c r="L1023" s="34"/>
      <c r="M1023" s="166"/>
      <c r="N1023" s="167"/>
      <c r="O1023" s="59"/>
      <c r="P1023" s="59"/>
      <c r="Q1023" s="59"/>
      <c r="R1023" s="59"/>
      <c r="S1023" s="59"/>
      <c r="T1023" s="60"/>
      <c r="U1023" s="33"/>
      <c r="V1023" s="33"/>
      <c r="W1023" s="33"/>
      <c r="X1023" s="33"/>
      <c r="Y1023" s="33"/>
      <c r="Z1023" s="33"/>
      <c r="AA1023" s="33"/>
      <c r="AB1023" s="33"/>
      <c r="AC1023" s="33"/>
      <c r="AD1023" s="33"/>
      <c r="AE1023" s="33"/>
      <c r="AT1023" s="18" t="s">
        <v>166</v>
      </c>
      <c r="AU1023" s="18" t="s">
        <v>83</v>
      </c>
    </row>
    <row r="1024" spans="1:65" s="14" customFormat="1" ht="11.25">
      <c r="B1024" s="176"/>
      <c r="D1024" s="163" t="s">
        <v>170</v>
      </c>
      <c r="F1024" s="178" t="s">
        <v>1330</v>
      </c>
      <c r="H1024" s="179">
        <v>9.7850000000000001</v>
      </c>
      <c r="I1024" s="180"/>
      <c r="L1024" s="176"/>
      <c r="M1024" s="181"/>
      <c r="N1024" s="182"/>
      <c r="O1024" s="182"/>
      <c r="P1024" s="182"/>
      <c r="Q1024" s="182"/>
      <c r="R1024" s="182"/>
      <c r="S1024" s="182"/>
      <c r="T1024" s="183"/>
      <c r="AT1024" s="177" t="s">
        <v>170</v>
      </c>
      <c r="AU1024" s="177" t="s">
        <v>83</v>
      </c>
      <c r="AV1024" s="14" t="s">
        <v>83</v>
      </c>
      <c r="AW1024" s="14" t="s">
        <v>3</v>
      </c>
      <c r="AX1024" s="14" t="s">
        <v>81</v>
      </c>
      <c r="AY1024" s="177" t="s">
        <v>157</v>
      </c>
    </row>
    <row r="1025" spans="1:65" s="2" customFormat="1" ht="24.2" customHeight="1">
      <c r="A1025" s="33"/>
      <c r="B1025" s="149"/>
      <c r="C1025" s="150" t="s">
        <v>1331</v>
      </c>
      <c r="D1025" s="150" t="s">
        <v>159</v>
      </c>
      <c r="E1025" s="151" t="s">
        <v>1332</v>
      </c>
      <c r="F1025" s="152" t="s">
        <v>1333</v>
      </c>
      <c r="G1025" s="153" t="s">
        <v>302</v>
      </c>
      <c r="H1025" s="154">
        <v>0.26800000000000002</v>
      </c>
      <c r="I1025" s="155"/>
      <c r="J1025" s="156">
        <f>ROUND(I1025*H1025,2)</f>
        <v>0</v>
      </c>
      <c r="K1025" s="152" t="s">
        <v>163</v>
      </c>
      <c r="L1025" s="34"/>
      <c r="M1025" s="157" t="s">
        <v>1</v>
      </c>
      <c r="N1025" s="158" t="s">
        <v>40</v>
      </c>
      <c r="O1025" s="59"/>
      <c r="P1025" s="159">
        <f>O1025*H1025</f>
        <v>0</v>
      </c>
      <c r="Q1025" s="159">
        <v>0</v>
      </c>
      <c r="R1025" s="159">
        <f>Q1025*H1025</f>
        <v>0</v>
      </c>
      <c r="S1025" s="159">
        <v>0</v>
      </c>
      <c r="T1025" s="160">
        <f>S1025*H1025</f>
        <v>0</v>
      </c>
      <c r="U1025" s="33"/>
      <c r="V1025" s="33"/>
      <c r="W1025" s="33"/>
      <c r="X1025" s="33"/>
      <c r="Y1025" s="33"/>
      <c r="Z1025" s="33"/>
      <c r="AA1025" s="33"/>
      <c r="AB1025" s="33"/>
      <c r="AC1025" s="33"/>
      <c r="AD1025" s="33"/>
      <c r="AE1025" s="33"/>
      <c r="AR1025" s="161" t="s">
        <v>268</v>
      </c>
      <c r="AT1025" s="161" t="s">
        <v>159</v>
      </c>
      <c r="AU1025" s="161" t="s">
        <v>83</v>
      </c>
      <c r="AY1025" s="18" t="s">
        <v>157</v>
      </c>
      <c r="BE1025" s="162">
        <f>IF(N1025="základní",J1025,0)</f>
        <v>0</v>
      </c>
      <c r="BF1025" s="162">
        <f>IF(N1025="snížená",J1025,0)</f>
        <v>0</v>
      </c>
      <c r="BG1025" s="162">
        <f>IF(N1025="zákl. přenesená",J1025,0)</f>
        <v>0</v>
      </c>
      <c r="BH1025" s="162">
        <f>IF(N1025="sníž. přenesená",J1025,0)</f>
        <v>0</v>
      </c>
      <c r="BI1025" s="162">
        <f>IF(N1025="nulová",J1025,0)</f>
        <v>0</v>
      </c>
      <c r="BJ1025" s="18" t="s">
        <v>81</v>
      </c>
      <c r="BK1025" s="162">
        <f>ROUND(I1025*H1025,2)</f>
        <v>0</v>
      </c>
      <c r="BL1025" s="18" t="s">
        <v>268</v>
      </c>
      <c r="BM1025" s="161" t="s">
        <v>1334</v>
      </c>
    </row>
    <row r="1026" spans="1:65" s="2" customFormat="1" ht="29.25">
      <c r="A1026" s="33"/>
      <c r="B1026" s="34"/>
      <c r="C1026" s="33"/>
      <c r="D1026" s="163" t="s">
        <v>166</v>
      </c>
      <c r="E1026" s="33"/>
      <c r="F1026" s="164" t="s">
        <v>1335</v>
      </c>
      <c r="G1026" s="33"/>
      <c r="H1026" s="33"/>
      <c r="I1026" s="165"/>
      <c r="J1026" s="33"/>
      <c r="K1026" s="33"/>
      <c r="L1026" s="34"/>
      <c r="M1026" s="166"/>
      <c r="N1026" s="167"/>
      <c r="O1026" s="59"/>
      <c r="P1026" s="59"/>
      <c r="Q1026" s="59"/>
      <c r="R1026" s="59"/>
      <c r="S1026" s="59"/>
      <c r="T1026" s="60"/>
      <c r="U1026" s="33"/>
      <c r="V1026" s="33"/>
      <c r="W1026" s="33"/>
      <c r="X1026" s="33"/>
      <c r="Y1026" s="33"/>
      <c r="Z1026" s="33"/>
      <c r="AA1026" s="33"/>
      <c r="AB1026" s="33"/>
      <c r="AC1026" s="33"/>
      <c r="AD1026" s="33"/>
      <c r="AE1026" s="33"/>
      <c r="AT1026" s="18" t="s">
        <v>166</v>
      </c>
      <c r="AU1026" s="18" t="s">
        <v>83</v>
      </c>
    </row>
    <row r="1027" spans="1:65" s="12" customFormat="1" ht="22.9" customHeight="1">
      <c r="B1027" s="136"/>
      <c r="D1027" s="137" t="s">
        <v>74</v>
      </c>
      <c r="E1027" s="147" t="s">
        <v>1336</v>
      </c>
      <c r="F1027" s="147" t="s">
        <v>1337</v>
      </c>
      <c r="I1027" s="139"/>
      <c r="J1027" s="148">
        <f>BK1027</f>
        <v>0</v>
      </c>
      <c r="L1027" s="136"/>
      <c r="M1027" s="141"/>
      <c r="N1027" s="142"/>
      <c r="O1027" s="142"/>
      <c r="P1027" s="143">
        <f>SUM(P1028:P1033)</f>
        <v>0</v>
      </c>
      <c r="Q1027" s="142"/>
      <c r="R1027" s="143">
        <f>SUM(R1028:R1033)</f>
        <v>2.6633949999999997E-2</v>
      </c>
      <c r="S1027" s="142"/>
      <c r="T1027" s="144">
        <f>SUM(T1028:T1033)</f>
        <v>0</v>
      </c>
      <c r="AR1027" s="137" t="s">
        <v>83</v>
      </c>
      <c r="AT1027" s="145" t="s">
        <v>74</v>
      </c>
      <c r="AU1027" s="145" t="s">
        <v>81</v>
      </c>
      <c r="AY1027" s="137" t="s">
        <v>157</v>
      </c>
      <c r="BK1027" s="146">
        <f>SUM(BK1028:BK1033)</f>
        <v>0</v>
      </c>
    </row>
    <row r="1028" spans="1:65" s="2" customFormat="1" ht="24.2" customHeight="1">
      <c r="A1028" s="33"/>
      <c r="B1028" s="149"/>
      <c r="C1028" s="150" t="s">
        <v>1338</v>
      </c>
      <c r="D1028" s="150" t="s">
        <v>159</v>
      </c>
      <c r="E1028" s="151" t="s">
        <v>1339</v>
      </c>
      <c r="F1028" s="152" t="s">
        <v>1340</v>
      </c>
      <c r="G1028" s="153" t="s">
        <v>162</v>
      </c>
      <c r="H1028" s="154">
        <v>54.354999999999997</v>
      </c>
      <c r="I1028" s="155"/>
      <c r="J1028" s="156">
        <f>ROUND(I1028*H1028,2)</f>
        <v>0</v>
      </c>
      <c r="K1028" s="152" t="s">
        <v>163</v>
      </c>
      <c r="L1028" s="34"/>
      <c r="M1028" s="157" t="s">
        <v>1</v>
      </c>
      <c r="N1028" s="158" t="s">
        <v>40</v>
      </c>
      <c r="O1028" s="59"/>
      <c r="P1028" s="159">
        <f>O1028*H1028</f>
        <v>0</v>
      </c>
      <c r="Q1028" s="159">
        <v>2.0000000000000001E-4</v>
      </c>
      <c r="R1028" s="159">
        <f>Q1028*H1028</f>
        <v>1.0871E-2</v>
      </c>
      <c r="S1028" s="159">
        <v>0</v>
      </c>
      <c r="T1028" s="160">
        <f>S1028*H1028</f>
        <v>0</v>
      </c>
      <c r="U1028" s="33"/>
      <c r="V1028" s="33"/>
      <c r="W1028" s="33"/>
      <c r="X1028" s="33"/>
      <c r="Y1028" s="33"/>
      <c r="Z1028" s="33"/>
      <c r="AA1028" s="33"/>
      <c r="AB1028" s="33"/>
      <c r="AC1028" s="33"/>
      <c r="AD1028" s="33"/>
      <c r="AE1028" s="33"/>
      <c r="AR1028" s="161" t="s">
        <v>268</v>
      </c>
      <c r="AT1028" s="161" t="s">
        <v>159</v>
      </c>
      <c r="AU1028" s="161" t="s">
        <v>83</v>
      </c>
      <c r="AY1028" s="18" t="s">
        <v>157</v>
      </c>
      <c r="BE1028" s="162">
        <f>IF(N1028="základní",J1028,0)</f>
        <v>0</v>
      </c>
      <c r="BF1028" s="162">
        <f>IF(N1028="snížená",J1028,0)</f>
        <v>0</v>
      </c>
      <c r="BG1028" s="162">
        <f>IF(N1028="zákl. přenesená",J1028,0)</f>
        <v>0</v>
      </c>
      <c r="BH1028" s="162">
        <f>IF(N1028="sníž. přenesená",J1028,0)</f>
        <v>0</v>
      </c>
      <c r="BI1028" s="162">
        <f>IF(N1028="nulová",J1028,0)</f>
        <v>0</v>
      </c>
      <c r="BJ1028" s="18" t="s">
        <v>81</v>
      </c>
      <c r="BK1028" s="162">
        <f>ROUND(I1028*H1028,2)</f>
        <v>0</v>
      </c>
      <c r="BL1028" s="18" t="s">
        <v>268</v>
      </c>
      <c r="BM1028" s="161" t="s">
        <v>1341</v>
      </c>
    </row>
    <row r="1029" spans="1:65" s="2" customFormat="1" ht="19.5">
      <c r="A1029" s="33"/>
      <c r="B1029" s="34"/>
      <c r="C1029" s="33"/>
      <c r="D1029" s="163" t="s">
        <v>166</v>
      </c>
      <c r="E1029" s="33"/>
      <c r="F1029" s="164" t="s">
        <v>1342</v>
      </c>
      <c r="G1029" s="33"/>
      <c r="H1029" s="33"/>
      <c r="I1029" s="165"/>
      <c r="J1029" s="33"/>
      <c r="K1029" s="33"/>
      <c r="L1029" s="34"/>
      <c r="M1029" s="166"/>
      <c r="N1029" s="167"/>
      <c r="O1029" s="59"/>
      <c r="P1029" s="59"/>
      <c r="Q1029" s="59"/>
      <c r="R1029" s="59"/>
      <c r="S1029" s="59"/>
      <c r="T1029" s="60"/>
      <c r="U1029" s="33"/>
      <c r="V1029" s="33"/>
      <c r="W1029" s="33"/>
      <c r="X1029" s="33"/>
      <c r="Y1029" s="33"/>
      <c r="Z1029" s="33"/>
      <c r="AA1029" s="33"/>
      <c r="AB1029" s="33"/>
      <c r="AC1029" s="33"/>
      <c r="AD1029" s="33"/>
      <c r="AE1029" s="33"/>
      <c r="AT1029" s="18" t="s">
        <v>166</v>
      </c>
      <c r="AU1029" s="18" t="s">
        <v>83</v>
      </c>
    </row>
    <row r="1030" spans="1:65" s="13" customFormat="1" ht="11.25">
      <c r="B1030" s="169"/>
      <c r="D1030" s="163" t="s">
        <v>170</v>
      </c>
      <c r="E1030" s="170" t="s">
        <v>1</v>
      </c>
      <c r="F1030" s="171" t="s">
        <v>1343</v>
      </c>
      <c r="H1030" s="170" t="s">
        <v>1</v>
      </c>
      <c r="I1030" s="172"/>
      <c r="L1030" s="169"/>
      <c r="M1030" s="173"/>
      <c r="N1030" s="174"/>
      <c r="O1030" s="174"/>
      <c r="P1030" s="174"/>
      <c r="Q1030" s="174"/>
      <c r="R1030" s="174"/>
      <c r="S1030" s="174"/>
      <c r="T1030" s="175"/>
      <c r="AT1030" s="170" t="s">
        <v>170</v>
      </c>
      <c r="AU1030" s="170" t="s">
        <v>83</v>
      </c>
      <c r="AV1030" s="13" t="s">
        <v>81</v>
      </c>
      <c r="AW1030" s="13" t="s">
        <v>32</v>
      </c>
      <c r="AX1030" s="13" t="s">
        <v>75</v>
      </c>
      <c r="AY1030" s="170" t="s">
        <v>157</v>
      </c>
    </row>
    <row r="1031" spans="1:65" s="14" customFormat="1" ht="11.25">
      <c r="B1031" s="176"/>
      <c r="D1031" s="163" t="s">
        <v>170</v>
      </c>
      <c r="E1031" s="177" t="s">
        <v>1</v>
      </c>
      <c r="F1031" s="178" t="s">
        <v>1344</v>
      </c>
      <c r="H1031" s="179">
        <v>54.354999999999997</v>
      </c>
      <c r="I1031" s="180"/>
      <c r="L1031" s="176"/>
      <c r="M1031" s="181"/>
      <c r="N1031" s="182"/>
      <c r="O1031" s="182"/>
      <c r="P1031" s="182"/>
      <c r="Q1031" s="182"/>
      <c r="R1031" s="182"/>
      <c r="S1031" s="182"/>
      <c r="T1031" s="183"/>
      <c r="AT1031" s="177" t="s">
        <v>170</v>
      </c>
      <c r="AU1031" s="177" t="s">
        <v>83</v>
      </c>
      <c r="AV1031" s="14" t="s">
        <v>83</v>
      </c>
      <c r="AW1031" s="14" t="s">
        <v>32</v>
      </c>
      <c r="AX1031" s="14" t="s">
        <v>81</v>
      </c>
      <c r="AY1031" s="177" t="s">
        <v>157</v>
      </c>
    </row>
    <row r="1032" spans="1:65" s="2" customFormat="1" ht="33" customHeight="1">
      <c r="A1032" s="33"/>
      <c r="B1032" s="149"/>
      <c r="C1032" s="150" t="s">
        <v>1345</v>
      </c>
      <c r="D1032" s="150" t="s">
        <v>159</v>
      </c>
      <c r="E1032" s="151" t="s">
        <v>1346</v>
      </c>
      <c r="F1032" s="152" t="s">
        <v>1347</v>
      </c>
      <c r="G1032" s="153" t="s">
        <v>162</v>
      </c>
      <c r="H1032" s="154">
        <v>54.354999999999997</v>
      </c>
      <c r="I1032" s="155"/>
      <c r="J1032" s="156">
        <f>ROUND(I1032*H1032,2)</f>
        <v>0</v>
      </c>
      <c r="K1032" s="152" t="s">
        <v>163</v>
      </c>
      <c r="L1032" s="34"/>
      <c r="M1032" s="157" t="s">
        <v>1</v>
      </c>
      <c r="N1032" s="158" t="s">
        <v>40</v>
      </c>
      <c r="O1032" s="59"/>
      <c r="P1032" s="159">
        <f>O1032*H1032</f>
        <v>0</v>
      </c>
      <c r="Q1032" s="159">
        <v>2.9E-4</v>
      </c>
      <c r="R1032" s="159">
        <f>Q1032*H1032</f>
        <v>1.5762949999999998E-2</v>
      </c>
      <c r="S1032" s="159">
        <v>0</v>
      </c>
      <c r="T1032" s="160">
        <f>S1032*H1032</f>
        <v>0</v>
      </c>
      <c r="U1032" s="33"/>
      <c r="V1032" s="33"/>
      <c r="W1032" s="33"/>
      <c r="X1032" s="33"/>
      <c r="Y1032" s="33"/>
      <c r="Z1032" s="33"/>
      <c r="AA1032" s="33"/>
      <c r="AB1032" s="33"/>
      <c r="AC1032" s="33"/>
      <c r="AD1032" s="33"/>
      <c r="AE1032" s="33"/>
      <c r="AR1032" s="161" t="s">
        <v>268</v>
      </c>
      <c r="AT1032" s="161" t="s">
        <v>159</v>
      </c>
      <c r="AU1032" s="161" t="s">
        <v>83</v>
      </c>
      <c r="AY1032" s="18" t="s">
        <v>157</v>
      </c>
      <c r="BE1032" s="162">
        <f>IF(N1032="základní",J1032,0)</f>
        <v>0</v>
      </c>
      <c r="BF1032" s="162">
        <f>IF(N1032="snížená",J1032,0)</f>
        <v>0</v>
      </c>
      <c r="BG1032" s="162">
        <f>IF(N1032="zákl. přenesená",J1032,0)</f>
        <v>0</v>
      </c>
      <c r="BH1032" s="162">
        <f>IF(N1032="sníž. přenesená",J1032,0)</f>
        <v>0</v>
      </c>
      <c r="BI1032" s="162">
        <f>IF(N1032="nulová",J1032,0)</f>
        <v>0</v>
      </c>
      <c r="BJ1032" s="18" t="s">
        <v>81</v>
      </c>
      <c r="BK1032" s="162">
        <f>ROUND(I1032*H1032,2)</f>
        <v>0</v>
      </c>
      <c r="BL1032" s="18" t="s">
        <v>268</v>
      </c>
      <c r="BM1032" s="161" t="s">
        <v>1348</v>
      </c>
    </row>
    <row r="1033" spans="1:65" s="2" customFormat="1" ht="29.25">
      <c r="A1033" s="33"/>
      <c r="B1033" s="34"/>
      <c r="C1033" s="33"/>
      <c r="D1033" s="163" t="s">
        <v>166</v>
      </c>
      <c r="E1033" s="33"/>
      <c r="F1033" s="164" t="s">
        <v>1349</v>
      </c>
      <c r="G1033" s="33"/>
      <c r="H1033" s="33"/>
      <c r="I1033" s="165"/>
      <c r="J1033" s="33"/>
      <c r="K1033" s="33"/>
      <c r="L1033" s="34"/>
      <c r="M1033" s="210"/>
      <c r="N1033" s="211"/>
      <c r="O1033" s="212"/>
      <c r="P1033" s="212"/>
      <c r="Q1033" s="212"/>
      <c r="R1033" s="212"/>
      <c r="S1033" s="212"/>
      <c r="T1033" s="213"/>
      <c r="U1033" s="33"/>
      <c r="V1033" s="33"/>
      <c r="W1033" s="33"/>
      <c r="X1033" s="33"/>
      <c r="Y1033" s="33"/>
      <c r="Z1033" s="33"/>
      <c r="AA1033" s="33"/>
      <c r="AB1033" s="33"/>
      <c r="AC1033" s="33"/>
      <c r="AD1033" s="33"/>
      <c r="AE1033" s="33"/>
      <c r="AT1033" s="18" t="s">
        <v>166</v>
      </c>
      <c r="AU1033" s="18" t="s">
        <v>83</v>
      </c>
    </row>
    <row r="1034" spans="1:65" s="2" customFormat="1" ht="6.95" customHeight="1">
      <c r="A1034" s="33"/>
      <c r="B1034" s="48"/>
      <c r="C1034" s="49"/>
      <c r="D1034" s="49"/>
      <c r="E1034" s="49"/>
      <c r="F1034" s="49"/>
      <c r="G1034" s="49"/>
      <c r="H1034" s="49"/>
      <c r="I1034" s="49"/>
      <c r="J1034" s="49"/>
      <c r="K1034" s="49"/>
      <c r="L1034" s="34"/>
      <c r="M1034" s="33"/>
      <c r="O1034" s="33"/>
      <c r="P1034" s="33"/>
      <c r="Q1034" s="33"/>
      <c r="R1034" s="33"/>
      <c r="S1034" s="33"/>
      <c r="T1034" s="33"/>
      <c r="U1034" s="33"/>
      <c r="V1034" s="33"/>
      <c r="W1034" s="33"/>
      <c r="X1034" s="33"/>
      <c r="Y1034" s="33"/>
      <c r="Z1034" s="33"/>
      <c r="AA1034" s="33"/>
      <c r="AB1034" s="33"/>
      <c r="AC1034" s="33"/>
      <c r="AD1034" s="33"/>
      <c r="AE1034" s="33"/>
    </row>
  </sheetData>
  <autoFilter ref="C142:K1033" xr:uid="{00000000-0009-0000-0000-000001000000}"/>
  <mergeCells count="15">
    <mergeCell ref="E129:H129"/>
    <mergeCell ref="E133:H133"/>
    <mergeCell ref="E131:H131"/>
    <mergeCell ref="E135:H135"/>
    <mergeCell ref="L2:V2"/>
    <mergeCell ref="E31:H31"/>
    <mergeCell ref="E85:H85"/>
    <mergeCell ref="E89:H89"/>
    <mergeCell ref="E87:H87"/>
    <mergeCell ref="E91:H91"/>
    <mergeCell ref="E7:H7"/>
    <mergeCell ref="E11:H11"/>
    <mergeCell ref="E9:H9"/>
    <mergeCell ref="E13:H13"/>
    <mergeCell ref="E22:H22"/>
  </mergeCells>
  <pageMargins left="0.39374999999999999" right="0.39374999999999999" top="0.39374999999999999" bottom="0.39374999999999999" header="0" footer="0"/>
  <pageSetup paperSize="9" fitToHeight="100" orientation="portrait" blackAndWhite="1"/>
  <headerFooter>
    <oddFooter>&amp;CStrana &amp;P z &amp;N</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BM167"/>
  <sheetViews>
    <sheetView showGridLines="0" workbookViewId="0"/>
  </sheetViews>
  <sheetFormatPr defaultRowHeight="15"/>
  <cols>
    <col min="1" max="1" width="8.33203125" style="1" customWidth="1"/>
    <col min="2" max="2" width="1.1640625" style="1" customWidth="1"/>
    <col min="3" max="3" width="4.1640625" style="1" customWidth="1"/>
    <col min="4" max="4" width="4.33203125" style="1" customWidth="1"/>
    <col min="5" max="5" width="17.1640625" style="1" customWidth="1"/>
    <col min="6" max="6" width="50.83203125" style="1" customWidth="1"/>
    <col min="7" max="7" width="7.5" style="1" customWidth="1"/>
    <col min="8" max="8" width="14" style="1" customWidth="1"/>
    <col min="9" max="9" width="15.83203125" style="1" customWidth="1"/>
    <col min="10" max="11" width="22.33203125" style="1" customWidth="1"/>
    <col min="12" max="12" width="9.33203125" style="1" customWidth="1"/>
    <col min="13" max="13" width="10.83203125" style="1" hidden="1" customWidth="1"/>
    <col min="14" max="14" width="9.33203125" style="1" hidden="1"/>
    <col min="15" max="20" width="14.1640625" style="1" hidden="1" customWidth="1"/>
    <col min="21" max="21" width="16.33203125" style="1" hidden="1" customWidth="1"/>
    <col min="22" max="22" width="12.33203125" style="1" customWidth="1"/>
    <col min="23" max="23" width="16.33203125" style="1" customWidth="1"/>
    <col min="24" max="24" width="12.33203125" style="1" customWidth="1"/>
    <col min="25" max="25" width="15" style="1" customWidth="1"/>
    <col min="26" max="26" width="11" style="1" customWidth="1"/>
    <col min="27" max="27" width="15" style="1" customWidth="1"/>
    <col min="28" max="28" width="16.33203125" style="1" customWidth="1"/>
    <col min="29" max="29" width="11" style="1" customWidth="1"/>
    <col min="30" max="30" width="15" style="1" customWidth="1"/>
    <col min="31" max="31" width="16.33203125" style="1" customWidth="1"/>
    <col min="44" max="65" width="9.33203125" style="1" hidden="1"/>
  </cols>
  <sheetData>
    <row r="2" spans="1:46" s="1" customFormat="1" ht="36.950000000000003" customHeight="1">
      <c r="L2" s="263" t="s">
        <v>5</v>
      </c>
      <c r="M2" s="248"/>
      <c r="N2" s="248"/>
      <c r="O2" s="248"/>
      <c r="P2" s="248"/>
      <c r="Q2" s="248"/>
      <c r="R2" s="248"/>
      <c r="S2" s="248"/>
      <c r="T2" s="248"/>
      <c r="U2" s="248"/>
      <c r="V2" s="248"/>
      <c r="AT2" s="18" t="s">
        <v>95</v>
      </c>
    </row>
    <row r="3" spans="1:46" s="1" customFormat="1" ht="6.95" customHeight="1">
      <c r="B3" s="19"/>
      <c r="C3" s="20"/>
      <c r="D3" s="20"/>
      <c r="E3" s="20"/>
      <c r="F3" s="20"/>
      <c r="G3" s="20"/>
      <c r="H3" s="20"/>
      <c r="I3" s="20"/>
      <c r="J3" s="20"/>
      <c r="K3" s="20"/>
      <c r="L3" s="21"/>
      <c r="AT3" s="18" t="s">
        <v>83</v>
      </c>
    </row>
    <row r="4" spans="1:46" s="1" customFormat="1" ht="24.95" customHeight="1">
      <c r="B4" s="21"/>
      <c r="D4" s="22" t="s">
        <v>111</v>
      </c>
      <c r="L4" s="21"/>
      <c r="M4" s="99" t="s">
        <v>10</v>
      </c>
      <c r="AT4" s="18" t="s">
        <v>3</v>
      </c>
    </row>
    <row r="5" spans="1:46" s="1" customFormat="1" ht="6.95" customHeight="1">
      <c r="B5" s="21"/>
      <c r="L5" s="21"/>
    </row>
    <row r="6" spans="1:46" s="1" customFormat="1" ht="12" customHeight="1">
      <c r="B6" s="21"/>
      <c r="D6" s="28" t="s">
        <v>16</v>
      </c>
      <c r="L6" s="21"/>
    </row>
    <row r="7" spans="1:46" s="1" customFormat="1" ht="16.5" customHeight="1">
      <c r="B7" s="21"/>
      <c r="E7" s="264" t="str">
        <f>'Rekapitulace stavby'!K6</f>
        <v>Brno, VDJ Chochola, rekonstrukce stavební části a technologie</v>
      </c>
      <c r="F7" s="265"/>
      <c r="G7" s="265"/>
      <c r="H7" s="265"/>
      <c r="L7" s="21"/>
    </row>
    <row r="8" spans="1:46" ht="12.75">
      <c r="B8" s="21"/>
      <c r="D8" s="28" t="s">
        <v>112</v>
      </c>
      <c r="L8" s="21"/>
    </row>
    <row r="9" spans="1:46" s="1" customFormat="1" ht="16.5" customHeight="1">
      <c r="B9" s="21"/>
      <c r="E9" s="264" t="s">
        <v>113</v>
      </c>
      <c r="F9" s="248"/>
      <c r="G9" s="248"/>
      <c r="H9" s="248"/>
      <c r="L9" s="21"/>
    </row>
    <row r="10" spans="1:46" s="1" customFormat="1" ht="12" customHeight="1">
      <c r="B10" s="21"/>
      <c r="D10" s="28" t="s">
        <v>114</v>
      </c>
      <c r="L10" s="21"/>
    </row>
    <row r="11" spans="1:46" s="2" customFormat="1" ht="16.5" customHeight="1">
      <c r="A11" s="33"/>
      <c r="B11" s="34"/>
      <c r="C11" s="33"/>
      <c r="D11" s="33"/>
      <c r="E11" s="266" t="s">
        <v>115</v>
      </c>
      <c r="F11" s="267"/>
      <c r="G11" s="267"/>
      <c r="H11" s="267"/>
      <c r="I11" s="33"/>
      <c r="J11" s="33"/>
      <c r="K11" s="33"/>
      <c r="L11" s="43"/>
      <c r="S11" s="33"/>
      <c r="T11" s="33"/>
      <c r="U11" s="33"/>
      <c r="V11" s="33"/>
      <c r="W11" s="33"/>
      <c r="X11" s="33"/>
      <c r="Y11" s="33"/>
      <c r="Z11" s="33"/>
      <c r="AA11" s="33"/>
      <c r="AB11" s="33"/>
      <c r="AC11" s="33"/>
      <c r="AD11" s="33"/>
      <c r="AE11" s="33"/>
    </row>
    <row r="12" spans="1:46" s="2" customFormat="1" ht="12" customHeight="1">
      <c r="A12" s="33"/>
      <c r="B12" s="34"/>
      <c r="C12" s="33"/>
      <c r="D12" s="28" t="s">
        <v>116</v>
      </c>
      <c r="E12" s="33"/>
      <c r="F12" s="33"/>
      <c r="G12" s="33"/>
      <c r="H12" s="33"/>
      <c r="I12" s="33"/>
      <c r="J12" s="33"/>
      <c r="K12" s="33"/>
      <c r="L12" s="43"/>
      <c r="S12" s="33"/>
      <c r="T12" s="33"/>
      <c r="U12" s="33"/>
      <c r="V12" s="33"/>
      <c r="W12" s="33"/>
      <c r="X12" s="33"/>
      <c r="Y12" s="33"/>
      <c r="Z12" s="33"/>
      <c r="AA12" s="33"/>
      <c r="AB12" s="33"/>
      <c r="AC12" s="33"/>
      <c r="AD12" s="33"/>
      <c r="AE12" s="33"/>
    </row>
    <row r="13" spans="1:46" s="2" customFormat="1" ht="30" customHeight="1">
      <c r="A13" s="33"/>
      <c r="B13" s="34"/>
      <c r="C13" s="33"/>
      <c r="D13" s="33"/>
      <c r="E13" s="220" t="s">
        <v>1350</v>
      </c>
      <c r="F13" s="267"/>
      <c r="G13" s="267"/>
      <c r="H13" s="267"/>
      <c r="I13" s="33"/>
      <c r="J13" s="33"/>
      <c r="K13" s="33"/>
      <c r="L13" s="43"/>
      <c r="S13" s="33"/>
      <c r="T13" s="33"/>
      <c r="U13" s="33"/>
      <c r="V13" s="33"/>
      <c r="W13" s="33"/>
      <c r="X13" s="33"/>
      <c r="Y13" s="33"/>
      <c r="Z13" s="33"/>
      <c r="AA13" s="33"/>
      <c r="AB13" s="33"/>
      <c r="AC13" s="33"/>
      <c r="AD13" s="33"/>
      <c r="AE13" s="33"/>
    </row>
    <row r="14" spans="1:46" s="2" customFormat="1" ht="11.25">
      <c r="A14" s="33"/>
      <c r="B14" s="34"/>
      <c r="C14" s="33"/>
      <c r="D14" s="33"/>
      <c r="E14" s="33"/>
      <c r="F14" s="33"/>
      <c r="G14" s="33"/>
      <c r="H14" s="33"/>
      <c r="I14" s="33"/>
      <c r="J14" s="33"/>
      <c r="K14" s="33"/>
      <c r="L14" s="43"/>
      <c r="S14" s="33"/>
      <c r="T14" s="33"/>
      <c r="U14" s="33"/>
      <c r="V14" s="33"/>
      <c r="W14" s="33"/>
      <c r="X14" s="33"/>
      <c r="Y14" s="33"/>
      <c r="Z14" s="33"/>
      <c r="AA14" s="33"/>
      <c r="AB14" s="33"/>
      <c r="AC14" s="33"/>
      <c r="AD14" s="33"/>
      <c r="AE14" s="33"/>
    </row>
    <row r="15" spans="1:46" s="2" customFormat="1" ht="12" customHeight="1">
      <c r="A15" s="33"/>
      <c r="B15" s="34"/>
      <c r="C15" s="33"/>
      <c r="D15" s="28" t="s">
        <v>18</v>
      </c>
      <c r="E15" s="33"/>
      <c r="F15" s="26" t="s">
        <v>1</v>
      </c>
      <c r="G15" s="33"/>
      <c r="H15" s="33"/>
      <c r="I15" s="28" t="s">
        <v>19</v>
      </c>
      <c r="J15" s="26" t="s">
        <v>1</v>
      </c>
      <c r="K15" s="33"/>
      <c r="L15" s="43"/>
      <c r="S15" s="33"/>
      <c r="T15" s="33"/>
      <c r="U15" s="33"/>
      <c r="V15" s="33"/>
      <c r="W15" s="33"/>
      <c r="X15" s="33"/>
      <c r="Y15" s="33"/>
      <c r="Z15" s="33"/>
      <c r="AA15" s="33"/>
      <c r="AB15" s="33"/>
      <c r="AC15" s="33"/>
      <c r="AD15" s="33"/>
      <c r="AE15" s="33"/>
    </row>
    <row r="16" spans="1:46" s="2" customFormat="1" ht="12" customHeight="1">
      <c r="A16" s="33"/>
      <c r="B16" s="34"/>
      <c r="C16" s="33"/>
      <c r="D16" s="28" t="s">
        <v>20</v>
      </c>
      <c r="E16" s="33"/>
      <c r="F16" s="26" t="s">
        <v>21</v>
      </c>
      <c r="G16" s="33"/>
      <c r="H16" s="33"/>
      <c r="I16" s="28" t="s">
        <v>22</v>
      </c>
      <c r="J16" s="56" t="str">
        <f>'Rekapitulace stavby'!AN8</f>
        <v>23. 4. 2025</v>
      </c>
      <c r="K16" s="33"/>
      <c r="L16" s="43"/>
      <c r="S16" s="33"/>
      <c r="T16" s="33"/>
      <c r="U16" s="33"/>
      <c r="V16" s="33"/>
      <c r="W16" s="33"/>
      <c r="X16" s="33"/>
      <c r="Y16" s="33"/>
      <c r="Z16" s="33"/>
      <c r="AA16" s="33"/>
      <c r="AB16" s="33"/>
      <c r="AC16" s="33"/>
      <c r="AD16" s="33"/>
      <c r="AE16" s="33"/>
    </row>
    <row r="17" spans="1:31" s="2" customFormat="1" ht="10.9" customHeight="1">
      <c r="A17" s="33"/>
      <c r="B17" s="34"/>
      <c r="C17" s="33"/>
      <c r="D17" s="33"/>
      <c r="E17" s="33"/>
      <c r="F17" s="33"/>
      <c r="G17" s="33"/>
      <c r="H17" s="33"/>
      <c r="I17" s="33"/>
      <c r="J17" s="33"/>
      <c r="K17" s="33"/>
      <c r="L17" s="43"/>
      <c r="S17" s="33"/>
      <c r="T17" s="33"/>
      <c r="U17" s="33"/>
      <c r="V17" s="33"/>
      <c r="W17" s="33"/>
      <c r="X17" s="33"/>
      <c r="Y17" s="33"/>
      <c r="Z17" s="33"/>
      <c r="AA17" s="33"/>
      <c r="AB17" s="33"/>
      <c r="AC17" s="33"/>
      <c r="AD17" s="33"/>
      <c r="AE17" s="33"/>
    </row>
    <row r="18" spans="1:31" s="2" customFormat="1" ht="12" customHeight="1">
      <c r="A18" s="33"/>
      <c r="B18" s="34"/>
      <c r="C18" s="33"/>
      <c r="D18" s="28" t="s">
        <v>24</v>
      </c>
      <c r="E18" s="33"/>
      <c r="F18" s="33"/>
      <c r="G18" s="33"/>
      <c r="H18" s="33"/>
      <c r="I18" s="28" t="s">
        <v>25</v>
      </c>
      <c r="J18" s="26" t="s">
        <v>1</v>
      </c>
      <c r="K18" s="33"/>
      <c r="L18" s="43"/>
      <c r="S18" s="33"/>
      <c r="T18" s="33"/>
      <c r="U18" s="33"/>
      <c r="V18" s="33"/>
      <c r="W18" s="33"/>
      <c r="X18" s="33"/>
      <c r="Y18" s="33"/>
      <c r="Z18" s="33"/>
      <c r="AA18" s="33"/>
      <c r="AB18" s="33"/>
      <c r="AC18" s="33"/>
      <c r="AD18" s="33"/>
      <c r="AE18" s="33"/>
    </row>
    <row r="19" spans="1:31" s="2" customFormat="1" ht="18" customHeight="1">
      <c r="A19" s="33"/>
      <c r="B19" s="34"/>
      <c r="C19" s="33"/>
      <c r="D19" s="33"/>
      <c r="E19" s="26" t="s">
        <v>26</v>
      </c>
      <c r="F19" s="33"/>
      <c r="G19" s="33"/>
      <c r="H19" s="33"/>
      <c r="I19" s="28" t="s">
        <v>27</v>
      </c>
      <c r="J19" s="26" t="s">
        <v>1</v>
      </c>
      <c r="K19" s="33"/>
      <c r="L19" s="43"/>
      <c r="S19" s="33"/>
      <c r="T19" s="33"/>
      <c r="U19" s="33"/>
      <c r="V19" s="33"/>
      <c r="W19" s="33"/>
      <c r="X19" s="33"/>
      <c r="Y19" s="33"/>
      <c r="Z19" s="33"/>
      <c r="AA19" s="33"/>
      <c r="AB19" s="33"/>
      <c r="AC19" s="33"/>
      <c r="AD19" s="33"/>
      <c r="AE19" s="33"/>
    </row>
    <row r="20" spans="1:31" s="2" customFormat="1" ht="6.95" customHeight="1">
      <c r="A20" s="33"/>
      <c r="B20" s="34"/>
      <c r="C20" s="33"/>
      <c r="D20" s="33"/>
      <c r="E20" s="33"/>
      <c r="F20" s="33"/>
      <c r="G20" s="33"/>
      <c r="H20" s="33"/>
      <c r="I20" s="33"/>
      <c r="J20" s="33"/>
      <c r="K20" s="33"/>
      <c r="L20" s="43"/>
      <c r="S20" s="33"/>
      <c r="T20" s="33"/>
      <c r="U20" s="33"/>
      <c r="V20" s="33"/>
      <c r="W20" s="33"/>
      <c r="X20" s="33"/>
      <c r="Y20" s="33"/>
      <c r="Z20" s="33"/>
      <c r="AA20" s="33"/>
      <c r="AB20" s="33"/>
      <c r="AC20" s="33"/>
      <c r="AD20" s="33"/>
      <c r="AE20" s="33"/>
    </row>
    <row r="21" spans="1:31" s="2" customFormat="1" ht="12" customHeight="1">
      <c r="A21" s="33"/>
      <c r="B21" s="34"/>
      <c r="C21" s="33"/>
      <c r="D21" s="28" t="s">
        <v>28</v>
      </c>
      <c r="E21" s="33"/>
      <c r="F21" s="33"/>
      <c r="G21" s="33"/>
      <c r="H21" s="33"/>
      <c r="I21" s="28" t="s">
        <v>25</v>
      </c>
      <c r="J21" s="29" t="str">
        <f>'Rekapitulace stavby'!AN13</f>
        <v>Vyplň údaj</v>
      </c>
      <c r="K21" s="33"/>
      <c r="L21" s="43"/>
      <c r="S21" s="33"/>
      <c r="T21" s="33"/>
      <c r="U21" s="33"/>
      <c r="V21" s="33"/>
      <c r="W21" s="33"/>
      <c r="X21" s="33"/>
      <c r="Y21" s="33"/>
      <c r="Z21" s="33"/>
      <c r="AA21" s="33"/>
      <c r="AB21" s="33"/>
      <c r="AC21" s="33"/>
      <c r="AD21" s="33"/>
      <c r="AE21" s="33"/>
    </row>
    <row r="22" spans="1:31" s="2" customFormat="1" ht="18" customHeight="1">
      <c r="A22" s="33"/>
      <c r="B22" s="34"/>
      <c r="C22" s="33"/>
      <c r="D22" s="33"/>
      <c r="E22" s="268" t="str">
        <f>'Rekapitulace stavby'!E14</f>
        <v>Vyplň údaj</v>
      </c>
      <c r="F22" s="247"/>
      <c r="G22" s="247"/>
      <c r="H22" s="247"/>
      <c r="I22" s="28" t="s">
        <v>27</v>
      </c>
      <c r="J22" s="29" t="str">
        <f>'Rekapitulace stavby'!AN14</f>
        <v>Vyplň údaj</v>
      </c>
      <c r="K22" s="33"/>
      <c r="L22" s="43"/>
      <c r="S22" s="33"/>
      <c r="T22" s="33"/>
      <c r="U22" s="33"/>
      <c r="V22" s="33"/>
      <c r="W22" s="33"/>
      <c r="X22" s="33"/>
      <c r="Y22" s="33"/>
      <c r="Z22" s="33"/>
      <c r="AA22" s="33"/>
      <c r="AB22" s="33"/>
      <c r="AC22" s="33"/>
      <c r="AD22" s="33"/>
      <c r="AE22" s="33"/>
    </row>
    <row r="23" spans="1:31" s="2" customFormat="1" ht="6.95" customHeight="1">
      <c r="A23" s="33"/>
      <c r="B23" s="34"/>
      <c r="C23" s="33"/>
      <c r="D23" s="33"/>
      <c r="E23" s="33"/>
      <c r="F23" s="33"/>
      <c r="G23" s="33"/>
      <c r="H23" s="33"/>
      <c r="I23" s="33"/>
      <c r="J23" s="33"/>
      <c r="K23" s="33"/>
      <c r="L23" s="43"/>
      <c r="S23" s="33"/>
      <c r="T23" s="33"/>
      <c r="U23" s="33"/>
      <c r="V23" s="33"/>
      <c r="W23" s="33"/>
      <c r="X23" s="33"/>
      <c r="Y23" s="33"/>
      <c r="Z23" s="33"/>
      <c r="AA23" s="33"/>
      <c r="AB23" s="33"/>
      <c r="AC23" s="33"/>
      <c r="AD23" s="33"/>
      <c r="AE23" s="33"/>
    </row>
    <row r="24" spans="1:31" s="2" customFormat="1" ht="12" customHeight="1">
      <c r="A24" s="33"/>
      <c r="B24" s="34"/>
      <c r="C24" s="33"/>
      <c r="D24" s="28" t="s">
        <v>30</v>
      </c>
      <c r="E24" s="33"/>
      <c r="F24" s="33"/>
      <c r="G24" s="33"/>
      <c r="H24" s="33"/>
      <c r="I24" s="28" t="s">
        <v>25</v>
      </c>
      <c r="J24" s="26" t="s">
        <v>1</v>
      </c>
      <c r="K24" s="33"/>
      <c r="L24" s="43"/>
      <c r="S24" s="33"/>
      <c r="T24" s="33"/>
      <c r="U24" s="33"/>
      <c r="V24" s="33"/>
      <c r="W24" s="33"/>
      <c r="X24" s="33"/>
      <c r="Y24" s="33"/>
      <c r="Z24" s="33"/>
      <c r="AA24" s="33"/>
      <c r="AB24" s="33"/>
      <c r="AC24" s="33"/>
      <c r="AD24" s="33"/>
      <c r="AE24" s="33"/>
    </row>
    <row r="25" spans="1:31" s="2" customFormat="1" ht="18" customHeight="1">
      <c r="A25" s="33"/>
      <c r="B25" s="34"/>
      <c r="C25" s="33"/>
      <c r="D25" s="33"/>
      <c r="E25" s="26" t="s">
        <v>31</v>
      </c>
      <c r="F25" s="33"/>
      <c r="G25" s="33"/>
      <c r="H25" s="33"/>
      <c r="I25" s="28" t="s">
        <v>27</v>
      </c>
      <c r="J25" s="26" t="s">
        <v>1</v>
      </c>
      <c r="K25" s="33"/>
      <c r="L25" s="43"/>
      <c r="S25" s="33"/>
      <c r="T25" s="33"/>
      <c r="U25" s="33"/>
      <c r="V25" s="33"/>
      <c r="W25" s="33"/>
      <c r="X25" s="33"/>
      <c r="Y25" s="33"/>
      <c r="Z25" s="33"/>
      <c r="AA25" s="33"/>
      <c r="AB25" s="33"/>
      <c r="AC25" s="33"/>
      <c r="AD25" s="33"/>
      <c r="AE25" s="33"/>
    </row>
    <row r="26" spans="1:31" s="2" customFormat="1" ht="6.95" customHeight="1">
      <c r="A26" s="33"/>
      <c r="B26" s="34"/>
      <c r="C26" s="33"/>
      <c r="D26" s="33"/>
      <c r="E26" s="33"/>
      <c r="F26" s="33"/>
      <c r="G26" s="33"/>
      <c r="H26" s="33"/>
      <c r="I26" s="33"/>
      <c r="J26" s="33"/>
      <c r="K26" s="33"/>
      <c r="L26" s="43"/>
      <c r="S26" s="33"/>
      <c r="T26" s="33"/>
      <c r="U26" s="33"/>
      <c r="V26" s="33"/>
      <c r="W26" s="33"/>
      <c r="X26" s="33"/>
      <c r="Y26" s="33"/>
      <c r="Z26" s="33"/>
      <c r="AA26" s="33"/>
      <c r="AB26" s="33"/>
      <c r="AC26" s="33"/>
      <c r="AD26" s="33"/>
      <c r="AE26" s="33"/>
    </row>
    <row r="27" spans="1:31" s="2" customFormat="1" ht="12" customHeight="1">
      <c r="A27" s="33"/>
      <c r="B27" s="34"/>
      <c r="C27" s="33"/>
      <c r="D27" s="28" t="s">
        <v>33</v>
      </c>
      <c r="E27" s="33"/>
      <c r="F27" s="33"/>
      <c r="G27" s="33"/>
      <c r="H27" s="33"/>
      <c r="I27" s="28" t="s">
        <v>25</v>
      </c>
      <c r="J27" s="26" t="str">
        <f>IF('Rekapitulace stavby'!AN19="","",'Rekapitulace stavby'!AN19)</f>
        <v/>
      </c>
      <c r="K27" s="33"/>
      <c r="L27" s="43"/>
      <c r="S27" s="33"/>
      <c r="T27" s="33"/>
      <c r="U27" s="33"/>
      <c r="V27" s="33"/>
      <c r="W27" s="33"/>
      <c r="X27" s="33"/>
      <c r="Y27" s="33"/>
      <c r="Z27" s="33"/>
      <c r="AA27" s="33"/>
      <c r="AB27" s="33"/>
      <c r="AC27" s="33"/>
      <c r="AD27" s="33"/>
      <c r="AE27" s="33"/>
    </row>
    <row r="28" spans="1:31" s="2" customFormat="1" ht="18" customHeight="1">
      <c r="A28" s="33"/>
      <c r="B28" s="34"/>
      <c r="C28" s="33"/>
      <c r="D28" s="33"/>
      <c r="E28" s="26" t="str">
        <f>IF('Rekapitulace stavby'!E20="","",'Rekapitulace stavby'!E20)</f>
        <v xml:space="preserve"> </v>
      </c>
      <c r="F28" s="33"/>
      <c r="G28" s="33"/>
      <c r="H28" s="33"/>
      <c r="I28" s="28" t="s">
        <v>27</v>
      </c>
      <c r="J28" s="26" t="str">
        <f>IF('Rekapitulace stavby'!AN20="","",'Rekapitulace stavby'!AN20)</f>
        <v/>
      </c>
      <c r="K28" s="33"/>
      <c r="L28" s="43"/>
      <c r="S28" s="33"/>
      <c r="T28" s="33"/>
      <c r="U28" s="33"/>
      <c r="V28" s="33"/>
      <c r="W28" s="33"/>
      <c r="X28" s="33"/>
      <c r="Y28" s="33"/>
      <c r="Z28" s="33"/>
      <c r="AA28" s="33"/>
      <c r="AB28" s="33"/>
      <c r="AC28" s="33"/>
      <c r="AD28" s="33"/>
      <c r="AE28" s="33"/>
    </row>
    <row r="29" spans="1:31" s="2" customFormat="1" ht="6.95" customHeight="1">
      <c r="A29" s="33"/>
      <c r="B29" s="34"/>
      <c r="C29" s="33"/>
      <c r="D29" s="33"/>
      <c r="E29" s="33"/>
      <c r="F29" s="33"/>
      <c r="G29" s="33"/>
      <c r="H29" s="33"/>
      <c r="I29" s="33"/>
      <c r="J29" s="33"/>
      <c r="K29" s="33"/>
      <c r="L29" s="43"/>
      <c r="S29" s="33"/>
      <c r="T29" s="33"/>
      <c r="U29" s="33"/>
      <c r="V29" s="33"/>
      <c r="W29" s="33"/>
      <c r="X29" s="33"/>
      <c r="Y29" s="33"/>
      <c r="Z29" s="33"/>
      <c r="AA29" s="33"/>
      <c r="AB29" s="33"/>
      <c r="AC29" s="33"/>
      <c r="AD29" s="33"/>
      <c r="AE29" s="33"/>
    </row>
    <row r="30" spans="1:31" s="2" customFormat="1" ht="12" customHeight="1">
      <c r="A30" s="33"/>
      <c r="B30" s="34"/>
      <c r="C30" s="33"/>
      <c r="D30" s="28" t="s">
        <v>34</v>
      </c>
      <c r="E30" s="33"/>
      <c r="F30" s="33"/>
      <c r="G30" s="33"/>
      <c r="H30" s="33"/>
      <c r="I30" s="33"/>
      <c r="J30" s="33"/>
      <c r="K30" s="33"/>
      <c r="L30" s="43"/>
      <c r="S30" s="33"/>
      <c r="T30" s="33"/>
      <c r="U30" s="33"/>
      <c r="V30" s="33"/>
      <c r="W30" s="33"/>
      <c r="X30" s="33"/>
      <c r="Y30" s="33"/>
      <c r="Z30" s="33"/>
      <c r="AA30" s="33"/>
      <c r="AB30" s="33"/>
      <c r="AC30" s="33"/>
      <c r="AD30" s="33"/>
      <c r="AE30" s="33"/>
    </row>
    <row r="31" spans="1:31" s="8" customFormat="1" ht="16.5" customHeight="1">
      <c r="A31" s="101"/>
      <c r="B31" s="102"/>
      <c r="C31" s="101"/>
      <c r="D31" s="101"/>
      <c r="E31" s="252" t="s">
        <v>1</v>
      </c>
      <c r="F31" s="252"/>
      <c r="G31" s="252"/>
      <c r="H31" s="252"/>
      <c r="I31" s="101"/>
      <c r="J31" s="101"/>
      <c r="K31" s="101"/>
      <c r="L31" s="103"/>
      <c r="S31" s="101"/>
      <c r="T31" s="101"/>
      <c r="U31" s="101"/>
      <c r="V31" s="101"/>
      <c r="W31" s="101"/>
      <c r="X31" s="101"/>
      <c r="Y31" s="101"/>
      <c r="Z31" s="101"/>
      <c r="AA31" s="101"/>
      <c r="AB31" s="101"/>
      <c r="AC31" s="101"/>
      <c r="AD31" s="101"/>
      <c r="AE31" s="101"/>
    </row>
    <row r="32" spans="1:31" s="2" customFormat="1" ht="6.95" customHeight="1">
      <c r="A32" s="33"/>
      <c r="B32" s="34"/>
      <c r="C32" s="33"/>
      <c r="D32" s="33"/>
      <c r="E32" s="33"/>
      <c r="F32" s="33"/>
      <c r="G32" s="33"/>
      <c r="H32" s="33"/>
      <c r="I32" s="33"/>
      <c r="J32" s="33"/>
      <c r="K32" s="33"/>
      <c r="L32" s="43"/>
      <c r="S32" s="33"/>
      <c r="T32" s="33"/>
      <c r="U32" s="33"/>
      <c r="V32" s="33"/>
      <c r="W32" s="33"/>
      <c r="X32" s="33"/>
      <c r="Y32" s="33"/>
      <c r="Z32" s="33"/>
      <c r="AA32" s="33"/>
      <c r="AB32" s="33"/>
      <c r="AC32" s="33"/>
      <c r="AD32" s="33"/>
      <c r="AE32" s="33"/>
    </row>
    <row r="33" spans="1:31" s="2" customFormat="1" ht="6.95" customHeight="1">
      <c r="A33" s="33"/>
      <c r="B33" s="34"/>
      <c r="C33" s="33"/>
      <c r="D33" s="67"/>
      <c r="E33" s="67"/>
      <c r="F33" s="67"/>
      <c r="G33" s="67"/>
      <c r="H33" s="67"/>
      <c r="I33" s="67"/>
      <c r="J33" s="67"/>
      <c r="K33" s="67"/>
      <c r="L33" s="43"/>
      <c r="S33" s="33"/>
      <c r="T33" s="33"/>
      <c r="U33" s="33"/>
      <c r="V33" s="33"/>
      <c r="W33" s="33"/>
      <c r="X33" s="33"/>
      <c r="Y33" s="33"/>
      <c r="Z33" s="33"/>
      <c r="AA33" s="33"/>
      <c r="AB33" s="33"/>
      <c r="AC33" s="33"/>
      <c r="AD33" s="33"/>
      <c r="AE33" s="33"/>
    </row>
    <row r="34" spans="1:31" s="2" customFormat="1" ht="25.35" customHeight="1">
      <c r="A34" s="33"/>
      <c r="B34" s="34"/>
      <c r="C34" s="33"/>
      <c r="D34" s="104" t="s">
        <v>35</v>
      </c>
      <c r="E34" s="33"/>
      <c r="F34" s="33"/>
      <c r="G34" s="33"/>
      <c r="H34" s="33"/>
      <c r="I34" s="33"/>
      <c r="J34" s="72">
        <f>ROUND(J129, 2)</f>
        <v>0</v>
      </c>
      <c r="K34" s="33"/>
      <c r="L34" s="43"/>
      <c r="S34" s="33"/>
      <c r="T34" s="33"/>
      <c r="U34" s="33"/>
      <c r="V34" s="33"/>
      <c r="W34" s="33"/>
      <c r="X34" s="33"/>
      <c r="Y34" s="33"/>
      <c r="Z34" s="33"/>
      <c r="AA34" s="33"/>
      <c r="AB34" s="33"/>
      <c r="AC34" s="33"/>
      <c r="AD34" s="33"/>
      <c r="AE34" s="33"/>
    </row>
    <row r="35" spans="1:31" s="2" customFormat="1" ht="6.95" customHeight="1">
      <c r="A35" s="33"/>
      <c r="B35" s="34"/>
      <c r="C35" s="33"/>
      <c r="D35" s="67"/>
      <c r="E35" s="67"/>
      <c r="F35" s="67"/>
      <c r="G35" s="67"/>
      <c r="H35" s="67"/>
      <c r="I35" s="67"/>
      <c r="J35" s="67"/>
      <c r="K35" s="67"/>
      <c r="L35" s="43"/>
      <c r="S35" s="33"/>
      <c r="T35" s="33"/>
      <c r="U35" s="33"/>
      <c r="V35" s="33"/>
      <c r="W35" s="33"/>
      <c r="X35" s="33"/>
      <c r="Y35" s="33"/>
      <c r="Z35" s="33"/>
      <c r="AA35" s="33"/>
      <c r="AB35" s="33"/>
      <c r="AC35" s="33"/>
      <c r="AD35" s="33"/>
      <c r="AE35" s="33"/>
    </row>
    <row r="36" spans="1:31" s="2" customFormat="1" ht="14.45" customHeight="1">
      <c r="A36" s="33"/>
      <c r="B36" s="34"/>
      <c r="C36" s="33"/>
      <c r="D36" s="33"/>
      <c r="E36" s="33"/>
      <c r="F36" s="37" t="s">
        <v>37</v>
      </c>
      <c r="G36" s="33"/>
      <c r="H36" s="33"/>
      <c r="I36" s="37" t="s">
        <v>36</v>
      </c>
      <c r="J36" s="37" t="s">
        <v>38</v>
      </c>
      <c r="K36" s="33"/>
      <c r="L36" s="43"/>
      <c r="S36" s="33"/>
      <c r="T36" s="33"/>
      <c r="U36" s="33"/>
      <c r="V36" s="33"/>
      <c r="W36" s="33"/>
      <c r="X36" s="33"/>
      <c r="Y36" s="33"/>
      <c r="Z36" s="33"/>
      <c r="AA36" s="33"/>
      <c r="AB36" s="33"/>
      <c r="AC36" s="33"/>
      <c r="AD36" s="33"/>
      <c r="AE36" s="33"/>
    </row>
    <row r="37" spans="1:31" s="2" customFormat="1" ht="14.45" customHeight="1">
      <c r="A37" s="33"/>
      <c r="B37" s="34"/>
      <c r="C37" s="33"/>
      <c r="D37" s="100" t="s">
        <v>39</v>
      </c>
      <c r="E37" s="28" t="s">
        <v>40</v>
      </c>
      <c r="F37" s="105">
        <f>ROUND((SUM(BE129:BE166)),  2)</f>
        <v>0</v>
      </c>
      <c r="G37" s="33"/>
      <c r="H37" s="33"/>
      <c r="I37" s="106">
        <v>0.21</v>
      </c>
      <c r="J37" s="105">
        <f>ROUND(((SUM(BE129:BE166))*I37),  2)</f>
        <v>0</v>
      </c>
      <c r="K37" s="33"/>
      <c r="L37" s="43"/>
      <c r="S37" s="33"/>
      <c r="T37" s="33"/>
      <c r="U37" s="33"/>
      <c r="V37" s="33"/>
      <c r="W37" s="33"/>
      <c r="X37" s="33"/>
      <c r="Y37" s="33"/>
      <c r="Z37" s="33"/>
      <c r="AA37" s="33"/>
      <c r="AB37" s="33"/>
      <c r="AC37" s="33"/>
      <c r="AD37" s="33"/>
      <c r="AE37" s="33"/>
    </row>
    <row r="38" spans="1:31" s="2" customFormat="1" ht="14.45" customHeight="1">
      <c r="A38" s="33"/>
      <c r="B38" s="34"/>
      <c r="C38" s="33"/>
      <c r="D38" s="33"/>
      <c r="E38" s="28" t="s">
        <v>41</v>
      </c>
      <c r="F38" s="105">
        <f>ROUND((SUM(BF129:BF166)),  2)</f>
        <v>0</v>
      </c>
      <c r="G38" s="33"/>
      <c r="H38" s="33"/>
      <c r="I38" s="106">
        <v>0.12</v>
      </c>
      <c r="J38" s="105">
        <f>ROUND(((SUM(BF129:BF166))*I38),  2)</f>
        <v>0</v>
      </c>
      <c r="K38" s="33"/>
      <c r="L38" s="43"/>
      <c r="S38" s="33"/>
      <c r="T38" s="33"/>
      <c r="U38" s="33"/>
      <c r="V38" s="33"/>
      <c r="W38" s="33"/>
      <c r="X38" s="33"/>
      <c r="Y38" s="33"/>
      <c r="Z38" s="33"/>
      <c r="AA38" s="33"/>
      <c r="AB38" s="33"/>
      <c r="AC38" s="33"/>
      <c r="AD38" s="33"/>
      <c r="AE38" s="33"/>
    </row>
    <row r="39" spans="1:31" s="2" customFormat="1" ht="14.45" hidden="1" customHeight="1">
      <c r="A39" s="33"/>
      <c r="B39" s="34"/>
      <c r="C39" s="33"/>
      <c r="D39" s="33"/>
      <c r="E39" s="28" t="s">
        <v>42</v>
      </c>
      <c r="F39" s="105">
        <f>ROUND((SUM(BG129:BG166)),  2)</f>
        <v>0</v>
      </c>
      <c r="G39" s="33"/>
      <c r="H39" s="33"/>
      <c r="I39" s="106">
        <v>0.21</v>
      </c>
      <c r="J39" s="105">
        <f>0</f>
        <v>0</v>
      </c>
      <c r="K39" s="33"/>
      <c r="L39" s="43"/>
      <c r="S39" s="33"/>
      <c r="T39" s="33"/>
      <c r="U39" s="33"/>
      <c r="V39" s="33"/>
      <c r="W39" s="33"/>
      <c r="X39" s="33"/>
      <c r="Y39" s="33"/>
      <c r="Z39" s="33"/>
      <c r="AA39" s="33"/>
      <c r="AB39" s="33"/>
      <c r="AC39" s="33"/>
      <c r="AD39" s="33"/>
      <c r="AE39" s="33"/>
    </row>
    <row r="40" spans="1:31" s="2" customFormat="1" ht="14.45" hidden="1" customHeight="1">
      <c r="A40" s="33"/>
      <c r="B40" s="34"/>
      <c r="C40" s="33"/>
      <c r="D40" s="33"/>
      <c r="E40" s="28" t="s">
        <v>43</v>
      </c>
      <c r="F40" s="105">
        <f>ROUND((SUM(BH129:BH166)),  2)</f>
        <v>0</v>
      </c>
      <c r="G40" s="33"/>
      <c r="H40" s="33"/>
      <c r="I40" s="106">
        <v>0.12</v>
      </c>
      <c r="J40" s="105">
        <f>0</f>
        <v>0</v>
      </c>
      <c r="K40" s="33"/>
      <c r="L40" s="43"/>
      <c r="S40" s="33"/>
      <c r="T40" s="33"/>
      <c r="U40" s="33"/>
      <c r="V40" s="33"/>
      <c r="W40" s="33"/>
      <c r="X40" s="33"/>
      <c r="Y40" s="33"/>
      <c r="Z40" s="33"/>
      <c r="AA40" s="33"/>
      <c r="AB40" s="33"/>
      <c r="AC40" s="33"/>
      <c r="AD40" s="33"/>
      <c r="AE40" s="33"/>
    </row>
    <row r="41" spans="1:31" s="2" customFormat="1" ht="14.45" hidden="1" customHeight="1">
      <c r="A41" s="33"/>
      <c r="B41" s="34"/>
      <c r="C41" s="33"/>
      <c r="D41" s="33"/>
      <c r="E41" s="28" t="s">
        <v>44</v>
      </c>
      <c r="F41" s="105">
        <f>ROUND((SUM(BI129:BI166)),  2)</f>
        <v>0</v>
      </c>
      <c r="G41" s="33"/>
      <c r="H41" s="33"/>
      <c r="I41" s="106">
        <v>0</v>
      </c>
      <c r="J41" s="105">
        <f>0</f>
        <v>0</v>
      </c>
      <c r="K41" s="33"/>
      <c r="L41" s="43"/>
      <c r="S41" s="33"/>
      <c r="T41" s="33"/>
      <c r="U41" s="33"/>
      <c r="V41" s="33"/>
      <c r="W41" s="33"/>
      <c r="X41" s="33"/>
      <c r="Y41" s="33"/>
      <c r="Z41" s="33"/>
      <c r="AA41" s="33"/>
      <c r="AB41" s="33"/>
      <c r="AC41" s="33"/>
      <c r="AD41" s="33"/>
      <c r="AE41" s="33"/>
    </row>
    <row r="42" spans="1:31" s="2" customFormat="1" ht="6.95" customHeight="1">
      <c r="A42" s="33"/>
      <c r="B42" s="34"/>
      <c r="C42" s="33"/>
      <c r="D42" s="33"/>
      <c r="E42" s="33"/>
      <c r="F42" s="33"/>
      <c r="G42" s="33"/>
      <c r="H42" s="33"/>
      <c r="I42" s="33"/>
      <c r="J42" s="33"/>
      <c r="K42" s="33"/>
      <c r="L42" s="43"/>
      <c r="S42" s="33"/>
      <c r="T42" s="33"/>
      <c r="U42" s="33"/>
      <c r="V42" s="33"/>
      <c r="W42" s="33"/>
      <c r="X42" s="33"/>
      <c r="Y42" s="33"/>
      <c r="Z42" s="33"/>
      <c r="AA42" s="33"/>
      <c r="AB42" s="33"/>
      <c r="AC42" s="33"/>
      <c r="AD42" s="33"/>
      <c r="AE42" s="33"/>
    </row>
    <row r="43" spans="1:31" s="2" customFormat="1" ht="25.35" customHeight="1">
      <c r="A43" s="33"/>
      <c r="B43" s="34"/>
      <c r="C43" s="107"/>
      <c r="D43" s="108" t="s">
        <v>45</v>
      </c>
      <c r="E43" s="61"/>
      <c r="F43" s="61"/>
      <c r="G43" s="109" t="s">
        <v>46</v>
      </c>
      <c r="H43" s="110" t="s">
        <v>47</v>
      </c>
      <c r="I43" s="61"/>
      <c r="J43" s="111">
        <f>SUM(J34:J41)</f>
        <v>0</v>
      </c>
      <c r="K43" s="112"/>
      <c r="L43" s="43"/>
      <c r="S43" s="33"/>
      <c r="T43" s="33"/>
      <c r="U43" s="33"/>
      <c r="V43" s="33"/>
      <c r="W43" s="33"/>
      <c r="X43" s="33"/>
      <c r="Y43" s="33"/>
      <c r="Z43" s="33"/>
      <c r="AA43" s="33"/>
      <c r="AB43" s="33"/>
      <c r="AC43" s="33"/>
      <c r="AD43" s="33"/>
      <c r="AE43" s="33"/>
    </row>
    <row r="44" spans="1:31" s="2" customFormat="1" ht="14.45" customHeight="1">
      <c r="A44" s="33"/>
      <c r="B44" s="34"/>
      <c r="C44" s="33"/>
      <c r="D44" s="33"/>
      <c r="E44" s="33"/>
      <c r="F44" s="33"/>
      <c r="G44" s="33"/>
      <c r="H44" s="33"/>
      <c r="I44" s="33"/>
      <c r="J44" s="33"/>
      <c r="K44" s="33"/>
      <c r="L44" s="43"/>
      <c r="S44" s="33"/>
      <c r="T44" s="33"/>
      <c r="U44" s="33"/>
      <c r="V44" s="33"/>
      <c r="W44" s="33"/>
      <c r="X44" s="33"/>
      <c r="Y44" s="33"/>
      <c r="Z44" s="33"/>
      <c r="AA44" s="33"/>
      <c r="AB44" s="33"/>
      <c r="AC44" s="33"/>
      <c r="AD44" s="33"/>
      <c r="AE44" s="33"/>
    </row>
    <row r="45" spans="1:31" s="1" customFormat="1" ht="14.45" customHeight="1">
      <c r="B45" s="21"/>
      <c r="L45" s="21"/>
    </row>
    <row r="46" spans="1:31" s="1" customFormat="1" ht="14.45" customHeight="1">
      <c r="B46" s="21"/>
      <c r="L46" s="21"/>
    </row>
    <row r="47" spans="1:31" s="1" customFormat="1" ht="14.45" customHeight="1">
      <c r="B47" s="21"/>
      <c r="L47" s="21"/>
    </row>
    <row r="48" spans="1:31" s="1" customFormat="1" ht="14.45" customHeight="1">
      <c r="B48" s="21"/>
      <c r="L48" s="21"/>
    </row>
    <row r="49" spans="1:31" s="1" customFormat="1" ht="14.45" customHeight="1">
      <c r="B49" s="21"/>
      <c r="L49" s="21"/>
    </row>
    <row r="50" spans="1:31" s="2" customFormat="1" ht="14.45" customHeight="1">
      <c r="B50" s="43"/>
      <c r="D50" s="44" t="s">
        <v>48</v>
      </c>
      <c r="E50" s="45"/>
      <c r="F50" s="45"/>
      <c r="G50" s="44" t="s">
        <v>49</v>
      </c>
      <c r="H50" s="45"/>
      <c r="I50" s="45"/>
      <c r="J50" s="45"/>
      <c r="K50" s="45"/>
      <c r="L50" s="43"/>
    </row>
    <row r="51" spans="1:31" ht="11.25">
      <c r="B51" s="21"/>
      <c r="L51" s="21"/>
    </row>
    <row r="52" spans="1:31" ht="11.25">
      <c r="B52" s="21"/>
      <c r="L52" s="21"/>
    </row>
    <row r="53" spans="1:31" ht="11.25">
      <c r="B53" s="21"/>
      <c r="L53" s="21"/>
    </row>
    <row r="54" spans="1:31" ht="11.25">
      <c r="B54" s="21"/>
      <c r="L54" s="21"/>
    </row>
    <row r="55" spans="1:31" ht="11.25">
      <c r="B55" s="21"/>
      <c r="L55" s="21"/>
    </row>
    <row r="56" spans="1:31" ht="11.25">
      <c r="B56" s="21"/>
      <c r="L56" s="21"/>
    </row>
    <row r="57" spans="1:31" ht="11.25">
      <c r="B57" s="21"/>
      <c r="L57" s="21"/>
    </row>
    <row r="58" spans="1:31" ht="11.25">
      <c r="B58" s="21"/>
      <c r="L58" s="21"/>
    </row>
    <row r="59" spans="1:31" ht="11.25">
      <c r="B59" s="21"/>
      <c r="L59" s="21"/>
    </row>
    <row r="60" spans="1:31" ht="11.25">
      <c r="B60" s="21"/>
      <c r="L60" s="21"/>
    </row>
    <row r="61" spans="1:31" s="2" customFormat="1" ht="12.75">
      <c r="A61" s="33"/>
      <c r="B61" s="34"/>
      <c r="C61" s="33"/>
      <c r="D61" s="46" t="s">
        <v>50</v>
      </c>
      <c r="E61" s="36"/>
      <c r="F61" s="113" t="s">
        <v>51</v>
      </c>
      <c r="G61" s="46" t="s">
        <v>50</v>
      </c>
      <c r="H61" s="36"/>
      <c r="I61" s="36"/>
      <c r="J61" s="114" t="s">
        <v>51</v>
      </c>
      <c r="K61" s="36"/>
      <c r="L61" s="43"/>
      <c r="S61" s="33"/>
      <c r="T61" s="33"/>
      <c r="U61" s="33"/>
      <c r="V61" s="33"/>
      <c r="W61" s="33"/>
      <c r="X61" s="33"/>
      <c r="Y61" s="33"/>
      <c r="Z61" s="33"/>
      <c r="AA61" s="33"/>
      <c r="AB61" s="33"/>
      <c r="AC61" s="33"/>
      <c r="AD61" s="33"/>
      <c r="AE61" s="33"/>
    </row>
    <row r="62" spans="1:31" ht="11.25">
      <c r="B62" s="21"/>
      <c r="L62" s="21"/>
    </row>
    <row r="63" spans="1:31" ht="11.25">
      <c r="B63" s="21"/>
      <c r="L63" s="21"/>
    </row>
    <row r="64" spans="1:31" ht="11.25">
      <c r="B64" s="21"/>
      <c r="L64" s="21"/>
    </row>
    <row r="65" spans="1:31" s="2" customFormat="1" ht="12.75">
      <c r="A65" s="33"/>
      <c r="B65" s="34"/>
      <c r="C65" s="33"/>
      <c r="D65" s="44" t="s">
        <v>52</v>
      </c>
      <c r="E65" s="47"/>
      <c r="F65" s="47"/>
      <c r="G65" s="44" t="s">
        <v>53</v>
      </c>
      <c r="H65" s="47"/>
      <c r="I65" s="47"/>
      <c r="J65" s="47"/>
      <c r="K65" s="47"/>
      <c r="L65" s="43"/>
      <c r="S65" s="33"/>
      <c r="T65" s="33"/>
      <c r="U65" s="33"/>
      <c r="V65" s="33"/>
      <c r="W65" s="33"/>
      <c r="X65" s="33"/>
      <c r="Y65" s="33"/>
      <c r="Z65" s="33"/>
      <c r="AA65" s="33"/>
      <c r="AB65" s="33"/>
      <c r="AC65" s="33"/>
      <c r="AD65" s="33"/>
      <c r="AE65" s="33"/>
    </row>
    <row r="66" spans="1:31" ht="11.25">
      <c r="B66" s="21"/>
      <c r="L66" s="21"/>
    </row>
    <row r="67" spans="1:31" ht="11.25">
      <c r="B67" s="21"/>
      <c r="L67" s="21"/>
    </row>
    <row r="68" spans="1:31" ht="11.25">
      <c r="B68" s="21"/>
      <c r="L68" s="21"/>
    </row>
    <row r="69" spans="1:31" ht="11.25">
      <c r="B69" s="21"/>
      <c r="L69" s="21"/>
    </row>
    <row r="70" spans="1:31" ht="11.25">
      <c r="B70" s="21"/>
      <c r="L70" s="21"/>
    </row>
    <row r="71" spans="1:31" ht="11.25">
      <c r="B71" s="21"/>
      <c r="L71" s="21"/>
    </row>
    <row r="72" spans="1:31" ht="11.25">
      <c r="B72" s="21"/>
      <c r="L72" s="21"/>
    </row>
    <row r="73" spans="1:31" ht="11.25">
      <c r="B73" s="21"/>
      <c r="L73" s="21"/>
    </row>
    <row r="74" spans="1:31" ht="11.25">
      <c r="B74" s="21"/>
      <c r="L74" s="21"/>
    </row>
    <row r="75" spans="1:31" ht="11.25">
      <c r="B75" s="21"/>
      <c r="L75" s="21"/>
    </row>
    <row r="76" spans="1:31" s="2" customFormat="1" ht="12.75">
      <c r="A76" s="33"/>
      <c r="B76" s="34"/>
      <c r="C76" s="33"/>
      <c r="D76" s="46" t="s">
        <v>50</v>
      </c>
      <c r="E76" s="36"/>
      <c r="F76" s="113" t="s">
        <v>51</v>
      </c>
      <c r="G76" s="46" t="s">
        <v>50</v>
      </c>
      <c r="H76" s="36"/>
      <c r="I76" s="36"/>
      <c r="J76" s="114" t="s">
        <v>51</v>
      </c>
      <c r="K76" s="36"/>
      <c r="L76" s="43"/>
      <c r="S76" s="33"/>
      <c r="T76" s="33"/>
      <c r="U76" s="33"/>
      <c r="V76" s="33"/>
      <c r="W76" s="33"/>
      <c r="X76" s="33"/>
      <c r="Y76" s="33"/>
      <c r="Z76" s="33"/>
      <c r="AA76" s="33"/>
      <c r="AB76" s="33"/>
      <c r="AC76" s="33"/>
      <c r="AD76" s="33"/>
      <c r="AE76" s="33"/>
    </row>
    <row r="77" spans="1:31" s="2" customFormat="1" ht="14.45" customHeight="1">
      <c r="A77" s="33"/>
      <c r="B77" s="48"/>
      <c r="C77" s="49"/>
      <c r="D77" s="49"/>
      <c r="E77" s="49"/>
      <c r="F77" s="49"/>
      <c r="G77" s="49"/>
      <c r="H77" s="49"/>
      <c r="I77" s="49"/>
      <c r="J77" s="49"/>
      <c r="K77" s="49"/>
      <c r="L77" s="43"/>
      <c r="S77" s="33"/>
      <c r="T77" s="33"/>
      <c r="U77" s="33"/>
      <c r="V77" s="33"/>
      <c r="W77" s="33"/>
      <c r="X77" s="33"/>
      <c r="Y77" s="33"/>
      <c r="Z77" s="33"/>
      <c r="AA77" s="33"/>
      <c r="AB77" s="33"/>
      <c r="AC77" s="33"/>
      <c r="AD77" s="33"/>
      <c r="AE77" s="33"/>
    </row>
    <row r="81" spans="1:31" s="2" customFormat="1" ht="6.95" customHeight="1">
      <c r="A81" s="33"/>
      <c r="B81" s="50"/>
      <c r="C81" s="51"/>
      <c r="D81" s="51"/>
      <c r="E81" s="51"/>
      <c r="F81" s="51"/>
      <c r="G81" s="51"/>
      <c r="H81" s="51"/>
      <c r="I81" s="51"/>
      <c r="J81" s="51"/>
      <c r="K81" s="51"/>
      <c r="L81" s="43"/>
      <c r="S81" s="33"/>
      <c r="T81" s="33"/>
      <c r="U81" s="33"/>
      <c r="V81" s="33"/>
      <c r="W81" s="33"/>
      <c r="X81" s="33"/>
      <c r="Y81" s="33"/>
      <c r="Z81" s="33"/>
      <c r="AA81" s="33"/>
      <c r="AB81" s="33"/>
      <c r="AC81" s="33"/>
      <c r="AD81" s="33"/>
      <c r="AE81" s="33"/>
    </row>
    <row r="82" spans="1:31" s="2" customFormat="1" ht="24.95" customHeight="1">
      <c r="A82" s="33"/>
      <c r="B82" s="34"/>
      <c r="C82" s="22" t="s">
        <v>118</v>
      </c>
      <c r="D82" s="33"/>
      <c r="E82" s="33"/>
      <c r="F82" s="33"/>
      <c r="G82" s="33"/>
      <c r="H82" s="33"/>
      <c r="I82" s="33"/>
      <c r="J82" s="33"/>
      <c r="K82" s="33"/>
      <c r="L82" s="43"/>
      <c r="S82" s="33"/>
      <c r="T82" s="33"/>
      <c r="U82" s="33"/>
      <c r="V82" s="33"/>
      <c r="W82" s="33"/>
      <c r="X82" s="33"/>
      <c r="Y82" s="33"/>
      <c r="Z82" s="33"/>
      <c r="AA82" s="33"/>
      <c r="AB82" s="33"/>
      <c r="AC82" s="33"/>
      <c r="AD82" s="33"/>
      <c r="AE82" s="33"/>
    </row>
    <row r="83" spans="1:31" s="2" customFormat="1" ht="6.95" customHeight="1">
      <c r="A83" s="33"/>
      <c r="B83" s="34"/>
      <c r="C83" s="33"/>
      <c r="D83" s="33"/>
      <c r="E83" s="33"/>
      <c r="F83" s="33"/>
      <c r="G83" s="33"/>
      <c r="H83" s="33"/>
      <c r="I83" s="33"/>
      <c r="J83" s="33"/>
      <c r="K83" s="33"/>
      <c r="L83" s="43"/>
      <c r="S83" s="33"/>
      <c r="T83" s="33"/>
      <c r="U83" s="33"/>
      <c r="V83" s="33"/>
      <c r="W83" s="33"/>
      <c r="X83" s="33"/>
      <c r="Y83" s="33"/>
      <c r="Z83" s="33"/>
      <c r="AA83" s="33"/>
      <c r="AB83" s="33"/>
      <c r="AC83" s="33"/>
      <c r="AD83" s="33"/>
      <c r="AE83" s="33"/>
    </row>
    <row r="84" spans="1:31" s="2" customFormat="1" ht="12" customHeight="1">
      <c r="A84" s="33"/>
      <c r="B84" s="34"/>
      <c r="C84" s="28" t="s">
        <v>16</v>
      </c>
      <c r="D84" s="33"/>
      <c r="E84" s="33"/>
      <c r="F84" s="33"/>
      <c r="G84" s="33"/>
      <c r="H84" s="33"/>
      <c r="I84" s="33"/>
      <c r="J84" s="33"/>
      <c r="K84" s="33"/>
      <c r="L84" s="43"/>
      <c r="S84" s="33"/>
      <c r="T84" s="33"/>
      <c r="U84" s="33"/>
      <c r="V84" s="33"/>
      <c r="W84" s="33"/>
      <c r="X84" s="33"/>
      <c r="Y84" s="33"/>
      <c r="Z84" s="33"/>
      <c r="AA84" s="33"/>
      <c r="AB84" s="33"/>
      <c r="AC84" s="33"/>
      <c r="AD84" s="33"/>
      <c r="AE84" s="33"/>
    </row>
    <row r="85" spans="1:31" s="2" customFormat="1" ht="16.5" customHeight="1">
      <c r="A85" s="33"/>
      <c r="B85" s="34"/>
      <c r="C85" s="33"/>
      <c r="D85" s="33"/>
      <c r="E85" s="264" t="str">
        <f>E7</f>
        <v>Brno, VDJ Chochola, rekonstrukce stavební části a technologie</v>
      </c>
      <c r="F85" s="265"/>
      <c r="G85" s="265"/>
      <c r="H85" s="265"/>
      <c r="I85" s="33"/>
      <c r="J85" s="33"/>
      <c r="K85" s="33"/>
      <c r="L85" s="43"/>
      <c r="S85" s="33"/>
      <c r="T85" s="33"/>
      <c r="U85" s="33"/>
      <c r="V85" s="33"/>
      <c r="W85" s="33"/>
      <c r="X85" s="33"/>
      <c r="Y85" s="33"/>
      <c r="Z85" s="33"/>
      <c r="AA85" s="33"/>
      <c r="AB85" s="33"/>
      <c r="AC85" s="33"/>
      <c r="AD85" s="33"/>
      <c r="AE85" s="33"/>
    </row>
    <row r="86" spans="1:31" s="1" customFormat="1" ht="12" customHeight="1">
      <c r="B86" s="21"/>
      <c r="C86" s="28" t="s">
        <v>112</v>
      </c>
      <c r="L86" s="21"/>
    </row>
    <row r="87" spans="1:31" s="1" customFormat="1" ht="16.5" customHeight="1">
      <c r="B87" s="21"/>
      <c r="E87" s="264" t="s">
        <v>113</v>
      </c>
      <c r="F87" s="248"/>
      <c r="G87" s="248"/>
      <c r="H87" s="248"/>
      <c r="L87" s="21"/>
    </row>
    <row r="88" spans="1:31" s="1" customFormat="1" ht="12" customHeight="1">
      <c r="B88" s="21"/>
      <c r="C88" s="28" t="s">
        <v>114</v>
      </c>
      <c r="L88" s="21"/>
    </row>
    <row r="89" spans="1:31" s="2" customFormat="1" ht="16.5" customHeight="1">
      <c r="A89" s="33"/>
      <c r="B89" s="34"/>
      <c r="C89" s="33"/>
      <c r="D89" s="33"/>
      <c r="E89" s="266" t="s">
        <v>115</v>
      </c>
      <c r="F89" s="267"/>
      <c r="G89" s="267"/>
      <c r="H89" s="267"/>
      <c r="I89" s="33"/>
      <c r="J89" s="33"/>
      <c r="K89" s="33"/>
      <c r="L89" s="43"/>
      <c r="S89" s="33"/>
      <c r="T89" s="33"/>
      <c r="U89" s="33"/>
      <c r="V89" s="33"/>
      <c r="W89" s="33"/>
      <c r="X89" s="33"/>
      <c r="Y89" s="33"/>
      <c r="Z89" s="33"/>
      <c r="AA89" s="33"/>
      <c r="AB89" s="33"/>
      <c r="AC89" s="33"/>
      <c r="AD89" s="33"/>
      <c r="AE89" s="33"/>
    </row>
    <row r="90" spans="1:31" s="2" customFormat="1" ht="12" customHeight="1">
      <c r="A90" s="33"/>
      <c r="B90" s="34"/>
      <c r="C90" s="28" t="s">
        <v>116</v>
      </c>
      <c r="D90" s="33"/>
      <c r="E90" s="33"/>
      <c r="F90" s="33"/>
      <c r="G90" s="33"/>
      <c r="H90" s="33"/>
      <c r="I90" s="33"/>
      <c r="J90" s="33"/>
      <c r="K90" s="33"/>
      <c r="L90" s="43"/>
      <c r="S90" s="33"/>
      <c r="T90" s="33"/>
      <c r="U90" s="33"/>
      <c r="V90" s="33"/>
      <c r="W90" s="33"/>
      <c r="X90" s="33"/>
      <c r="Y90" s="33"/>
      <c r="Z90" s="33"/>
      <c r="AA90" s="33"/>
      <c r="AB90" s="33"/>
      <c r="AC90" s="33"/>
      <c r="AD90" s="33"/>
      <c r="AE90" s="33"/>
    </row>
    <row r="91" spans="1:31" s="2" customFormat="1" ht="30" customHeight="1">
      <c r="A91" s="33"/>
      <c r="B91" s="34"/>
      <c r="C91" s="33"/>
      <c r="D91" s="33"/>
      <c r="E91" s="220" t="str">
        <f>E13</f>
        <v>0002 - SO 01.2 Stavební úpravy a rekonstrukce vodojemu - VZT</v>
      </c>
      <c r="F91" s="267"/>
      <c r="G91" s="267"/>
      <c r="H91" s="267"/>
      <c r="I91" s="33"/>
      <c r="J91" s="33"/>
      <c r="K91" s="33"/>
      <c r="L91" s="43"/>
      <c r="S91" s="33"/>
      <c r="T91" s="33"/>
      <c r="U91" s="33"/>
      <c r="V91" s="33"/>
      <c r="W91" s="33"/>
      <c r="X91" s="33"/>
      <c r="Y91" s="33"/>
      <c r="Z91" s="33"/>
      <c r="AA91" s="33"/>
      <c r="AB91" s="33"/>
      <c r="AC91" s="33"/>
      <c r="AD91" s="33"/>
      <c r="AE91" s="33"/>
    </row>
    <row r="92" spans="1:31" s="2" customFormat="1" ht="6.95" customHeight="1">
      <c r="A92" s="33"/>
      <c r="B92" s="34"/>
      <c r="C92" s="33"/>
      <c r="D92" s="33"/>
      <c r="E92" s="33"/>
      <c r="F92" s="33"/>
      <c r="G92" s="33"/>
      <c r="H92" s="33"/>
      <c r="I92" s="33"/>
      <c r="J92" s="33"/>
      <c r="K92" s="33"/>
      <c r="L92" s="43"/>
      <c r="S92" s="33"/>
      <c r="T92" s="33"/>
      <c r="U92" s="33"/>
      <c r="V92" s="33"/>
      <c r="W92" s="33"/>
      <c r="X92" s="33"/>
      <c r="Y92" s="33"/>
      <c r="Z92" s="33"/>
      <c r="AA92" s="33"/>
      <c r="AB92" s="33"/>
      <c r="AC92" s="33"/>
      <c r="AD92" s="33"/>
      <c r="AE92" s="33"/>
    </row>
    <row r="93" spans="1:31" s="2" customFormat="1" ht="12" customHeight="1">
      <c r="A93" s="33"/>
      <c r="B93" s="34"/>
      <c r="C93" s="28" t="s">
        <v>20</v>
      </c>
      <c r="D93" s="33"/>
      <c r="E93" s="33"/>
      <c r="F93" s="26" t="str">
        <f>F16</f>
        <v xml:space="preserve"> </v>
      </c>
      <c r="G93" s="33"/>
      <c r="H93" s="33"/>
      <c r="I93" s="28" t="s">
        <v>22</v>
      </c>
      <c r="J93" s="56" t="str">
        <f>IF(J16="","",J16)</f>
        <v>23. 4. 2025</v>
      </c>
      <c r="K93" s="33"/>
      <c r="L93" s="43"/>
      <c r="S93" s="33"/>
      <c r="T93" s="33"/>
      <c r="U93" s="33"/>
      <c r="V93" s="33"/>
      <c r="W93" s="33"/>
      <c r="X93" s="33"/>
      <c r="Y93" s="33"/>
      <c r="Z93" s="33"/>
      <c r="AA93" s="33"/>
      <c r="AB93" s="33"/>
      <c r="AC93" s="33"/>
      <c r="AD93" s="33"/>
      <c r="AE93" s="33"/>
    </row>
    <row r="94" spans="1:31" s="2" customFormat="1" ht="6.95" customHeight="1">
      <c r="A94" s="33"/>
      <c r="B94" s="34"/>
      <c r="C94" s="33"/>
      <c r="D94" s="33"/>
      <c r="E94" s="33"/>
      <c r="F94" s="33"/>
      <c r="G94" s="33"/>
      <c r="H94" s="33"/>
      <c r="I94" s="33"/>
      <c r="J94" s="33"/>
      <c r="K94" s="33"/>
      <c r="L94" s="43"/>
      <c r="S94" s="33"/>
      <c r="T94" s="33"/>
      <c r="U94" s="33"/>
      <c r="V94" s="33"/>
      <c r="W94" s="33"/>
      <c r="X94" s="33"/>
      <c r="Y94" s="33"/>
      <c r="Z94" s="33"/>
      <c r="AA94" s="33"/>
      <c r="AB94" s="33"/>
      <c r="AC94" s="33"/>
      <c r="AD94" s="33"/>
      <c r="AE94" s="33"/>
    </row>
    <row r="95" spans="1:31" s="2" customFormat="1" ht="25.7" customHeight="1">
      <c r="A95" s="33"/>
      <c r="B95" s="34"/>
      <c r="C95" s="28" t="s">
        <v>24</v>
      </c>
      <c r="D95" s="33"/>
      <c r="E95" s="33"/>
      <c r="F95" s="26" t="str">
        <f>E19</f>
        <v>Statutární město Brno</v>
      </c>
      <c r="G95" s="33"/>
      <c r="H95" s="33"/>
      <c r="I95" s="28" t="s">
        <v>30</v>
      </c>
      <c r="J95" s="31" t="str">
        <f>E25</f>
        <v>Sweco a.s., divize Morava</v>
      </c>
      <c r="K95" s="33"/>
      <c r="L95" s="43"/>
      <c r="S95" s="33"/>
      <c r="T95" s="33"/>
      <c r="U95" s="33"/>
      <c r="V95" s="33"/>
      <c r="W95" s="33"/>
      <c r="X95" s="33"/>
      <c r="Y95" s="33"/>
      <c r="Z95" s="33"/>
      <c r="AA95" s="33"/>
      <c r="AB95" s="33"/>
      <c r="AC95" s="33"/>
      <c r="AD95" s="33"/>
      <c r="AE95" s="33"/>
    </row>
    <row r="96" spans="1:31" s="2" customFormat="1" ht="15.2" customHeight="1">
      <c r="A96" s="33"/>
      <c r="B96" s="34"/>
      <c r="C96" s="28" t="s">
        <v>28</v>
      </c>
      <c r="D96" s="33"/>
      <c r="E96" s="33"/>
      <c r="F96" s="26" t="str">
        <f>IF(E22="","",E22)</f>
        <v>Vyplň údaj</v>
      </c>
      <c r="G96" s="33"/>
      <c r="H96" s="33"/>
      <c r="I96" s="28" t="s">
        <v>33</v>
      </c>
      <c r="J96" s="31" t="str">
        <f>E28</f>
        <v xml:space="preserve"> </v>
      </c>
      <c r="K96" s="33"/>
      <c r="L96" s="43"/>
      <c r="S96" s="33"/>
      <c r="T96" s="33"/>
      <c r="U96" s="33"/>
      <c r="V96" s="33"/>
      <c r="W96" s="33"/>
      <c r="X96" s="33"/>
      <c r="Y96" s="33"/>
      <c r="Z96" s="33"/>
      <c r="AA96" s="33"/>
      <c r="AB96" s="33"/>
      <c r="AC96" s="33"/>
      <c r="AD96" s="33"/>
      <c r="AE96" s="33"/>
    </row>
    <row r="97" spans="1:47" s="2" customFormat="1" ht="10.35" customHeight="1">
      <c r="A97" s="33"/>
      <c r="B97" s="34"/>
      <c r="C97" s="33"/>
      <c r="D97" s="33"/>
      <c r="E97" s="33"/>
      <c r="F97" s="33"/>
      <c r="G97" s="33"/>
      <c r="H97" s="33"/>
      <c r="I97" s="33"/>
      <c r="J97" s="33"/>
      <c r="K97" s="33"/>
      <c r="L97" s="43"/>
      <c r="S97" s="33"/>
      <c r="T97" s="33"/>
      <c r="U97" s="33"/>
      <c r="V97" s="33"/>
      <c r="W97" s="33"/>
      <c r="X97" s="33"/>
      <c r="Y97" s="33"/>
      <c r="Z97" s="33"/>
      <c r="AA97" s="33"/>
      <c r="AB97" s="33"/>
      <c r="AC97" s="33"/>
      <c r="AD97" s="33"/>
      <c r="AE97" s="33"/>
    </row>
    <row r="98" spans="1:47" s="2" customFormat="1" ht="29.25" customHeight="1">
      <c r="A98" s="33"/>
      <c r="B98" s="34"/>
      <c r="C98" s="115" t="s">
        <v>119</v>
      </c>
      <c r="D98" s="107"/>
      <c r="E98" s="107"/>
      <c r="F98" s="107"/>
      <c r="G98" s="107"/>
      <c r="H98" s="107"/>
      <c r="I98" s="107"/>
      <c r="J98" s="116" t="s">
        <v>120</v>
      </c>
      <c r="K98" s="107"/>
      <c r="L98" s="43"/>
      <c r="S98" s="33"/>
      <c r="T98" s="33"/>
      <c r="U98" s="33"/>
      <c r="V98" s="33"/>
      <c r="W98" s="33"/>
      <c r="X98" s="33"/>
      <c r="Y98" s="33"/>
      <c r="Z98" s="33"/>
      <c r="AA98" s="33"/>
      <c r="AB98" s="33"/>
      <c r="AC98" s="33"/>
      <c r="AD98" s="33"/>
      <c r="AE98" s="33"/>
    </row>
    <row r="99" spans="1:47" s="2" customFormat="1" ht="10.35" customHeight="1">
      <c r="A99" s="33"/>
      <c r="B99" s="34"/>
      <c r="C99" s="33"/>
      <c r="D99" s="33"/>
      <c r="E99" s="33"/>
      <c r="F99" s="33"/>
      <c r="G99" s="33"/>
      <c r="H99" s="33"/>
      <c r="I99" s="33"/>
      <c r="J99" s="33"/>
      <c r="K99" s="33"/>
      <c r="L99" s="43"/>
      <c r="S99" s="33"/>
      <c r="T99" s="33"/>
      <c r="U99" s="33"/>
      <c r="V99" s="33"/>
      <c r="W99" s="33"/>
      <c r="X99" s="33"/>
      <c r="Y99" s="33"/>
      <c r="Z99" s="33"/>
      <c r="AA99" s="33"/>
      <c r="AB99" s="33"/>
      <c r="AC99" s="33"/>
      <c r="AD99" s="33"/>
      <c r="AE99" s="33"/>
    </row>
    <row r="100" spans="1:47" s="2" customFormat="1" ht="22.9" customHeight="1">
      <c r="A100" s="33"/>
      <c r="B100" s="34"/>
      <c r="C100" s="117" t="s">
        <v>121</v>
      </c>
      <c r="D100" s="33"/>
      <c r="E100" s="33"/>
      <c r="F100" s="33"/>
      <c r="G100" s="33"/>
      <c r="H100" s="33"/>
      <c r="I100" s="33"/>
      <c r="J100" s="72">
        <f>J129</f>
        <v>0</v>
      </c>
      <c r="K100" s="33"/>
      <c r="L100" s="43"/>
      <c r="S100" s="33"/>
      <c r="T100" s="33"/>
      <c r="U100" s="33"/>
      <c r="V100" s="33"/>
      <c r="W100" s="33"/>
      <c r="X100" s="33"/>
      <c r="Y100" s="33"/>
      <c r="Z100" s="33"/>
      <c r="AA100" s="33"/>
      <c r="AB100" s="33"/>
      <c r="AC100" s="33"/>
      <c r="AD100" s="33"/>
      <c r="AE100" s="33"/>
      <c r="AU100" s="18" t="s">
        <v>122</v>
      </c>
    </row>
    <row r="101" spans="1:47" s="9" customFormat="1" ht="24.95" customHeight="1">
      <c r="B101" s="118"/>
      <c r="D101" s="119" t="s">
        <v>133</v>
      </c>
      <c r="E101" s="120"/>
      <c r="F101" s="120"/>
      <c r="G101" s="120"/>
      <c r="H101" s="120"/>
      <c r="I101" s="120"/>
      <c r="J101" s="121">
        <f>J130</f>
        <v>0</v>
      </c>
      <c r="L101" s="118"/>
    </row>
    <row r="102" spans="1:47" s="10" customFormat="1" ht="19.899999999999999" customHeight="1">
      <c r="B102" s="122"/>
      <c r="D102" s="123" t="s">
        <v>137</v>
      </c>
      <c r="E102" s="124"/>
      <c r="F102" s="124"/>
      <c r="G102" s="124"/>
      <c r="H102" s="124"/>
      <c r="I102" s="124"/>
      <c r="J102" s="125">
        <f>J131</f>
        <v>0</v>
      </c>
      <c r="L102" s="122"/>
    </row>
    <row r="103" spans="1:47" s="10" customFormat="1" ht="14.85" customHeight="1">
      <c r="B103" s="122"/>
      <c r="D103" s="123" t="s">
        <v>1351</v>
      </c>
      <c r="E103" s="124"/>
      <c r="F103" s="124"/>
      <c r="G103" s="124"/>
      <c r="H103" s="124"/>
      <c r="I103" s="124"/>
      <c r="J103" s="125">
        <f>J132</f>
        <v>0</v>
      </c>
      <c r="L103" s="122"/>
    </row>
    <row r="104" spans="1:47" s="10" customFormat="1" ht="14.85" customHeight="1">
      <c r="B104" s="122"/>
      <c r="D104" s="123" t="s">
        <v>1352</v>
      </c>
      <c r="E104" s="124"/>
      <c r="F104" s="124"/>
      <c r="G104" s="124"/>
      <c r="H104" s="124"/>
      <c r="I104" s="124"/>
      <c r="J104" s="125">
        <f>J137</f>
        <v>0</v>
      </c>
      <c r="L104" s="122"/>
    </row>
    <row r="105" spans="1:47" s="10" customFormat="1" ht="14.85" customHeight="1">
      <c r="B105" s="122"/>
      <c r="D105" s="123" t="s">
        <v>1353</v>
      </c>
      <c r="E105" s="124"/>
      <c r="F105" s="124"/>
      <c r="G105" s="124"/>
      <c r="H105" s="124"/>
      <c r="I105" s="124"/>
      <c r="J105" s="125">
        <f>J151</f>
        <v>0</v>
      </c>
      <c r="L105" s="122"/>
    </row>
    <row r="106" spans="1:47" s="2" customFormat="1" ht="21.75" customHeight="1">
      <c r="A106" s="33"/>
      <c r="B106" s="34"/>
      <c r="C106" s="33"/>
      <c r="D106" s="33"/>
      <c r="E106" s="33"/>
      <c r="F106" s="33"/>
      <c r="G106" s="33"/>
      <c r="H106" s="33"/>
      <c r="I106" s="33"/>
      <c r="J106" s="33"/>
      <c r="K106" s="33"/>
      <c r="L106" s="43"/>
      <c r="S106" s="33"/>
      <c r="T106" s="33"/>
      <c r="U106" s="33"/>
      <c r="V106" s="33"/>
      <c r="W106" s="33"/>
      <c r="X106" s="33"/>
      <c r="Y106" s="33"/>
      <c r="Z106" s="33"/>
      <c r="AA106" s="33"/>
      <c r="AB106" s="33"/>
      <c r="AC106" s="33"/>
      <c r="AD106" s="33"/>
      <c r="AE106" s="33"/>
    </row>
    <row r="107" spans="1:47" s="2" customFormat="1" ht="6.95" customHeight="1">
      <c r="A107" s="33"/>
      <c r="B107" s="48"/>
      <c r="C107" s="49"/>
      <c r="D107" s="49"/>
      <c r="E107" s="49"/>
      <c r="F107" s="49"/>
      <c r="G107" s="49"/>
      <c r="H107" s="49"/>
      <c r="I107" s="49"/>
      <c r="J107" s="49"/>
      <c r="K107" s="49"/>
      <c r="L107" s="43"/>
      <c r="S107" s="33"/>
      <c r="T107" s="33"/>
      <c r="U107" s="33"/>
      <c r="V107" s="33"/>
      <c r="W107" s="33"/>
      <c r="X107" s="33"/>
      <c r="Y107" s="33"/>
      <c r="Z107" s="33"/>
      <c r="AA107" s="33"/>
      <c r="AB107" s="33"/>
      <c r="AC107" s="33"/>
      <c r="AD107" s="33"/>
      <c r="AE107" s="33"/>
    </row>
    <row r="111" spans="1:47" s="2" customFormat="1" ht="6.95" customHeight="1">
      <c r="A111" s="33"/>
      <c r="B111" s="50"/>
      <c r="C111" s="51"/>
      <c r="D111" s="51"/>
      <c r="E111" s="51"/>
      <c r="F111" s="51"/>
      <c r="G111" s="51"/>
      <c r="H111" s="51"/>
      <c r="I111" s="51"/>
      <c r="J111" s="51"/>
      <c r="K111" s="51"/>
      <c r="L111" s="43"/>
      <c r="S111" s="33"/>
      <c r="T111" s="33"/>
      <c r="U111" s="33"/>
      <c r="V111" s="33"/>
      <c r="W111" s="33"/>
      <c r="X111" s="33"/>
      <c r="Y111" s="33"/>
      <c r="Z111" s="33"/>
      <c r="AA111" s="33"/>
      <c r="AB111" s="33"/>
      <c r="AC111" s="33"/>
      <c r="AD111" s="33"/>
      <c r="AE111" s="33"/>
    </row>
    <row r="112" spans="1:47" s="2" customFormat="1" ht="24.95" customHeight="1">
      <c r="A112" s="33"/>
      <c r="B112" s="34"/>
      <c r="C112" s="22" t="s">
        <v>142</v>
      </c>
      <c r="D112" s="33"/>
      <c r="E112" s="33"/>
      <c r="F112" s="33"/>
      <c r="G112" s="33"/>
      <c r="H112" s="33"/>
      <c r="I112" s="33"/>
      <c r="J112" s="33"/>
      <c r="K112" s="33"/>
      <c r="L112" s="43"/>
      <c r="S112" s="33"/>
      <c r="T112" s="33"/>
      <c r="U112" s="33"/>
      <c r="V112" s="33"/>
      <c r="W112" s="33"/>
      <c r="X112" s="33"/>
      <c r="Y112" s="33"/>
      <c r="Z112" s="33"/>
      <c r="AA112" s="33"/>
      <c r="AB112" s="33"/>
      <c r="AC112" s="33"/>
      <c r="AD112" s="33"/>
      <c r="AE112" s="33"/>
    </row>
    <row r="113" spans="1:31" s="2" customFormat="1" ht="6.95" customHeight="1">
      <c r="A113" s="33"/>
      <c r="B113" s="34"/>
      <c r="C113" s="33"/>
      <c r="D113" s="33"/>
      <c r="E113" s="33"/>
      <c r="F113" s="33"/>
      <c r="G113" s="33"/>
      <c r="H113" s="33"/>
      <c r="I113" s="33"/>
      <c r="J113" s="33"/>
      <c r="K113" s="33"/>
      <c r="L113" s="43"/>
      <c r="S113" s="33"/>
      <c r="T113" s="33"/>
      <c r="U113" s="33"/>
      <c r="V113" s="33"/>
      <c r="W113" s="33"/>
      <c r="X113" s="33"/>
      <c r="Y113" s="33"/>
      <c r="Z113" s="33"/>
      <c r="AA113" s="33"/>
      <c r="AB113" s="33"/>
      <c r="AC113" s="33"/>
      <c r="AD113" s="33"/>
      <c r="AE113" s="33"/>
    </row>
    <row r="114" spans="1:31" s="2" customFormat="1" ht="12" customHeight="1">
      <c r="A114" s="33"/>
      <c r="B114" s="34"/>
      <c r="C114" s="28" t="s">
        <v>16</v>
      </c>
      <c r="D114" s="33"/>
      <c r="E114" s="33"/>
      <c r="F114" s="33"/>
      <c r="G114" s="33"/>
      <c r="H114" s="33"/>
      <c r="I114" s="33"/>
      <c r="J114" s="33"/>
      <c r="K114" s="33"/>
      <c r="L114" s="43"/>
      <c r="S114" s="33"/>
      <c r="T114" s="33"/>
      <c r="U114" s="33"/>
      <c r="V114" s="33"/>
      <c r="W114" s="33"/>
      <c r="X114" s="33"/>
      <c r="Y114" s="33"/>
      <c r="Z114" s="33"/>
      <c r="AA114" s="33"/>
      <c r="AB114" s="33"/>
      <c r="AC114" s="33"/>
      <c r="AD114" s="33"/>
      <c r="AE114" s="33"/>
    </row>
    <row r="115" spans="1:31" s="2" customFormat="1" ht="16.5" customHeight="1">
      <c r="A115" s="33"/>
      <c r="B115" s="34"/>
      <c r="C115" s="33"/>
      <c r="D115" s="33"/>
      <c r="E115" s="264" t="str">
        <f>E7</f>
        <v>Brno, VDJ Chochola, rekonstrukce stavební části a technologie</v>
      </c>
      <c r="F115" s="265"/>
      <c r="G115" s="265"/>
      <c r="H115" s="265"/>
      <c r="I115" s="33"/>
      <c r="J115" s="33"/>
      <c r="K115" s="33"/>
      <c r="L115" s="43"/>
      <c r="S115" s="33"/>
      <c r="T115" s="33"/>
      <c r="U115" s="33"/>
      <c r="V115" s="33"/>
      <c r="W115" s="33"/>
      <c r="X115" s="33"/>
      <c r="Y115" s="33"/>
      <c r="Z115" s="33"/>
      <c r="AA115" s="33"/>
      <c r="AB115" s="33"/>
      <c r="AC115" s="33"/>
      <c r="AD115" s="33"/>
      <c r="AE115" s="33"/>
    </row>
    <row r="116" spans="1:31" s="1" customFormat="1" ht="12" customHeight="1">
      <c r="B116" s="21"/>
      <c r="C116" s="28" t="s">
        <v>112</v>
      </c>
      <c r="L116" s="21"/>
    </row>
    <row r="117" spans="1:31" s="1" customFormat="1" ht="16.5" customHeight="1">
      <c r="B117" s="21"/>
      <c r="E117" s="264" t="s">
        <v>113</v>
      </c>
      <c r="F117" s="248"/>
      <c r="G117" s="248"/>
      <c r="H117" s="248"/>
      <c r="L117" s="21"/>
    </row>
    <row r="118" spans="1:31" s="1" customFormat="1" ht="12" customHeight="1">
      <c r="B118" s="21"/>
      <c r="C118" s="28" t="s">
        <v>114</v>
      </c>
      <c r="L118" s="21"/>
    </row>
    <row r="119" spans="1:31" s="2" customFormat="1" ht="16.5" customHeight="1">
      <c r="A119" s="33"/>
      <c r="B119" s="34"/>
      <c r="C119" s="33"/>
      <c r="D119" s="33"/>
      <c r="E119" s="266" t="s">
        <v>115</v>
      </c>
      <c r="F119" s="267"/>
      <c r="G119" s="267"/>
      <c r="H119" s="267"/>
      <c r="I119" s="33"/>
      <c r="J119" s="33"/>
      <c r="K119" s="33"/>
      <c r="L119" s="43"/>
      <c r="S119" s="33"/>
      <c r="T119" s="33"/>
      <c r="U119" s="33"/>
      <c r="V119" s="33"/>
      <c r="W119" s="33"/>
      <c r="X119" s="33"/>
      <c r="Y119" s="33"/>
      <c r="Z119" s="33"/>
      <c r="AA119" s="33"/>
      <c r="AB119" s="33"/>
      <c r="AC119" s="33"/>
      <c r="AD119" s="33"/>
      <c r="AE119" s="33"/>
    </row>
    <row r="120" spans="1:31" s="2" customFormat="1" ht="12" customHeight="1">
      <c r="A120" s="33"/>
      <c r="B120" s="34"/>
      <c r="C120" s="28" t="s">
        <v>116</v>
      </c>
      <c r="D120" s="33"/>
      <c r="E120" s="33"/>
      <c r="F120" s="33"/>
      <c r="G120" s="33"/>
      <c r="H120" s="33"/>
      <c r="I120" s="33"/>
      <c r="J120" s="33"/>
      <c r="K120" s="33"/>
      <c r="L120" s="43"/>
      <c r="S120" s="33"/>
      <c r="T120" s="33"/>
      <c r="U120" s="33"/>
      <c r="V120" s="33"/>
      <c r="W120" s="33"/>
      <c r="X120" s="33"/>
      <c r="Y120" s="33"/>
      <c r="Z120" s="33"/>
      <c r="AA120" s="33"/>
      <c r="AB120" s="33"/>
      <c r="AC120" s="33"/>
      <c r="AD120" s="33"/>
      <c r="AE120" s="33"/>
    </row>
    <row r="121" spans="1:31" s="2" customFormat="1" ht="30" customHeight="1">
      <c r="A121" s="33"/>
      <c r="B121" s="34"/>
      <c r="C121" s="33"/>
      <c r="D121" s="33"/>
      <c r="E121" s="220" t="str">
        <f>E13</f>
        <v>0002 - SO 01.2 Stavební úpravy a rekonstrukce vodojemu - VZT</v>
      </c>
      <c r="F121" s="267"/>
      <c r="G121" s="267"/>
      <c r="H121" s="267"/>
      <c r="I121" s="33"/>
      <c r="J121" s="33"/>
      <c r="K121" s="33"/>
      <c r="L121" s="43"/>
      <c r="S121" s="33"/>
      <c r="T121" s="33"/>
      <c r="U121" s="33"/>
      <c r="V121" s="33"/>
      <c r="W121" s="33"/>
      <c r="X121" s="33"/>
      <c r="Y121" s="33"/>
      <c r="Z121" s="33"/>
      <c r="AA121" s="33"/>
      <c r="AB121" s="33"/>
      <c r="AC121" s="33"/>
      <c r="AD121" s="33"/>
      <c r="AE121" s="33"/>
    </row>
    <row r="122" spans="1:31" s="2" customFormat="1" ht="6.95" customHeight="1">
      <c r="A122" s="33"/>
      <c r="B122" s="34"/>
      <c r="C122" s="33"/>
      <c r="D122" s="33"/>
      <c r="E122" s="33"/>
      <c r="F122" s="33"/>
      <c r="G122" s="33"/>
      <c r="H122" s="33"/>
      <c r="I122" s="33"/>
      <c r="J122" s="33"/>
      <c r="K122" s="33"/>
      <c r="L122" s="43"/>
      <c r="S122" s="33"/>
      <c r="T122" s="33"/>
      <c r="U122" s="33"/>
      <c r="V122" s="33"/>
      <c r="W122" s="33"/>
      <c r="X122" s="33"/>
      <c r="Y122" s="33"/>
      <c r="Z122" s="33"/>
      <c r="AA122" s="33"/>
      <c r="AB122" s="33"/>
      <c r="AC122" s="33"/>
      <c r="AD122" s="33"/>
      <c r="AE122" s="33"/>
    </row>
    <row r="123" spans="1:31" s="2" customFormat="1" ht="12" customHeight="1">
      <c r="A123" s="33"/>
      <c r="B123" s="34"/>
      <c r="C123" s="28" t="s">
        <v>20</v>
      </c>
      <c r="D123" s="33"/>
      <c r="E123" s="33"/>
      <c r="F123" s="26" t="str">
        <f>F16</f>
        <v xml:space="preserve"> </v>
      </c>
      <c r="G123" s="33"/>
      <c r="H123" s="33"/>
      <c r="I123" s="28" t="s">
        <v>22</v>
      </c>
      <c r="J123" s="56" t="str">
        <f>IF(J16="","",J16)</f>
        <v>23. 4. 2025</v>
      </c>
      <c r="K123" s="33"/>
      <c r="L123" s="43"/>
      <c r="S123" s="33"/>
      <c r="T123" s="33"/>
      <c r="U123" s="33"/>
      <c r="V123" s="33"/>
      <c r="W123" s="33"/>
      <c r="X123" s="33"/>
      <c r="Y123" s="33"/>
      <c r="Z123" s="33"/>
      <c r="AA123" s="33"/>
      <c r="AB123" s="33"/>
      <c r="AC123" s="33"/>
      <c r="AD123" s="33"/>
      <c r="AE123" s="33"/>
    </row>
    <row r="124" spans="1:31" s="2" customFormat="1" ht="6.95" customHeight="1">
      <c r="A124" s="33"/>
      <c r="B124" s="34"/>
      <c r="C124" s="33"/>
      <c r="D124" s="33"/>
      <c r="E124" s="33"/>
      <c r="F124" s="33"/>
      <c r="G124" s="33"/>
      <c r="H124" s="33"/>
      <c r="I124" s="33"/>
      <c r="J124" s="33"/>
      <c r="K124" s="33"/>
      <c r="L124" s="43"/>
      <c r="S124" s="33"/>
      <c r="T124" s="33"/>
      <c r="U124" s="33"/>
      <c r="V124" s="33"/>
      <c r="W124" s="33"/>
      <c r="X124" s="33"/>
      <c r="Y124" s="33"/>
      <c r="Z124" s="33"/>
      <c r="AA124" s="33"/>
      <c r="AB124" s="33"/>
      <c r="AC124" s="33"/>
      <c r="AD124" s="33"/>
      <c r="AE124" s="33"/>
    </row>
    <row r="125" spans="1:31" s="2" customFormat="1" ht="25.7" customHeight="1">
      <c r="A125" s="33"/>
      <c r="B125" s="34"/>
      <c r="C125" s="28" t="s">
        <v>24</v>
      </c>
      <c r="D125" s="33"/>
      <c r="E125" s="33"/>
      <c r="F125" s="26" t="str">
        <f>E19</f>
        <v>Statutární město Brno</v>
      </c>
      <c r="G125" s="33"/>
      <c r="H125" s="33"/>
      <c r="I125" s="28" t="s">
        <v>30</v>
      </c>
      <c r="J125" s="31" t="str">
        <f>E25</f>
        <v>Sweco a.s., divize Morava</v>
      </c>
      <c r="K125" s="33"/>
      <c r="L125" s="43"/>
      <c r="S125" s="33"/>
      <c r="T125" s="33"/>
      <c r="U125" s="33"/>
      <c r="V125" s="33"/>
      <c r="W125" s="33"/>
      <c r="X125" s="33"/>
      <c r="Y125" s="33"/>
      <c r="Z125" s="33"/>
      <c r="AA125" s="33"/>
      <c r="AB125" s="33"/>
      <c r="AC125" s="33"/>
      <c r="AD125" s="33"/>
      <c r="AE125" s="33"/>
    </row>
    <row r="126" spans="1:31" s="2" customFormat="1" ht="15.2" customHeight="1">
      <c r="A126" s="33"/>
      <c r="B126" s="34"/>
      <c r="C126" s="28" t="s">
        <v>28</v>
      </c>
      <c r="D126" s="33"/>
      <c r="E126" s="33"/>
      <c r="F126" s="26" t="str">
        <f>IF(E22="","",E22)</f>
        <v>Vyplň údaj</v>
      </c>
      <c r="G126" s="33"/>
      <c r="H126" s="33"/>
      <c r="I126" s="28" t="s">
        <v>33</v>
      </c>
      <c r="J126" s="31" t="str">
        <f>E28</f>
        <v xml:space="preserve"> </v>
      </c>
      <c r="K126" s="33"/>
      <c r="L126" s="43"/>
      <c r="S126" s="33"/>
      <c r="T126" s="33"/>
      <c r="U126" s="33"/>
      <c r="V126" s="33"/>
      <c r="W126" s="33"/>
      <c r="X126" s="33"/>
      <c r="Y126" s="33"/>
      <c r="Z126" s="33"/>
      <c r="AA126" s="33"/>
      <c r="AB126" s="33"/>
      <c r="AC126" s="33"/>
      <c r="AD126" s="33"/>
      <c r="AE126" s="33"/>
    </row>
    <row r="127" spans="1:31" s="2" customFormat="1" ht="10.35" customHeight="1">
      <c r="A127" s="33"/>
      <c r="B127" s="34"/>
      <c r="C127" s="33"/>
      <c r="D127" s="33"/>
      <c r="E127" s="33"/>
      <c r="F127" s="33"/>
      <c r="G127" s="33"/>
      <c r="H127" s="33"/>
      <c r="I127" s="33"/>
      <c r="J127" s="33"/>
      <c r="K127" s="33"/>
      <c r="L127" s="43"/>
      <c r="S127" s="33"/>
      <c r="T127" s="33"/>
      <c r="U127" s="33"/>
      <c r="V127" s="33"/>
      <c r="W127" s="33"/>
      <c r="X127" s="33"/>
      <c r="Y127" s="33"/>
      <c r="Z127" s="33"/>
      <c r="AA127" s="33"/>
      <c r="AB127" s="33"/>
      <c r="AC127" s="33"/>
      <c r="AD127" s="33"/>
      <c r="AE127" s="33"/>
    </row>
    <row r="128" spans="1:31" s="11" customFormat="1" ht="29.25" customHeight="1">
      <c r="A128" s="126"/>
      <c r="B128" s="127"/>
      <c r="C128" s="128" t="s">
        <v>143</v>
      </c>
      <c r="D128" s="129" t="s">
        <v>60</v>
      </c>
      <c r="E128" s="129" t="s">
        <v>56</v>
      </c>
      <c r="F128" s="129" t="s">
        <v>57</v>
      </c>
      <c r="G128" s="129" t="s">
        <v>144</v>
      </c>
      <c r="H128" s="129" t="s">
        <v>145</v>
      </c>
      <c r="I128" s="129" t="s">
        <v>146</v>
      </c>
      <c r="J128" s="129" t="s">
        <v>120</v>
      </c>
      <c r="K128" s="130" t="s">
        <v>147</v>
      </c>
      <c r="L128" s="131"/>
      <c r="M128" s="63" t="s">
        <v>1</v>
      </c>
      <c r="N128" s="64" t="s">
        <v>39</v>
      </c>
      <c r="O128" s="64" t="s">
        <v>148</v>
      </c>
      <c r="P128" s="64" t="s">
        <v>149</v>
      </c>
      <c r="Q128" s="64" t="s">
        <v>150</v>
      </c>
      <c r="R128" s="64" t="s">
        <v>151</v>
      </c>
      <c r="S128" s="64" t="s">
        <v>152</v>
      </c>
      <c r="T128" s="65" t="s">
        <v>153</v>
      </c>
      <c r="U128" s="126"/>
      <c r="V128" s="126"/>
      <c r="W128" s="126"/>
      <c r="X128" s="126"/>
      <c r="Y128" s="126"/>
      <c r="Z128" s="126"/>
      <c r="AA128" s="126"/>
      <c r="AB128" s="126"/>
      <c r="AC128" s="126"/>
      <c r="AD128" s="126"/>
      <c r="AE128" s="126"/>
    </row>
    <row r="129" spans="1:65" s="2" customFormat="1" ht="22.9" customHeight="1">
      <c r="A129" s="33"/>
      <c r="B129" s="34"/>
      <c r="C129" s="70" t="s">
        <v>154</v>
      </c>
      <c r="D129" s="33"/>
      <c r="E129" s="33"/>
      <c r="F129" s="33"/>
      <c r="G129" s="33"/>
      <c r="H129" s="33"/>
      <c r="I129" s="33"/>
      <c r="J129" s="132">
        <f>BK129</f>
        <v>0</v>
      </c>
      <c r="K129" s="33"/>
      <c r="L129" s="34"/>
      <c r="M129" s="66"/>
      <c r="N129" s="57"/>
      <c r="O129" s="67"/>
      <c r="P129" s="133">
        <f>P130</f>
        <v>0</v>
      </c>
      <c r="Q129" s="67"/>
      <c r="R129" s="133">
        <f>R130</f>
        <v>0</v>
      </c>
      <c r="S129" s="67"/>
      <c r="T129" s="134">
        <f>T130</f>
        <v>0</v>
      </c>
      <c r="U129" s="33"/>
      <c r="V129" s="33"/>
      <c r="W129" s="33"/>
      <c r="X129" s="33"/>
      <c r="Y129" s="33"/>
      <c r="Z129" s="33"/>
      <c r="AA129" s="33"/>
      <c r="AB129" s="33"/>
      <c r="AC129" s="33"/>
      <c r="AD129" s="33"/>
      <c r="AE129" s="33"/>
      <c r="AT129" s="18" t="s">
        <v>74</v>
      </c>
      <c r="AU129" s="18" t="s">
        <v>122</v>
      </c>
      <c r="BK129" s="135">
        <f>BK130</f>
        <v>0</v>
      </c>
    </row>
    <row r="130" spans="1:65" s="12" customFormat="1" ht="25.9" customHeight="1">
      <c r="B130" s="136"/>
      <c r="D130" s="137" t="s">
        <v>74</v>
      </c>
      <c r="E130" s="138" t="s">
        <v>969</v>
      </c>
      <c r="F130" s="138" t="s">
        <v>970</v>
      </c>
      <c r="I130" s="139"/>
      <c r="J130" s="140">
        <f>BK130</f>
        <v>0</v>
      </c>
      <c r="L130" s="136"/>
      <c r="M130" s="141"/>
      <c r="N130" s="142"/>
      <c r="O130" s="142"/>
      <c r="P130" s="143">
        <f>P131</f>
        <v>0</v>
      </c>
      <c r="Q130" s="142"/>
      <c r="R130" s="143">
        <f>R131</f>
        <v>0</v>
      </c>
      <c r="S130" s="142"/>
      <c r="T130" s="144">
        <f>T131</f>
        <v>0</v>
      </c>
      <c r="AR130" s="137" t="s">
        <v>83</v>
      </c>
      <c r="AT130" s="145" t="s">
        <v>74</v>
      </c>
      <c r="AU130" s="145" t="s">
        <v>75</v>
      </c>
      <c r="AY130" s="137" t="s">
        <v>157</v>
      </c>
      <c r="BK130" s="146">
        <f>BK131</f>
        <v>0</v>
      </c>
    </row>
    <row r="131" spans="1:65" s="12" customFormat="1" ht="22.9" customHeight="1">
      <c r="B131" s="136"/>
      <c r="D131" s="137" t="s">
        <v>74</v>
      </c>
      <c r="E131" s="147" t="s">
        <v>1109</v>
      </c>
      <c r="F131" s="147" t="s">
        <v>1110</v>
      </c>
      <c r="I131" s="139"/>
      <c r="J131" s="148">
        <f>BK131</f>
        <v>0</v>
      </c>
      <c r="L131" s="136"/>
      <c r="M131" s="141"/>
      <c r="N131" s="142"/>
      <c r="O131" s="142"/>
      <c r="P131" s="143">
        <f>P132+P137+P151</f>
        <v>0</v>
      </c>
      <c r="Q131" s="142"/>
      <c r="R131" s="143">
        <f>R132+R137+R151</f>
        <v>0</v>
      </c>
      <c r="S131" s="142"/>
      <c r="T131" s="144">
        <f>T132+T137+T151</f>
        <v>0</v>
      </c>
      <c r="AR131" s="137" t="s">
        <v>83</v>
      </c>
      <c r="AT131" s="145" t="s">
        <v>74</v>
      </c>
      <c r="AU131" s="145" t="s">
        <v>81</v>
      </c>
      <c r="AY131" s="137" t="s">
        <v>157</v>
      </c>
      <c r="BK131" s="146">
        <f>BK132+BK137+BK151</f>
        <v>0</v>
      </c>
    </row>
    <row r="132" spans="1:65" s="12" customFormat="1" ht="20.85" customHeight="1">
      <c r="B132" s="136"/>
      <c r="D132" s="137" t="s">
        <v>74</v>
      </c>
      <c r="E132" s="147" t="s">
        <v>1354</v>
      </c>
      <c r="F132" s="147" t="s">
        <v>1355</v>
      </c>
      <c r="I132" s="139"/>
      <c r="J132" s="148">
        <f>BK132</f>
        <v>0</v>
      </c>
      <c r="L132" s="136"/>
      <c r="M132" s="141"/>
      <c r="N132" s="142"/>
      <c r="O132" s="142"/>
      <c r="P132" s="143">
        <f>SUM(P133:P136)</f>
        <v>0</v>
      </c>
      <c r="Q132" s="142"/>
      <c r="R132" s="143">
        <f>SUM(R133:R136)</f>
        <v>0</v>
      </c>
      <c r="S132" s="142"/>
      <c r="T132" s="144">
        <f>SUM(T133:T136)</f>
        <v>0</v>
      </c>
      <c r="AR132" s="137" t="s">
        <v>83</v>
      </c>
      <c r="AT132" s="145" t="s">
        <v>74</v>
      </c>
      <c r="AU132" s="145" t="s">
        <v>83</v>
      </c>
      <c r="AY132" s="137" t="s">
        <v>157</v>
      </c>
      <c r="BK132" s="146">
        <f>SUM(BK133:BK136)</f>
        <v>0</v>
      </c>
    </row>
    <row r="133" spans="1:65" s="2" customFormat="1" ht="49.15" customHeight="1">
      <c r="A133" s="33"/>
      <c r="B133" s="149"/>
      <c r="C133" s="150" t="s">
        <v>81</v>
      </c>
      <c r="D133" s="150" t="s">
        <v>159</v>
      </c>
      <c r="E133" s="151" t="s">
        <v>1356</v>
      </c>
      <c r="F133" s="152" t="s">
        <v>1357</v>
      </c>
      <c r="G133" s="153" t="s">
        <v>358</v>
      </c>
      <c r="H133" s="154">
        <v>1</v>
      </c>
      <c r="I133" s="155"/>
      <c r="J133" s="156">
        <f>ROUND(I133*H133,2)</f>
        <v>0</v>
      </c>
      <c r="K133" s="152" t="s">
        <v>1</v>
      </c>
      <c r="L133" s="34"/>
      <c r="M133" s="157" t="s">
        <v>1</v>
      </c>
      <c r="N133" s="158" t="s">
        <v>40</v>
      </c>
      <c r="O133" s="59"/>
      <c r="P133" s="159">
        <f>O133*H133</f>
        <v>0</v>
      </c>
      <c r="Q133" s="159">
        <v>0</v>
      </c>
      <c r="R133" s="159">
        <f>Q133*H133</f>
        <v>0</v>
      </c>
      <c r="S133" s="159">
        <v>0</v>
      </c>
      <c r="T133" s="160">
        <f>S133*H133</f>
        <v>0</v>
      </c>
      <c r="U133" s="33"/>
      <c r="V133" s="33"/>
      <c r="W133" s="33"/>
      <c r="X133" s="33"/>
      <c r="Y133" s="33"/>
      <c r="Z133" s="33"/>
      <c r="AA133" s="33"/>
      <c r="AB133" s="33"/>
      <c r="AC133" s="33"/>
      <c r="AD133" s="33"/>
      <c r="AE133" s="33"/>
      <c r="AR133" s="161" t="s">
        <v>268</v>
      </c>
      <c r="AT133" s="161" t="s">
        <v>159</v>
      </c>
      <c r="AU133" s="161" t="s">
        <v>91</v>
      </c>
      <c r="AY133" s="18" t="s">
        <v>157</v>
      </c>
      <c r="BE133" s="162">
        <f>IF(N133="základní",J133,0)</f>
        <v>0</v>
      </c>
      <c r="BF133" s="162">
        <f>IF(N133="snížená",J133,0)</f>
        <v>0</v>
      </c>
      <c r="BG133" s="162">
        <f>IF(N133="zákl. přenesená",J133,0)</f>
        <v>0</v>
      </c>
      <c r="BH133" s="162">
        <f>IF(N133="sníž. přenesená",J133,0)</f>
        <v>0</v>
      </c>
      <c r="BI133" s="162">
        <f>IF(N133="nulová",J133,0)</f>
        <v>0</v>
      </c>
      <c r="BJ133" s="18" t="s">
        <v>81</v>
      </c>
      <c r="BK133" s="162">
        <f>ROUND(I133*H133,2)</f>
        <v>0</v>
      </c>
      <c r="BL133" s="18" t="s">
        <v>268</v>
      </c>
      <c r="BM133" s="161" t="s">
        <v>1358</v>
      </c>
    </row>
    <row r="134" spans="1:65" s="2" customFormat="1" ht="29.25">
      <c r="A134" s="33"/>
      <c r="B134" s="34"/>
      <c r="C134" s="33"/>
      <c r="D134" s="163" t="s">
        <v>166</v>
      </c>
      <c r="E134" s="33"/>
      <c r="F134" s="164" t="s">
        <v>1359</v>
      </c>
      <c r="G134" s="33"/>
      <c r="H134" s="33"/>
      <c r="I134" s="165"/>
      <c r="J134" s="33"/>
      <c r="K134" s="33"/>
      <c r="L134" s="34"/>
      <c r="M134" s="166"/>
      <c r="N134" s="167"/>
      <c r="O134" s="59"/>
      <c r="P134" s="59"/>
      <c r="Q134" s="59"/>
      <c r="R134" s="59"/>
      <c r="S134" s="59"/>
      <c r="T134" s="60"/>
      <c r="U134" s="33"/>
      <c r="V134" s="33"/>
      <c r="W134" s="33"/>
      <c r="X134" s="33"/>
      <c r="Y134" s="33"/>
      <c r="Z134" s="33"/>
      <c r="AA134" s="33"/>
      <c r="AB134" s="33"/>
      <c r="AC134" s="33"/>
      <c r="AD134" s="33"/>
      <c r="AE134" s="33"/>
      <c r="AT134" s="18" t="s">
        <v>166</v>
      </c>
      <c r="AU134" s="18" t="s">
        <v>91</v>
      </c>
    </row>
    <row r="135" spans="1:65" s="2" customFormat="1" ht="39">
      <c r="A135" s="33"/>
      <c r="B135" s="34"/>
      <c r="C135" s="33"/>
      <c r="D135" s="163" t="s">
        <v>168</v>
      </c>
      <c r="E135" s="33"/>
      <c r="F135" s="168" t="s">
        <v>1360</v>
      </c>
      <c r="G135" s="33"/>
      <c r="H135" s="33"/>
      <c r="I135" s="165"/>
      <c r="J135" s="33"/>
      <c r="K135" s="33"/>
      <c r="L135" s="34"/>
      <c r="M135" s="166"/>
      <c r="N135" s="167"/>
      <c r="O135" s="59"/>
      <c r="P135" s="59"/>
      <c r="Q135" s="59"/>
      <c r="R135" s="59"/>
      <c r="S135" s="59"/>
      <c r="T135" s="60"/>
      <c r="U135" s="33"/>
      <c r="V135" s="33"/>
      <c r="W135" s="33"/>
      <c r="X135" s="33"/>
      <c r="Y135" s="33"/>
      <c r="Z135" s="33"/>
      <c r="AA135" s="33"/>
      <c r="AB135" s="33"/>
      <c r="AC135" s="33"/>
      <c r="AD135" s="33"/>
      <c r="AE135" s="33"/>
      <c r="AT135" s="18" t="s">
        <v>168</v>
      </c>
      <c r="AU135" s="18" t="s">
        <v>91</v>
      </c>
    </row>
    <row r="136" spans="1:65" s="14" customFormat="1" ht="11.25">
      <c r="B136" s="176"/>
      <c r="D136" s="163" t="s">
        <v>170</v>
      </c>
      <c r="E136" s="177" t="s">
        <v>1</v>
      </c>
      <c r="F136" s="178" t="s">
        <v>81</v>
      </c>
      <c r="H136" s="179">
        <v>1</v>
      </c>
      <c r="I136" s="180"/>
      <c r="L136" s="176"/>
      <c r="M136" s="181"/>
      <c r="N136" s="182"/>
      <c r="O136" s="182"/>
      <c r="P136" s="182"/>
      <c r="Q136" s="182"/>
      <c r="R136" s="182"/>
      <c r="S136" s="182"/>
      <c r="T136" s="183"/>
      <c r="AT136" s="177" t="s">
        <v>170</v>
      </c>
      <c r="AU136" s="177" t="s">
        <v>91</v>
      </c>
      <c r="AV136" s="14" t="s">
        <v>83</v>
      </c>
      <c r="AW136" s="14" t="s">
        <v>32</v>
      </c>
      <c r="AX136" s="14" t="s">
        <v>81</v>
      </c>
      <c r="AY136" s="177" t="s">
        <v>157</v>
      </c>
    </row>
    <row r="137" spans="1:65" s="12" customFormat="1" ht="20.85" customHeight="1">
      <c r="B137" s="136"/>
      <c r="D137" s="137" t="s">
        <v>74</v>
      </c>
      <c r="E137" s="147" t="s">
        <v>1361</v>
      </c>
      <c r="F137" s="147" t="s">
        <v>1362</v>
      </c>
      <c r="I137" s="139"/>
      <c r="J137" s="148">
        <f>BK137</f>
        <v>0</v>
      </c>
      <c r="L137" s="136"/>
      <c r="M137" s="141"/>
      <c r="N137" s="142"/>
      <c r="O137" s="142"/>
      <c r="P137" s="143">
        <f>SUM(P138:P150)</f>
        <v>0</v>
      </c>
      <c r="Q137" s="142"/>
      <c r="R137" s="143">
        <f>SUM(R138:R150)</f>
        <v>0</v>
      </c>
      <c r="S137" s="142"/>
      <c r="T137" s="144">
        <f>SUM(T138:T150)</f>
        <v>0</v>
      </c>
      <c r="AR137" s="137" t="s">
        <v>83</v>
      </c>
      <c r="AT137" s="145" t="s">
        <v>74</v>
      </c>
      <c r="AU137" s="145" t="s">
        <v>83</v>
      </c>
      <c r="AY137" s="137" t="s">
        <v>157</v>
      </c>
      <c r="BK137" s="146">
        <f>SUM(BK138:BK150)</f>
        <v>0</v>
      </c>
    </row>
    <row r="138" spans="1:65" s="2" customFormat="1" ht="24.2" customHeight="1">
      <c r="A138" s="33"/>
      <c r="B138" s="149"/>
      <c r="C138" s="150" t="s">
        <v>83</v>
      </c>
      <c r="D138" s="150" t="s">
        <v>159</v>
      </c>
      <c r="E138" s="151" t="s">
        <v>1363</v>
      </c>
      <c r="F138" s="152" t="s">
        <v>1364</v>
      </c>
      <c r="G138" s="153" t="s">
        <v>358</v>
      </c>
      <c r="H138" s="154">
        <v>1</v>
      </c>
      <c r="I138" s="155"/>
      <c r="J138" s="156">
        <f>ROUND(I138*H138,2)</f>
        <v>0</v>
      </c>
      <c r="K138" s="152" t="s">
        <v>1</v>
      </c>
      <c r="L138" s="34"/>
      <c r="M138" s="157" t="s">
        <v>1</v>
      </c>
      <c r="N138" s="158" t="s">
        <v>40</v>
      </c>
      <c r="O138" s="59"/>
      <c r="P138" s="159">
        <f>O138*H138</f>
        <v>0</v>
      </c>
      <c r="Q138" s="159">
        <v>0</v>
      </c>
      <c r="R138" s="159">
        <f>Q138*H138</f>
        <v>0</v>
      </c>
      <c r="S138" s="159">
        <v>0</v>
      </c>
      <c r="T138" s="160">
        <f>S138*H138</f>
        <v>0</v>
      </c>
      <c r="U138" s="33"/>
      <c r="V138" s="33"/>
      <c r="W138" s="33"/>
      <c r="X138" s="33"/>
      <c r="Y138" s="33"/>
      <c r="Z138" s="33"/>
      <c r="AA138" s="33"/>
      <c r="AB138" s="33"/>
      <c r="AC138" s="33"/>
      <c r="AD138" s="33"/>
      <c r="AE138" s="33"/>
      <c r="AR138" s="161" t="s">
        <v>268</v>
      </c>
      <c r="AT138" s="161" t="s">
        <v>159</v>
      </c>
      <c r="AU138" s="161" t="s">
        <v>91</v>
      </c>
      <c r="AY138" s="18" t="s">
        <v>157</v>
      </c>
      <c r="BE138" s="162">
        <f>IF(N138="základní",J138,0)</f>
        <v>0</v>
      </c>
      <c r="BF138" s="162">
        <f>IF(N138="snížená",J138,0)</f>
        <v>0</v>
      </c>
      <c r="BG138" s="162">
        <f>IF(N138="zákl. přenesená",J138,0)</f>
        <v>0</v>
      </c>
      <c r="BH138" s="162">
        <f>IF(N138="sníž. přenesená",J138,0)</f>
        <v>0</v>
      </c>
      <c r="BI138" s="162">
        <f>IF(N138="nulová",J138,0)</f>
        <v>0</v>
      </c>
      <c r="BJ138" s="18" t="s">
        <v>81</v>
      </c>
      <c r="BK138" s="162">
        <f>ROUND(I138*H138,2)</f>
        <v>0</v>
      </c>
      <c r="BL138" s="18" t="s">
        <v>268</v>
      </c>
      <c r="BM138" s="161" t="s">
        <v>1365</v>
      </c>
    </row>
    <row r="139" spans="1:65" s="2" customFormat="1" ht="19.5">
      <c r="A139" s="33"/>
      <c r="B139" s="34"/>
      <c r="C139" s="33"/>
      <c r="D139" s="163" t="s">
        <v>166</v>
      </c>
      <c r="E139" s="33"/>
      <c r="F139" s="164" t="s">
        <v>1364</v>
      </c>
      <c r="G139" s="33"/>
      <c r="H139" s="33"/>
      <c r="I139" s="165"/>
      <c r="J139" s="33"/>
      <c r="K139" s="33"/>
      <c r="L139" s="34"/>
      <c r="M139" s="166"/>
      <c r="N139" s="167"/>
      <c r="O139" s="59"/>
      <c r="P139" s="59"/>
      <c r="Q139" s="59"/>
      <c r="R139" s="59"/>
      <c r="S139" s="59"/>
      <c r="T139" s="60"/>
      <c r="U139" s="33"/>
      <c r="V139" s="33"/>
      <c r="W139" s="33"/>
      <c r="X139" s="33"/>
      <c r="Y139" s="33"/>
      <c r="Z139" s="33"/>
      <c r="AA139" s="33"/>
      <c r="AB139" s="33"/>
      <c r="AC139" s="33"/>
      <c r="AD139" s="33"/>
      <c r="AE139" s="33"/>
      <c r="AT139" s="18" t="s">
        <v>166</v>
      </c>
      <c r="AU139" s="18" t="s">
        <v>91</v>
      </c>
    </row>
    <row r="140" spans="1:65" s="14" customFormat="1" ht="11.25">
      <c r="B140" s="176"/>
      <c r="D140" s="163" t="s">
        <v>170</v>
      </c>
      <c r="E140" s="177" t="s">
        <v>1</v>
      </c>
      <c r="F140" s="178" t="s">
        <v>81</v>
      </c>
      <c r="H140" s="179">
        <v>1</v>
      </c>
      <c r="I140" s="180"/>
      <c r="L140" s="176"/>
      <c r="M140" s="181"/>
      <c r="N140" s="182"/>
      <c r="O140" s="182"/>
      <c r="P140" s="182"/>
      <c r="Q140" s="182"/>
      <c r="R140" s="182"/>
      <c r="S140" s="182"/>
      <c r="T140" s="183"/>
      <c r="AT140" s="177" t="s">
        <v>170</v>
      </c>
      <c r="AU140" s="177" t="s">
        <v>91</v>
      </c>
      <c r="AV140" s="14" t="s">
        <v>83</v>
      </c>
      <c r="AW140" s="14" t="s">
        <v>32</v>
      </c>
      <c r="AX140" s="14" t="s">
        <v>81</v>
      </c>
      <c r="AY140" s="177" t="s">
        <v>157</v>
      </c>
    </row>
    <row r="141" spans="1:65" s="2" customFormat="1" ht="24.2" customHeight="1">
      <c r="A141" s="33"/>
      <c r="B141" s="149"/>
      <c r="C141" s="150" t="s">
        <v>91</v>
      </c>
      <c r="D141" s="150" t="s">
        <v>159</v>
      </c>
      <c r="E141" s="151" t="s">
        <v>1366</v>
      </c>
      <c r="F141" s="152" t="s">
        <v>1367</v>
      </c>
      <c r="G141" s="153" t="s">
        <v>358</v>
      </c>
      <c r="H141" s="154">
        <v>1</v>
      </c>
      <c r="I141" s="155"/>
      <c r="J141" s="156">
        <f>ROUND(I141*H141,2)</f>
        <v>0</v>
      </c>
      <c r="K141" s="152" t="s">
        <v>1</v>
      </c>
      <c r="L141" s="34"/>
      <c r="M141" s="157" t="s">
        <v>1</v>
      </c>
      <c r="N141" s="158" t="s">
        <v>40</v>
      </c>
      <c r="O141" s="59"/>
      <c r="P141" s="159">
        <f>O141*H141</f>
        <v>0</v>
      </c>
      <c r="Q141" s="159">
        <v>0</v>
      </c>
      <c r="R141" s="159">
        <f>Q141*H141</f>
        <v>0</v>
      </c>
      <c r="S141" s="159">
        <v>0</v>
      </c>
      <c r="T141" s="160">
        <f>S141*H141</f>
        <v>0</v>
      </c>
      <c r="U141" s="33"/>
      <c r="V141" s="33"/>
      <c r="W141" s="33"/>
      <c r="X141" s="33"/>
      <c r="Y141" s="33"/>
      <c r="Z141" s="33"/>
      <c r="AA141" s="33"/>
      <c r="AB141" s="33"/>
      <c r="AC141" s="33"/>
      <c r="AD141" s="33"/>
      <c r="AE141" s="33"/>
      <c r="AR141" s="161" t="s">
        <v>268</v>
      </c>
      <c r="AT141" s="161" t="s">
        <v>159</v>
      </c>
      <c r="AU141" s="161" t="s">
        <v>91</v>
      </c>
      <c r="AY141" s="18" t="s">
        <v>157</v>
      </c>
      <c r="BE141" s="162">
        <f>IF(N141="základní",J141,0)</f>
        <v>0</v>
      </c>
      <c r="BF141" s="162">
        <f>IF(N141="snížená",J141,0)</f>
        <v>0</v>
      </c>
      <c r="BG141" s="162">
        <f>IF(N141="zákl. přenesená",J141,0)</f>
        <v>0</v>
      </c>
      <c r="BH141" s="162">
        <f>IF(N141="sníž. přenesená",J141,0)</f>
        <v>0</v>
      </c>
      <c r="BI141" s="162">
        <f>IF(N141="nulová",J141,0)</f>
        <v>0</v>
      </c>
      <c r="BJ141" s="18" t="s">
        <v>81</v>
      </c>
      <c r="BK141" s="162">
        <f>ROUND(I141*H141,2)</f>
        <v>0</v>
      </c>
      <c r="BL141" s="18" t="s">
        <v>268</v>
      </c>
      <c r="BM141" s="161" t="s">
        <v>1368</v>
      </c>
    </row>
    <row r="142" spans="1:65" s="2" customFormat="1" ht="19.5">
      <c r="A142" s="33"/>
      <c r="B142" s="34"/>
      <c r="C142" s="33"/>
      <c r="D142" s="163" t="s">
        <v>166</v>
      </c>
      <c r="E142" s="33"/>
      <c r="F142" s="164" t="s">
        <v>1367</v>
      </c>
      <c r="G142" s="33"/>
      <c r="H142" s="33"/>
      <c r="I142" s="165"/>
      <c r="J142" s="33"/>
      <c r="K142" s="33"/>
      <c r="L142" s="34"/>
      <c r="M142" s="166"/>
      <c r="N142" s="167"/>
      <c r="O142" s="59"/>
      <c r="P142" s="59"/>
      <c r="Q142" s="59"/>
      <c r="R142" s="59"/>
      <c r="S142" s="59"/>
      <c r="T142" s="60"/>
      <c r="U142" s="33"/>
      <c r="V142" s="33"/>
      <c r="W142" s="33"/>
      <c r="X142" s="33"/>
      <c r="Y142" s="33"/>
      <c r="Z142" s="33"/>
      <c r="AA142" s="33"/>
      <c r="AB142" s="33"/>
      <c r="AC142" s="33"/>
      <c r="AD142" s="33"/>
      <c r="AE142" s="33"/>
      <c r="AT142" s="18" t="s">
        <v>166</v>
      </c>
      <c r="AU142" s="18" t="s">
        <v>91</v>
      </c>
    </row>
    <row r="143" spans="1:65" s="14" customFormat="1" ht="11.25">
      <c r="B143" s="176"/>
      <c r="D143" s="163" t="s">
        <v>170</v>
      </c>
      <c r="E143" s="177" t="s">
        <v>1</v>
      </c>
      <c r="F143" s="178" t="s">
        <v>81</v>
      </c>
      <c r="H143" s="179">
        <v>1</v>
      </c>
      <c r="I143" s="180"/>
      <c r="L143" s="176"/>
      <c r="M143" s="181"/>
      <c r="N143" s="182"/>
      <c r="O143" s="182"/>
      <c r="P143" s="182"/>
      <c r="Q143" s="182"/>
      <c r="R143" s="182"/>
      <c r="S143" s="182"/>
      <c r="T143" s="183"/>
      <c r="AT143" s="177" t="s">
        <v>170</v>
      </c>
      <c r="AU143" s="177" t="s">
        <v>91</v>
      </c>
      <c r="AV143" s="14" t="s">
        <v>83</v>
      </c>
      <c r="AW143" s="14" t="s">
        <v>32</v>
      </c>
      <c r="AX143" s="14" t="s">
        <v>81</v>
      </c>
      <c r="AY143" s="177" t="s">
        <v>157</v>
      </c>
    </row>
    <row r="144" spans="1:65" s="2" customFormat="1" ht="24.2" customHeight="1">
      <c r="A144" s="33"/>
      <c r="B144" s="149"/>
      <c r="C144" s="150" t="s">
        <v>164</v>
      </c>
      <c r="D144" s="150" t="s">
        <v>159</v>
      </c>
      <c r="E144" s="151" t="s">
        <v>1369</v>
      </c>
      <c r="F144" s="152" t="s">
        <v>1370</v>
      </c>
      <c r="G144" s="153" t="s">
        <v>358</v>
      </c>
      <c r="H144" s="154">
        <v>1</v>
      </c>
      <c r="I144" s="155"/>
      <c r="J144" s="156">
        <f>ROUND(I144*H144,2)</f>
        <v>0</v>
      </c>
      <c r="K144" s="152" t="s">
        <v>1</v>
      </c>
      <c r="L144" s="34"/>
      <c r="M144" s="157" t="s">
        <v>1</v>
      </c>
      <c r="N144" s="158" t="s">
        <v>40</v>
      </c>
      <c r="O144" s="59"/>
      <c r="P144" s="159">
        <f>O144*H144</f>
        <v>0</v>
      </c>
      <c r="Q144" s="159">
        <v>0</v>
      </c>
      <c r="R144" s="159">
        <f>Q144*H144</f>
        <v>0</v>
      </c>
      <c r="S144" s="159">
        <v>0</v>
      </c>
      <c r="T144" s="160">
        <f>S144*H144</f>
        <v>0</v>
      </c>
      <c r="U144" s="33"/>
      <c r="V144" s="33"/>
      <c r="W144" s="33"/>
      <c r="X144" s="33"/>
      <c r="Y144" s="33"/>
      <c r="Z144" s="33"/>
      <c r="AA144" s="33"/>
      <c r="AB144" s="33"/>
      <c r="AC144" s="33"/>
      <c r="AD144" s="33"/>
      <c r="AE144" s="33"/>
      <c r="AR144" s="161" t="s">
        <v>268</v>
      </c>
      <c r="AT144" s="161" t="s">
        <v>159</v>
      </c>
      <c r="AU144" s="161" t="s">
        <v>91</v>
      </c>
      <c r="AY144" s="18" t="s">
        <v>157</v>
      </c>
      <c r="BE144" s="162">
        <f>IF(N144="základní",J144,0)</f>
        <v>0</v>
      </c>
      <c r="BF144" s="162">
        <f>IF(N144="snížená",J144,0)</f>
        <v>0</v>
      </c>
      <c r="BG144" s="162">
        <f>IF(N144="zákl. přenesená",J144,0)</f>
        <v>0</v>
      </c>
      <c r="BH144" s="162">
        <f>IF(N144="sníž. přenesená",J144,0)</f>
        <v>0</v>
      </c>
      <c r="BI144" s="162">
        <f>IF(N144="nulová",J144,0)</f>
        <v>0</v>
      </c>
      <c r="BJ144" s="18" t="s">
        <v>81</v>
      </c>
      <c r="BK144" s="162">
        <f>ROUND(I144*H144,2)</f>
        <v>0</v>
      </c>
      <c r="BL144" s="18" t="s">
        <v>268</v>
      </c>
      <c r="BM144" s="161" t="s">
        <v>1371</v>
      </c>
    </row>
    <row r="145" spans="1:65" s="2" customFormat="1" ht="11.25">
      <c r="A145" s="33"/>
      <c r="B145" s="34"/>
      <c r="C145" s="33"/>
      <c r="D145" s="163" t="s">
        <v>166</v>
      </c>
      <c r="E145" s="33"/>
      <c r="F145" s="164" t="s">
        <v>1370</v>
      </c>
      <c r="G145" s="33"/>
      <c r="H145" s="33"/>
      <c r="I145" s="165"/>
      <c r="J145" s="33"/>
      <c r="K145" s="33"/>
      <c r="L145" s="34"/>
      <c r="M145" s="166"/>
      <c r="N145" s="167"/>
      <c r="O145" s="59"/>
      <c r="P145" s="59"/>
      <c r="Q145" s="59"/>
      <c r="R145" s="59"/>
      <c r="S145" s="59"/>
      <c r="T145" s="60"/>
      <c r="U145" s="33"/>
      <c r="V145" s="33"/>
      <c r="W145" s="33"/>
      <c r="X145" s="33"/>
      <c r="Y145" s="33"/>
      <c r="Z145" s="33"/>
      <c r="AA145" s="33"/>
      <c r="AB145" s="33"/>
      <c r="AC145" s="33"/>
      <c r="AD145" s="33"/>
      <c r="AE145" s="33"/>
      <c r="AT145" s="18" t="s">
        <v>166</v>
      </c>
      <c r="AU145" s="18" t="s">
        <v>91</v>
      </c>
    </row>
    <row r="146" spans="1:65" s="2" customFormat="1" ht="39">
      <c r="A146" s="33"/>
      <c r="B146" s="34"/>
      <c r="C146" s="33"/>
      <c r="D146" s="163" t="s">
        <v>168</v>
      </c>
      <c r="E146" s="33"/>
      <c r="F146" s="168" t="s">
        <v>1372</v>
      </c>
      <c r="G146" s="33"/>
      <c r="H146" s="33"/>
      <c r="I146" s="165"/>
      <c r="J146" s="33"/>
      <c r="K146" s="33"/>
      <c r="L146" s="34"/>
      <c r="M146" s="166"/>
      <c r="N146" s="167"/>
      <c r="O146" s="59"/>
      <c r="P146" s="59"/>
      <c r="Q146" s="59"/>
      <c r="R146" s="59"/>
      <c r="S146" s="59"/>
      <c r="T146" s="60"/>
      <c r="U146" s="33"/>
      <c r="V146" s="33"/>
      <c r="W146" s="33"/>
      <c r="X146" s="33"/>
      <c r="Y146" s="33"/>
      <c r="Z146" s="33"/>
      <c r="AA146" s="33"/>
      <c r="AB146" s="33"/>
      <c r="AC146" s="33"/>
      <c r="AD146" s="33"/>
      <c r="AE146" s="33"/>
      <c r="AT146" s="18" t="s">
        <v>168</v>
      </c>
      <c r="AU146" s="18" t="s">
        <v>91</v>
      </c>
    </row>
    <row r="147" spans="1:65" s="14" customFormat="1" ht="11.25">
      <c r="B147" s="176"/>
      <c r="D147" s="163" t="s">
        <v>170</v>
      </c>
      <c r="E147" s="177" t="s">
        <v>1</v>
      </c>
      <c r="F147" s="178" t="s">
        <v>81</v>
      </c>
      <c r="H147" s="179">
        <v>1</v>
      </c>
      <c r="I147" s="180"/>
      <c r="L147" s="176"/>
      <c r="M147" s="181"/>
      <c r="N147" s="182"/>
      <c r="O147" s="182"/>
      <c r="P147" s="182"/>
      <c r="Q147" s="182"/>
      <c r="R147" s="182"/>
      <c r="S147" s="182"/>
      <c r="T147" s="183"/>
      <c r="AT147" s="177" t="s">
        <v>170</v>
      </c>
      <c r="AU147" s="177" t="s">
        <v>91</v>
      </c>
      <c r="AV147" s="14" t="s">
        <v>83</v>
      </c>
      <c r="AW147" s="14" t="s">
        <v>32</v>
      </c>
      <c r="AX147" s="14" t="s">
        <v>81</v>
      </c>
      <c r="AY147" s="177" t="s">
        <v>157</v>
      </c>
    </row>
    <row r="148" spans="1:65" s="2" customFormat="1" ht="24.2" customHeight="1">
      <c r="A148" s="33"/>
      <c r="B148" s="149"/>
      <c r="C148" s="150" t="s">
        <v>196</v>
      </c>
      <c r="D148" s="150" t="s">
        <v>159</v>
      </c>
      <c r="E148" s="151" t="s">
        <v>1373</v>
      </c>
      <c r="F148" s="152" t="s">
        <v>1374</v>
      </c>
      <c r="G148" s="153" t="s">
        <v>358</v>
      </c>
      <c r="H148" s="154">
        <v>1</v>
      </c>
      <c r="I148" s="155"/>
      <c r="J148" s="156">
        <f>ROUND(I148*H148,2)</f>
        <v>0</v>
      </c>
      <c r="K148" s="152" t="s">
        <v>1</v>
      </c>
      <c r="L148" s="34"/>
      <c r="M148" s="157" t="s">
        <v>1</v>
      </c>
      <c r="N148" s="158" t="s">
        <v>40</v>
      </c>
      <c r="O148" s="59"/>
      <c r="P148" s="159">
        <f>O148*H148</f>
        <v>0</v>
      </c>
      <c r="Q148" s="159">
        <v>0</v>
      </c>
      <c r="R148" s="159">
        <f>Q148*H148</f>
        <v>0</v>
      </c>
      <c r="S148" s="159">
        <v>0</v>
      </c>
      <c r="T148" s="160">
        <f>S148*H148</f>
        <v>0</v>
      </c>
      <c r="U148" s="33"/>
      <c r="V148" s="33"/>
      <c r="W148" s="33"/>
      <c r="X148" s="33"/>
      <c r="Y148" s="33"/>
      <c r="Z148" s="33"/>
      <c r="AA148" s="33"/>
      <c r="AB148" s="33"/>
      <c r="AC148" s="33"/>
      <c r="AD148" s="33"/>
      <c r="AE148" s="33"/>
      <c r="AR148" s="161" t="s">
        <v>268</v>
      </c>
      <c r="AT148" s="161" t="s">
        <v>159</v>
      </c>
      <c r="AU148" s="161" t="s">
        <v>91</v>
      </c>
      <c r="AY148" s="18" t="s">
        <v>157</v>
      </c>
      <c r="BE148" s="162">
        <f>IF(N148="základní",J148,0)</f>
        <v>0</v>
      </c>
      <c r="BF148" s="162">
        <f>IF(N148="snížená",J148,0)</f>
        <v>0</v>
      </c>
      <c r="BG148" s="162">
        <f>IF(N148="zákl. přenesená",J148,0)</f>
        <v>0</v>
      </c>
      <c r="BH148" s="162">
        <f>IF(N148="sníž. přenesená",J148,0)</f>
        <v>0</v>
      </c>
      <c r="BI148" s="162">
        <f>IF(N148="nulová",J148,0)</f>
        <v>0</v>
      </c>
      <c r="BJ148" s="18" t="s">
        <v>81</v>
      </c>
      <c r="BK148" s="162">
        <f>ROUND(I148*H148,2)</f>
        <v>0</v>
      </c>
      <c r="BL148" s="18" t="s">
        <v>268</v>
      </c>
      <c r="BM148" s="161" t="s">
        <v>1375</v>
      </c>
    </row>
    <row r="149" spans="1:65" s="2" customFormat="1" ht="19.5">
      <c r="A149" s="33"/>
      <c r="B149" s="34"/>
      <c r="C149" s="33"/>
      <c r="D149" s="163" t="s">
        <v>166</v>
      </c>
      <c r="E149" s="33"/>
      <c r="F149" s="164" t="s">
        <v>1374</v>
      </c>
      <c r="G149" s="33"/>
      <c r="H149" s="33"/>
      <c r="I149" s="165"/>
      <c r="J149" s="33"/>
      <c r="K149" s="33"/>
      <c r="L149" s="34"/>
      <c r="M149" s="166"/>
      <c r="N149" s="167"/>
      <c r="O149" s="59"/>
      <c r="P149" s="59"/>
      <c r="Q149" s="59"/>
      <c r="R149" s="59"/>
      <c r="S149" s="59"/>
      <c r="T149" s="60"/>
      <c r="U149" s="33"/>
      <c r="V149" s="33"/>
      <c r="W149" s="33"/>
      <c r="X149" s="33"/>
      <c r="Y149" s="33"/>
      <c r="Z149" s="33"/>
      <c r="AA149" s="33"/>
      <c r="AB149" s="33"/>
      <c r="AC149" s="33"/>
      <c r="AD149" s="33"/>
      <c r="AE149" s="33"/>
      <c r="AT149" s="18" t="s">
        <v>166</v>
      </c>
      <c r="AU149" s="18" t="s">
        <v>91</v>
      </c>
    </row>
    <row r="150" spans="1:65" s="14" customFormat="1" ht="11.25">
      <c r="B150" s="176"/>
      <c r="D150" s="163" t="s">
        <v>170</v>
      </c>
      <c r="E150" s="177" t="s">
        <v>1</v>
      </c>
      <c r="F150" s="178" t="s">
        <v>81</v>
      </c>
      <c r="H150" s="179">
        <v>1</v>
      </c>
      <c r="I150" s="180"/>
      <c r="L150" s="176"/>
      <c r="M150" s="181"/>
      <c r="N150" s="182"/>
      <c r="O150" s="182"/>
      <c r="P150" s="182"/>
      <c r="Q150" s="182"/>
      <c r="R150" s="182"/>
      <c r="S150" s="182"/>
      <c r="T150" s="183"/>
      <c r="AT150" s="177" t="s">
        <v>170</v>
      </c>
      <c r="AU150" s="177" t="s">
        <v>91</v>
      </c>
      <c r="AV150" s="14" t="s">
        <v>83</v>
      </c>
      <c r="AW150" s="14" t="s">
        <v>32</v>
      </c>
      <c r="AX150" s="14" t="s">
        <v>81</v>
      </c>
      <c r="AY150" s="177" t="s">
        <v>157</v>
      </c>
    </row>
    <row r="151" spans="1:65" s="12" customFormat="1" ht="20.85" customHeight="1">
      <c r="B151" s="136"/>
      <c r="D151" s="137" t="s">
        <v>74</v>
      </c>
      <c r="E151" s="147" t="s">
        <v>1376</v>
      </c>
      <c r="F151" s="147" t="s">
        <v>1377</v>
      </c>
      <c r="I151" s="139"/>
      <c r="J151" s="148">
        <f>BK151</f>
        <v>0</v>
      </c>
      <c r="L151" s="136"/>
      <c r="M151" s="141"/>
      <c r="N151" s="142"/>
      <c r="O151" s="142"/>
      <c r="P151" s="143">
        <f>SUM(P152:P166)</f>
        <v>0</v>
      </c>
      <c r="Q151" s="142"/>
      <c r="R151" s="143">
        <f>SUM(R152:R166)</f>
        <v>0</v>
      </c>
      <c r="S151" s="142"/>
      <c r="T151" s="144">
        <f>SUM(T152:T166)</f>
        <v>0</v>
      </c>
      <c r="AR151" s="137" t="s">
        <v>83</v>
      </c>
      <c r="AT151" s="145" t="s">
        <v>74</v>
      </c>
      <c r="AU151" s="145" t="s">
        <v>83</v>
      </c>
      <c r="AY151" s="137" t="s">
        <v>157</v>
      </c>
      <c r="BK151" s="146">
        <f>SUM(BK152:BK166)</f>
        <v>0</v>
      </c>
    </row>
    <row r="152" spans="1:65" s="2" customFormat="1" ht="16.5" customHeight="1">
      <c r="A152" s="33"/>
      <c r="B152" s="149"/>
      <c r="C152" s="150" t="s">
        <v>205</v>
      </c>
      <c r="D152" s="150" t="s">
        <v>159</v>
      </c>
      <c r="E152" s="151" t="s">
        <v>1112</v>
      </c>
      <c r="F152" s="152" t="s">
        <v>1378</v>
      </c>
      <c r="G152" s="153" t="s">
        <v>1379</v>
      </c>
      <c r="H152" s="154">
        <v>3</v>
      </c>
      <c r="I152" s="155"/>
      <c r="J152" s="156">
        <f>ROUND(I152*H152,2)</f>
        <v>0</v>
      </c>
      <c r="K152" s="152" t="s">
        <v>1</v>
      </c>
      <c r="L152" s="34"/>
      <c r="M152" s="157" t="s">
        <v>1</v>
      </c>
      <c r="N152" s="158" t="s">
        <v>40</v>
      </c>
      <c r="O152" s="59"/>
      <c r="P152" s="159">
        <f>O152*H152</f>
        <v>0</v>
      </c>
      <c r="Q152" s="159">
        <v>0</v>
      </c>
      <c r="R152" s="159">
        <f>Q152*H152</f>
        <v>0</v>
      </c>
      <c r="S152" s="159">
        <v>0</v>
      </c>
      <c r="T152" s="160">
        <f>S152*H152</f>
        <v>0</v>
      </c>
      <c r="U152" s="33"/>
      <c r="V152" s="33"/>
      <c r="W152" s="33"/>
      <c r="X152" s="33"/>
      <c r="Y152" s="33"/>
      <c r="Z152" s="33"/>
      <c r="AA152" s="33"/>
      <c r="AB152" s="33"/>
      <c r="AC152" s="33"/>
      <c r="AD152" s="33"/>
      <c r="AE152" s="33"/>
      <c r="AR152" s="161" t="s">
        <v>268</v>
      </c>
      <c r="AT152" s="161" t="s">
        <v>159</v>
      </c>
      <c r="AU152" s="161" t="s">
        <v>91</v>
      </c>
      <c r="AY152" s="18" t="s">
        <v>157</v>
      </c>
      <c r="BE152" s="162">
        <f>IF(N152="základní",J152,0)</f>
        <v>0</v>
      </c>
      <c r="BF152" s="162">
        <f>IF(N152="snížená",J152,0)</f>
        <v>0</v>
      </c>
      <c r="BG152" s="162">
        <f>IF(N152="zákl. přenesená",J152,0)</f>
        <v>0</v>
      </c>
      <c r="BH152" s="162">
        <f>IF(N152="sníž. přenesená",J152,0)</f>
        <v>0</v>
      </c>
      <c r="BI152" s="162">
        <f>IF(N152="nulová",J152,0)</f>
        <v>0</v>
      </c>
      <c r="BJ152" s="18" t="s">
        <v>81</v>
      </c>
      <c r="BK152" s="162">
        <f>ROUND(I152*H152,2)</f>
        <v>0</v>
      </c>
      <c r="BL152" s="18" t="s">
        <v>268</v>
      </c>
      <c r="BM152" s="161" t="s">
        <v>1380</v>
      </c>
    </row>
    <row r="153" spans="1:65" s="2" customFormat="1" ht="11.25">
      <c r="A153" s="33"/>
      <c r="B153" s="34"/>
      <c r="C153" s="33"/>
      <c r="D153" s="163" t="s">
        <v>166</v>
      </c>
      <c r="E153" s="33"/>
      <c r="F153" s="164" t="s">
        <v>1378</v>
      </c>
      <c r="G153" s="33"/>
      <c r="H153" s="33"/>
      <c r="I153" s="165"/>
      <c r="J153" s="33"/>
      <c r="K153" s="33"/>
      <c r="L153" s="34"/>
      <c r="M153" s="166"/>
      <c r="N153" s="167"/>
      <c r="O153" s="59"/>
      <c r="P153" s="59"/>
      <c r="Q153" s="59"/>
      <c r="R153" s="59"/>
      <c r="S153" s="59"/>
      <c r="T153" s="60"/>
      <c r="U153" s="33"/>
      <c r="V153" s="33"/>
      <c r="W153" s="33"/>
      <c r="X153" s="33"/>
      <c r="Y153" s="33"/>
      <c r="Z153" s="33"/>
      <c r="AA153" s="33"/>
      <c r="AB153" s="33"/>
      <c r="AC153" s="33"/>
      <c r="AD153" s="33"/>
      <c r="AE153" s="33"/>
      <c r="AT153" s="18" t="s">
        <v>166</v>
      </c>
      <c r="AU153" s="18" t="s">
        <v>91</v>
      </c>
    </row>
    <row r="154" spans="1:65" s="14" customFormat="1" ht="11.25">
      <c r="B154" s="176"/>
      <c r="D154" s="163" t="s">
        <v>170</v>
      </c>
      <c r="E154" s="177" t="s">
        <v>1</v>
      </c>
      <c r="F154" s="178" t="s">
        <v>91</v>
      </c>
      <c r="H154" s="179">
        <v>3</v>
      </c>
      <c r="I154" s="180"/>
      <c r="L154" s="176"/>
      <c r="M154" s="181"/>
      <c r="N154" s="182"/>
      <c r="O154" s="182"/>
      <c r="P154" s="182"/>
      <c r="Q154" s="182"/>
      <c r="R154" s="182"/>
      <c r="S154" s="182"/>
      <c r="T154" s="183"/>
      <c r="AT154" s="177" t="s">
        <v>170</v>
      </c>
      <c r="AU154" s="177" t="s">
        <v>91</v>
      </c>
      <c r="AV154" s="14" t="s">
        <v>83</v>
      </c>
      <c r="AW154" s="14" t="s">
        <v>32</v>
      </c>
      <c r="AX154" s="14" t="s">
        <v>81</v>
      </c>
      <c r="AY154" s="177" t="s">
        <v>157</v>
      </c>
    </row>
    <row r="155" spans="1:65" s="2" customFormat="1" ht="24.2" customHeight="1">
      <c r="A155" s="33"/>
      <c r="B155" s="149"/>
      <c r="C155" s="150" t="s">
        <v>212</v>
      </c>
      <c r="D155" s="150" t="s">
        <v>159</v>
      </c>
      <c r="E155" s="151" t="s">
        <v>1116</v>
      </c>
      <c r="F155" s="152" t="s">
        <v>1381</v>
      </c>
      <c r="G155" s="153" t="s">
        <v>1379</v>
      </c>
      <c r="H155" s="154">
        <v>2</v>
      </c>
      <c r="I155" s="155"/>
      <c r="J155" s="156">
        <f>ROUND(I155*H155,2)</f>
        <v>0</v>
      </c>
      <c r="K155" s="152" t="s">
        <v>1</v>
      </c>
      <c r="L155" s="34"/>
      <c r="M155" s="157" t="s">
        <v>1</v>
      </c>
      <c r="N155" s="158" t="s">
        <v>40</v>
      </c>
      <c r="O155" s="59"/>
      <c r="P155" s="159">
        <f>O155*H155</f>
        <v>0</v>
      </c>
      <c r="Q155" s="159">
        <v>0</v>
      </c>
      <c r="R155" s="159">
        <f>Q155*H155</f>
        <v>0</v>
      </c>
      <c r="S155" s="159">
        <v>0</v>
      </c>
      <c r="T155" s="160">
        <f>S155*H155</f>
        <v>0</v>
      </c>
      <c r="U155" s="33"/>
      <c r="V155" s="33"/>
      <c r="W155" s="33"/>
      <c r="X155" s="33"/>
      <c r="Y155" s="33"/>
      <c r="Z155" s="33"/>
      <c r="AA155" s="33"/>
      <c r="AB155" s="33"/>
      <c r="AC155" s="33"/>
      <c r="AD155" s="33"/>
      <c r="AE155" s="33"/>
      <c r="AR155" s="161" t="s">
        <v>268</v>
      </c>
      <c r="AT155" s="161" t="s">
        <v>159</v>
      </c>
      <c r="AU155" s="161" t="s">
        <v>91</v>
      </c>
      <c r="AY155" s="18" t="s">
        <v>157</v>
      </c>
      <c r="BE155" s="162">
        <f>IF(N155="základní",J155,0)</f>
        <v>0</v>
      </c>
      <c r="BF155" s="162">
        <f>IF(N155="snížená",J155,0)</f>
        <v>0</v>
      </c>
      <c r="BG155" s="162">
        <f>IF(N155="zákl. přenesená",J155,0)</f>
        <v>0</v>
      </c>
      <c r="BH155" s="162">
        <f>IF(N155="sníž. přenesená",J155,0)</f>
        <v>0</v>
      </c>
      <c r="BI155" s="162">
        <f>IF(N155="nulová",J155,0)</f>
        <v>0</v>
      </c>
      <c r="BJ155" s="18" t="s">
        <v>81</v>
      </c>
      <c r="BK155" s="162">
        <f>ROUND(I155*H155,2)</f>
        <v>0</v>
      </c>
      <c r="BL155" s="18" t="s">
        <v>268</v>
      </c>
      <c r="BM155" s="161" t="s">
        <v>1382</v>
      </c>
    </row>
    <row r="156" spans="1:65" s="2" customFormat="1" ht="11.25">
      <c r="A156" s="33"/>
      <c r="B156" s="34"/>
      <c r="C156" s="33"/>
      <c r="D156" s="163" t="s">
        <v>166</v>
      </c>
      <c r="E156" s="33"/>
      <c r="F156" s="164" t="s">
        <v>1381</v>
      </c>
      <c r="G156" s="33"/>
      <c r="H156" s="33"/>
      <c r="I156" s="165"/>
      <c r="J156" s="33"/>
      <c r="K156" s="33"/>
      <c r="L156" s="34"/>
      <c r="M156" s="166"/>
      <c r="N156" s="167"/>
      <c r="O156" s="59"/>
      <c r="P156" s="59"/>
      <c r="Q156" s="59"/>
      <c r="R156" s="59"/>
      <c r="S156" s="59"/>
      <c r="T156" s="60"/>
      <c r="U156" s="33"/>
      <c r="V156" s="33"/>
      <c r="W156" s="33"/>
      <c r="X156" s="33"/>
      <c r="Y156" s="33"/>
      <c r="Z156" s="33"/>
      <c r="AA156" s="33"/>
      <c r="AB156" s="33"/>
      <c r="AC156" s="33"/>
      <c r="AD156" s="33"/>
      <c r="AE156" s="33"/>
      <c r="AT156" s="18" t="s">
        <v>166</v>
      </c>
      <c r="AU156" s="18" t="s">
        <v>91</v>
      </c>
    </row>
    <row r="157" spans="1:65" s="14" customFormat="1" ht="11.25">
      <c r="B157" s="176"/>
      <c r="D157" s="163" t="s">
        <v>170</v>
      </c>
      <c r="E157" s="177" t="s">
        <v>1</v>
      </c>
      <c r="F157" s="178" t="s">
        <v>83</v>
      </c>
      <c r="H157" s="179">
        <v>2</v>
      </c>
      <c r="I157" s="180"/>
      <c r="L157" s="176"/>
      <c r="M157" s="181"/>
      <c r="N157" s="182"/>
      <c r="O157" s="182"/>
      <c r="P157" s="182"/>
      <c r="Q157" s="182"/>
      <c r="R157" s="182"/>
      <c r="S157" s="182"/>
      <c r="T157" s="183"/>
      <c r="AT157" s="177" t="s">
        <v>170</v>
      </c>
      <c r="AU157" s="177" t="s">
        <v>91</v>
      </c>
      <c r="AV157" s="14" t="s">
        <v>83</v>
      </c>
      <c r="AW157" s="14" t="s">
        <v>32</v>
      </c>
      <c r="AX157" s="14" t="s">
        <v>81</v>
      </c>
      <c r="AY157" s="177" t="s">
        <v>157</v>
      </c>
    </row>
    <row r="158" spans="1:65" s="2" customFormat="1" ht="21.75" customHeight="1">
      <c r="A158" s="33"/>
      <c r="B158" s="149"/>
      <c r="C158" s="150" t="s">
        <v>222</v>
      </c>
      <c r="D158" s="150" t="s">
        <v>159</v>
      </c>
      <c r="E158" s="151" t="s">
        <v>1121</v>
      </c>
      <c r="F158" s="152" t="s">
        <v>1383</v>
      </c>
      <c r="G158" s="153" t="s">
        <v>1384</v>
      </c>
      <c r="H158" s="154">
        <v>6</v>
      </c>
      <c r="I158" s="155"/>
      <c r="J158" s="156">
        <f>ROUND(I158*H158,2)</f>
        <v>0</v>
      </c>
      <c r="K158" s="152" t="s">
        <v>1</v>
      </c>
      <c r="L158" s="34"/>
      <c r="M158" s="157" t="s">
        <v>1</v>
      </c>
      <c r="N158" s="158" t="s">
        <v>40</v>
      </c>
      <c r="O158" s="59"/>
      <c r="P158" s="159">
        <f>O158*H158</f>
        <v>0</v>
      </c>
      <c r="Q158" s="159">
        <v>0</v>
      </c>
      <c r="R158" s="159">
        <f>Q158*H158</f>
        <v>0</v>
      </c>
      <c r="S158" s="159">
        <v>0</v>
      </c>
      <c r="T158" s="160">
        <f>S158*H158</f>
        <v>0</v>
      </c>
      <c r="U158" s="33"/>
      <c r="V158" s="33"/>
      <c r="W158" s="33"/>
      <c r="X158" s="33"/>
      <c r="Y158" s="33"/>
      <c r="Z158" s="33"/>
      <c r="AA158" s="33"/>
      <c r="AB158" s="33"/>
      <c r="AC158" s="33"/>
      <c r="AD158" s="33"/>
      <c r="AE158" s="33"/>
      <c r="AR158" s="161" t="s">
        <v>268</v>
      </c>
      <c r="AT158" s="161" t="s">
        <v>159</v>
      </c>
      <c r="AU158" s="161" t="s">
        <v>91</v>
      </c>
      <c r="AY158" s="18" t="s">
        <v>157</v>
      </c>
      <c r="BE158" s="162">
        <f>IF(N158="základní",J158,0)</f>
        <v>0</v>
      </c>
      <c r="BF158" s="162">
        <f>IF(N158="snížená",J158,0)</f>
        <v>0</v>
      </c>
      <c r="BG158" s="162">
        <f>IF(N158="zákl. přenesená",J158,0)</f>
        <v>0</v>
      </c>
      <c r="BH158" s="162">
        <f>IF(N158="sníž. přenesená",J158,0)</f>
        <v>0</v>
      </c>
      <c r="BI158" s="162">
        <f>IF(N158="nulová",J158,0)</f>
        <v>0</v>
      </c>
      <c r="BJ158" s="18" t="s">
        <v>81</v>
      </c>
      <c r="BK158" s="162">
        <f>ROUND(I158*H158,2)</f>
        <v>0</v>
      </c>
      <c r="BL158" s="18" t="s">
        <v>268</v>
      </c>
      <c r="BM158" s="161" t="s">
        <v>1385</v>
      </c>
    </row>
    <row r="159" spans="1:65" s="2" customFormat="1" ht="11.25">
      <c r="A159" s="33"/>
      <c r="B159" s="34"/>
      <c r="C159" s="33"/>
      <c r="D159" s="163" t="s">
        <v>166</v>
      </c>
      <c r="E159" s="33"/>
      <c r="F159" s="164" t="s">
        <v>1383</v>
      </c>
      <c r="G159" s="33"/>
      <c r="H159" s="33"/>
      <c r="I159" s="165"/>
      <c r="J159" s="33"/>
      <c r="K159" s="33"/>
      <c r="L159" s="34"/>
      <c r="M159" s="166"/>
      <c r="N159" s="167"/>
      <c r="O159" s="59"/>
      <c r="P159" s="59"/>
      <c r="Q159" s="59"/>
      <c r="R159" s="59"/>
      <c r="S159" s="59"/>
      <c r="T159" s="60"/>
      <c r="U159" s="33"/>
      <c r="V159" s="33"/>
      <c r="W159" s="33"/>
      <c r="X159" s="33"/>
      <c r="Y159" s="33"/>
      <c r="Z159" s="33"/>
      <c r="AA159" s="33"/>
      <c r="AB159" s="33"/>
      <c r="AC159" s="33"/>
      <c r="AD159" s="33"/>
      <c r="AE159" s="33"/>
      <c r="AT159" s="18" t="s">
        <v>166</v>
      </c>
      <c r="AU159" s="18" t="s">
        <v>91</v>
      </c>
    </row>
    <row r="160" spans="1:65" s="14" customFormat="1" ht="11.25">
      <c r="B160" s="176"/>
      <c r="D160" s="163" t="s">
        <v>170</v>
      </c>
      <c r="E160" s="177" t="s">
        <v>1</v>
      </c>
      <c r="F160" s="178" t="s">
        <v>205</v>
      </c>
      <c r="H160" s="179">
        <v>6</v>
      </c>
      <c r="I160" s="180"/>
      <c r="L160" s="176"/>
      <c r="M160" s="181"/>
      <c r="N160" s="182"/>
      <c r="O160" s="182"/>
      <c r="P160" s="182"/>
      <c r="Q160" s="182"/>
      <c r="R160" s="182"/>
      <c r="S160" s="182"/>
      <c r="T160" s="183"/>
      <c r="AT160" s="177" t="s">
        <v>170</v>
      </c>
      <c r="AU160" s="177" t="s">
        <v>91</v>
      </c>
      <c r="AV160" s="14" t="s">
        <v>83</v>
      </c>
      <c r="AW160" s="14" t="s">
        <v>32</v>
      </c>
      <c r="AX160" s="14" t="s">
        <v>81</v>
      </c>
      <c r="AY160" s="177" t="s">
        <v>157</v>
      </c>
    </row>
    <row r="161" spans="1:65" s="2" customFormat="1" ht="16.5" customHeight="1">
      <c r="A161" s="33"/>
      <c r="B161" s="149"/>
      <c r="C161" s="150" t="s">
        <v>227</v>
      </c>
      <c r="D161" s="150" t="s">
        <v>159</v>
      </c>
      <c r="E161" s="151" t="s">
        <v>1126</v>
      </c>
      <c r="F161" s="152" t="s">
        <v>1386</v>
      </c>
      <c r="G161" s="153" t="s">
        <v>1384</v>
      </c>
      <c r="H161" s="154">
        <v>10</v>
      </c>
      <c r="I161" s="155"/>
      <c r="J161" s="156">
        <f>ROUND(I161*H161,2)</f>
        <v>0</v>
      </c>
      <c r="K161" s="152" t="s">
        <v>1</v>
      </c>
      <c r="L161" s="34"/>
      <c r="M161" s="157" t="s">
        <v>1</v>
      </c>
      <c r="N161" s="158" t="s">
        <v>40</v>
      </c>
      <c r="O161" s="59"/>
      <c r="P161" s="159">
        <f>O161*H161</f>
        <v>0</v>
      </c>
      <c r="Q161" s="159">
        <v>0</v>
      </c>
      <c r="R161" s="159">
        <f>Q161*H161</f>
        <v>0</v>
      </c>
      <c r="S161" s="159">
        <v>0</v>
      </c>
      <c r="T161" s="160">
        <f>S161*H161</f>
        <v>0</v>
      </c>
      <c r="U161" s="33"/>
      <c r="V161" s="33"/>
      <c r="W161" s="33"/>
      <c r="X161" s="33"/>
      <c r="Y161" s="33"/>
      <c r="Z161" s="33"/>
      <c r="AA161" s="33"/>
      <c r="AB161" s="33"/>
      <c r="AC161" s="33"/>
      <c r="AD161" s="33"/>
      <c r="AE161" s="33"/>
      <c r="AR161" s="161" t="s">
        <v>268</v>
      </c>
      <c r="AT161" s="161" t="s">
        <v>159</v>
      </c>
      <c r="AU161" s="161" t="s">
        <v>91</v>
      </c>
      <c r="AY161" s="18" t="s">
        <v>157</v>
      </c>
      <c r="BE161" s="162">
        <f>IF(N161="základní",J161,0)</f>
        <v>0</v>
      </c>
      <c r="BF161" s="162">
        <f>IF(N161="snížená",J161,0)</f>
        <v>0</v>
      </c>
      <c r="BG161" s="162">
        <f>IF(N161="zákl. přenesená",J161,0)</f>
        <v>0</v>
      </c>
      <c r="BH161" s="162">
        <f>IF(N161="sníž. přenesená",J161,0)</f>
        <v>0</v>
      </c>
      <c r="BI161" s="162">
        <f>IF(N161="nulová",J161,0)</f>
        <v>0</v>
      </c>
      <c r="BJ161" s="18" t="s">
        <v>81</v>
      </c>
      <c r="BK161" s="162">
        <f>ROUND(I161*H161,2)</f>
        <v>0</v>
      </c>
      <c r="BL161" s="18" t="s">
        <v>268</v>
      </c>
      <c r="BM161" s="161" t="s">
        <v>1387</v>
      </c>
    </row>
    <row r="162" spans="1:65" s="2" customFormat="1" ht="11.25">
      <c r="A162" s="33"/>
      <c r="B162" s="34"/>
      <c r="C162" s="33"/>
      <c r="D162" s="163" t="s">
        <v>166</v>
      </c>
      <c r="E162" s="33"/>
      <c r="F162" s="164" t="s">
        <v>1386</v>
      </c>
      <c r="G162" s="33"/>
      <c r="H162" s="33"/>
      <c r="I162" s="165"/>
      <c r="J162" s="33"/>
      <c r="K162" s="33"/>
      <c r="L162" s="34"/>
      <c r="M162" s="166"/>
      <c r="N162" s="167"/>
      <c r="O162" s="59"/>
      <c r="P162" s="59"/>
      <c r="Q162" s="59"/>
      <c r="R162" s="59"/>
      <c r="S162" s="59"/>
      <c r="T162" s="60"/>
      <c r="U162" s="33"/>
      <c r="V162" s="33"/>
      <c r="W162" s="33"/>
      <c r="X162" s="33"/>
      <c r="Y162" s="33"/>
      <c r="Z162" s="33"/>
      <c r="AA162" s="33"/>
      <c r="AB162" s="33"/>
      <c r="AC162" s="33"/>
      <c r="AD162" s="33"/>
      <c r="AE162" s="33"/>
      <c r="AT162" s="18" t="s">
        <v>166</v>
      </c>
      <c r="AU162" s="18" t="s">
        <v>91</v>
      </c>
    </row>
    <row r="163" spans="1:65" s="14" customFormat="1" ht="11.25">
      <c r="B163" s="176"/>
      <c r="D163" s="163" t="s">
        <v>170</v>
      </c>
      <c r="E163" s="177" t="s">
        <v>1</v>
      </c>
      <c r="F163" s="178" t="s">
        <v>234</v>
      </c>
      <c r="H163" s="179">
        <v>10</v>
      </c>
      <c r="I163" s="180"/>
      <c r="L163" s="176"/>
      <c r="M163" s="181"/>
      <c r="N163" s="182"/>
      <c r="O163" s="182"/>
      <c r="P163" s="182"/>
      <c r="Q163" s="182"/>
      <c r="R163" s="182"/>
      <c r="S163" s="182"/>
      <c r="T163" s="183"/>
      <c r="AT163" s="177" t="s">
        <v>170</v>
      </c>
      <c r="AU163" s="177" t="s">
        <v>91</v>
      </c>
      <c r="AV163" s="14" t="s">
        <v>83</v>
      </c>
      <c r="AW163" s="14" t="s">
        <v>32</v>
      </c>
      <c r="AX163" s="14" t="s">
        <v>81</v>
      </c>
      <c r="AY163" s="177" t="s">
        <v>157</v>
      </c>
    </row>
    <row r="164" spans="1:65" s="2" customFormat="1" ht="16.5" customHeight="1">
      <c r="A164" s="33"/>
      <c r="B164" s="149"/>
      <c r="C164" s="150" t="s">
        <v>234</v>
      </c>
      <c r="D164" s="150" t="s">
        <v>159</v>
      </c>
      <c r="E164" s="151" t="s">
        <v>1388</v>
      </c>
      <c r="F164" s="152" t="s">
        <v>1389</v>
      </c>
      <c r="G164" s="153" t="s">
        <v>1297</v>
      </c>
      <c r="H164" s="154">
        <v>16</v>
      </c>
      <c r="I164" s="155"/>
      <c r="J164" s="156">
        <f>ROUND(I164*H164,2)</f>
        <v>0</v>
      </c>
      <c r="K164" s="152" t="s">
        <v>1</v>
      </c>
      <c r="L164" s="34"/>
      <c r="M164" s="157" t="s">
        <v>1</v>
      </c>
      <c r="N164" s="158" t="s">
        <v>40</v>
      </c>
      <c r="O164" s="59"/>
      <c r="P164" s="159">
        <f>O164*H164</f>
        <v>0</v>
      </c>
      <c r="Q164" s="159">
        <v>0</v>
      </c>
      <c r="R164" s="159">
        <f>Q164*H164</f>
        <v>0</v>
      </c>
      <c r="S164" s="159">
        <v>0</v>
      </c>
      <c r="T164" s="160">
        <f>S164*H164</f>
        <v>0</v>
      </c>
      <c r="U164" s="33"/>
      <c r="V164" s="33"/>
      <c r="W164" s="33"/>
      <c r="X164" s="33"/>
      <c r="Y164" s="33"/>
      <c r="Z164" s="33"/>
      <c r="AA164" s="33"/>
      <c r="AB164" s="33"/>
      <c r="AC164" s="33"/>
      <c r="AD164" s="33"/>
      <c r="AE164" s="33"/>
      <c r="AR164" s="161" t="s">
        <v>268</v>
      </c>
      <c r="AT164" s="161" t="s">
        <v>159</v>
      </c>
      <c r="AU164" s="161" t="s">
        <v>91</v>
      </c>
      <c r="AY164" s="18" t="s">
        <v>157</v>
      </c>
      <c r="BE164" s="162">
        <f>IF(N164="základní",J164,0)</f>
        <v>0</v>
      </c>
      <c r="BF164" s="162">
        <f>IF(N164="snížená",J164,0)</f>
        <v>0</v>
      </c>
      <c r="BG164" s="162">
        <f>IF(N164="zákl. přenesená",J164,0)</f>
        <v>0</v>
      </c>
      <c r="BH164" s="162">
        <f>IF(N164="sníž. přenesená",J164,0)</f>
        <v>0</v>
      </c>
      <c r="BI164" s="162">
        <f>IF(N164="nulová",J164,0)</f>
        <v>0</v>
      </c>
      <c r="BJ164" s="18" t="s">
        <v>81</v>
      </c>
      <c r="BK164" s="162">
        <f>ROUND(I164*H164,2)</f>
        <v>0</v>
      </c>
      <c r="BL164" s="18" t="s">
        <v>268</v>
      </c>
      <c r="BM164" s="161" t="s">
        <v>1390</v>
      </c>
    </row>
    <row r="165" spans="1:65" s="2" customFormat="1" ht="11.25">
      <c r="A165" s="33"/>
      <c r="B165" s="34"/>
      <c r="C165" s="33"/>
      <c r="D165" s="163" t="s">
        <v>166</v>
      </c>
      <c r="E165" s="33"/>
      <c r="F165" s="164" t="s">
        <v>1389</v>
      </c>
      <c r="G165" s="33"/>
      <c r="H165" s="33"/>
      <c r="I165" s="165"/>
      <c r="J165" s="33"/>
      <c r="K165" s="33"/>
      <c r="L165" s="34"/>
      <c r="M165" s="166"/>
      <c r="N165" s="167"/>
      <c r="O165" s="59"/>
      <c r="P165" s="59"/>
      <c r="Q165" s="59"/>
      <c r="R165" s="59"/>
      <c r="S165" s="59"/>
      <c r="T165" s="60"/>
      <c r="U165" s="33"/>
      <c r="V165" s="33"/>
      <c r="W165" s="33"/>
      <c r="X165" s="33"/>
      <c r="Y165" s="33"/>
      <c r="Z165" s="33"/>
      <c r="AA165" s="33"/>
      <c r="AB165" s="33"/>
      <c r="AC165" s="33"/>
      <c r="AD165" s="33"/>
      <c r="AE165" s="33"/>
      <c r="AT165" s="18" t="s">
        <v>166</v>
      </c>
      <c r="AU165" s="18" t="s">
        <v>91</v>
      </c>
    </row>
    <row r="166" spans="1:65" s="14" customFormat="1" ht="11.25">
      <c r="B166" s="176"/>
      <c r="D166" s="163" t="s">
        <v>170</v>
      </c>
      <c r="E166" s="177" t="s">
        <v>1</v>
      </c>
      <c r="F166" s="178" t="s">
        <v>268</v>
      </c>
      <c r="H166" s="179">
        <v>16</v>
      </c>
      <c r="I166" s="180"/>
      <c r="L166" s="176"/>
      <c r="M166" s="214"/>
      <c r="N166" s="215"/>
      <c r="O166" s="215"/>
      <c r="P166" s="215"/>
      <c r="Q166" s="215"/>
      <c r="R166" s="215"/>
      <c r="S166" s="215"/>
      <c r="T166" s="216"/>
      <c r="AT166" s="177" t="s">
        <v>170</v>
      </c>
      <c r="AU166" s="177" t="s">
        <v>91</v>
      </c>
      <c r="AV166" s="14" t="s">
        <v>83</v>
      </c>
      <c r="AW166" s="14" t="s">
        <v>32</v>
      </c>
      <c r="AX166" s="14" t="s">
        <v>81</v>
      </c>
      <c r="AY166" s="177" t="s">
        <v>157</v>
      </c>
    </row>
    <row r="167" spans="1:65" s="2" customFormat="1" ht="6.95" customHeight="1">
      <c r="A167" s="33"/>
      <c r="B167" s="48"/>
      <c r="C167" s="49"/>
      <c r="D167" s="49"/>
      <c r="E167" s="49"/>
      <c r="F167" s="49"/>
      <c r="G167" s="49"/>
      <c r="H167" s="49"/>
      <c r="I167" s="49"/>
      <c r="J167" s="49"/>
      <c r="K167" s="49"/>
      <c r="L167" s="34"/>
      <c r="M167" s="33"/>
      <c r="O167" s="33"/>
      <c r="P167" s="33"/>
      <c r="Q167" s="33"/>
      <c r="R167" s="33"/>
      <c r="S167" s="33"/>
      <c r="T167" s="33"/>
      <c r="U167" s="33"/>
      <c r="V167" s="33"/>
      <c r="W167" s="33"/>
      <c r="X167" s="33"/>
      <c r="Y167" s="33"/>
      <c r="Z167" s="33"/>
      <c r="AA167" s="33"/>
      <c r="AB167" s="33"/>
      <c r="AC167" s="33"/>
      <c r="AD167" s="33"/>
      <c r="AE167" s="33"/>
    </row>
  </sheetData>
  <autoFilter ref="C128:K166" xr:uid="{00000000-0009-0000-0000-000002000000}"/>
  <mergeCells count="15">
    <mergeCell ref="E115:H115"/>
    <mergeCell ref="E119:H119"/>
    <mergeCell ref="E117:H117"/>
    <mergeCell ref="E121:H121"/>
    <mergeCell ref="L2:V2"/>
    <mergeCell ref="E31:H31"/>
    <mergeCell ref="E85:H85"/>
    <mergeCell ref="E89:H89"/>
    <mergeCell ref="E87:H87"/>
    <mergeCell ref="E91:H91"/>
    <mergeCell ref="E7:H7"/>
    <mergeCell ref="E11:H11"/>
    <mergeCell ref="E9:H9"/>
    <mergeCell ref="E13:H13"/>
    <mergeCell ref="E22:H22"/>
  </mergeCells>
  <pageMargins left="0.39374999999999999" right="0.39374999999999999" top="0.39374999999999999" bottom="0.39374999999999999" header="0" footer="0"/>
  <pageSetup paperSize="9" fitToHeight="100" orientation="portrait" blackAndWhite="1"/>
  <headerFooter>
    <oddFooter>&amp;CStrana &amp;P z &amp;N</oddFooter>
  </headerFooter>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2:BM552"/>
  <sheetViews>
    <sheetView showGridLines="0" workbookViewId="0"/>
  </sheetViews>
  <sheetFormatPr defaultRowHeight="15"/>
  <cols>
    <col min="1" max="1" width="8.33203125" style="1" customWidth="1"/>
    <col min="2" max="2" width="1.1640625" style="1" customWidth="1"/>
    <col min="3" max="3" width="4.1640625" style="1" customWidth="1"/>
    <col min="4" max="4" width="4.33203125" style="1" customWidth="1"/>
    <col min="5" max="5" width="17.1640625" style="1" customWidth="1"/>
    <col min="6" max="6" width="50.83203125" style="1" customWidth="1"/>
    <col min="7" max="7" width="7.5" style="1" customWidth="1"/>
    <col min="8" max="8" width="14" style="1" customWidth="1"/>
    <col min="9" max="9" width="15.83203125" style="1" customWidth="1"/>
    <col min="10" max="11" width="22.33203125" style="1" customWidth="1"/>
    <col min="12" max="12" width="9.33203125" style="1" customWidth="1"/>
    <col min="13" max="13" width="10.83203125" style="1" hidden="1" customWidth="1"/>
    <col min="14" max="14" width="9.33203125" style="1" hidden="1"/>
    <col min="15" max="20" width="14.1640625" style="1" hidden="1" customWidth="1"/>
    <col min="21" max="21" width="16.33203125" style="1" hidden="1" customWidth="1"/>
    <col min="22" max="22" width="12.33203125" style="1" customWidth="1"/>
    <col min="23" max="23" width="16.33203125" style="1" customWidth="1"/>
    <col min="24" max="24" width="12.33203125" style="1" customWidth="1"/>
    <col min="25" max="25" width="15" style="1" customWidth="1"/>
    <col min="26" max="26" width="11" style="1" customWidth="1"/>
    <col min="27" max="27" width="15" style="1" customWidth="1"/>
    <col min="28" max="28" width="16.33203125" style="1" customWidth="1"/>
    <col min="29" max="29" width="11" style="1" customWidth="1"/>
    <col min="30" max="30" width="15" style="1" customWidth="1"/>
    <col min="31" max="31" width="16.33203125" style="1" customWidth="1"/>
    <col min="44" max="65" width="9.33203125" style="1" hidden="1"/>
  </cols>
  <sheetData>
    <row r="2" spans="1:46" s="1" customFormat="1" ht="36.950000000000003" customHeight="1">
      <c r="L2" s="263" t="s">
        <v>5</v>
      </c>
      <c r="M2" s="248"/>
      <c r="N2" s="248"/>
      <c r="O2" s="248"/>
      <c r="P2" s="248"/>
      <c r="Q2" s="248"/>
      <c r="R2" s="248"/>
      <c r="S2" s="248"/>
      <c r="T2" s="248"/>
      <c r="U2" s="248"/>
      <c r="V2" s="248"/>
      <c r="AT2" s="18" t="s">
        <v>98</v>
      </c>
    </row>
    <row r="3" spans="1:46" s="1" customFormat="1" ht="6.95" customHeight="1">
      <c r="B3" s="19"/>
      <c r="C3" s="20"/>
      <c r="D3" s="20"/>
      <c r="E3" s="20"/>
      <c r="F3" s="20"/>
      <c r="G3" s="20"/>
      <c r="H3" s="20"/>
      <c r="I3" s="20"/>
      <c r="J3" s="20"/>
      <c r="K3" s="20"/>
      <c r="L3" s="21"/>
      <c r="AT3" s="18" t="s">
        <v>83</v>
      </c>
    </row>
    <row r="4" spans="1:46" s="1" customFormat="1" ht="24.95" customHeight="1">
      <c r="B4" s="21"/>
      <c r="D4" s="22" t="s">
        <v>111</v>
      </c>
      <c r="L4" s="21"/>
      <c r="M4" s="99" t="s">
        <v>10</v>
      </c>
      <c r="AT4" s="18" t="s">
        <v>3</v>
      </c>
    </row>
    <row r="5" spans="1:46" s="1" customFormat="1" ht="6.95" customHeight="1">
      <c r="B5" s="21"/>
      <c r="L5" s="21"/>
    </row>
    <row r="6" spans="1:46" s="1" customFormat="1" ht="12" customHeight="1">
      <c r="B6" s="21"/>
      <c r="D6" s="28" t="s">
        <v>16</v>
      </c>
      <c r="L6" s="21"/>
    </row>
    <row r="7" spans="1:46" s="1" customFormat="1" ht="16.5" customHeight="1">
      <c r="B7" s="21"/>
      <c r="E7" s="264" t="str">
        <f>'Rekapitulace stavby'!K6</f>
        <v>Brno, VDJ Chochola, rekonstrukce stavební části a technologie</v>
      </c>
      <c r="F7" s="265"/>
      <c r="G7" s="265"/>
      <c r="H7" s="265"/>
      <c r="L7" s="21"/>
    </row>
    <row r="8" spans="1:46" ht="12.75">
      <c r="B8" s="21"/>
      <c r="D8" s="28" t="s">
        <v>112</v>
      </c>
      <c r="L8" s="21"/>
    </row>
    <row r="9" spans="1:46" s="1" customFormat="1" ht="16.5" customHeight="1">
      <c r="B9" s="21"/>
      <c r="E9" s="264" t="s">
        <v>113</v>
      </c>
      <c r="F9" s="248"/>
      <c r="G9" s="248"/>
      <c r="H9" s="248"/>
      <c r="L9" s="21"/>
    </row>
    <row r="10" spans="1:46" s="1" customFormat="1" ht="12" customHeight="1">
      <c r="B10" s="21"/>
      <c r="D10" s="28" t="s">
        <v>114</v>
      </c>
      <c r="L10" s="21"/>
    </row>
    <row r="11" spans="1:46" s="2" customFormat="1" ht="16.5" customHeight="1">
      <c r="A11" s="33"/>
      <c r="B11" s="34"/>
      <c r="C11" s="33"/>
      <c r="D11" s="33"/>
      <c r="E11" s="266" t="s">
        <v>115</v>
      </c>
      <c r="F11" s="267"/>
      <c r="G11" s="267"/>
      <c r="H11" s="267"/>
      <c r="I11" s="33"/>
      <c r="J11" s="33"/>
      <c r="K11" s="33"/>
      <c r="L11" s="43"/>
      <c r="S11" s="33"/>
      <c r="T11" s="33"/>
      <c r="U11" s="33"/>
      <c r="V11" s="33"/>
      <c r="W11" s="33"/>
      <c r="X11" s="33"/>
      <c r="Y11" s="33"/>
      <c r="Z11" s="33"/>
      <c r="AA11" s="33"/>
      <c r="AB11" s="33"/>
      <c r="AC11" s="33"/>
      <c r="AD11" s="33"/>
      <c r="AE11" s="33"/>
    </row>
    <row r="12" spans="1:46" s="2" customFormat="1" ht="12" customHeight="1">
      <c r="A12" s="33"/>
      <c r="B12" s="34"/>
      <c r="C12" s="33"/>
      <c r="D12" s="28" t="s">
        <v>116</v>
      </c>
      <c r="E12" s="33"/>
      <c r="F12" s="33"/>
      <c r="G12" s="33"/>
      <c r="H12" s="33"/>
      <c r="I12" s="33"/>
      <c r="J12" s="33"/>
      <c r="K12" s="33"/>
      <c r="L12" s="43"/>
      <c r="S12" s="33"/>
      <c r="T12" s="33"/>
      <c r="U12" s="33"/>
      <c r="V12" s="33"/>
      <c r="W12" s="33"/>
      <c r="X12" s="33"/>
      <c r="Y12" s="33"/>
      <c r="Z12" s="33"/>
      <c r="AA12" s="33"/>
      <c r="AB12" s="33"/>
      <c r="AC12" s="33"/>
      <c r="AD12" s="33"/>
      <c r="AE12" s="33"/>
    </row>
    <row r="13" spans="1:46" s="2" customFormat="1" ht="30" customHeight="1">
      <c r="A13" s="33"/>
      <c r="B13" s="34"/>
      <c r="C13" s="33"/>
      <c r="D13" s="33"/>
      <c r="E13" s="220" t="s">
        <v>1391</v>
      </c>
      <c r="F13" s="267"/>
      <c r="G13" s="267"/>
      <c r="H13" s="267"/>
      <c r="I13" s="33"/>
      <c r="J13" s="33"/>
      <c r="K13" s="33"/>
      <c r="L13" s="43"/>
      <c r="S13" s="33"/>
      <c r="T13" s="33"/>
      <c r="U13" s="33"/>
      <c r="V13" s="33"/>
      <c r="W13" s="33"/>
      <c r="X13" s="33"/>
      <c r="Y13" s="33"/>
      <c r="Z13" s="33"/>
      <c r="AA13" s="33"/>
      <c r="AB13" s="33"/>
      <c r="AC13" s="33"/>
      <c r="AD13" s="33"/>
      <c r="AE13" s="33"/>
    </row>
    <row r="14" spans="1:46" s="2" customFormat="1" ht="11.25">
      <c r="A14" s="33"/>
      <c r="B14" s="34"/>
      <c r="C14" s="33"/>
      <c r="D14" s="33"/>
      <c r="E14" s="33"/>
      <c r="F14" s="33"/>
      <c r="G14" s="33"/>
      <c r="H14" s="33"/>
      <c r="I14" s="33"/>
      <c r="J14" s="33"/>
      <c r="K14" s="33"/>
      <c r="L14" s="43"/>
      <c r="S14" s="33"/>
      <c r="T14" s="33"/>
      <c r="U14" s="33"/>
      <c r="V14" s="33"/>
      <c r="W14" s="33"/>
      <c r="X14" s="33"/>
      <c r="Y14" s="33"/>
      <c r="Z14" s="33"/>
      <c r="AA14" s="33"/>
      <c r="AB14" s="33"/>
      <c r="AC14" s="33"/>
      <c r="AD14" s="33"/>
      <c r="AE14" s="33"/>
    </row>
    <row r="15" spans="1:46" s="2" customFormat="1" ht="12" customHeight="1">
      <c r="A15" s="33"/>
      <c r="B15" s="34"/>
      <c r="C15" s="33"/>
      <c r="D15" s="28" t="s">
        <v>18</v>
      </c>
      <c r="E15" s="33"/>
      <c r="F15" s="26" t="s">
        <v>1</v>
      </c>
      <c r="G15" s="33"/>
      <c r="H15" s="33"/>
      <c r="I15" s="28" t="s">
        <v>19</v>
      </c>
      <c r="J15" s="26" t="s">
        <v>1</v>
      </c>
      <c r="K15" s="33"/>
      <c r="L15" s="43"/>
      <c r="S15" s="33"/>
      <c r="T15" s="33"/>
      <c r="U15" s="33"/>
      <c r="V15" s="33"/>
      <c r="W15" s="33"/>
      <c r="X15" s="33"/>
      <c r="Y15" s="33"/>
      <c r="Z15" s="33"/>
      <c r="AA15" s="33"/>
      <c r="AB15" s="33"/>
      <c r="AC15" s="33"/>
      <c r="AD15" s="33"/>
      <c r="AE15" s="33"/>
    </row>
    <row r="16" spans="1:46" s="2" customFormat="1" ht="12" customHeight="1">
      <c r="A16" s="33"/>
      <c r="B16" s="34"/>
      <c r="C16" s="33"/>
      <c r="D16" s="28" t="s">
        <v>20</v>
      </c>
      <c r="E16" s="33"/>
      <c r="F16" s="26" t="s">
        <v>21</v>
      </c>
      <c r="G16" s="33"/>
      <c r="H16" s="33"/>
      <c r="I16" s="28" t="s">
        <v>22</v>
      </c>
      <c r="J16" s="56" t="str">
        <f>'Rekapitulace stavby'!AN8</f>
        <v>23. 4. 2025</v>
      </c>
      <c r="K16" s="33"/>
      <c r="L16" s="43"/>
      <c r="S16" s="33"/>
      <c r="T16" s="33"/>
      <c r="U16" s="33"/>
      <c r="V16" s="33"/>
      <c r="W16" s="33"/>
      <c r="X16" s="33"/>
      <c r="Y16" s="33"/>
      <c r="Z16" s="33"/>
      <c r="AA16" s="33"/>
      <c r="AB16" s="33"/>
      <c r="AC16" s="33"/>
      <c r="AD16" s="33"/>
      <c r="AE16" s="33"/>
    </row>
    <row r="17" spans="1:31" s="2" customFormat="1" ht="10.9" customHeight="1">
      <c r="A17" s="33"/>
      <c r="B17" s="34"/>
      <c r="C17" s="33"/>
      <c r="D17" s="33"/>
      <c r="E17" s="33"/>
      <c r="F17" s="33"/>
      <c r="G17" s="33"/>
      <c r="H17" s="33"/>
      <c r="I17" s="33"/>
      <c r="J17" s="33"/>
      <c r="K17" s="33"/>
      <c r="L17" s="43"/>
      <c r="S17" s="33"/>
      <c r="T17" s="33"/>
      <c r="U17" s="33"/>
      <c r="V17" s="33"/>
      <c r="W17" s="33"/>
      <c r="X17" s="33"/>
      <c r="Y17" s="33"/>
      <c r="Z17" s="33"/>
      <c r="AA17" s="33"/>
      <c r="AB17" s="33"/>
      <c r="AC17" s="33"/>
      <c r="AD17" s="33"/>
      <c r="AE17" s="33"/>
    </row>
    <row r="18" spans="1:31" s="2" customFormat="1" ht="12" customHeight="1">
      <c r="A18" s="33"/>
      <c r="B18" s="34"/>
      <c r="C18" s="33"/>
      <c r="D18" s="28" t="s">
        <v>24</v>
      </c>
      <c r="E18" s="33"/>
      <c r="F18" s="33"/>
      <c r="G18" s="33"/>
      <c r="H18" s="33"/>
      <c r="I18" s="28" t="s">
        <v>25</v>
      </c>
      <c r="J18" s="26" t="s">
        <v>1</v>
      </c>
      <c r="K18" s="33"/>
      <c r="L18" s="43"/>
      <c r="S18" s="33"/>
      <c r="T18" s="33"/>
      <c r="U18" s="33"/>
      <c r="V18" s="33"/>
      <c r="W18" s="33"/>
      <c r="X18" s="33"/>
      <c r="Y18" s="33"/>
      <c r="Z18" s="33"/>
      <c r="AA18" s="33"/>
      <c r="AB18" s="33"/>
      <c r="AC18" s="33"/>
      <c r="AD18" s="33"/>
      <c r="AE18" s="33"/>
    </row>
    <row r="19" spans="1:31" s="2" customFormat="1" ht="18" customHeight="1">
      <c r="A19" s="33"/>
      <c r="B19" s="34"/>
      <c r="C19" s="33"/>
      <c r="D19" s="33"/>
      <c r="E19" s="26" t="s">
        <v>26</v>
      </c>
      <c r="F19" s="33"/>
      <c r="G19" s="33"/>
      <c r="H19" s="33"/>
      <c r="I19" s="28" t="s">
        <v>27</v>
      </c>
      <c r="J19" s="26" t="s">
        <v>1</v>
      </c>
      <c r="K19" s="33"/>
      <c r="L19" s="43"/>
      <c r="S19" s="33"/>
      <c r="T19" s="33"/>
      <c r="U19" s="33"/>
      <c r="V19" s="33"/>
      <c r="W19" s="33"/>
      <c r="X19" s="33"/>
      <c r="Y19" s="33"/>
      <c r="Z19" s="33"/>
      <c r="AA19" s="33"/>
      <c r="AB19" s="33"/>
      <c r="AC19" s="33"/>
      <c r="AD19" s="33"/>
      <c r="AE19" s="33"/>
    </row>
    <row r="20" spans="1:31" s="2" customFormat="1" ht="6.95" customHeight="1">
      <c r="A20" s="33"/>
      <c r="B20" s="34"/>
      <c r="C20" s="33"/>
      <c r="D20" s="33"/>
      <c r="E20" s="33"/>
      <c r="F20" s="33"/>
      <c r="G20" s="33"/>
      <c r="H20" s="33"/>
      <c r="I20" s="33"/>
      <c r="J20" s="33"/>
      <c r="K20" s="33"/>
      <c r="L20" s="43"/>
      <c r="S20" s="33"/>
      <c r="T20" s="33"/>
      <c r="U20" s="33"/>
      <c r="V20" s="33"/>
      <c r="W20" s="33"/>
      <c r="X20" s="33"/>
      <c r="Y20" s="33"/>
      <c r="Z20" s="33"/>
      <c r="AA20" s="33"/>
      <c r="AB20" s="33"/>
      <c r="AC20" s="33"/>
      <c r="AD20" s="33"/>
      <c r="AE20" s="33"/>
    </row>
    <row r="21" spans="1:31" s="2" customFormat="1" ht="12" customHeight="1">
      <c r="A21" s="33"/>
      <c r="B21" s="34"/>
      <c r="C21" s="33"/>
      <c r="D21" s="28" t="s">
        <v>28</v>
      </c>
      <c r="E21" s="33"/>
      <c r="F21" s="33"/>
      <c r="G21" s="33"/>
      <c r="H21" s="33"/>
      <c r="I21" s="28" t="s">
        <v>25</v>
      </c>
      <c r="J21" s="29" t="str">
        <f>'Rekapitulace stavby'!AN13</f>
        <v>Vyplň údaj</v>
      </c>
      <c r="K21" s="33"/>
      <c r="L21" s="43"/>
      <c r="S21" s="33"/>
      <c r="T21" s="33"/>
      <c r="U21" s="33"/>
      <c r="V21" s="33"/>
      <c r="W21" s="33"/>
      <c r="X21" s="33"/>
      <c r="Y21" s="33"/>
      <c r="Z21" s="33"/>
      <c r="AA21" s="33"/>
      <c r="AB21" s="33"/>
      <c r="AC21" s="33"/>
      <c r="AD21" s="33"/>
      <c r="AE21" s="33"/>
    </row>
    <row r="22" spans="1:31" s="2" customFormat="1" ht="18" customHeight="1">
      <c r="A22" s="33"/>
      <c r="B22" s="34"/>
      <c r="C22" s="33"/>
      <c r="D22" s="33"/>
      <c r="E22" s="268" t="str">
        <f>'Rekapitulace stavby'!E14</f>
        <v>Vyplň údaj</v>
      </c>
      <c r="F22" s="247"/>
      <c r="G22" s="247"/>
      <c r="H22" s="247"/>
      <c r="I22" s="28" t="s">
        <v>27</v>
      </c>
      <c r="J22" s="29" t="str">
        <f>'Rekapitulace stavby'!AN14</f>
        <v>Vyplň údaj</v>
      </c>
      <c r="K22" s="33"/>
      <c r="L22" s="43"/>
      <c r="S22" s="33"/>
      <c r="T22" s="33"/>
      <c r="U22" s="33"/>
      <c r="V22" s="33"/>
      <c r="W22" s="33"/>
      <c r="X22" s="33"/>
      <c r="Y22" s="33"/>
      <c r="Z22" s="33"/>
      <c r="AA22" s="33"/>
      <c r="AB22" s="33"/>
      <c r="AC22" s="33"/>
      <c r="AD22" s="33"/>
      <c r="AE22" s="33"/>
    </row>
    <row r="23" spans="1:31" s="2" customFormat="1" ht="6.95" customHeight="1">
      <c r="A23" s="33"/>
      <c r="B23" s="34"/>
      <c r="C23" s="33"/>
      <c r="D23" s="33"/>
      <c r="E23" s="33"/>
      <c r="F23" s="33"/>
      <c r="G23" s="33"/>
      <c r="H23" s="33"/>
      <c r="I23" s="33"/>
      <c r="J23" s="33"/>
      <c r="K23" s="33"/>
      <c r="L23" s="43"/>
      <c r="S23" s="33"/>
      <c r="T23" s="33"/>
      <c r="U23" s="33"/>
      <c r="V23" s="33"/>
      <c r="W23" s="33"/>
      <c r="X23" s="33"/>
      <c r="Y23" s="33"/>
      <c r="Z23" s="33"/>
      <c r="AA23" s="33"/>
      <c r="AB23" s="33"/>
      <c r="AC23" s="33"/>
      <c r="AD23" s="33"/>
      <c r="AE23" s="33"/>
    </row>
    <row r="24" spans="1:31" s="2" customFormat="1" ht="12" customHeight="1">
      <c r="A24" s="33"/>
      <c r="B24" s="34"/>
      <c r="C24" s="33"/>
      <c r="D24" s="28" t="s">
        <v>30</v>
      </c>
      <c r="E24" s="33"/>
      <c r="F24" s="33"/>
      <c r="G24" s="33"/>
      <c r="H24" s="33"/>
      <c r="I24" s="28" t="s">
        <v>25</v>
      </c>
      <c r="J24" s="26" t="s">
        <v>1</v>
      </c>
      <c r="K24" s="33"/>
      <c r="L24" s="43"/>
      <c r="S24" s="33"/>
      <c r="T24" s="33"/>
      <c r="U24" s="33"/>
      <c r="V24" s="33"/>
      <c r="W24" s="33"/>
      <c r="X24" s="33"/>
      <c r="Y24" s="33"/>
      <c r="Z24" s="33"/>
      <c r="AA24" s="33"/>
      <c r="AB24" s="33"/>
      <c r="AC24" s="33"/>
      <c r="AD24" s="33"/>
      <c r="AE24" s="33"/>
    </row>
    <row r="25" spans="1:31" s="2" customFormat="1" ht="18" customHeight="1">
      <c r="A25" s="33"/>
      <c r="B25" s="34"/>
      <c r="C25" s="33"/>
      <c r="D25" s="33"/>
      <c r="E25" s="26" t="s">
        <v>31</v>
      </c>
      <c r="F25" s="33"/>
      <c r="G25" s="33"/>
      <c r="H25" s="33"/>
      <c r="I25" s="28" t="s">
        <v>27</v>
      </c>
      <c r="J25" s="26" t="s">
        <v>1</v>
      </c>
      <c r="K25" s="33"/>
      <c r="L25" s="43"/>
      <c r="S25" s="33"/>
      <c r="T25" s="33"/>
      <c r="U25" s="33"/>
      <c r="V25" s="33"/>
      <c r="W25" s="33"/>
      <c r="X25" s="33"/>
      <c r="Y25" s="33"/>
      <c r="Z25" s="33"/>
      <c r="AA25" s="33"/>
      <c r="AB25" s="33"/>
      <c r="AC25" s="33"/>
      <c r="AD25" s="33"/>
      <c r="AE25" s="33"/>
    </row>
    <row r="26" spans="1:31" s="2" customFormat="1" ht="6.95" customHeight="1">
      <c r="A26" s="33"/>
      <c r="B26" s="34"/>
      <c r="C26" s="33"/>
      <c r="D26" s="33"/>
      <c r="E26" s="33"/>
      <c r="F26" s="33"/>
      <c r="G26" s="33"/>
      <c r="H26" s="33"/>
      <c r="I26" s="33"/>
      <c r="J26" s="33"/>
      <c r="K26" s="33"/>
      <c r="L26" s="43"/>
      <c r="S26" s="33"/>
      <c r="T26" s="33"/>
      <c r="U26" s="33"/>
      <c r="V26" s="33"/>
      <c r="W26" s="33"/>
      <c r="X26" s="33"/>
      <c r="Y26" s="33"/>
      <c r="Z26" s="33"/>
      <c r="AA26" s="33"/>
      <c r="AB26" s="33"/>
      <c r="AC26" s="33"/>
      <c r="AD26" s="33"/>
      <c r="AE26" s="33"/>
    </row>
    <row r="27" spans="1:31" s="2" customFormat="1" ht="12" customHeight="1">
      <c r="A27" s="33"/>
      <c r="B27" s="34"/>
      <c r="C27" s="33"/>
      <c r="D27" s="28" t="s">
        <v>33</v>
      </c>
      <c r="E27" s="33"/>
      <c r="F27" s="33"/>
      <c r="G27" s="33"/>
      <c r="H27" s="33"/>
      <c r="I27" s="28" t="s">
        <v>25</v>
      </c>
      <c r="J27" s="26" t="str">
        <f>IF('Rekapitulace stavby'!AN19="","",'Rekapitulace stavby'!AN19)</f>
        <v/>
      </c>
      <c r="K27" s="33"/>
      <c r="L27" s="43"/>
      <c r="S27" s="33"/>
      <c r="T27" s="33"/>
      <c r="U27" s="33"/>
      <c r="V27" s="33"/>
      <c r="W27" s="33"/>
      <c r="X27" s="33"/>
      <c r="Y27" s="33"/>
      <c r="Z27" s="33"/>
      <c r="AA27" s="33"/>
      <c r="AB27" s="33"/>
      <c r="AC27" s="33"/>
      <c r="AD27" s="33"/>
      <c r="AE27" s="33"/>
    </row>
    <row r="28" spans="1:31" s="2" customFormat="1" ht="18" customHeight="1">
      <c r="A28" s="33"/>
      <c r="B28" s="34"/>
      <c r="C28" s="33"/>
      <c r="D28" s="33"/>
      <c r="E28" s="26" t="str">
        <f>IF('Rekapitulace stavby'!E20="","",'Rekapitulace stavby'!E20)</f>
        <v xml:space="preserve"> </v>
      </c>
      <c r="F28" s="33"/>
      <c r="G28" s="33"/>
      <c r="H28" s="33"/>
      <c r="I28" s="28" t="s">
        <v>27</v>
      </c>
      <c r="J28" s="26" t="str">
        <f>IF('Rekapitulace stavby'!AN20="","",'Rekapitulace stavby'!AN20)</f>
        <v/>
      </c>
      <c r="K28" s="33"/>
      <c r="L28" s="43"/>
      <c r="S28" s="33"/>
      <c r="T28" s="33"/>
      <c r="U28" s="33"/>
      <c r="V28" s="33"/>
      <c r="W28" s="33"/>
      <c r="X28" s="33"/>
      <c r="Y28" s="33"/>
      <c r="Z28" s="33"/>
      <c r="AA28" s="33"/>
      <c r="AB28" s="33"/>
      <c r="AC28" s="33"/>
      <c r="AD28" s="33"/>
      <c r="AE28" s="33"/>
    </row>
    <row r="29" spans="1:31" s="2" customFormat="1" ht="6.95" customHeight="1">
      <c r="A29" s="33"/>
      <c r="B29" s="34"/>
      <c r="C29" s="33"/>
      <c r="D29" s="33"/>
      <c r="E29" s="33"/>
      <c r="F29" s="33"/>
      <c r="G29" s="33"/>
      <c r="H29" s="33"/>
      <c r="I29" s="33"/>
      <c r="J29" s="33"/>
      <c r="K29" s="33"/>
      <c r="L29" s="43"/>
      <c r="S29" s="33"/>
      <c r="T29" s="33"/>
      <c r="U29" s="33"/>
      <c r="V29" s="33"/>
      <c r="W29" s="33"/>
      <c r="X29" s="33"/>
      <c r="Y29" s="33"/>
      <c r="Z29" s="33"/>
      <c r="AA29" s="33"/>
      <c r="AB29" s="33"/>
      <c r="AC29" s="33"/>
      <c r="AD29" s="33"/>
      <c r="AE29" s="33"/>
    </row>
    <row r="30" spans="1:31" s="2" customFormat="1" ht="12" customHeight="1">
      <c r="A30" s="33"/>
      <c r="B30" s="34"/>
      <c r="C30" s="33"/>
      <c r="D30" s="28" t="s">
        <v>34</v>
      </c>
      <c r="E30" s="33"/>
      <c r="F30" s="33"/>
      <c r="G30" s="33"/>
      <c r="H30" s="33"/>
      <c r="I30" s="33"/>
      <c r="J30" s="33"/>
      <c r="K30" s="33"/>
      <c r="L30" s="43"/>
      <c r="S30" s="33"/>
      <c r="T30" s="33"/>
      <c r="U30" s="33"/>
      <c r="V30" s="33"/>
      <c r="W30" s="33"/>
      <c r="X30" s="33"/>
      <c r="Y30" s="33"/>
      <c r="Z30" s="33"/>
      <c r="AA30" s="33"/>
      <c r="AB30" s="33"/>
      <c r="AC30" s="33"/>
      <c r="AD30" s="33"/>
      <c r="AE30" s="33"/>
    </row>
    <row r="31" spans="1:31" s="8" customFormat="1" ht="16.5" customHeight="1">
      <c r="A31" s="101"/>
      <c r="B31" s="102"/>
      <c r="C31" s="101"/>
      <c r="D31" s="101"/>
      <c r="E31" s="252" t="s">
        <v>1</v>
      </c>
      <c r="F31" s="252"/>
      <c r="G31" s="252"/>
      <c r="H31" s="252"/>
      <c r="I31" s="101"/>
      <c r="J31" s="101"/>
      <c r="K31" s="101"/>
      <c r="L31" s="103"/>
      <c r="S31" s="101"/>
      <c r="T31" s="101"/>
      <c r="U31" s="101"/>
      <c r="V31" s="101"/>
      <c r="W31" s="101"/>
      <c r="X31" s="101"/>
      <c r="Y31" s="101"/>
      <c r="Z31" s="101"/>
      <c r="AA31" s="101"/>
      <c r="AB31" s="101"/>
      <c r="AC31" s="101"/>
      <c r="AD31" s="101"/>
      <c r="AE31" s="101"/>
    </row>
    <row r="32" spans="1:31" s="2" customFormat="1" ht="6.95" customHeight="1">
      <c r="A32" s="33"/>
      <c r="B32" s="34"/>
      <c r="C32" s="33"/>
      <c r="D32" s="33"/>
      <c r="E32" s="33"/>
      <c r="F32" s="33"/>
      <c r="G32" s="33"/>
      <c r="H32" s="33"/>
      <c r="I32" s="33"/>
      <c r="J32" s="33"/>
      <c r="K32" s="33"/>
      <c r="L32" s="43"/>
      <c r="S32" s="33"/>
      <c r="T32" s="33"/>
      <c r="U32" s="33"/>
      <c r="V32" s="33"/>
      <c r="W32" s="33"/>
      <c r="X32" s="33"/>
      <c r="Y32" s="33"/>
      <c r="Z32" s="33"/>
      <c r="AA32" s="33"/>
      <c r="AB32" s="33"/>
      <c r="AC32" s="33"/>
      <c r="AD32" s="33"/>
      <c r="AE32" s="33"/>
    </row>
    <row r="33" spans="1:31" s="2" customFormat="1" ht="6.95" customHeight="1">
      <c r="A33" s="33"/>
      <c r="B33" s="34"/>
      <c r="C33" s="33"/>
      <c r="D33" s="67"/>
      <c r="E33" s="67"/>
      <c r="F33" s="67"/>
      <c r="G33" s="67"/>
      <c r="H33" s="67"/>
      <c r="I33" s="67"/>
      <c r="J33" s="67"/>
      <c r="K33" s="67"/>
      <c r="L33" s="43"/>
      <c r="S33" s="33"/>
      <c r="T33" s="33"/>
      <c r="U33" s="33"/>
      <c r="V33" s="33"/>
      <c r="W33" s="33"/>
      <c r="X33" s="33"/>
      <c r="Y33" s="33"/>
      <c r="Z33" s="33"/>
      <c r="AA33" s="33"/>
      <c r="AB33" s="33"/>
      <c r="AC33" s="33"/>
      <c r="AD33" s="33"/>
      <c r="AE33" s="33"/>
    </row>
    <row r="34" spans="1:31" s="2" customFormat="1" ht="25.35" customHeight="1">
      <c r="A34" s="33"/>
      <c r="B34" s="34"/>
      <c r="C34" s="33"/>
      <c r="D34" s="104" t="s">
        <v>35</v>
      </c>
      <c r="E34" s="33"/>
      <c r="F34" s="33"/>
      <c r="G34" s="33"/>
      <c r="H34" s="33"/>
      <c r="I34" s="33"/>
      <c r="J34" s="72">
        <f>ROUND(J134, 2)</f>
        <v>0</v>
      </c>
      <c r="K34" s="33"/>
      <c r="L34" s="43"/>
      <c r="S34" s="33"/>
      <c r="T34" s="33"/>
      <c r="U34" s="33"/>
      <c r="V34" s="33"/>
      <c r="W34" s="33"/>
      <c r="X34" s="33"/>
      <c r="Y34" s="33"/>
      <c r="Z34" s="33"/>
      <c r="AA34" s="33"/>
      <c r="AB34" s="33"/>
      <c r="AC34" s="33"/>
      <c r="AD34" s="33"/>
      <c r="AE34" s="33"/>
    </row>
    <row r="35" spans="1:31" s="2" customFormat="1" ht="6.95" customHeight="1">
      <c r="A35" s="33"/>
      <c r="B35" s="34"/>
      <c r="C35" s="33"/>
      <c r="D35" s="67"/>
      <c r="E35" s="67"/>
      <c r="F35" s="67"/>
      <c r="G35" s="67"/>
      <c r="H35" s="67"/>
      <c r="I35" s="67"/>
      <c r="J35" s="67"/>
      <c r="K35" s="67"/>
      <c r="L35" s="43"/>
      <c r="S35" s="33"/>
      <c r="T35" s="33"/>
      <c r="U35" s="33"/>
      <c r="V35" s="33"/>
      <c r="W35" s="33"/>
      <c r="X35" s="33"/>
      <c r="Y35" s="33"/>
      <c r="Z35" s="33"/>
      <c r="AA35" s="33"/>
      <c r="AB35" s="33"/>
      <c r="AC35" s="33"/>
      <c r="AD35" s="33"/>
      <c r="AE35" s="33"/>
    </row>
    <row r="36" spans="1:31" s="2" customFormat="1" ht="14.45" customHeight="1">
      <c r="A36" s="33"/>
      <c r="B36" s="34"/>
      <c r="C36" s="33"/>
      <c r="D36" s="33"/>
      <c r="E36" s="33"/>
      <c r="F36" s="37" t="s">
        <v>37</v>
      </c>
      <c r="G36" s="33"/>
      <c r="H36" s="33"/>
      <c r="I36" s="37" t="s">
        <v>36</v>
      </c>
      <c r="J36" s="37" t="s">
        <v>38</v>
      </c>
      <c r="K36" s="33"/>
      <c r="L36" s="43"/>
      <c r="S36" s="33"/>
      <c r="T36" s="33"/>
      <c r="U36" s="33"/>
      <c r="V36" s="33"/>
      <c r="W36" s="33"/>
      <c r="X36" s="33"/>
      <c r="Y36" s="33"/>
      <c r="Z36" s="33"/>
      <c r="AA36" s="33"/>
      <c r="AB36" s="33"/>
      <c r="AC36" s="33"/>
      <c r="AD36" s="33"/>
      <c r="AE36" s="33"/>
    </row>
    <row r="37" spans="1:31" s="2" customFormat="1" ht="14.45" customHeight="1">
      <c r="A37" s="33"/>
      <c r="B37" s="34"/>
      <c r="C37" s="33"/>
      <c r="D37" s="100" t="s">
        <v>39</v>
      </c>
      <c r="E37" s="28" t="s">
        <v>40</v>
      </c>
      <c r="F37" s="105">
        <f>ROUND((SUM(BE134:BE551)),  2)</f>
        <v>0</v>
      </c>
      <c r="G37" s="33"/>
      <c r="H37" s="33"/>
      <c r="I37" s="106">
        <v>0.21</v>
      </c>
      <c r="J37" s="105">
        <f>ROUND(((SUM(BE134:BE551))*I37),  2)</f>
        <v>0</v>
      </c>
      <c r="K37" s="33"/>
      <c r="L37" s="43"/>
      <c r="S37" s="33"/>
      <c r="T37" s="33"/>
      <c r="U37" s="33"/>
      <c r="V37" s="33"/>
      <c r="W37" s="33"/>
      <c r="X37" s="33"/>
      <c r="Y37" s="33"/>
      <c r="Z37" s="33"/>
      <c r="AA37" s="33"/>
      <c r="AB37" s="33"/>
      <c r="AC37" s="33"/>
      <c r="AD37" s="33"/>
      <c r="AE37" s="33"/>
    </row>
    <row r="38" spans="1:31" s="2" customFormat="1" ht="14.45" customHeight="1">
      <c r="A38" s="33"/>
      <c r="B38" s="34"/>
      <c r="C38" s="33"/>
      <c r="D38" s="33"/>
      <c r="E38" s="28" t="s">
        <v>41</v>
      </c>
      <c r="F38" s="105">
        <f>ROUND((SUM(BF134:BF551)),  2)</f>
        <v>0</v>
      </c>
      <c r="G38" s="33"/>
      <c r="H38" s="33"/>
      <c r="I38" s="106">
        <v>0.12</v>
      </c>
      <c r="J38" s="105">
        <f>ROUND(((SUM(BF134:BF551))*I38),  2)</f>
        <v>0</v>
      </c>
      <c r="K38" s="33"/>
      <c r="L38" s="43"/>
      <c r="S38" s="33"/>
      <c r="T38" s="33"/>
      <c r="U38" s="33"/>
      <c r="V38" s="33"/>
      <c r="W38" s="33"/>
      <c r="X38" s="33"/>
      <c r="Y38" s="33"/>
      <c r="Z38" s="33"/>
      <c r="AA38" s="33"/>
      <c r="AB38" s="33"/>
      <c r="AC38" s="33"/>
      <c r="AD38" s="33"/>
      <c r="AE38" s="33"/>
    </row>
    <row r="39" spans="1:31" s="2" customFormat="1" ht="14.45" hidden="1" customHeight="1">
      <c r="A39" s="33"/>
      <c r="B39" s="34"/>
      <c r="C39" s="33"/>
      <c r="D39" s="33"/>
      <c r="E39" s="28" t="s">
        <v>42</v>
      </c>
      <c r="F39" s="105">
        <f>ROUND((SUM(BG134:BG551)),  2)</f>
        <v>0</v>
      </c>
      <c r="G39" s="33"/>
      <c r="H39" s="33"/>
      <c r="I39" s="106">
        <v>0.21</v>
      </c>
      <c r="J39" s="105">
        <f>0</f>
        <v>0</v>
      </c>
      <c r="K39" s="33"/>
      <c r="L39" s="43"/>
      <c r="S39" s="33"/>
      <c r="T39" s="33"/>
      <c r="U39" s="33"/>
      <c r="V39" s="33"/>
      <c r="W39" s="33"/>
      <c r="X39" s="33"/>
      <c r="Y39" s="33"/>
      <c r="Z39" s="33"/>
      <c r="AA39" s="33"/>
      <c r="AB39" s="33"/>
      <c r="AC39" s="33"/>
      <c r="AD39" s="33"/>
      <c r="AE39" s="33"/>
    </row>
    <row r="40" spans="1:31" s="2" customFormat="1" ht="14.45" hidden="1" customHeight="1">
      <c r="A40" s="33"/>
      <c r="B40" s="34"/>
      <c r="C40" s="33"/>
      <c r="D40" s="33"/>
      <c r="E40" s="28" t="s">
        <v>43</v>
      </c>
      <c r="F40" s="105">
        <f>ROUND((SUM(BH134:BH551)),  2)</f>
        <v>0</v>
      </c>
      <c r="G40" s="33"/>
      <c r="H40" s="33"/>
      <c r="I40" s="106">
        <v>0.12</v>
      </c>
      <c r="J40" s="105">
        <f>0</f>
        <v>0</v>
      </c>
      <c r="K40" s="33"/>
      <c r="L40" s="43"/>
      <c r="S40" s="33"/>
      <c r="T40" s="33"/>
      <c r="U40" s="33"/>
      <c r="V40" s="33"/>
      <c r="W40" s="33"/>
      <c r="X40" s="33"/>
      <c r="Y40" s="33"/>
      <c r="Z40" s="33"/>
      <c r="AA40" s="33"/>
      <c r="AB40" s="33"/>
      <c r="AC40" s="33"/>
      <c r="AD40" s="33"/>
      <c r="AE40" s="33"/>
    </row>
    <row r="41" spans="1:31" s="2" customFormat="1" ht="14.45" hidden="1" customHeight="1">
      <c r="A41" s="33"/>
      <c r="B41" s="34"/>
      <c r="C41" s="33"/>
      <c r="D41" s="33"/>
      <c r="E41" s="28" t="s">
        <v>44</v>
      </c>
      <c r="F41" s="105">
        <f>ROUND((SUM(BI134:BI551)),  2)</f>
        <v>0</v>
      </c>
      <c r="G41" s="33"/>
      <c r="H41" s="33"/>
      <c r="I41" s="106">
        <v>0</v>
      </c>
      <c r="J41" s="105">
        <f>0</f>
        <v>0</v>
      </c>
      <c r="K41" s="33"/>
      <c r="L41" s="43"/>
      <c r="S41" s="33"/>
      <c r="T41" s="33"/>
      <c r="U41" s="33"/>
      <c r="V41" s="33"/>
      <c r="W41" s="33"/>
      <c r="X41" s="33"/>
      <c r="Y41" s="33"/>
      <c r="Z41" s="33"/>
      <c r="AA41" s="33"/>
      <c r="AB41" s="33"/>
      <c r="AC41" s="33"/>
      <c r="AD41" s="33"/>
      <c r="AE41" s="33"/>
    </row>
    <row r="42" spans="1:31" s="2" customFormat="1" ht="6.95" customHeight="1">
      <c r="A42" s="33"/>
      <c r="B42" s="34"/>
      <c r="C42" s="33"/>
      <c r="D42" s="33"/>
      <c r="E42" s="33"/>
      <c r="F42" s="33"/>
      <c r="G42" s="33"/>
      <c r="H42" s="33"/>
      <c r="I42" s="33"/>
      <c r="J42" s="33"/>
      <c r="K42" s="33"/>
      <c r="L42" s="43"/>
      <c r="S42" s="33"/>
      <c r="T42" s="33"/>
      <c r="U42" s="33"/>
      <c r="V42" s="33"/>
      <c r="W42" s="33"/>
      <c r="X42" s="33"/>
      <c r="Y42" s="33"/>
      <c r="Z42" s="33"/>
      <c r="AA42" s="33"/>
      <c r="AB42" s="33"/>
      <c r="AC42" s="33"/>
      <c r="AD42" s="33"/>
      <c r="AE42" s="33"/>
    </row>
    <row r="43" spans="1:31" s="2" customFormat="1" ht="25.35" customHeight="1">
      <c r="A43" s="33"/>
      <c r="B43" s="34"/>
      <c r="C43" s="107"/>
      <c r="D43" s="108" t="s">
        <v>45</v>
      </c>
      <c r="E43" s="61"/>
      <c r="F43" s="61"/>
      <c r="G43" s="109" t="s">
        <v>46</v>
      </c>
      <c r="H43" s="110" t="s">
        <v>47</v>
      </c>
      <c r="I43" s="61"/>
      <c r="J43" s="111">
        <f>SUM(J34:J41)</f>
        <v>0</v>
      </c>
      <c r="K43" s="112"/>
      <c r="L43" s="43"/>
      <c r="S43" s="33"/>
      <c r="T43" s="33"/>
      <c r="U43" s="33"/>
      <c r="V43" s="33"/>
      <c r="W43" s="33"/>
      <c r="X43" s="33"/>
      <c r="Y43" s="33"/>
      <c r="Z43" s="33"/>
      <c r="AA43" s="33"/>
      <c r="AB43" s="33"/>
      <c r="AC43" s="33"/>
      <c r="AD43" s="33"/>
      <c r="AE43" s="33"/>
    </row>
    <row r="44" spans="1:31" s="2" customFormat="1" ht="14.45" customHeight="1">
      <c r="A44" s="33"/>
      <c r="B44" s="34"/>
      <c r="C44" s="33"/>
      <c r="D44" s="33"/>
      <c r="E44" s="33"/>
      <c r="F44" s="33"/>
      <c r="G44" s="33"/>
      <c r="H44" s="33"/>
      <c r="I44" s="33"/>
      <c r="J44" s="33"/>
      <c r="K44" s="33"/>
      <c r="L44" s="43"/>
      <c r="S44" s="33"/>
      <c r="T44" s="33"/>
      <c r="U44" s="33"/>
      <c r="V44" s="33"/>
      <c r="W44" s="33"/>
      <c r="X44" s="33"/>
      <c r="Y44" s="33"/>
      <c r="Z44" s="33"/>
      <c r="AA44" s="33"/>
      <c r="AB44" s="33"/>
      <c r="AC44" s="33"/>
      <c r="AD44" s="33"/>
      <c r="AE44" s="33"/>
    </row>
    <row r="45" spans="1:31" s="1" customFormat="1" ht="14.45" customHeight="1">
      <c r="B45" s="21"/>
      <c r="L45" s="21"/>
    </row>
    <row r="46" spans="1:31" s="1" customFormat="1" ht="14.45" customHeight="1">
      <c r="B46" s="21"/>
      <c r="L46" s="21"/>
    </row>
    <row r="47" spans="1:31" s="1" customFormat="1" ht="14.45" customHeight="1">
      <c r="B47" s="21"/>
      <c r="L47" s="21"/>
    </row>
    <row r="48" spans="1:31" s="1" customFormat="1" ht="14.45" customHeight="1">
      <c r="B48" s="21"/>
      <c r="L48" s="21"/>
    </row>
    <row r="49" spans="1:31" s="1" customFormat="1" ht="14.45" customHeight="1">
      <c r="B49" s="21"/>
      <c r="L49" s="21"/>
    </row>
    <row r="50" spans="1:31" s="2" customFormat="1" ht="14.45" customHeight="1">
      <c r="B50" s="43"/>
      <c r="D50" s="44" t="s">
        <v>48</v>
      </c>
      <c r="E50" s="45"/>
      <c r="F50" s="45"/>
      <c r="G50" s="44" t="s">
        <v>49</v>
      </c>
      <c r="H50" s="45"/>
      <c r="I50" s="45"/>
      <c r="J50" s="45"/>
      <c r="K50" s="45"/>
      <c r="L50" s="43"/>
    </row>
    <row r="51" spans="1:31" ht="11.25">
      <c r="B51" s="21"/>
      <c r="L51" s="21"/>
    </row>
    <row r="52" spans="1:31" ht="11.25">
      <c r="B52" s="21"/>
      <c r="L52" s="21"/>
    </row>
    <row r="53" spans="1:31" ht="11.25">
      <c r="B53" s="21"/>
      <c r="L53" s="21"/>
    </row>
    <row r="54" spans="1:31" ht="11.25">
      <c r="B54" s="21"/>
      <c r="L54" s="21"/>
    </row>
    <row r="55" spans="1:31" ht="11.25">
      <c r="B55" s="21"/>
      <c r="L55" s="21"/>
    </row>
    <row r="56" spans="1:31" ht="11.25">
      <c r="B56" s="21"/>
      <c r="L56" s="21"/>
    </row>
    <row r="57" spans="1:31" ht="11.25">
      <c r="B57" s="21"/>
      <c r="L57" s="21"/>
    </row>
    <row r="58" spans="1:31" ht="11.25">
      <c r="B58" s="21"/>
      <c r="L58" s="21"/>
    </row>
    <row r="59" spans="1:31" ht="11.25">
      <c r="B59" s="21"/>
      <c r="L59" s="21"/>
    </row>
    <row r="60" spans="1:31" ht="11.25">
      <c r="B60" s="21"/>
      <c r="L60" s="21"/>
    </row>
    <row r="61" spans="1:31" s="2" customFormat="1" ht="12.75">
      <c r="A61" s="33"/>
      <c r="B61" s="34"/>
      <c r="C61" s="33"/>
      <c r="D61" s="46" t="s">
        <v>50</v>
      </c>
      <c r="E61" s="36"/>
      <c r="F61" s="113" t="s">
        <v>51</v>
      </c>
      <c r="G61" s="46" t="s">
        <v>50</v>
      </c>
      <c r="H61" s="36"/>
      <c r="I61" s="36"/>
      <c r="J61" s="114" t="s">
        <v>51</v>
      </c>
      <c r="K61" s="36"/>
      <c r="L61" s="43"/>
      <c r="S61" s="33"/>
      <c r="T61" s="33"/>
      <c r="U61" s="33"/>
      <c r="V61" s="33"/>
      <c r="W61" s="33"/>
      <c r="X61" s="33"/>
      <c r="Y61" s="33"/>
      <c r="Z61" s="33"/>
      <c r="AA61" s="33"/>
      <c r="AB61" s="33"/>
      <c r="AC61" s="33"/>
      <c r="AD61" s="33"/>
      <c r="AE61" s="33"/>
    </row>
    <row r="62" spans="1:31" ht="11.25">
      <c r="B62" s="21"/>
      <c r="L62" s="21"/>
    </row>
    <row r="63" spans="1:31" ht="11.25">
      <c r="B63" s="21"/>
      <c r="L63" s="21"/>
    </row>
    <row r="64" spans="1:31" ht="11.25">
      <c r="B64" s="21"/>
      <c r="L64" s="21"/>
    </row>
    <row r="65" spans="1:31" s="2" customFormat="1" ht="12.75">
      <c r="A65" s="33"/>
      <c r="B65" s="34"/>
      <c r="C65" s="33"/>
      <c r="D65" s="44" t="s">
        <v>52</v>
      </c>
      <c r="E65" s="47"/>
      <c r="F65" s="47"/>
      <c r="G65" s="44" t="s">
        <v>53</v>
      </c>
      <c r="H65" s="47"/>
      <c r="I65" s="47"/>
      <c r="J65" s="47"/>
      <c r="K65" s="47"/>
      <c r="L65" s="43"/>
      <c r="S65" s="33"/>
      <c r="T65" s="33"/>
      <c r="U65" s="33"/>
      <c r="V65" s="33"/>
      <c r="W65" s="33"/>
      <c r="X65" s="33"/>
      <c r="Y65" s="33"/>
      <c r="Z65" s="33"/>
      <c r="AA65" s="33"/>
      <c r="AB65" s="33"/>
      <c r="AC65" s="33"/>
      <c r="AD65" s="33"/>
      <c r="AE65" s="33"/>
    </row>
    <row r="66" spans="1:31" ht="11.25">
      <c r="B66" s="21"/>
      <c r="L66" s="21"/>
    </row>
    <row r="67" spans="1:31" ht="11.25">
      <c r="B67" s="21"/>
      <c r="L67" s="21"/>
    </row>
    <row r="68" spans="1:31" ht="11.25">
      <c r="B68" s="21"/>
      <c r="L68" s="21"/>
    </row>
    <row r="69" spans="1:31" ht="11.25">
      <c r="B69" s="21"/>
      <c r="L69" s="21"/>
    </row>
    <row r="70" spans="1:31" ht="11.25">
      <c r="B70" s="21"/>
      <c r="L70" s="21"/>
    </row>
    <row r="71" spans="1:31" ht="11.25">
      <c r="B71" s="21"/>
      <c r="L71" s="21"/>
    </row>
    <row r="72" spans="1:31" ht="11.25">
      <c r="B72" s="21"/>
      <c r="L72" s="21"/>
    </row>
    <row r="73" spans="1:31" ht="11.25">
      <c r="B73" s="21"/>
      <c r="L73" s="21"/>
    </row>
    <row r="74" spans="1:31" ht="11.25">
      <c r="B74" s="21"/>
      <c r="L74" s="21"/>
    </row>
    <row r="75" spans="1:31" ht="11.25">
      <c r="B75" s="21"/>
      <c r="L75" s="21"/>
    </row>
    <row r="76" spans="1:31" s="2" customFormat="1" ht="12.75">
      <c r="A76" s="33"/>
      <c r="B76" s="34"/>
      <c r="C76" s="33"/>
      <c r="D76" s="46" t="s">
        <v>50</v>
      </c>
      <c r="E76" s="36"/>
      <c r="F76" s="113" t="s">
        <v>51</v>
      </c>
      <c r="G76" s="46" t="s">
        <v>50</v>
      </c>
      <c r="H76" s="36"/>
      <c r="I76" s="36"/>
      <c r="J76" s="114" t="s">
        <v>51</v>
      </c>
      <c r="K76" s="36"/>
      <c r="L76" s="43"/>
      <c r="S76" s="33"/>
      <c r="T76" s="33"/>
      <c r="U76" s="33"/>
      <c r="V76" s="33"/>
      <c r="W76" s="33"/>
      <c r="X76" s="33"/>
      <c r="Y76" s="33"/>
      <c r="Z76" s="33"/>
      <c r="AA76" s="33"/>
      <c r="AB76" s="33"/>
      <c r="AC76" s="33"/>
      <c r="AD76" s="33"/>
      <c r="AE76" s="33"/>
    </row>
    <row r="77" spans="1:31" s="2" customFormat="1" ht="14.45" customHeight="1">
      <c r="A77" s="33"/>
      <c r="B77" s="48"/>
      <c r="C77" s="49"/>
      <c r="D77" s="49"/>
      <c r="E77" s="49"/>
      <c r="F77" s="49"/>
      <c r="G77" s="49"/>
      <c r="H77" s="49"/>
      <c r="I77" s="49"/>
      <c r="J77" s="49"/>
      <c r="K77" s="49"/>
      <c r="L77" s="43"/>
      <c r="S77" s="33"/>
      <c r="T77" s="33"/>
      <c r="U77" s="33"/>
      <c r="V77" s="33"/>
      <c r="W77" s="33"/>
      <c r="X77" s="33"/>
      <c r="Y77" s="33"/>
      <c r="Z77" s="33"/>
      <c r="AA77" s="33"/>
      <c r="AB77" s="33"/>
      <c r="AC77" s="33"/>
      <c r="AD77" s="33"/>
      <c r="AE77" s="33"/>
    </row>
    <row r="81" spans="1:31" s="2" customFormat="1" ht="6.95" customHeight="1">
      <c r="A81" s="33"/>
      <c r="B81" s="50"/>
      <c r="C81" s="51"/>
      <c r="D81" s="51"/>
      <c r="E81" s="51"/>
      <c r="F81" s="51"/>
      <c r="G81" s="51"/>
      <c r="H81" s="51"/>
      <c r="I81" s="51"/>
      <c r="J81" s="51"/>
      <c r="K81" s="51"/>
      <c r="L81" s="43"/>
      <c r="S81" s="33"/>
      <c r="T81" s="33"/>
      <c r="U81" s="33"/>
      <c r="V81" s="33"/>
      <c r="W81" s="33"/>
      <c r="X81" s="33"/>
      <c r="Y81" s="33"/>
      <c r="Z81" s="33"/>
      <c r="AA81" s="33"/>
      <c r="AB81" s="33"/>
      <c r="AC81" s="33"/>
      <c r="AD81" s="33"/>
      <c r="AE81" s="33"/>
    </row>
    <row r="82" spans="1:31" s="2" customFormat="1" ht="24.95" customHeight="1">
      <c r="A82" s="33"/>
      <c r="B82" s="34"/>
      <c r="C82" s="22" t="s">
        <v>118</v>
      </c>
      <c r="D82" s="33"/>
      <c r="E82" s="33"/>
      <c r="F82" s="33"/>
      <c r="G82" s="33"/>
      <c r="H82" s="33"/>
      <c r="I82" s="33"/>
      <c r="J82" s="33"/>
      <c r="K82" s="33"/>
      <c r="L82" s="43"/>
      <c r="S82" s="33"/>
      <c r="T82" s="33"/>
      <c r="U82" s="33"/>
      <c r="V82" s="33"/>
      <c r="W82" s="33"/>
      <c r="X82" s="33"/>
      <c r="Y82" s="33"/>
      <c r="Z82" s="33"/>
      <c r="AA82" s="33"/>
      <c r="AB82" s="33"/>
      <c r="AC82" s="33"/>
      <c r="AD82" s="33"/>
      <c r="AE82" s="33"/>
    </row>
    <row r="83" spans="1:31" s="2" customFormat="1" ht="6.95" customHeight="1">
      <c r="A83" s="33"/>
      <c r="B83" s="34"/>
      <c r="C83" s="33"/>
      <c r="D83" s="33"/>
      <c r="E83" s="33"/>
      <c r="F83" s="33"/>
      <c r="G83" s="33"/>
      <c r="H83" s="33"/>
      <c r="I83" s="33"/>
      <c r="J83" s="33"/>
      <c r="K83" s="33"/>
      <c r="L83" s="43"/>
      <c r="S83" s="33"/>
      <c r="T83" s="33"/>
      <c r="U83" s="33"/>
      <c r="V83" s="33"/>
      <c r="W83" s="33"/>
      <c r="X83" s="33"/>
      <c r="Y83" s="33"/>
      <c r="Z83" s="33"/>
      <c r="AA83" s="33"/>
      <c r="AB83" s="33"/>
      <c r="AC83" s="33"/>
      <c r="AD83" s="33"/>
      <c r="AE83" s="33"/>
    </row>
    <row r="84" spans="1:31" s="2" customFormat="1" ht="12" customHeight="1">
      <c r="A84" s="33"/>
      <c r="B84" s="34"/>
      <c r="C84" s="28" t="s">
        <v>16</v>
      </c>
      <c r="D84" s="33"/>
      <c r="E84" s="33"/>
      <c r="F84" s="33"/>
      <c r="G84" s="33"/>
      <c r="H84" s="33"/>
      <c r="I84" s="33"/>
      <c r="J84" s="33"/>
      <c r="K84" s="33"/>
      <c r="L84" s="43"/>
      <c r="S84" s="33"/>
      <c r="T84" s="33"/>
      <c r="U84" s="33"/>
      <c r="V84" s="33"/>
      <c r="W84" s="33"/>
      <c r="X84" s="33"/>
      <c r="Y84" s="33"/>
      <c r="Z84" s="33"/>
      <c r="AA84" s="33"/>
      <c r="AB84" s="33"/>
      <c r="AC84" s="33"/>
      <c r="AD84" s="33"/>
      <c r="AE84" s="33"/>
    </row>
    <row r="85" spans="1:31" s="2" customFormat="1" ht="16.5" customHeight="1">
      <c r="A85" s="33"/>
      <c r="B85" s="34"/>
      <c r="C85" s="33"/>
      <c r="D85" s="33"/>
      <c r="E85" s="264" t="str">
        <f>E7</f>
        <v>Brno, VDJ Chochola, rekonstrukce stavební části a technologie</v>
      </c>
      <c r="F85" s="265"/>
      <c r="G85" s="265"/>
      <c r="H85" s="265"/>
      <c r="I85" s="33"/>
      <c r="J85" s="33"/>
      <c r="K85" s="33"/>
      <c r="L85" s="43"/>
      <c r="S85" s="33"/>
      <c r="T85" s="33"/>
      <c r="U85" s="33"/>
      <c r="V85" s="33"/>
      <c r="W85" s="33"/>
      <c r="X85" s="33"/>
      <c r="Y85" s="33"/>
      <c r="Z85" s="33"/>
      <c r="AA85" s="33"/>
      <c r="AB85" s="33"/>
      <c r="AC85" s="33"/>
      <c r="AD85" s="33"/>
      <c r="AE85" s="33"/>
    </row>
    <row r="86" spans="1:31" s="1" customFormat="1" ht="12" customHeight="1">
      <c r="B86" s="21"/>
      <c r="C86" s="28" t="s">
        <v>112</v>
      </c>
      <c r="L86" s="21"/>
    </row>
    <row r="87" spans="1:31" s="1" customFormat="1" ht="16.5" customHeight="1">
      <c r="B87" s="21"/>
      <c r="E87" s="264" t="s">
        <v>113</v>
      </c>
      <c r="F87" s="248"/>
      <c r="G87" s="248"/>
      <c r="H87" s="248"/>
      <c r="L87" s="21"/>
    </row>
    <row r="88" spans="1:31" s="1" customFormat="1" ht="12" customHeight="1">
      <c r="B88" s="21"/>
      <c r="C88" s="28" t="s">
        <v>114</v>
      </c>
      <c r="L88" s="21"/>
    </row>
    <row r="89" spans="1:31" s="2" customFormat="1" ht="16.5" customHeight="1">
      <c r="A89" s="33"/>
      <c r="B89" s="34"/>
      <c r="C89" s="33"/>
      <c r="D89" s="33"/>
      <c r="E89" s="266" t="s">
        <v>115</v>
      </c>
      <c r="F89" s="267"/>
      <c r="G89" s="267"/>
      <c r="H89" s="267"/>
      <c r="I89" s="33"/>
      <c r="J89" s="33"/>
      <c r="K89" s="33"/>
      <c r="L89" s="43"/>
      <c r="S89" s="33"/>
      <c r="T89" s="33"/>
      <c r="U89" s="33"/>
      <c r="V89" s="33"/>
      <c r="W89" s="33"/>
      <c r="X89" s="33"/>
      <c r="Y89" s="33"/>
      <c r="Z89" s="33"/>
      <c r="AA89" s="33"/>
      <c r="AB89" s="33"/>
      <c r="AC89" s="33"/>
      <c r="AD89" s="33"/>
      <c r="AE89" s="33"/>
    </row>
    <row r="90" spans="1:31" s="2" customFormat="1" ht="12" customHeight="1">
      <c r="A90" s="33"/>
      <c r="B90" s="34"/>
      <c r="C90" s="28" t="s">
        <v>116</v>
      </c>
      <c r="D90" s="33"/>
      <c r="E90" s="33"/>
      <c r="F90" s="33"/>
      <c r="G90" s="33"/>
      <c r="H90" s="33"/>
      <c r="I90" s="33"/>
      <c r="J90" s="33"/>
      <c r="K90" s="33"/>
      <c r="L90" s="43"/>
      <c r="S90" s="33"/>
      <c r="T90" s="33"/>
      <c r="U90" s="33"/>
      <c r="V90" s="33"/>
      <c r="W90" s="33"/>
      <c r="X90" s="33"/>
      <c r="Y90" s="33"/>
      <c r="Z90" s="33"/>
      <c r="AA90" s="33"/>
      <c r="AB90" s="33"/>
      <c r="AC90" s="33"/>
      <c r="AD90" s="33"/>
      <c r="AE90" s="33"/>
    </row>
    <row r="91" spans="1:31" s="2" customFormat="1" ht="30" customHeight="1">
      <c r="A91" s="33"/>
      <c r="B91" s="34"/>
      <c r="C91" s="33"/>
      <c r="D91" s="33"/>
      <c r="E91" s="220" t="str">
        <f>E13</f>
        <v>0003 - SO 01.3 Stavební úpravy a rekonstrukce vodojemu - Silnoproud</v>
      </c>
      <c r="F91" s="267"/>
      <c r="G91" s="267"/>
      <c r="H91" s="267"/>
      <c r="I91" s="33"/>
      <c r="J91" s="33"/>
      <c r="K91" s="33"/>
      <c r="L91" s="43"/>
      <c r="S91" s="33"/>
      <c r="T91" s="33"/>
      <c r="U91" s="33"/>
      <c r="V91" s="33"/>
      <c r="W91" s="33"/>
      <c r="X91" s="33"/>
      <c r="Y91" s="33"/>
      <c r="Z91" s="33"/>
      <c r="AA91" s="33"/>
      <c r="AB91" s="33"/>
      <c r="AC91" s="33"/>
      <c r="AD91" s="33"/>
      <c r="AE91" s="33"/>
    </row>
    <row r="92" spans="1:31" s="2" customFormat="1" ht="6.95" customHeight="1">
      <c r="A92" s="33"/>
      <c r="B92" s="34"/>
      <c r="C92" s="33"/>
      <c r="D92" s="33"/>
      <c r="E92" s="33"/>
      <c r="F92" s="33"/>
      <c r="G92" s="33"/>
      <c r="H92" s="33"/>
      <c r="I92" s="33"/>
      <c r="J92" s="33"/>
      <c r="K92" s="33"/>
      <c r="L92" s="43"/>
      <c r="S92" s="33"/>
      <c r="T92" s="33"/>
      <c r="U92" s="33"/>
      <c r="V92" s="33"/>
      <c r="W92" s="33"/>
      <c r="X92" s="33"/>
      <c r="Y92" s="33"/>
      <c r="Z92" s="33"/>
      <c r="AA92" s="33"/>
      <c r="AB92" s="33"/>
      <c r="AC92" s="33"/>
      <c r="AD92" s="33"/>
      <c r="AE92" s="33"/>
    </row>
    <row r="93" spans="1:31" s="2" customFormat="1" ht="12" customHeight="1">
      <c r="A93" s="33"/>
      <c r="B93" s="34"/>
      <c r="C93" s="28" t="s">
        <v>20</v>
      </c>
      <c r="D93" s="33"/>
      <c r="E93" s="33"/>
      <c r="F93" s="26" t="str">
        <f>F16</f>
        <v xml:space="preserve"> </v>
      </c>
      <c r="G93" s="33"/>
      <c r="H93" s="33"/>
      <c r="I93" s="28" t="s">
        <v>22</v>
      </c>
      <c r="J93" s="56" t="str">
        <f>IF(J16="","",J16)</f>
        <v>23. 4. 2025</v>
      </c>
      <c r="K93" s="33"/>
      <c r="L93" s="43"/>
      <c r="S93" s="33"/>
      <c r="T93" s="33"/>
      <c r="U93" s="33"/>
      <c r="V93" s="33"/>
      <c r="W93" s="33"/>
      <c r="X93" s="33"/>
      <c r="Y93" s="33"/>
      <c r="Z93" s="33"/>
      <c r="AA93" s="33"/>
      <c r="AB93" s="33"/>
      <c r="AC93" s="33"/>
      <c r="AD93" s="33"/>
      <c r="AE93" s="33"/>
    </row>
    <row r="94" spans="1:31" s="2" customFormat="1" ht="6.95" customHeight="1">
      <c r="A94" s="33"/>
      <c r="B94" s="34"/>
      <c r="C94" s="33"/>
      <c r="D94" s="33"/>
      <c r="E94" s="33"/>
      <c r="F94" s="33"/>
      <c r="G94" s="33"/>
      <c r="H94" s="33"/>
      <c r="I94" s="33"/>
      <c r="J94" s="33"/>
      <c r="K94" s="33"/>
      <c r="L94" s="43"/>
      <c r="S94" s="33"/>
      <c r="T94" s="33"/>
      <c r="U94" s="33"/>
      <c r="V94" s="33"/>
      <c r="W94" s="33"/>
      <c r="X94" s="33"/>
      <c r="Y94" s="33"/>
      <c r="Z94" s="33"/>
      <c r="AA94" s="33"/>
      <c r="AB94" s="33"/>
      <c r="AC94" s="33"/>
      <c r="AD94" s="33"/>
      <c r="AE94" s="33"/>
    </row>
    <row r="95" spans="1:31" s="2" customFormat="1" ht="25.7" customHeight="1">
      <c r="A95" s="33"/>
      <c r="B95" s="34"/>
      <c r="C95" s="28" t="s">
        <v>24</v>
      </c>
      <c r="D95" s="33"/>
      <c r="E95" s="33"/>
      <c r="F95" s="26" t="str">
        <f>E19</f>
        <v>Statutární město Brno</v>
      </c>
      <c r="G95" s="33"/>
      <c r="H95" s="33"/>
      <c r="I95" s="28" t="s">
        <v>30</v>
      </c>
      <c r="J95" s="31" t="str">
        <f>E25</f>
        <v>Sweco a.s., divize Morava</v>
      </c>
      <c r="K95" s="33"/>
      <c r="L95" s="43"/>
      <c r="S95" s="33"/>
      <c r="T95" s="33"/>
      <c r="U95" s="33"/>
      <c r="V95" s="33"/>
      <c r="W95" s="33"/>
      <c r="X95" s="33"/>
      <c r="Y95" s="33"/>
      <c r="Z95" s="33"/>
      <c r="AA95" s="33"/>
      <c r="AB95" s="33"/>
      <c r="AC95" s="33"/>
      <c r="AD95" s="33"/>
      <c r="AE95" s="33"/>
    </row>
    <row r="96" spans="1:31" s="2" customFormat="1" ht="15.2" customHeight="1">
      <c r="A96" s="33"/>
      <c r="B96" s="34"/>
      <c r="C96" s="28" t="s">
        <v>28</v>
      </c>
      <c r="D96" s="33"/>
      <c r="E96" s="33"/>
      <c r="F96" s="26" t="str">
        <f>IF(E22="","",E22)</f>
        <v>Vyplň údaj</v>
      </c>
      <c r="G96" s="33"/>
      <c r="H96" s="33"/>
      <c r="I96" s="28" t="s">
        <v>33</v>
      </c>
      <c r="J96" s="31" t="str">
        <f>E28</f>
        <v xml:space="preserve"> </v>
      </c>
      <c r="K96" s="33"/>
      <c r="L96" s="43"/>
      <c r="S96" s="33"/>
      <c r="T96" s="33"/>
      <c r="U96" s="33"/>
      <c r="V96" s="33"/>
      <c r="W96" s="33"/>
      <c r="X96" s="33"/>
      <c r="Y96" s="33"/>
      <c r="Z96" s="33"/>
      <c r="AA96" s="33"/>
      <c r="AB96" s="33"/>
      <c r="AC96" s="33"/>
      <c r="AD96" s="33"/>
      <c r="AE96" s="33"/>
    </row>
    <row r="97" spans="1:47" s="2" customFormat="1" ht="10.35" customHeight="1">
      <c r="A97" s="33"/>
      <c r="B97" s="34"/>
      <c r="C97" s="33"/>
      <c r="D97" s="33"/>
      <c r="E97" s="33"/>
      <c r="F97" s="33"/>
      <c r="G97" s="33"/>
      <c r="H97" s="33"/>
      <c r="I97" s="33"/>
      <c r="J97" s="33"/>
      <c r="K97" s="33"/>
      <c r="L97" s="43"/>
      <c r="S97" s="33"/>
      <c r="T97" s="33"/>
      <c r="U97" s="33"/>
      <c r="V97" s="33"/>
      <c r="W97" s="33"/>
      <c r="X97" s="33"/>
      <c r="Y97" s="33"/>
      <c r="Z97" s="33"/>
      <c r="AA97" s="33"/>
      <c r="AB97" s="33"/>
      <c r="AC97" s="33"/>
      <c r="AD97" s="33"/>
      <c r="AE97" s="33"/>
    </row>
    <row r="98" spans="1:47" s="2" customFormat="1" ht="29.25" customHeight="1">
      <c r="A98" s="33"/>
      <c r="B98" s="34"/>
      <c r="C98" s="115" t="s">
        <v>119</v>
      </c>
      <c r="D98" s="107"/>
      <c r="E98" s="107"/>
      <c r="F98" s="107"/>
      <c r="G98" s="107"/>
      <c r="H98" s="107"/>
      <c r="I98" s="107"/>
      <c r="J98" s="116" t="s">
        <v>120</v>
      </c>
      <c r="K98" s="107"/>
      <c r="L98" s="43"/>
      <c r="S98" s="33"/>
      <c r="T98" s="33"/>
      <c r="U98" s="33"/>
      <c r="V98" s="33"/>
      <c r="W98" s="33"/>
      <c r="X98" s="33"/>
      <c r="Y98" s="33"/>
      <c r="Z98" s="33"/>
      <c r="AA98" s="33"/>
      <c r="AB98" s="33"/>
      <c r="AC98" s="33"/>
      <c r="AD98" s="33"/>
      <c r="AE98" s="33"/>
    </row>
    <row r="99" spans="1:47" s="2" customFormat="1" ht="10.35" customHeight="1">
      <c r="A99" s="33"/>
      <c r="B99" s="34"/>
      <c r="C99" s="33"/>
      <c r="D99" s="33"/>
      <c r="E99" s="33"/>
      <c r="F99" s="33"/>
      <c r="G99" s="33"/>
      <c r="H99" s="33"/>
      <c r="I99" s="33"/>
      <c r="J99" s="33"/>
      <c r="K99" s="33"/>
      <c r="L99" s="43"/>
      <c r="S99" s="33"/>
      <c r="T99" s="33"/>
      <c r="U99" s="33"/>
      <c r="V99" s="33"/>
      <c r="W99" s="33"/>
      <c r="X99" s="33"/>
      <c r="Y99" s="33"/>
      <c r="Z99" s="33"/>
      <c r="AA99" s="33"/>
      <c r="AB99" s="33"/>
      <c r="AC99" s="33"/>
      <c r="AD99" s="33"/>
      <c r="AE99" s="33"/>
    </row>
    <row r="100" spans="1:47" s="2" customFormat="1" ht="22.9" customHeight="1">
      <c r="A100" s="33"/>
      <c r="B100" s="34"/>
      <c r="C100" s="117" t="s">
        <v>121</v>
      </c>
      <c r="D100" s="33"/>
      <c r="E100" s="33"/>
      <c r="F100" s="33"/>
      <c r="G100" s="33"/>
      <c r="H100" s="33"/>
      <c r="I100" s="33"/>
      <c r="J100" s="72">
        <f>J134</f>
        <v>0</v>
      </c>
      <c r="K100" s="33"/>
      <c r="L100" s="43"/>
      <c r="S100" s="33"/>
      <c r="T100" s="33"/>
      <c r="U100" s="33"/>
      <c r="V100" s="33"/>
      <c r="W100" s="33"/>
      <c r="X100" s="33"/>
      <c r="Y100" s="33"/>
      <c r="Z100" s="33"/>
      <c r="AA100" s="33"/>
      <c r="AB100" s="33"/>
      <c r="AC100" s="33"/>
      <c r="AD100" s="33"/>
      <c r="AE100" s="33"/>
      <c r="AU100" s="18" t="s">
        <v>122</v>
      </c>
    </row>
    <row r="101" spans="1:47" s="9" customFormat="1" ht="24.95" customHeight="1">
      <c r="B101" s="118"/>
      <c r="D101" s="119" t="s">
        <v>1392</v>
      </c>
      <c r="E101" s="120"/>
      <c r="F101" s="120"/>
      <c r="G101" s="120"/>
      <c r="H101" s="120"/>
      <c r="I101" s="120"/>
      <c r="J101" s="121">
        <f>J135</f>
        <v>0</v>
      </c>
      <c r="L101" s="118"/>
    </row>
    <row r="102" spans="1:47" s="10" customFormat="1" ht="19.899999999999999" customHeight="1">
      <c r="B102" s="122"/>
      <c r="D102" s="123" t="s">
        <v>131</v>
      </c>
      <c r="E102" s="124"/>
      <c r="F102" s="124"/>
      <c r="G102" s="124"/>
      <c r="H102" s="124"/>
      <c r="I102" s="124"/>
      <c r="J102" s="125">
        <f>J136</f>
        <v>0</v>
      </c>
      <c r="L102" s="122"/>
    </row>
    <row r="103" spans="1:47" s="9" customFormat="1" ht="24.95" customHeight="1">
      <c r="B103" s="118"/>
      <c r="D103" s="119" t="s">
        <v>133</v>
      </c>
      <c r="E103" s="120"/>
      <c r="F103" s="120"/>
      <c r="G103" s="120"/>
      <c r="H103" s="120"/>
      <c r="I103" s="120"/>
      <c r="J103" s="121">
        <f>J161</f>
        <v>0</v>
      </c>
      <c r="L103" s="118"/>
    </row>
    <row r="104" spans="1:47" s="10" customFormat="1" ht="19.899999999999999" customHeight="1">
      <c r="B104" s="122"/>
      <c r="D104" s="123" t="s">
        <v>1393</v>
      </c>
      <c r="E104" s="124"/>
      <c r="F104" s="124"/>
      <c r="G104" s="124"/>
      <c r="H104" s="124"/>
      <c r="I104" s="124"/>
      <c r="J104" s="125">
        <f>J162</f>
        <v>0</v>
      </c>
      <c r="L104" s="122"/>
    </row>
    <row r="105" spans="1:47" s="10" customFormat="1" ht="19.899999999999999" customHeight="1">
      <c r="B105" s="122"/>
      <c r="D105" s="123" t="s">
        <v>1394</v>
      </c>
      <c r="E105" s="124"/>
      <c r="F105" s="124"/>
      <c r="G105" s="124"/>
      <c r="H105" s="124"/>
      <c r="I105" s="124"/>
      <c r="J105" s="125">
        <f>J169</f>
        <v>0</v>
      </c>
      <c r="L105" s="122"/>
    </row>
    <row r="106" spans="1:47" s="10" customFormat="1" ht="19.899999999999999" customHeight="1">
      <c r="B106" s="122"/>
      <c r="D106" s="123" t="s">
        <v>1395</v>
      </c>
      <c r="E106" s="124"/>
      <c r="F106" s="124"/>
      <c r="G106" s="124"/>
      <c r="H106" s="124"/>
      <c r="I106" s="124"/>
      <c r="J106" s="125">
        <f>J458</f>
        <v>0</v>
      </c>
      <c r="L106" s="122"/>
    </row>
    <row r="107" spans="1:47" s="9" customFormat="1" ht="24.95" customHeight="1">
      <c r="B107" s="118"/>
      <c r="D107" s="119" t="s">
        <v>1396</v>
      </c>
      <c r="E107" s="120"/>
      <c r="F107" s="120"/>
      <c r="G107" s="120"/>
      <c r="H107" s="120"/>
      <c r="I107" s="120"/>
      <c r="J107" s="121">
        <f>J528</f>
        <v>0</v>
      </c>
      <c r="L107" s="118"/>
    </row>
    <row r="108" spans="1:47" s="10" customFormat="1" ht="19.899999999999999" customHeight="1">
      <c r="B108" s="122"/>
      <c r="D108" s="123" t="s">
        <v>1397</v>
      </c>
      <c r="E108" s="124"/>
      <c r="F108" s="124"/>
      <c r="G108" s="124"/>
      <c r="H108" s="124"/>
      <c r="I108" s="124"/>
      <c r="J108" s="125">
        <f>J529</f>
        <v>0</v>
      </c>
      <c r="L108" s="122"/>
    </row>
    <row r="109" spans="1:47" s="10" customFormat="1" ht="19.899999999999999" customHeight="1">
      <c r="B109" s="122"/>
      <c r="D109" s="123" t="s">
        <v>1398</v>
      </c>
      <c r="E109" s="124"/>
      <c r="F109" s="124"/>
      <c r="G109" s="124"/>
      <c r="H109" s="124"/>
      <c r="I109" s="124"/>
      <c r="J109" s="125">
        <f>J538</f>
        <v>0</v>
      </c>
      <c r="L109" s="122"/>
    </row>
    <row r="110" spans="1:47" s="9" customFormat="1" ht="24.95" customHeight="1">
      <c r="B110" s="118"/>
      <c r="D110" s="119" t="s">
        <v>1399</v>
      </c>
      <c r="E110" s="120"/>
      <c r="F110" s="120"/>
      <c r="G110" s="120"/>
      <c r="H110" s="120"/>
      <c r="I110" s="120"/>
      <c r="J110" s="121">
        <f>J545</f>
        <v>0</v>
      </c>
      <c r="L110" s="118"/>
    </row>
    <row r="111" spans="1:47" s="2" customFormat="1" ht="21.75" customHeight="1">
      <c r="A111" s="33"/>
      <c r="B111" s="34"/>
      <c r="C111" s="33"/>
      <c r="D111" s="33"/>
      <c r="E111" s="33"/>
      <c r="F111" s="33"/>
      <c r="G111" s="33"/>
      <c r="H111" s="33"/>
      <c r="I111" s="33"/>
      <c r="J111" s="33"/>
      <c r="K111" s="33"/>
      <c r="L111" s="43"/>
      <c r="S111" s="33"/>
      <c r="T111" s="33"/>
      <c r="U111" s="33"/>
      <c r="V111" s="33"/>
      <c r="W111" s="33"/>
      <c r="X111" s="33"/>
      <c r="Y111" s="33"/>
      <c r="Z111" s="33"/>
      <c r="AA111" s="33"/>
      <c r="AB111" s="33"/>
      <c r="AC111" s="33"/>
      <c r="AD111" s="33"/>
      <c r="AE111" s="33"/>
    </row>
    <row r="112" spans="1:47" s="2" customFormat="1" ht="6.95" customHeight="1">
      <c r="A112" s="33"/>
      <c r="B112" s="48"/>
      <c r="C112" s="49"/>
      <c r="D112" s="49"/>
      <c r="E112" s="49"/>
      <c r="F112" s="49"/>
      <c r="G112" s="49"/>
      <c r="H112" s="49"/>
      <c r="I112" s="49"/>
      <c r="J112" s="49"/>
      <c r="K112" s="49"/>
      <c r="L112" s="43"/>
      <c r="S112" s="33"/>
      <c r="T112" s="33"/>
      <c r="U112" s="33"/>
      <c r="V112" s="33"/>
      <c r="W112" s="33"/>
      <c r="X112" s="33"/>
      <c r="Y112" s="33"/>
      <c r="Z112" s="33"/>
      <c r="AA112" s="33"/>
      <c r="AB112" s="33"/>
      <c r="AC112" s="33"/>
      <c r="AD112" s="33"/>
      <c r="AE112" s="33"/>
    </row>
    <row r="116" spans="1:31" s="2" customFormat="1" ht="6.95" customHeight="1">
      <c r="A116" s="33"/>
      <c r="B116" s="50"/>
      <c r="C116" s="51"/>
      <c r="D116" s="51"/>
      <c r="E116" s="51"/>
      <c r="F116" s="51"/>
      <c r="G116" s="51"/>
      <c r="H116" s="51"/>
      <c r="I116" s="51"/>
      <c r="J116" s="51"/>
      <c r="K116" s="51"/>
      <c r="L116" s="43"/>
      <c r="S116" s="33"/>
      <c r="T116" s="33"/>
      <c r="U116" s="33"/>
      <c r="V116" s="33"/>
      <c r="W116" s="33"/>
      <c r="X116" s="33"/>
      <c r="Y116" s="33"/>
      <c r="Z116" s="33"/>
      <c r="AA116" s="33"/>
      <c r="AB116" s="33"/>
      <c r="AC116" s="33"/>
      <c r="AD116" s="33"/>
      <c r="AE116" s="33"/>
    </row>
    <row r="117" spans="1:31" s="2" customFormat="1" ht="24.95" customHeight="1">
      <c r="A117" s="33"/>
      <c r="B117" s="34"/>
      <c r="C117" s="22" t="s">
        <v>142</v>
      </c>
      <c r="D117" s="33"/>
      <c r="E117" s="33"/>
      <c r="F117" s="33"/>
      <c r="G117" s="33"/>
      <c r="H117" s="33"/>
      <c r="I117" s="33"/>
      <c r="J117" s="33"/>
      <c r="K117" s="33"/>
      <c r="L117" s="43"/>
      <c r="S117" s="33"/>
      <c r="T117" s="33"/>
      <c r="U117" s="33"/>
      <c r="V117" s="33"/>
      <c r="W117" s="33"/>
      <c r="X117" s="33"/>
      <c r="Y117" s="33"/>
      <c r="Z117" s="33"/>
      <c r="AA117" s="33"/>
      <c r="AB117" s="33"/>
      <c r="AC117" s="33"/>
      <c r="AD117" s="33"/>
      <c r="AE117" s="33"/>
    </row>
    <row r="118" spans="1:31" s="2" customFormat="1" ht="6.95" customHeight="1">
      <c r="A118" s="33"/>
      <c r="B118" s="34"/>
      <c r="C118" s="33"/>
      <c r="D118" s="33"/>
      <c r="E118" s="33"/>
      <c r="F118" s="33"/>
      <c r="G118" s="33"/>
      <c r="H118" s="33"/>
      <c r="I118" s="33"/>
      <c r="J118" s="33"/>
      <c r="K118" s="33"/>
      <c r="L118" s="43"/>
      <c r="S118" s="33"/>
      <c r="T118" s="33"/>
      <c r="U118" s="33"/>
      <c r="V118" s="33"/>
      <c r="W118" s="33"/>
      <c r="X118" s="33"/>
      <c r="Y118" s="33"/>
      <c r="Z118" s="33"/>
      <c r="AA118" s="33"/>
      <c r="AB118" s="33"/>
      <c r="AC118" s="33"/>
      <c r="AD118" s="33"/>
      <c r="AE118" s="33"/>
    </row>
    <row r="119" spans="1:31" s="2" customFormat="1" ht="12" customHeight="1">
      <c r="A119" s="33"/>
      <c r="B119" s="34"/>
      <c r="C119" s="28" t="s">
        <v>16</v>
      </c>
      <c r="D119" s="33"/>
      <c r="E119" s="33"/>
      <c r="F119" s="33"/>
      <c r="G119" s="33"/>
      <c r="H119" s="33"/>
      <c r="I119" s="33"/>
      <c r="J119" s="33"/>
      <c r="K119" s="33"/>
      <c r="L119" s="43"/>
      <c r="S119" s="33"/>
      <c r="T119" s="33"/>
      <c r="U119" s="33"/>
      <c r="V119" s="33"/>
      <c r="W119" s="33"/>
      <c r="X119" s="33"/>
      <c r="Y119" s="33"/>
      <c r="Z119" s="33"/>
      <c r="AA119" s="33"/>
      <c r="AB119" s="33"/>
      <c r="AC119" s="33"/>
      <c r="AD119" s="33"/>
      <c r="AE119" s="33"/>
    </row>
    <row r="120" spans="1:31" s="2" customFormat="1" ht="16.5" customHeight="1">
      <c r="A120" s="33"/>
      <c r="B120" s="34"/>
      <c r="C120" s="33"/>
      <c r="D120" s="33"/>
      <c r="E120" s="264" t="str">
        <f>E7</f>
        <v>Brno, VDJ Chochola, rekonstrukce stavební části a technologie</v>
      </c>
      <c r="F120" s="265"/>
      <c r="G120" s="265"/>
      <c r="H120" s="265"/>
      <c r="I120" s="33"/>
      <c r="J120" s="33"/>
      <c r="K120" s="33"/>
      <c r="L120" s="43"/>
      <c r="S120" s="33"/>
      <c r="T120" s="33"/>
      <c r="U120" s="33"/>
      <c r="V120" s="33"/>
      <c r="W120" s="33"/>
      <c r="X120" s="33"/>
      <c r="Y120" s="33"/>
      <c r="Z120" s="33"/>
      <c r="AA120" s="33"/>
      <c r="AB120" s="33"/>
      <c r="AC120" s="33"/>
      <c r="AD120" s="33"/>
      <c r="AE120" s="33"/>
    </row>
    <row r="121" spans="1:31" s="1" customFormat="1" ht="12" customHeight="1">
      <c r="B121" s="21"/>
      <c r="C121" s="28" t="s">
        <v>112</v>
      </c>
      <c r="L121" s="21"/>
    </row>
    <row r="122" spans="1:31" s="1" customFormat="1" ht="16.5" customHeight="1">
      <c r="B122" s="21"/>
      <c r="E122" s="264" t="s">
        <v>113</v>
      </c>
      <c r="F122" s="248"/>
      <c r="G122" s="248"/>
      <c r="H122" s="248"/>
      <c r="L122" s="21"/>
    </row>
    <row r="123" spans="1:31" s="1" customFormat="1" ht="12" customHeight="1">
      <c r="B123" s="21"/>
      <c r="C123" s="28" t="s">
        <v>114</v>
      </c>
      <c r="L123" s="21"/>
    </row>
    <row r="124" spans="1:31" s="2" customFormat="1" ht="16.5" customHeight="1">
      <c r="A124" s="33"/>
      <c r="B124" s="34"/>
      <c r="C124" s="33"/>
      <c r="D124" s="33"/>
      <c r="E124" s="266" t="s">
        <v>115</v>
      </c>
      <c r="F124" s="267"/>
      <c r="G124" s="267"/>
      <c r="H124" s="267"/>
      <c r="I124" s="33"/>
      <c r="J124" s="33"/>
      <c r="K124" s="33"/>
      <c r="L124" s="43"/>
      <c r="S124" s="33"/>
      <c r="T124" s="33"/>
      <c r="U124" s="33"/>
      <c r="V124" s="33"/>
      <c r="W124" s="33"/>
      <c r="X124" s="33"/>
      <c r="Y124" s="33"/>
      <c r="Z124" s="33"/>
      <c r="AA124" s="33"/>
      <c r="AB124" s="33"/>
      <c r="AC124" s="33"/>
      <c r="AD124" s="33"/>
      <c r="AE124" s="33"/>
    </row>
    <row r="125" spans="1:31" s="2" customFormat="1" ht="12" customHeight="1">
      <c r="A125" s="33"/>
      <c r="B125" s="34"/>
      <c r="C125" s="28" t="s">
        <v>116</v>
      </c>
      <c r="D125" s="33"/>
      <c r="E125" s="33"/>
      <c r="F125" s="33"/>
      <c r="G125" s="33"/>
      <c r="H125" s="33"/>
      <c r="I125" s="33"/>
      <c r="J125" s="33"/>
      <c r="K125" s="33"/>
      <c r="L125" s="43"/>
      <c r="S125" s="33"/>
      <c r="T125" s="33"/>
      <c r="U125" s="33"/>
      <c r="V125" s="33"/>
      <c r="W125" s="33"/>
      <c r="X125" s="33"/>
      <c r="Y125" s="33"/>
      <c r="Z125" s="33"/>
      <c r="AA125" s="33"/>
      <c r="AB125" s="33"/>
      <c r="AC125" s="33"/>
      <c r="AD125" s="33"/>
      <c r="AE125" s="33"/>
    </row>
    <row r="126" spans="1:31" s="2" customFormat="1" ht="30" customHeight="1">
      <c r="A126" s="33"/>
      <c r="B126" s="34"/>
      <c r="C126" s="33"/>
      <c r="D126" s="33"/>
      <c r="E126" s="220" t="str">
        <f>E13</f>
        <v>0003 - SO 01.3 Stavební úpravy a rekonstrukce vodojemu - Silnoproud</v>
      </c>
      <c r="F126" s="267"/>
      <c r="G126" s="267"/>
      <c r="H126" s="267"/>
      <c r="I126" s="33"/>
      <c r="J126" s="33"/>
      <c r="K126" s="33"/>
      <c r="L126" s="43"/>
      <c r="S126" s="33"/>
      <c r="T126" s="33"/>
      <c r="U126" s="33"/>
      <c r="V126" s="33"/>
      <c r="W126" s="33"/>
      <c r="X126" s="33"/>
      <c r="Y126" s="33"/>
      <c r="Z126" s="33"/>
      <c r="AA126" s="33"/>
      <c r="AB126" s="33"/>
      <c r="AC126" s="33"/>
      <c r="AD126" s="33"/>
      <c r="AE126" s="33"/>
    </row>
    <row r="127" spans="1:31" s="2" customFormat="1" ht="6.95" customHeight="1">
      <c r="A127" s="33"/>
      <c r="B127" s="34"/>
      <c r="C127" s="33"/>
      <c r="D127" s="33"/>
      <c r="E127" s="33"/>
      <c r="F127" s="33"/>
      <c r="G127" s="33"/>
      <c r="H127" s="33"/>
      <c r="I127" s="33"/>
      <c r="J127" s="33"/>
      <c r="K127" s="33"/>
      <c r="L127" s="43"/>
      <c r="S127" s="33"/>
      <c r="T127" s="33"/>
      <c r="U127" s="33"/>
      <c r="V127" s="33"/>
      <c r="W127" s="33"/>
      <c r="X127" s="33"/>
      <c r="Y127" s="33"/>
      <c r="Z127" s="33"/>
      <c r="AA127" s="33"/>
      <c r="AB127" s="33"/>
      <c r="AC127" s="33"/>
      <c r="AD127" s="33"/>
      <c r="AE127" s="33"/>
    </row>
    <row r="128" spans="1:31" s="2" customFormat="1" ht="12" customHeight="1">
      <c r="A128" s="33"/>
      <c r="B128" s="34"/>
      <c r="C128" s="28" t="s">
        <v>20</v>
      </c>
      <c r="D128" s="33"/>
      <c r="E128" s="33"/>
      <c r="F128" s="26" t="str">
        <f>F16</f>
        <v xml:space="preserve"> </v>
      </c>
      <c r="G128" s="33"/>
      <c r="H128" s="33"/>
      <c r="I128" s="28" t="s">
        <v>22</v>
      </c>
      <c r="J128" s="56" t="str">
        <f>IF(J16="","",J16)</f>
        <v>23. 4. 2025</v>
      </c>
      <c r="K128" s="33"/>
      <c r="L128" s="43"/>
      <c r="S128" s="33"/>
      <c r="T128" s="33"/>
      <c r="U128" s="33"/>
      <c r="V128" s="33"/>
      <c r="W128" s="33"/>
      <c r="X128" s="33"/>
      <c r="Y128" s="33"/>
      <c r="Z128" s="33"/>
      <c r="AA128" s="33"/>
      <c r="AB128" s="33"/>
      <c r="AC128" s="33"/>
      <c r="AD128" s="33"/>
      <c r="AE128" s="33"/>
    </row>
    <row r="129" spans="1:65" s="2" customFormat="1" ht="6.95" customHeight="1">
      <c r="A129" s="33"/>
      <c r="B129" s="34"/>
      <c r="C129" s="33"/>
      <c r="D129" s="33"/>
      <c r="E129" s="33"/>
      <c r="F129" s="33"/>
      <c r="G129" s="33"/>
      <c r="H129" s="33"/>
      <c r="I129" s="33"/>
      <c r="J129" s="33"/>
      <c r="K129" s="33"/>
      <c r="L129" s="43"/>
      <c r="S129" s="33"/>
      <c r="T129" s="33"/>
      <c r="U129" s="33"/>
      <c r="V129" s="33"/>
      <c r="W129" s="33"/>
      <c r="X129" s="33"/>
      <c r="Y129" s="33"/>
      <c r="Z129" s="33"/>
      <c r="AA129" s="33"/>
      <c r="AB129" s="33"/>
      <c r="AC129" s="33"/>
      <c r="AD129" s="33"/>
      <c r="AE129" s="33"/>
    </row>
    <row r="130" spans="1:65" s="2" customFormat="1" ht="25.7" customHeight="1">
      <c r="A130" s="33"/>
      <c r="B130" s="34"/>
      <c r="C130" s="28" t="s">
        <v>24</v>
      </c>
      <c r="D130" s="33"/>
      <c r="E130" s="33"/>
      <c r="F130" s="26" t="str">
        <f>E19</f>
        <v>Statutární město Brno</v>
      </c>
      <c r="G130" s="33"/>
      <c r="H130" s="33"/>
      <c r="I130" s="28" t="s">
        <v>30</v>
      </c>
      <c r="J130" s="31" t="str">
        <f>E25</f>
        <v>Sweco a.s., divize Morava</v>
      </c>
      <c r="K130" s="33"/>
      <c r="L130" s="43"/>
      <c r="S130" s="33"/>
      <c r="T130" s="33"/>
      <c r="U130" s="33"/>
      <c r="V130" s="33"/>
      <c r="W130" s="33"/>
      <c r="X130" s="33"/>
      <c r="Y130" s="33"/>
      <c r="Z130" s="33"/>
      <c r="AA130" s="33"/>
      <c r="AB130" s="33"/>
      <c r="AC130" s="33"/>
      <c r="AD130" s="33"/>
      <c r="AE130" s="33"/>
    </row>
    <row r="131" spans="1:65" s="2" customFormat="1" ht="15.2" customHeight="1">
      <c r="A131" s="33"/>
      <c r="B131" s="34"/>
      <c r="C131" s="28" t="s">
        <v>28</v>
      </c>
      <c r="D131" s="33"/>
      <c r="E131" s="33"/>
      <c r="F131" s="26" t="str">
        <f>IF(E22="","",E22)</f>
        <v>Vyplň údaj</v>
      </c>
      <c r="G131" s="33"/>
      <c r="H131" s="33"/>
      <c r="I131" s="28" t="s">
        <v>33</v>
      </c>
      <c r="J131" s="31" t="str">
        <f>E28</f>
        <v xml:space="preserve"> </v>
      </c>
      <c r="K131" s="33"/>
      <c r="L131" s="43"/>
      <c r="S131" s="33"/>
      <c r="T131" s="33"/>
      <c r="U131" s="33"/>
      <c r="V131" s="33"/>
      <c r="W131" s="33"/>
      <c r="X131" s="33"/>
      <c r="Y131" s="33"/>
      <c r="Z131" s="33"/>
      <c r="AA131" s="33"/>
      <c r="AB131" s="33"/>
      <c r="AC131" s="33"/>
      <c r="AD131" s="33"/>
      <c r="AE131" s="33"/>
    </row>
    <row r="132" spans="1:65" s="2" customFormat="1" ht="10.35" customHeight="1">
      <c r="A132" s="33"/>
      <c r="B132" s="34"/>
      <c r="C132" s="33"/>
      <c r="D132" s="33"/>
      <c r="E132" s="33"/>
      <c r="F132" s="33"/>
      <c r="G132" s="33"/>
      <c r="H132" s="33"/>
      <c r="I132" s="33"/>
      <c r="J132" s="33"/>
      <c r="K132" s="33"/>
      <c r="L132" s="43"/>
      <c r="S132" s="33"/>
      <c r="T132" s="33"/>
      <c r="U132" s="33"/>
      <c r="V132" s="33"/>
      <c r="W132" s="33"/>
      <c r="X132" s="33"/>
      <c r="Y132" s="33"/>
      <c r="Z132" s="33"/>
      <c r="AA132" s="33"/>
      <c r="AB132" s="33"/>
      <c r="AC132" s="33"/>
      <c r="AD132" s="33"/>
      <c r="AE132" s="33"/>
    </row>
    <row r="133" spans="1:65" s="11" customFormat="1" ht="29.25" customHeight="1">
      <c r="A133" s="126"/>
      <c r="B133" s="127"/>
      <c r="C133" s="128" t="s">
        <v>143</v>
      </c>
      <c r="D133" s="129" t="s">
        <v>60</v>
      </c>
      <c r="E133" s="129" t="s">
        <v>56</v>
      </c>
      <c r="F133" s="129" t="s">
        <v>57</v>
      </c>
      <c r="G133" s="129" t="s">
        <v>144</v>
      </c>
      <c r="H133" s="129" t="s">
        <v>145</v>
      </c>
      <c r="I133" s="129" t="s">
        <v>146</v>
      </c>
      <c r="J133" s="129" t="s">
        <v>120</v>
      </c>
      <c r="K133" s="130" t="s">
        <v>147</v>
      </c>
      <c r="L133" s="131"/>
      <c r="M133" s="63" t="s">
        <v>1</v>
      </c>
      <c r="N133" s="64" t="s">
        <v>39</v>
      </c>
      <c r="O133" s="64" t="s">
        <v>148</v>
      </c>
      <c r="P133" s="64" t="s">
        <v>149</v>
      </c>
      <c r="Q133" s="64" t="s">
        <v>150</v>
      </c>
      <c r="R133" s="64" t="s">
        <v>151</v>
      </c>
      <c r="S133" s="64" t="s">
        <v>152</v>
      </c>
      <c r="T133" s="65" t="s">
        <v>153</v>
      </c>
      <c r="U133" s="126"/>
      <c r="V133" s="126"/>
      <c r="W133" s="126"/>
      <c r="X133" s="126"/>
      <c r="Y133" s="126"/>
      <c r="Z133" s="126"/>
      <c r="AA133" s="126"/>
      <c r="AB133" s="126"/>
      <c r="AC133" s="126"/>
      <c r="AD133" s="126"/>
      <c r="AE133" s="126"/>
    </row>
    <row r="134" spans="1:65" s="2" customFormat="1" ht="22.9" customHeight="1">
      <c r="A134" s="33"/>
      <c r="B134" s="34"/>
      <c r="C134" s="70" t="s">
        <v>154</v>
      </c>
      <c r="D134" s="33"/>
      <c r="E134" s="33"/>
      <c r="F134" s="33"/>
      <c r="G134" s="33"/>
      <c r="H134" s="33"/>
      <c r="I134" s="33"/>
      <c r="J134" s="132">
        <f>BK134</f>
        <v>0</v>
      </c>
      <c r="K134" s="33"/>
      <c r="L134" s="34"/>
      <c r="M134" s="66"/>
      <c r="N134" s="57"/>
      <c r="O134" s="67"/>
      <c r="P134" s="133">
        <f>P135+P161+P528+P545</f>
        <v>0</v>
      </c>
      <c r="Q134" s="67"/>
      <c r="R134" s="133">
        <f>R135+R161+R528+R545</f>
        <v>0.30024625000000005</v>
      </c>
      <c r="S134" s="67"/>
      <c r="T134" s="134">
        <f>T135+T161+T528+T545</f>
        <v>0.17499999999999999</v>
      </c>
      <c r="U134" s="33"/>
      <c r="V134" s="33"/>
      <c r="W134" s="33"/>
      <c r="X134" s="33"/>
      <c r="Y134" s="33"/>
      <c r="Z134" s="33"/>
      <c r="AA134" s="33"/>
      <c r="AB134" s="33"/>
      <c r="AC134" s="33"/>
      <c r="AD134" s="33"/>
      <c r="AE134" s="33"/>
      <c r="AT134" s="18" t="s">
        <v>74</v>
      </c>
      <c r="AU134" s="18" t="s">
        <v>122</v>
      </c>
      <c r="BK134" s="135">
        <f>BK135+BK161+BK528+BK545</f>
        <v>0</v>
      </c>
    </row>
    <row r="135" spans="1:65" s="12" customFormat="1" ht="25.9" customHeight="1">
      <c r="B135" s="136"/>
      <c r="D135" s="137" t="s">
        <v>74</v>
      </c>
      <c r="E135" s="138" t="s">
        <v>155</v>
      </c>
      <c r="F135" s="138" t="s">
        <v>155</v>
      </c>
      <c r="I135" s="139"/>
      <c r="J135" s="140">
        <f>BK135</f>
        <v>0</v>
      </c>
      <c r="L135" s="136"/>
      <c r="M135" s="141"/>
      <c r="N135" s="142"/>
      <c r="O135" s="142"/>
      <c r="P135" s="143">
        <f>P136</f>
        <v>0</v>
      </c>
      <c r="Q135" s="142"/>
      <c r="R135" s="143">
        <f>R136</f>
        <v>0</v>
      </c>
      <c r="S135" s="142"/>
      <c r="T135" s="144">
        <f>T136</f>
        <v>0</v>
      </c>
      <c r="AR135" s="137" t="s">
        <v>81</v>
      </c>
      <c r="AT135" s="145" t="s">
        <v>74</v>
      </c>
      <c r="AU135" s="145" t="s">
        <v>75</v>
      </c>
      <c r="AY135" s="137" t="s">
        <v>157</v>
      </c>
      <c r="BK135" s="146">
        <f>BK136</f>
        <v>0</v>
      </c>
    </row>
    <row r="136" spans="1:65" s="12" customFormat="1" ht="22.9" customHeight="1">
      <c r="B136" s="136"/>
      <c r="D136" s="137" t="s">
        <v>74</v>
      </c>
      <c r="E136" s="147" t="s">
        <v>911</v>
      </c>
      <c r="F136" s="147" t="s">
        <v>912</v>
      </c>
      <c r="I136" s="139"/>
      <c r="J136" s="148">
        <f>BK136</f>
        <v>0</v>
      </c>
      <c r="L136" s="136"/>
      <c r="M136" s="141"/>
      <c r="N136" s="142"/>
      <c r="O136" s="142"/>
      <c r="P136" s="143">
        <f>SUM(P137:P160)</f>
        <v>0</v>
      </c>
      <c r="Q136" s="142"/>
      <c r="R136" s="143">
        <f>SUM(R137:R160)</f>
        <v>0</v>
      </c>
      <c r="S136" s="142"/>
      <c r="T136" s="144">
        <f>SUM(T137:T160)</f>
        <v>0</v>
      </c>
      <c r="AR136" s="137" t="s">
        <v>81</v>
      </c>
      <c r="AT136" s="145" t="s">
        <v>74</v>
      </c>
      <c r="AU136" s="145" t="s">
        <v>81</v>
      </c>
      <c r="AY136" s="137" t="s">
        <v>157</v>
      </c>
      <c r="BK136" s="146">
        <f>SUM(BK137:BK160)</f>
        <v>0</v>
      </c>
    </row>
    <row r="137" spans="1:65" s="2" customFormat="1" ht="24.2" customHeight="1">
      <c r="A137" s="33"/>
      <c r="B137" s="149"/>
      <c r="C137" s="150" t="s">
        <v>81</v>
      </c>
      <c r="D137" s="150" t="s">
        <v>159</v>
      </c>
      <c r="E137" s="151" t="s">
        <v>1400</v>
      </c>
      <c r="F137" s="152" t="s">
        <v>1401</v>
      </c>
      <c r="G137" s="153" t="s">
        <v>302</v>
      </c>
      <c r="H137" s="154">
        <v>0.17499999999999999</v>
      </c>
      <c r="I137" s="155"/>
      <c r="J137" s="156">
        <f>ROUND(I137*H137,2)</f>
        <v>0</v>
      </c>
      <c r="K137" s="152" t="s">
        <v>381</v>
      </c>
      <c r="L137" s="34"/>
      <c r="M137" s="157" t="s">
        <v>1</v>
      </c>
      <c r="N137" s="158" t="s">
        <v>40</v>
      </c>
      <c r="O137" s="59"/>
      <c r="P137" s="159">
        <f>O137*H137</f>
        <v>0</v>
      </c>
      <c r="Q137" s="159">
        <v>0</v>
      </c>
      <c r="R137" s="159">
        <f>Q137*H137</f>
        <v>0</v>
      </c>
      <c r="S137" s="159">
        <v>0</v>
      </c>
      <c r="T137" s="160">
        <f>S137*H137</f>
        <v>0</v>
      </c>
      <c r="U137" s="33"/>
      <c r="V137" s="33"/>
      <c r="W137" s="33"/>
      <c r="X137" s="33"/>
      <c r="Y137" s="33"/>
      <c r="Z137" s="33"/>
      <c r="AA137" s="33"/>
      <c r="AB137" s="33"/>
      <c r="AC137" s="33"/>
      <c r="AD137" s="33"/>
      <c r="AE137" s="33"/>
      <c r="AR137" s="161" t="s">
        <v>578</v>
      </c>
      <c r="AT137" s="161" t="s">
        <v>159</v>
      </c>
      <c r="AU137" s="161" t="s">
        <v>83</v>
      </c>
      <c r="AY137" s="18" t="s">
        <v>157</v>
      </c>
      <c r="BE137" s="162">
        <f>IF(N137="základní",J137,0)</f>
        <v>0</v>
      </c>
      <c r="BF137" s="162">
        <f>IF(N137="snížená",J137,0)</f>
        <v>0</v>
      </c>
      <c r="BG137" s="162">
        <f>IF(N137="zákl. přenesená",J137,0)</f>
        <v>0</v>
      </c>
      <c r="BH137" s="162">
        <f>IF(N137="sníž. přenesená",J137,0)</f>
        <v>0</v>
      </c>
      <c r="BI137" s="162">
        <f>IF(N137="nulová",J137,0)</f>
        <v>0</v>
      </c>
      <c r="BJ137" s="18" t="s">
        <v>81</v>
      </c>
      <c r="BK137" s="162">
        <f>ROUND(I137*H137,2)</f>
        <v>0</v>
      </c>
      <c r="BL137" s="18" t="s">
        <v>578</v>
      </c>
      <c r="BM137" s="161" t="s">
        <v>1402</v>
      </c>
    </row>
    <row r="138" spans="1:65" s="2" customFormat="1" ht="19.5">
      <c r="A138" s="33"/>
      <c r="B138" s="34"/>
      <c r="C138" s="33"/>
      <c r="D138" s="163" t="s">
        <v>166</v>
      </c>
      <c r="E138" s="33"/>
      <c r="F138" s="164" t="s">
        <v>1403</v>
      </c>
      <c r="G138" s="33"/>
      <c r="H138" s="33"/>
      <c r="I138" s="165"/>
      <c r="J138" s="33"/>
      <c r="K138" s="33"/>
      <c r="L138" s="34"/>
      <c r="M138" s="166"/>
      <c r="N138" s="167"/>
      <c r="O138" s="59"/>
      <c r="P138" s="59"/>
      <c r="Q138" s="59"/>
      <c r="R138" s="59"/>
      <c r="S138" s="59"/>
      <c r="T138" s="60"/>
      <c r="U138" s="33"/>
      <c r="V138" s="33"/>
      <c r="W138" s="33"/>
      <c r="X138" s="33"/>
      <c r="Y138" s="33"/>
      <c r="Z138" s="33"/>
      <c r="AA138" s="33"/>
      <c r="AB138" s="33"/>
      <c r="AC138" s="33"/>
      <c r="AD138" s="33"/>
      <c r="AE138" s="33"/>
      <c r="AT138" s="18" t="s">
        <v>166</v>
      </c>
      <c r="AU138" s="18" t="s">
        <v>83</v>
      </c>
    </row>
    <row r="139" spans="1:65" s="13" customFormat="1" ht="22.5">
      <c r="B139" s="169"/>
      <c r="D139" s="163" t="s">
        <v>170</v>
      </c>
      <c r="E139" s="170" t="s">
        <v>1</v>
      </c>
      <c r="F139" s="171" t="s">
        <v>1404</v>
      </c>
      <c r="H139" s="170" t="s">
        <v>1</v>
      </c>
      <c r="I139" s="172"/>
      <c r="L139" s="169"/>
      <c r="M139" s="173"/>
      <c r="N139" s="174"/>
      <c r="O139" s="174"/>
      <c r="P139" s="174"/>
      <c r="Q139" s="174"/>
      <c r="R139" s="174"/>
      <c r="S139" s="174"/>
      <c r="T139" s="175"/>
      <c r="AT139" s="170" t="s">
        <v>170</v>
      </c>
      <c r="AU139" s="170" t="s">
        <v>83</v>
      </c>
      <c r="AV139" s="13" t="s">
        <v>81</v>
      </c>
      <c r="AW139" s="13" t="s">
        <v>32</v>
      </c>
      <c r="AX139" s="13" t="s">
        <v>75</v>
      </c>
      <c r="AY139" s="170" t="s">
        <v>157</v>
      </c>
    </row>
    <row r="140" spans="1:65" s="13" customFormat="1" ht="11.25">
      <c r="B140" s="169"/>
      <c r="D140" s="163" t="s">
        <v>170</v>
      </c>
      <c r="E140" s="170" t="s">
        <v>1</v>
      </c>
      <c r="F140" s="171" t="s">
        <v>1405</v>
      </c>
      <c r="H140" s="170" t="s">
        <v>1</v>
      </c>
      <c r="I140" s="172"/>
      <c r="L140" s="169"/>
      <c r="M140" s="173"/>
      <c r="N140" s="174"/>
      <c r="O140" s="174"/>
      <c r="P140" s="174"/>
      <c r="Q140" s="174"/>
      <c r="R140" s="174"/>
      <c r="S140" s="174"/>
      <c r="T140" s="175"/>
      <c r="AT140" s="170" t="s">
        <v>170</v>
      </c>
      <c r="AU140" s="170" t="s">
        <v>83</v>
      </c>
      <c r="AV140" s="13" t="s">
        <v>81</v>
      </c>
      <c r="AW140" s="13" t="s">
        <v>32</v>
      </c>
      <c r="AX140" s="13" t="s">
        <v>75</v>
      </c>
      <c r="AY140" s="170" t="s">
        <v>157</v>
      </c>
    </row>
    <row r="141" spans="1:65" s="13" customFormat="1" ht="11.25">
      <c r="B141" s="169"/>
      <c r="D141" s="163" t="s">
        <v>170</v>
      </c>
      <c r="E141" s="170" t="s">
        <v>1</v>
      </c>
      <c r="F141" s="171" t="s">
        <v>1406</v>
      </c>
      <c r="H141" s="170" t="s">
        <v>1</v>
      </c>
      <c r="I141" s="172"/>
      <c r="L141" s="169"/>
      <c r="M141" s="173"/>
      <c r="N141" s="174"/>
      <c r="O141" s="174"/>
      <c r="P141" s="174"/>
      <c r="Q141" s="174"/>
      <c r="R141" s="174"/>
      <c r="S141" s="174"/>
      <c r="T141" s="175"/>
      <c r="AT141" s="170" t="s">
        <v>170</v>
      </c>
      <c r="AU141" s="170" t="s">
        <v>83</v>
      </c>
      <c r="AV141" s="13" t="s">
        <v>81</v>
      </c>
      <c r="AW141" s="13" t="s">
        <v>32</v>
      </c>
      <c r="AX141" s="13" t="s">
        <v>75</v>
      </c>
      <c r="AY141" s="170" t="s">
        <v>157</v>
      </c>
    </row>
    <row r="142" spans="1:65" s="14" customFormat="1" ht="11.25">
      <c r="B142" s="176"/>
      <c r="D142" s="163" t="s">
        <v>170</v>
      </c>
      <c r="E142" s="177" t="s">
        <v>1</v>
      </c>
      <c r="F142" s="178" t="s">
        <v>1407</v>
      </c>
      <c r="H142" s="179">
        <v>0.17499999999999999</v>
      </c>
      <c r="I142" s="180"/>
      <c r="L142" s="176"/>
      <c r="M142" s="181"/>
      <c r="N142" s="182"/>
      <c r="O142" s="182"/>
      <c r="P142" s="182"/>
      <c r="Q142" s="182"/>
      <c r="R142" s="182"/>
      <c r="S142" s="182"/>
      <c r="T142" s="183"/>
      <c r="AT142" s="177" t="s">
        <v>170</v>
      </c>
      <c r="AU142" s="177" t="s">
        <v>83</v>
      </c>
      <c r="AV142" s="14" t="s">
        <v>83</v>
      </c>
      <c r="AW142" s="14" t="s">
        <v>32</v>
      </c>
      <c r="AX142" s="14" t="s">
        <v>75</v>
      </c>
      <c r="AY142" s="177" t="s">
        <v>157</v>
      </c>
    </row>
    <row r="143" spans="1:65" s="15" customFormat="1" ht="11.25">
      <c r="B143" s="184"/>
      <c r="D143" s="163" t="s">
        <v>170</v>
      </c>
      <c r="E143" s="185" t="s">
        <v>1</v>
      </c>
      <c r="F143" s="186" t="s">
        <v>195</v>
      </c>
      <c r="H143" s="187">
        <v>0.17499999999999999</v>
      </c>
      <c r="I143" s="188"/>
      <c r="L143" s="184"/>
      <c r="M143" s="189"/>
      <c r="N143" s="190"/>
      <c r="O143" s="190"/>
      <c r="P143" s="190"/>
      <c r="Q143" s="190"/>
      <c r="R143" s="190"/>
      <c r="S143" s="190"/>
      <c r="T143" s="191"/>
      <c r="AT143" s="185" t="s">
        <v>170</v>
      </c>
      <c r="AU143" s="185" t="s">
        <v>83</v>
      </c>
      <c r="AV143" s="15" t="s">
        <v>164</v>
      </c>
      <c r="AW143" s="15" t="s">
        <v>32</v>
      </c>
      <c r="AX143" s="15" t="s">
        <v>81</v>
      </c>
      <c r="AY143" s="185" t="s">
        <v>157</v>
      </c>
    </row>
    <row r="144" spans="1:65" s="2" customFormat="1" ht="24.2" customHeight="1">
      <c r="A144" s="33"/>
      <c r="B144" s="149"/>
      <c r="C144" s="150" t="s">
        <v>83</v>
      </c>
      <c r="D144" s="150" t="s">
        <v>159</v>
      </c>
      <c r="E144" s="151" t="s">
        <v>1408</v>
      </c>
      <c r="F144" s="152" t="s">
        <v>1409</v>
      </c>
      <c r="G144" s="153" t="s">
        <v>302</v>
      </c>
      <c r="H144" s="154">
        <v>0.17499999999999999</v>
      </c>
      <c r="I144" s="155"/>
      <c r="J144" s="156">
        <f>ROUND(I144*H144,2)</f>
        <v>0</v>
      </c>
      <c r="K144" s="152" t="s">
        <v>381</v>
      </c>
      <c r="L144" s="34"/>
      <c r="M144" s="157" t="s">
        <v>1</v>
      </c>
      <c r="N144" s="158" t="s">
        <v>40</v>
      </c>
      <c r="O144" s="59"/>
      <c r="P144" s="159">
        <f>O144*H144</f>
        <v>0</v>
      </c>
      <c r="Q144" s="159">
        <v>0</v>
      </c>
      <c r="R144" s="159">
        <f>Q144*H144</f>
        <v>0</v>
      </c>
      <c r="S144" s="159">
        <v>0</v>
      </c>
      <c r="T144" s="160">
        <f>S144*H144</f>
        <v>0</v>
      </c>
      <c r="U144" s="33"/>
      <c r="V144" s="33"/>
      <c r="W144" s="33"/>
      <c r="X144" s="33"/>
      <c r="Y144" s="33"/>
      <c r="Z144" s="33"/>
      <c r="AA144" s="33"/>
      <c r="AB144" s="33"/>
      <c r="AC144" s="33"/>
      <c r="AD144" s="33"/>
      <c r="AE144" s="33"/>
      <c r="AR144" s="161" t="s">
        <v>578</v>
      </c>
      <c r="AT144" s="161" t="s">
        <v>159</v>
      </c>
      <c r="AU144" s="161" t="s">
        <v>83</v>
      </c>
      <c r="AY144" s="18" t="s">
        <v>157</v>
      </c>
      <c r="BE144" s="162">
        <f>IF(N144="základní",J144,0)</f>
        <v>0</v>
      </c>
      <c r="BF144" s="162">
        <f>IF(N144="snížená",J144,0)</f>
        <v>0</v>
      </c>
      <c r="BG144" s="162">
        <f>IF(N144="zákl. přenesená",J144,0)</f>
        <v>0</v>
      </c>
      <c r="BH144" s="162">
        <f>IF(N144="sníž. přenesená",J144,0)</f>
        <v>0</v>
      </c>
      <c r="BI144" s="162">
        <f>IF(N144="nulová",J144,0)</f>
        <v>0</v>
      </c>
      <c r="BJ144" s="18" t="s">
        <v>81</v>
      </c>
      <c r="BK144" s="162">
        <f>ROUND(I144*H144,2)</f>
        <v>0</v>
      </c>
      <c r="BL144" s="18" t="s">
        <v>578</v>
      </c>
      <c r="BM144" s="161" t="s">
        <v>1410</v>
      </c>
    </row>
    <row r="145" spans="1:65" s="2" customFormat="1" ht="19.5">
      <c r="A145" s="33"/>
      <c r="B145" s="34"/>
      <c r="C145" s="33"/>
      <c r="D145" s="163" t="s">
        <v>166</v>
      </c>
      <c r="E145" s="33"/>
      <c r="F145" s="164" t="s">
        <v>1411</v>
      </c>
      <c r="G145" s="33"/>
      <c r="H145" s="33"/>
      <c r="I145" s="165"/>
      <c r="J145" s="33"/>
      <c r="K145" s="33"/>
      <c r="L145" s="34"/>
      <c r="M145" s="166"/>
      <c r="N145" s="167"/>
      <c r="O145" s="59"/>
      <c r="P145" s="59"/>
      <c r="Q145" s="59"/>
      <c r="R145" s="59"/>
      <c r="S145" s="59"/>
      <c r="T145" s="60"/>
      <c r="U145" s="33"/>
      <c r="V145" s="33"/>
      <c r="W145" s="33"/>
      <c r="X145" s="33"/>
      <c r="Y145" s="33"/>
      <c r="Z145" s="33"/>
      <c r="AA145" s="33"/>
      <c r="AB145" s="33"/>
      <c r="AC145" s="33"/>
      <c r="AD145" s="33"/>
      <c r="AE145" s="33"/>
      <c r="AT145" s="18" t="s">
        <v>166</v>
      </c>
      <c r="AU145" s="18" t="s">
        <v>83</v>
      </c>
    </row>
    <row r="146" spans="1:65" s="13" customFormat="1" ht="22.5">
      <c r="B146" s="169"/>
      <c r="D146" s="163" t="s">
        <v>170</v>
      </c>
      <c r="E146" s="170" t="s">
        <v>1</v>
      </c>
      <c r="F146" s="171" t="s">
        <v>1404</v>
      </c>
      <c r="H146" s="170" t="s">
        <v>1</v>
      </c>
      <c r="I146" s="172"/>
      <c r="L146" s="169"/>
      <c r="M146" s="173"/>
      <c r="N146" s="174"/>
      <c r="O146" s="174"/>
      <c r="P146" s="174"/>
      <c r="Q146" s="174"/>
      <c r="R146" s="174"/>
      <c r="S146" s="174"/>
      <c r="T146" s="175"/>
      <c r="AT146" s="170" t="s">
        <v>170</v>
      </c>
      <c r="AU146" s="170" t="s">
        <v>83</v>
      </c>
      <c r="AV146" s="13" t="s">
        <v>81</v>
      </c>
      <c r="AW146" s="13" t="s">
        <v>32</v>
      </c>
      <c r="AX146" s="13" t="s">
        <v>75</v>
      </c>
      <c r="AY146" s="170" t="s">
        <v>157</v>
      </c>
    </row>
    <row r="147" spans="1:65" s="13" customFormat="1" ht="11.25">
      <c r="B147" s="169"/>
      <c r="D147" s="163" t="s">
        <v>170</v>
      </c>
      <c r="E147" s="170" t="s">
        <v>1</v>
      </c>
      <c r="F147" s="171" t="s">
        <v>1405</v>
      </c>
      <c r="H147" s="170" t="s">
        <v>1</v>
      </c>
      <c r="I147" s="172"/>
      <c r="L147" s="169"/>
      <c r="M147" s="173"/>
      <c r="N147" s="174"/>
      <c r="O147" s="174"/>
      <c r="P147" s="174"/>
      <c r="Q147" s="174"/>
      <c r="R147" s="174"/>
      <c r="S147" s="174"/>
      <c r="T147" s="175"/>
      <c r="AT147" s="170" t="s">
        <v>170</v>
      </c>
      <c r="AU147" s="170" t="s">
        <v>83</v>
      </c>
      <c r="AV147" s="13" t="s">
        <v>81</v>
      </c>
      <c r="AW147" s="13" t="s">
        <v>32</v>
      </c>
      <c r="AX147" s="13" t="s">
        <v>75</v>
      </c>
      <c r="AY147" s="170" t="s">
        <v>157</v>
      </c>
    </row>
    <row r="148" spans="1:65" s="13" customFormat="1" ht="11.25">
      <c r="B148" s="169"/>
      <c r="D148" s="163" t="s">
        <v>170</v>
      </c>
      <c r="E148" s="170" t="s">
        <v>1</v>
      </c>
      <c r="F148" s="171" t="s">
        <v>1406</v>
      </c>
      <c r="H148" s="170" t="s">
        <v>1</v>
      </c>
      <c r="I148" s="172"/>
      <c r="L148" s="169"/>
      <c r="M148" s="173"/>
      <c r="N148" s="174"/>
      <c r="O148" s="174"/>
      <c r="P148" s="174"/>
      <c r="Q148" s="174"/>
      <c r="R148" s="174"/>
      <c r="S148" s="174"/>
      <c r="T148" s="175"/>
      <c r="AT148" s="170" t="s">
        <v>170</v>
      </c>
      <c r="AU148" s="170" t="s">
        <v>83</v>
      </c>
      <c r="AV148" s="13" t="s">
        <v>81</v>
      </c>
      <c r="AW148" s="13" t="s">
        <v>32</v>
      </c>
      <c r="AX148" s="13" t="s">
        <v>75</v>
      </c>
      <c r="AY148" s="170" t="s">
        <v>157</v>
      </c>
    </row>
    <row r="149" spans="1:65" s="14" customFormat="1" ht="11.25">
      <c r="B149" s="176"/>
      <c r="D149" s="163" t="s">
        <v>170</v>
      </c>
      <c r="E149" s="177" t="s">
        <v>1</v>
      </c>
      <c r="F149" s="178" t="s">
        <v>1407</v>
      </c>
      <c r="H149" s="179">
        <v>0.17499999999999999</v>
      </c>
      <c r="I149" s="180"/>
      <c r="L149" s="176"/>
      <c r="M149" s="181"/>
      <c r="N149" s="182"/>
      <c r="O149" s="182"/>
      <c r="P149" s="182"/>
      <c r="Q149" s="182"/>
      <c r="R149" s="182"/>
      <c r="S149" s="182"/>
      <c r="T149" s="183"/>
      <c r="AT149" s="177" t="s">
        <v>170</v>
      </c>
      <c r="AU149" s="177" t="s">
        <v>83</v>
      </c>
      <c r="AV149" s="14" t="s">
        <v>83</v>
      </c>
      <c r="AW149" s="14" t="s">
        <v>32</v>
      </c>
      <c r="AX149" s="14" t="s">
        <v>75</v>
      </c>
      <c r="AY149" s="177" t="s">
        <v>157</v>
      </c>
    </row>
    <row r="150" spans="1:65" s="15" customFormat="1" ht="11.25">
      <c r="B150" s="184"/>
      <c r="D150" s="163" t="s">
        <v>170</v>
      </c>
      <c r="E150" s="185" t="s">
        <v>1</v>
      </c>
      <c r="F150" s="186" t="s">
        <v>195</v>
      </c>
      <c r="H150" s="187">
        <v>0.17499999999999999</v>
      </c>
      <c r="I150" s="188"/>
      <c r="L150" s="184"/>
      <c r="M150" s="189"/>
      <c r="N150" s="190"/>
      <c r="O150" s="190"/>
      <c r="P150" s="190"/>
      <c r="Q150" s="190"/>
      <c r="R150" s="190"/>
      <c r="S150" s="190"/>
      <c r="T150" s="191"/>
      <c r="AT150" s="185" t="s">
        <v>170</v>
      </c>
      <c r="AU150" s="185" t="s">
        <v>83</v>
      </c>
      <c r="AV150" s="15" t="s">
        <v>164</v>
      </c>
      <c r="AW150" s="15" t="s">
        <v>32</v>
      </c>
      <c r="AX150" s="15" t="s">
        <v>81</v>
      </c>
      <c r="AY150" s="185" t="s">
        <v>157</v>
      </c>
    </row>
    <row r="151" spans="1:65" s="2" customFormat="1" ht="24.2" customHeight="1">
      <c r="A151" s="33"/>
      <c r="B151" s="149"/>
      <c r="C151" s="150" t="s">
        <v>91</v>
      </c>
      <c r="D151" s="150" t="s">
        <v>159</v>
      </c>
      <c r="E151" s="151" t="s">
        <v>1412</v>
      </c>
      <c r="F151" s="152" t="s">
        <v>1413</v>
      </c>
      <c r="G151" s="153" t="s">
        <v>302</v>
      </c>
      <c r="H151" s="154">
        <v>2.4500000000000002</v>
      </c>
      <c r="I151" s="155"/>
      <c r="J151" s="156">
        <f>ROUND(I151*H151,2)</f>
        <v>0</v>
      </c>
      <c r="K151" s="152" t="s">
        <v>381</v>
      </c>
      <c r="L151" s="34"/>
      <c r="M151" s="157" t="s">
        <v>1</v>
      </c>
      <c r="N151" s="158" t="s">
        <v>40</v>
      </c>
      <c r="O151" s="59"/>
      <c r="P151" s="159">
        <f>O151*H151</f>
        <v>0</v>
      </c>
      <c r="Q151" s="159">
        <v>0</v>
      </c>
      <c r="R151" s="159">
        <f>Q151*H151</f>
        <v>0</v>
      </c>
      <c r="S151" s="159">
        <v>0</v>
      </c>
      <c r="T151" s="160">
        <f>S151*H151</f>
        <v>0</v>
      </c>
      <c r="U151" s="33"/>
      <c r="V151" s="33"/>
      <c r="W151" s="33"/>
      <c r="X151" s="33"/>
      <c r="Y151" s="33"/>
      <c r="Z151" s="33"/>
      <c r="AA151" s="33"/>
      <c r="AB151" s="33"/>
      <c r="AC151" s="33"/>
      <c r="AD151" s="33"/>
      <c r="AE151" s="33"/>
      <c r="AR151" s="161" t="s">
        <v>578</v>
      </c>
      <c r="AT151" s="161" t="s">
        <v>159</v>
      </c>
      <c r="AU151" s="161" t="s">
        <v>83</v>
      </c>
      <c r="AY151" s="18" t="s">
        <v>157</v>
      </c>
      <c r="BE151" s="162">
        <f>IF(N151="základní",J151,0)</f>
        <v>0</v>
      </c>
      <c r="BF151" s="162">
        <f>IF(N151="snížená",J151,0)</f>
        <v>0</v>
      </c>
      <c r="BG151" s="162">
        <f>IF(N151="zákl. přenesená",J151,0)</f>
        <v>0</v>
      </c>
      <c r="BH151" s="162">
        <f>IF(N151="sníž. přenesená",J151,0)</f>
        <v>0</v>
      </c>
      <c r="BI151" s="162">
        <f>IF(N151="nulová",J151,0)</f>
        <v>0</v>
      </c>
      <c r="BJ151" s="18" t="s">
        <v>81</v>
      </c>
      <c r="BK151" s="162">
        <f>ROUND(I151*H151,2)</f>
        <v>0</v>
      </c>
      <c r="BL151" s="18" t="s">
        <v>578</v>
      </c>
      <c r="BM151" s="161" t="s">
        <v>1414</v>
      </c>
    </row>
    <row r="152" spans="1:65" s="2" customFormat="1" ht="19.5">
      <c r="A152" s="33"/>
      <c r="B152" s="34"/>
      <c r="C152" s="33"/>
      <c r="D152" s="163" t="s">
        <v>166</v>
      </c>
      <c r="E152" s="33"/>
      <c r="F152" s="164" t="s">
        <v>1415</v>
      </c>
      <c r="G152" s="33"/>
      <c r="H152" s="33"/>
      <c r="I152" s="165"/>
      <c r="J152" s="33"/>
      <c r="K152" s="33"/>
      <c r="L152" s="34"/>
      <c r="M152" s="166"/>
      <c r="N152" s="167"/>
      <c r="O152" s="59"/>
      <c r="P152" s="59"/>
      <c r="Q152" s="59"/>
      <c r="R152" s="59"/>
      <c r="S152" s="59"/>
      <c r="T152" s="60"/>
      <c r="U152" s="33"/>
      <c r="V152" s="33"/>
      <c r="W152" s="33"/>
      <c r="X152" s="33"/>
      <c r="Y152" s="33"/>
      <c r="Z152" s="33"/>
      <c r="AA152" s="33"/>
      <c r="AB152" s="33"/>
      <c r="AC152" s="33"/>
      <c r="AD152" s="33"/>
      <c r="AE152" s="33"/>
      <c r="AT152" s="18" t="s">
        <v>166</v>
      </c>
      <c r="AU152" s="18" t="s">
        <v>83</v>
      </c>
    </row>
    <row r="153" spans="1:65" s="13" customFormat="1" ht="22.5">
      <c r="B153" s="169"/>
      <c r="D153" s="163" t="s">
        <v>170</v>
      </c>
      <c r="E153" s="170" t="s">
        <v>1</v>
      </c>
      <c r="F153" s="171" t="s">
        <v>1404</v>
      </c>
      <c r="H153" s="170" t="s">
        <v>1</v>
      </c>
      <c r="I153" s="172"/>
      <c r="L153" s="169"/>
      <c r="M153" s="173"/>
      <c r="N153" s="174"/>
      <c r="O153" s="174"/>
      <c r="P153" s="174"/>
      <c r="Q153" s="174"/>
      <c r="R153" s="174"/>
      <c r="S153" s="174"/>
      <c r="T153" s="175"/>
      <c r="AT153" s="170" t="s">
        <v>170</v>
      </c>
      <c r="AU153" s="170" t="s">
        <v>83</v>
      </c>
      <c r="AV153" s="13" t="s">
        <v>81</v>
      </c>
      <c r="AW153" s="13" t="s">
        <v>32</v>
      </c>
      <c r="AX153" s="13" t="s">
        <v>75</v>
      </c>
      <c r="AY153" s="170" t="s">
        <v>157</v>
      </c>
    </row>
    <row r="154" spans="1:65" s="13" customFormat="1" ht="11.25">
      <c r="B154" s="169"/>
      <c r="D154" s="163" t="s">
        <v>170</v>
      </c>
      <c r="E154" s="170" t="s">
        <v>1</v>
      </c>
      <c r="F154" s="171" t="s">
        <v>1405</v>
      </c>
      <c r="H154" s="170" t="s">
        <v>1</v>
      </c>
      <c r="I154" s="172"/>
      <c r="L154" s="169"/>
      <c r="M154" s="173"/>
      <c r="N154" s="174"/>
      <c r="O154" s="174"/>
      <c r="P154" s="174"/>
      <c r="Q154" s="174"/>
      <c r="R154" s="174"/>
      <c r="S154" s="174"/>
      <c r="T154" s="175"/>
      <c r="AT154" s="170" t="s">
        <v>170</v>
      </c>
      <c r="AU154" s="170" t="s">
        <v>83</v>
      </c>
      <c r="AV154" s="13" t="s">
        <v>81</v>
      </c>
      <c r="AW154" s="13" t="s">
        <v>32</v>
      </c>
      <c r="AX154" s="13" t="s">
        <v>75</v>
      </c>
      <c r="AY154" s="170" t="s">
        <v>157</v>
      </c>
    </row>
    <row r="155" spans="1:65" s="13" customFormat="1" ht="11.25">
      <c r="B155" s="169"/>
      <c r="D155" s="163" t="s">
        <v>170</v>
      </c>
      <c r="E155" s="170" t="s">
        <v>1</v>
      </c>
      <c r="F155" s="171" t="s">
        <v>1406</v>
      </c>
      <c r="H155" s="170" t="s">
        <v>1</v>
      </c>
      <c r="I155" s="172"/>
      <c r="L155" s="169"/>
      <c r="M155" s="173"/>
      <c r="N155" s="174"/>
      <c r="O155" s="174"/>
      <c r="P155" s="174"/>
      <c r="Q155" s="174"/>
      <c r="R155" s="174"/>
      <c r="S155" s="174"/>
      <c r="T155" s="175"/>
      <c r="AT155" s="170" t="s">
        <v>170</v>
      </c>
      <c r="AU155" s="170" t="s">
        <v>83</v>
      </c>
      <c r="AV155" s="13" t="s">
        <v>81</v>
      </c>
      <c r="AW155" s="13" t="s">
        <v>32</v>
      </c>
      <c r="AX155" s="13" t="s">
        <v>75</v>
      </c>
      <c r="AY155" s="170" t="s">
        <v>157</v>
      </c>
    </row>
    <row r="156" spans="1:65" s="14" customFormat="1" ht="11.25">
      <c r="B156" s="176"/>
      <c r="D156" s="163" t="s">
        <v>170</v>
      </c>
      <c r="E156" s="177" t="s">
        <v>1</v>
      </c>
      <c r="F156" s="178" t="s">
        <v>1407</v>
      </c>
      <c r="H156" s="179">
        <v>0.17499999999999999</v>
      </c>
      <c r="I156" s="180"/>
      <c r="L156" s="176"/>
      <c r="M156" s="181"/>
      <c r="N156" s="182"/>
      <c r="O156" s="182"/>
      <c r="P156" s="182"/>
      <c r="Q156" s="182"/>
      <c r="R156" s="182"/>
      <c r="S156" s="182"/>
      <c r="T156" s="183"/>
      <c r="AT156" s="177" t="s">
        <v>170</v>
      </c>
      <c r="AU156" s="177" t="s">
        <v>83</v>
      </c>
      <c r="AV156" s="14" t="s">
        <v>83</v>
      </c>
      <c r="AW156" s="14" t="s">
        <v>32</v>
      </c>
      <c r="AX156" s="14" t="s">
        <v>75</v>
      </c>
      <c r="AY156" s="177" t="s">
        <v>157</v>
      </c>
    </row>
    <row r="157" spans="1:65" s="15" customFormat="1" ht="11.25">
      <c r="B157" s="184"/>
      <c r="D157" s="163" t="s">
        <v>170</v>
      </c>
      <c r="E157" s="185" t="s">
        <v>1</v>
      </c>
      <c r="F157" s="186" t="s">
        <v>195</v>
      </c>
      <c r="H157" s="187">
        <v>0.17499999999999999</v>
      </c>
      <c r="I157" s="188"/>
      <c r="L157" s="184"/>
      <c r="M157" s="189"/>
      <c r="N157" s="190"/>
      <c r="O157" s="190"/>
      <c r="P157" s="190"/>
      <c r="Q157" s="190"/>
      <c r="R157" s="190"/>
      <c r="S157" s="190"/>
      <c r="T157" s="191"/>
      <c r="AT157" s="185" t="s">
        <v>170</v>
      </c>
      <c r="AU157" s="185" t="s">
        <v>83</v>
      </c>
      <c r="AV157" s="15" t="s">
        <v>164</v>
      </c>
      <c r="AW157" s="15" t="s">
        <v>32</v>
      </c>
      <c r="AX157" s="15" t="s">
        <v>81</v>
      </c>
      <c r="AY157" s="185" t="s">
        <v>157</v>
      </c>
    </row>
    <row r="158" spans="1:65" s="14" customFormat="1" ht="11.25">
      <c r="B158" s="176"/>
      <c r="D158" s="163" t="s">
        <v>170</v>
      </c>
      <c r="F158" s="178" t="s">
        <v>1416</v>
      </c>
      <c r="H158" s="179">
        <v>2.4500000000000002</v>
      </c>
      <c r="I158" s="180"/>
      <c r="L158" s="176"/>
      <c r="M158" s="181"/>
      <c r="N158" s="182"/>
      <c r="O158" s="182"/>
      <c r="P158" s="182"/>
      <c r="Q158" s="182"/>
      <c r="R158" s="182"/>
      <c r="S158" s="182"/>
      <c r="T158" s="183"/>
      <c r="AT158" s="177" t="s">
        <v>170</v>
      </c>
      <c r="AU158" s="177" t="s">
        <v>83</v>
      </c>
      <c r="AV158" s="14" t="s">
        <v>83</v>
      </c>
      <c r="AW158" s="14" t="s">
        <v>3</v>
      </c>
      <c r="AX158" s="14" t="s">
        <v>81</v>
      </c>
      <c r="AY158" s="177" t="s">
        <v>157</v>
      </c>
    </row>
    <row r="159" spans="1:65" s="2" customFormat="1" ht="33" customHeight="1">
      <c r="A159" s="33"/>
      <c r="B159" s="149"/>
      <c r="C159" s="150" t="s">
        <v>164</v>
      </c>
      <c r="D159" s="150" t="s">
        <v>159</v>
      </c>
      <c r="E159" s="151" t="s">
        <v>1417</v>
      </c>
      <c r="F159" s="152" t="s">
        <v>1418</v>
      </c>
      <c r="G159" s="153" t="s">
        <v>302</v>
      </c>
      <c r="H159" s="154">
        <v>0.17499999999999999</v>
      </c>
      <c r="I159" s="155"/>
      <c r="J159" s="156">
        <f>ROUND(I159*H159,2)</f>
        <v>0</v>
      </c>
      <c r="K159" s="152" t="s">
        <v>381</v>
      </c>
      <c r="L159" s="34"/>
      <c r="M159" s="157" t="s">
        <v>1</v>
      </c>
      <c r="N159" s="158" t="s">
        <v>40</v>
      </c>
      <c r="O159" s="59"/>
      <c r="P159" s="159">
        <f>O159*H159</f>
        <v>0</v>
      </c>
      <c r="Q159" s="159">
        <v>0</v>
      </c>
      <c r="R159" s="159">
        <f>Q159*H159</f>
        <v>0</v>
      </c>
      <c r="S159" s="159">
        <v>0</v>
      </c>
      <c r="T159" s="160">
        <f>S159*H159</f>
        <v>0</v>
      </c>
      <c r="U159" s="33"/>
      <c r="V159" s="33"/>
      <c r="W159" s="33"/>
      <c r="X159" s="33"/>
      <c r="Y159" s="33"/>
      <c r="Z159" s="33"/>
      <c r="AA159" s="33"/>
      <c r="AB159" s="33"/>
      <c r="AC159" s="33"/>
      <c r="AD159" s="33"/>
      <c r="AE159" s="33"/>
      <c r="AR159" s="161" t="s">
        <v>164</v>
      </c>
      <c r="AT159" s="161" t="s">
        <v>159</v>
      </c>
      <c r="AU159" s="161" t="s">
        <v>83</v>
      </c>
      <c r="AY159" s="18" t="s">
        <v>157</v>
      </c>
      <c r="BE159" s="162">
        <f>IF(N159="základní",J159,0)</f>
        <v>0</v>
      </c>
      <c r="BF159" s="162">
        <f>IF(N159="snížená",J159,0)</f>
        <v>0</v>
      </c>
      <c r="BG159" s="162">
        <f>IF(N159="zákl. přenesená",J159,0)</f>
        <v>0</v>
      </c>
      <c r="BH159" s="162">
        <f>IF(N159="sníž. přenesená",J159,0)</f>
        <v>0</v>
      </c>
      <c r="BI159" s="162">
        <f>IF(N159="nulová",J159,0)</f>
        <v>0</v>
      </c>
      <c r="BJ159" s="18" t="s">
        <v>81</v>
      </c>
      <c r="BK159" s="162">
        <f>ROUND(I159*H159,2)</f>
        <v>0</v>
      </c>
      <c r="BL159" s="18" t="s">
        <v>164</v>
      </c>
      <c r="BM159" s="161" t="s">
        <v>1419</v>
      </c>
    </row>
    <row r="160" spans="1:65" s="2" customFormat="1" ht="29.25">
      <c r="A160" s="33"/>
      <c r="B160" s="34"/>
      <c r="C160" s="33"/>
      <c r="D160" s="163" t="s">
        <v>166</v>
      </c>
      <c r="E160" s="33"/>
      <c r="F160" s="164" t="s">
        <v>1420</v>
      </c>
      <c r="G160" s="33"/>
      <c r="H160" s="33"/>
      <c r="I160" s="165"/>
      <c r="J160" s="33"/>
      <c r="K160" s="33"/>
      <c r="L160" s="34"/>
      <c r="M160" s="166"/>
      <c r="N160" s="167"/>
      <c r="O160" s="59"/>
      <c r="P160" s="59"/>
      <c r="Q160" s="59"/>
      <c r="R160" s="59"/>
      <c r="S160" s="59"/>
      <c r="T160" s="60"/>
      <c r="U160" s="33"/>
      <c r="V160" s="33"/>
      <c r="W160" s="33"/>
      <c r="X160" s="33"/>
      <c r="Y160" s="33"/>
      <c r="Z160" s="33"/>
      <c r="AA160" s="33"/>
      <c r="AB160" s="33"/>
      <c r="AC160" s="33"/>
      <c r="AD160" s="33"/>
      <c r="AE160" s="33"/>
      <c r="AT160" s="18" t="s">
        <v>166</v>
      </c>
      <c r="AU160" s="18" t="s">
        <v>83</v>
      </c>
    </row>
    <row r="161" spans="1:65" s="12" customFormat="1" ht="25.9" customHeight="1">
      <c r="B161" s="136"/>
      <c r="D161" s="137" t="s">
        <v>74</v>
      </c>
      <c r="E161" s="138" t="s">
        <v>969</v>
      </c>
      <c r="F161" s="138" t="s">
        <v>970</v>
      </c>
      <c r="I161" s="139"/>
      <c r="J161" s="140">
        <f>BK161</f>
        <v>0</v>
      </c>
      <c r="L161" s="136"/>
      <c r="M161" s="141"/>
      <c r="N161" s="142"/>
      <c r="O161" s="142"/>
      <c r="P161" s="143">
        <f>P162+P169+P458</f>
        <v>0</v>
      </c>
      <c r="Q161" s="142"/>
      <c r="R161" s="143">
        <f>R162+R169+R458</f>
        <v>0.30024625000000005</v>
      </c>
      <c r="S161" s="142"/>
      <c r="T161" s="144">
        <f>T162+T169+T458</f>
        <v>0.17499999999999999</v>
      </c>
      <c r="AR161" s="137" t="s">
        <v>83</v>
      </c>
      <c r="AT161" s="145" t="s">
        <v>74</v>
      </c>
      <c r="AU161" s="145" t="s">
        <v>75</v>
      </c>
      <c r="AY161" s="137" t="s">
        <v>157</v>
      </c>
      <c r="BK161" s="146">
        <f>BK162+BK169+BK458</f>
        <v>0</v>
      </c>
    </row>
    <row r="162" spans="1:65" s="12" customFormat="1" ht="22.9" customHeight="1">
      <c r="B162" s="136"/>
      <c r="D162" s="137" t="s">
        <v>74</v>
      </c>
      <c r="E162" s="147" t="s">
        <v>1421</v>
      </c>
      <c r="F162" s="147" t="s">
        <v>1422</v>
      </c>
      <c r="I162" s="139"/>
      <c r="J162" s="148">
        <f>BK162</f>
        <v>0</v>
      </c>
      <c r="L162" s="136"/>
      <c r="M162" s="141"/>
      <c r="N162" s="142"/>
      <c r="O162" s="142"/>
      <c r="P162" s="143">
        <f>SUM(P163:P168)</f>
        <v>0</v>
      </c>
      <c r="Q162" s="142"/>
      <c r="R162" s="143">
        <f>SUM(R163:R168)</f>
        <v>1.6E-2</v>
      </c>
      <c r="S162" s="142"/>
      <c r="T162" s="144">
        <f>SUM(T163:T168)</f>
        <v>0</v>
      </c>
      <c r="AR162" s="137" t="s">
        <v>83</v>
      </c>
      <c r="AT162" s="145" t="s">
        <v>74</v>
      </c>
      <c r="AU162" s="145" t="s">
        <v>81</v>
      </c>
      <c r="AY162" s="137" t="s">
        <v>157</v>
      </c>
      <c r="BK162" s="146">
        <f>SUM(BK163:BK168)</f>
        <v>0</v>
      </c>
    </row>
    <row r="163" spans="1:65" s="2" customFormat="1" ht="24.2" customHeight="1">
      <c r="A163" s="33"/>
      <c r="B163" s="149"/>
      <c r="C163" s="150" t="s">
        <v>196</v>
      </c>
      <c r="D163" s="150" t="s">
        <v>159</v>
      </c>
      <c r="E163" s="151" t="s">
        <v>1423</v>
      </c>
      <c r="F163" s="152" t="s">
        <v>1424</v>
      </c>
      <c r="G163" s="153" t="s">
        <v>336</v>
      </c>
      <c r="H163" s="154">
        <v>1</v>
      </c>
      <c r="I163" s="155"/>
      <c r="J163" s="156">
        <f>ROUND(I163*H163,2)</f>
        <v>0</v>
      </c>
      <c r="K163" s="152" t="s">
        <v>163</v>
      </c>
      <c r="L163" s="34"/>
      <c r="M163" s="157" t="s">
        <v>1</v>
      </c>
      <c r="N163" s="158" t="s">
        <v>40</v>
      </c>
      <c r="O163" s="59"/>
      <c r="P163" s="159">
        <f>O163*H163</f>
        <v>0</v>
      </c>
      <c r="Q163" s="159">
        <v>1.6E-2</v>
      </c>
      <c r="R163" s="159">
        <f>Q163*H163</f>
        <v>1.6E-2</v>
      </c>
      <c r="S163" s="159">
        <v>0</v>
      </c>
      <c r="T163" s="160">
        <f>S163*H163</f>
        <v>0</v>
      </c>
      <c r="U163" s="33"/>
      <c r="V163" s="33"/>
      <c r="W163" s="33"/>
      <c r="X163" s="33"/>
      <c r="Y163" s="33"/>
      <c r="Z163" s="33"/>
      <c r="AA163" s="33"/>
      <c r="AB163" s="33"/>
      <c r="AC163" s="33"/>
      <c r="AD163" s="33"/>
      <c r="AE163" s="33"/>
      <c r="AR163" s="161" t="s">
        <v>268</v>
      </c>
      <c r="AT163" s="161" t="s">
        <v>159</v>
      </c>
      <c r="AU163" s="161" t="s">
        <v>83</v>
      </c>
      <c r="AY163" s="18" t="s">
        <v>157</v>
      </c>
      <c r="BE163" s="162">
        <f>IF(N163="základní",J163,0)</f>
        <v>0</v>
      </c>
      <c r="BF163" s="162">
        <f>IF(N163="snížená",J163,0)</f>
        <v>0</v>
      </c>
      <c r="BG163" s="162">
        <f>IF(N163="zákl. přenesená",J163,0)</f>
        <v>0</v>
      </c>
      <c r="BH163" s="162">
        <f>IF(N163="sníž. přenesená",J163,0)</f>
        <v>0</v>
      </c>
      <c r="BI163" s="162">
        <f>IF(N163="nulová",J163,0)</f>
        <v>0</v>
      </c>
      <c r="BJ163" s="18" t="s">
        <v>81</v>
      </c>
      <c r="BK163" s="162">
        <f>ROUND(I163*H163,2)</f>
        <v>0</v>
      </c>
      <c r="BL163" s="18" t="s">
        <v>268</v>
      </c>
      <c r="BM163" s="161" t="s">
        <v>1425</v>
      </c>
    </row>
    <row r="164" spans="1:65" s="2" customFormat="1" ht="19.5">
      <c r="A164" s="33"/>
      <c r="B164" s="34"/>
      <c r="C164" s="33"/>
      <c r="D164" s="163" t="s">
        <v>166</v>
      </c>
      <c r="E164" s="33"/>
      <c r="F164" s="164" t="s">
        <v>1426</v>
      </c>
      <c r="G164" s="33"/>
      <c r="H164" s="33"/>
      <c r="I164" s="165"/>
      <c r="J164" s="33"/>
      <c r="K164" s="33"/>
      <c r="L164" s="34"/>
      <c r="M164" s="166"/>
      <c r="N164" s="167"/>
      <c r="O164" s="59"/>
      <c r="P164" s="59"/>
      <c r="Q164" s="59"/>
      <c r="R164" s="59"/>
      <c r="S164" s="59"/>
      <c r="T164" s="60"/>
      <c r="U164" s="33"/>
      <c r="V164" s="33"/>
      <c r="W164" s="33"/>
      <c r="X164" s="33"/>
      <c r="Y164" s="33"/>
      <c r="Z164" s="33"/>
      <c r="AA164" s="33"/>
      <c r="AB164" s="33"/>
      <c r="AC164" s="33"/>
      <c r="AD164" s="33"/>
      <c r="AE164" s="33"/>
      <c r="AT164" s="18" t="s">
        <v>166</v>
      </c>
      <c r="AU164" s="18" t="s">
        <v>83</v>
      </c>
    </row>
    <row r="165" spans="1:65" s="13" customFormat="1" ht="11.25">
      <c r="B165" s="169"/>
      <c r="D165" s="163" t="s">
        <v>170</v>
      </c>
      <c r="E165" s="170" t="s">
        <v>1</v>
      </c>
      <c r="F165" s="171" t="s">
        <v>1427</v>
      </c>
      <c r="H165" s="170" t="s">
        <v>1</v>
      </c>
      <c r="I165" s="172"/>
      <c r="L165" s="169"/>
      <c r="M165" s="173"/>
      <c r="N165" s="174"/>
      <c r="O165" s="174"/>
      <c r="P165" s="174"/>
      <c r="Q165" s="174"/>
      <c r="R165" s="174"/>
      <c r="S165" s="174"/>
      <c r="T165" s="175"/>
      <c r="AT165" s="170" t="s">
        <v>170</v>
      </c>
      <c r="AU165" s="170" t="s">
        <v>83</v>
      </c>
      <c r="AV165" s="13" t="s">
        <v>81</v>
      </c>
      <c r="AW165" s="13" t="s">
        <v>32</v>
      </c>
      <c r="AX165" s="13" t="s">
        <v>75</v>
      </c>
      <c r="AY165" s="170" t="s">
        <v>157</v>
      </c>
    </row>
    <row r="166" spans="1:65" s="13" customFormat="1" ht="22.5">
      <c r="B166" s="169"/>
      <c r="D166" s="163" t="s">
        <v>170</v>
      </c>
      <c r="E166" s="170" t="s">
        <v>1</v>
      </c>
      <c r="F166" s="171" t="s">
        <v>1428</v>
      </c>
      <c r="H166" s="170" t="s">
        <v>1</v>
      </c>
      <c r="I166" s="172"/>
      <c r="L166" s="169"/>
      <c r="M166" s="173"/>
      <c r="N166" s="174"/>
      <c r="O166" s="174"/>
      <c r="P166" s="174"/>
      <c r="Q166" s="174"/>
      <c r="R166" s="174"/>
      <c r="S166" s="174"/>
      <c r="T166" s="175"/>
      <c r="AT166" s="170" t="s">
        <v>170</v>
      </c>
      <c r="AU166" s="170" t="s">
        <v>83</v>
      </c>
      <c r="AV166" s="13" t="s">
        <v>81</v>
      </c>
      <c r="AW166" s="13" t="s">
        <v>32</v>
      </c>
      <c r="AX166" s="13" t="s">
        <v>75</v>
      </c>
      <c r="AY166" s="170" t="s">
        <v>157</v>
      </c>
    </row>
    <row r="167" spans="1:65" s="14" customFormat="1" ht="11.25">
      <c r="B167" s="176"/>
      <c r="D167" s="163" t="s">
        <v>170</v>
      </c>
      <c r="E167" s="177" t="s">
        <v>1</v>
      </c>
      <c r="F167" s="178" t="s">
        <v>81</v>
      </c>
      <c r="H167" s="179">
        <v>1</v>
      </c>
      <c r="I167" s="180"/>
      <c r="L167" s="176"/>
      <c r="M167" s="181"/>
      <c r="N167" s="182"/>
      <c r="O167" s="182"/>
      <c r="P167" s="182"/>
      <c r="Q167" s="182"/>
      <c r="R167" s="182"/>
      <c r="S167" s="182"/>
      <c r="T167" s="183"/>
      <c r="AT167" s="177" t="s">
        <v>170</v>
      </c>
      <c r="AU167" s="177" t="s">
        <v>83</v>
      </c>
      <c r="AV167" s="14" t="s">
        <v>83</v>
      </c>
      <c r="AW167" s="14" t="s">
        <v>32</v>
      </c>
      <c r="AX167" s="14" t="s">
        <v>75</v>
      </c>
      <c r="AY167" s="177" t="s">
        <v>157</v>
      </c>
    </row>
    <row r="168" spans="1:65" s="15" customFormat="1" ht="11.25">
      <c r="B168" s="184"/>
      <c r="D168" s="163" t="s">
        <v>170</v>
      </c>
      <c r="E168" s="185" t="s">
        <v>1</v>
      </c>
      <c r="F168" s="186" t="s">
        <v>195</v>
      </c>
      <c r="H168" s="187">
        <v>1</v>
      </c>
      <c r="I168" s="188"/>
      <c r="L168" s="184"/>
      <c r="M168" s="189"/>
      <c r="N168" s="190"/>
      <c r="O168" s="190"/>
      <c r="P168" s="190"/>
      <c r="Q168" s="190"/>
      <c r="R168" s="190"/>
      <c r="S168" s="190"/>
      <c r="T168" s="191"/>
      <c r="AT168" s="185" t="s">
        <v>170</v>
      </c>
      <c r="AU168" s="185" t="s">
        <v>83</v>
      </c>
      <c r="AV168" s="15" t="s">
        <v>164</v>
      </c>
      <c r="AW168" s="15" t="s">
        <v>32</v>
      </c>
      <c r="AX168" s="15" t="s">
        <v>81</v>
      </c>
      <c r="AY168" s="185" t="s">
        <v>157</v>
      </c>
    </row>
    <row r="169" spans="1:65" s="12" customFormat="1" ht="22.9" customHeight="1">
      <c r="B169" s="136"/>
      <c r="D169" s="137" t="s">
        <v>74</v>
      </c>
      <c r="E169" s="147" t="s">
        <v>1429</v>
      </c>
      <c r="F169" s="147" t="s">
        <v>1430</v>
      </c>
      <c r="I169" s="139"/>
      <c r="J169" s="148">
        <f>BK169</f>
        <v>0</v>
      </c>
      <c r="L169" s="136"/>
      <c r="M169" s="141"/>
      <c r="N169" s="142"/>
      <c r="O169" s="142"/>
      <c r="P169" s="143">
        <f>SUM(P170:P457)</f>
        <v>0</v>
      </c>
      <c r="Q169" s="142"/>
      <c r="R169" s="143">
        <f>SUM(R170:R457)</f>
        <v>0.26710850000000003</v>
      </c>
      <c r="S169" s="142"/>
      <c r="T169" s="144">
        <f>SUM(T170:T457)</f>
        <v>0.17499999999999999</v>
      </c>
      <c r="AR169" s="137" t="s">
        <v>83</v>
      </c>
      <c r="AT169" s="145" t="s">
        <v>74</v>
      </c>
      <c r="AU169" s="145" t="s">
        <v>81</v>
      </c>
      <c r="AY169" s="137" t="s">
        <v>157</v>
      </c>
      <c r="BK169" s="146">
        <f>SUM(BK170:BK457)</f>
        <v>0</v>
      </c>
    </row>
    <row r="170" spans="1:65" s="2" customFormat="1" ht="24.2" customHeight="1">
      <c r="A170" s="33"/>
      <c r="B170" s="149"/>
      <c r="C170" s="150" t="s">
        <v>205</v>
      </c>
      <c r="D170" s="150" t="s">
        <v>159</v>
      </c>
      <c r="E170" s="151" t="s">
        <v>1431</v>
      </c>
      <c r="F170" s="152" t="s">
        <v>1432</v>
      </c>
      <c r="G170" s="153" t="s">
        <v>183</v>
      </c>
      <c r="H170" s="154">
        <v>25</v>
      </c>
      <c r="I170" s="155"/>
      <c r="J170" s="156">
        <f>ROUND(I170*H170,2)</f>
        <v>0</v>
      </c>
      <c r="K170" s="152" t="s">
        <v>163</v>
      </c>
      <c r="L170" s="34"/>
      <c r="M170" s="157" t="s">
        <v>1</v>
      </c>
      <c r="N170" s="158" t="s">
        <v>40</v>
      </c>
      <c r="O170" s="59"/>
      <c r="P170" s="159">
        <f>O170*H170</f>
        <v>0</v>
      </c>
      <c r="Q170" s="159">
        <v>0</v>
      </c>
      <c r="R170" s="159">
        <f>Q170*H170</f>
        <v>0</v>
      </c>
      <c r="S170" s="159">
        <v>0</v>
      </c>
      <c r="T170" s="160">
        <f>S170*H170</f>
        <v>0</v>
      </c>
      <c r="U170" s="33"/>
      <c r="V170" s="33"/>
      <c r="W170" s="33"/>
      <c r="X170" s="33"/>
      <c r="Y170" s="33"/>
      <c r="Z170" s="33"/>
      <c r="AA170" s="33"/>
      <c r="AB170" s="33"/>
      <c r="AC170" s="33"/>
      <c r="AD170" s="33"/>
      <c r="AE170" s="33"/>
      <c r="AR170" s="161" t="s">
        <v>268</v>
      </c>
      <c r="AT170" s="161" t="s">
        <v>159</v>
      </c>
      <c r="AU170" s="161" t="s">
        <v>83</v>
      </c>
      <c r="AY170" s="18" t="s">
        <v>157</v>
      </c>
      <c r="BE170" s="162">
        <f>IF(N170="základní",J170,0)</f>
        <v>0</v>
      </c>
      <c r="BF170" s="162">
        <f>IF(N170="snížená",J170,0)</f>
        <v>0</v>
      </c>
      <c r="BG170" s="162">
        <f>IF(N170="zákl. přenesená",J170,0)</f>
        <v>0</v>
      </c>
      <c r="BH170" s="162">
        <f>IF(N170="sníž. přenesená",J170,0)</f>
        <v>0</v>
      </c>
      <c r="BI170" s="162">
        <f>IF(N170="nulová",J170,0)</f>
        <v>0</v>
      </c>
      <c r="BJ170" s="18" t="s">
        <v>81</v>
      </c>
      <c r="BK170" s="162">
        <f>ROUND(I170*H170,2)</f>
        <v>0</v>
      </c>
      <c r="BL170" s="18" t="s">
        <v>268</v>
      </c>
      <c r="BM170" s="161" t="s">
        <v>1433</v>
      </c>
    </row>
    <row r="171" spans="1:65" s="2" customFormat="1" ht="29.25">
      <c r="A171" s="33"/>
      <c r="B171" s="34"/>
      <c r="C171" s="33"/>
      <c r="D171" s="163" t="s">
        <v>166</v>
      </c>
      <c r="E171" s="33"/>
      <c r="F171" s="164" t="s">
        <v>1434</v>
      </c>
      <c r="G171" s="33"/>
      <c r="H171" s="33"/>
      <c r="I171" s="165"/>
      <c r="J171" s="33"/>
      <c r="K171" s="33"/>
      <c r="L171" s="34"/>
      <c r="M171" s="166"/>
      <c r="N171" s="167"/>
      <c r="O171" s="59"/>
      <c r="P171" s="59"/>
      <c r="Q171" s="59"/>
      <c r="R171" s="59"/>
      <c r="S171" s="59"/>
      <c r="T171" s="60"/>
      <c r="U171" s="33"/>
      <c r="V171" s="33"/>
      <c r="W171" s="33"/>
      <c r="X171" s="33"/>
      <c r="Y171" s="33"/>
      <c r="Z171" s="33"/>
      <c r="AA171" s="33"/>
      <c r="AB171" s="33"/>
      <c r="AC171" s="33"/>
      <c r="AD171" s="33"/>
      <c r="AE171" s="33"/>
      <c r="AT171" s="18" t="s">
        <v>166</v>
      </c>
      <c r="AU171" s="18" t="s">
        <v>83</v>
      </c>
    </row>
    <row r="172" spans="1:65" s="13" customFormat="1" ht="11.25">
      <c r="B172" s="169"/>
      <c r="D172" s="163" t="s">
        <v>170</v>
      </c>
      <c r="E172" s="170" t="s">
        <v>1</v>
      </c>
      <c r="F172" s="171" t="s">
        <v>1427</v>
      </c>
      <c r="H172" s="170" t="s">
        <v>1</v>
      </c>
      <c r="I172" s="172"/>
      <c r="L172" s="169"/>
      <c r="M172" s="173"/>
      <c r="N172" s="174"/>
      <c r="O172" s="174"/>
      <c r="P172" s="174"/>
      <c r="Q172" s="174"/>
      <c r="R172" s="174"/>
      <c r="S172" s="174"/>
      <c r="T172" s="175"/>
      <c r="AT172" s="170" t="s">
        <v>170</v>
      </c>
      <c r="AU172" s="170" t="s">
        <v>83</v>
      </c>
      <c r="AV172" s="13" t="s">
        <v>81</v>
      </c>
      <c r="AW172" s="13" t="s">
        <v>32</v>
      </c>
      <c r="AX172" s="13" t="s">
        <v>75</v>
      </c>
      <c r="AY172" s="170" t="s">
        <v>157</v>
      </c>
    </row>
    <row r="173" spans="1:65" s="13" customFormat="1" ht="11.25">
      <c r="B173" s="169"/>
      <c r="D173" s="163" t="s">
        <v>170</v>
      </c>
      <c r="E173" s="170" t="s">
        <v>1</v>
      </c>
      <c r="F173" s="171" t="s">
        <v>1435</v>
      </c>
      <c r="H173" s="170" t="s">
        <v>1</v>
      </c>
      <c r="I173" s="172"/>
      <c r="L173" s="169"/>
      <c r="M173" s="173"/>
      <c r="N173" s="174"/>
      <c r="O173" s="174"/>
      <c r="P173" s="174"/>
      <c r="Q173" s="174"/>
      <c r="R173" s="174"/>
      <c r="S173" s="174"/>
      <c r="T173" s="175"/>
      <c r="AT173" s="170" t="s">
        <v>170</v>
      </c>
      <c r="AU173" s="170" t="s">
        <v>83</v>
      </c>
      <c r="AV173" s="13" t="s">
        <v>81</v>
      </c>
      <c r="AW173" s="13" t="s">
        <v>32</v>
      </c>
      <c r="AX173" s="13" t="s">
        <v>75</v>
      </c>
      <c r="AY173" s="170" t="s">
        <v>157</v>
      </c>
    </row>
    <row r="174" spans="1:65" s="13" customFormat="1" ht="22.5">
      <c r="B174" s="169"/>
      <c r="D174" s="163" t="s">
        <v>170</v>
      </c>
      <c r="E174" s="170" t="s">
        <v>1</v>
      </c>
      <c r="F174" s="171" t="s">
        <v>1436</v>
      </c>
      <c r="H174" s="170" t="s">
        <v>1</v>
      </c>
      <c r="I174" s="172"/>
      <c r="L174" s="169"/>
      <c r="M174" s="173"/>
      <c r="N174" s="174"/>
      <c r="O174" s="174"/>
      <c r="P174" s="174"/>
      <c r="Q174" s="174"/>
      <c r="R174" s="174"/>
      <c r="S174" s="174"/>
      <c r="T174" s="175"/>
      <c r="AT174" s="170" t="s">
        <v>170</v>
      </c>
      <c r="AU174" s="170" t="s">
        <v>83</v>
      </c>
      <c r="AV174" s="13" t="s">
        <v>81</v>
      </c>
      <c r="AW174" s="13" t="s">
        <v>32</v>
      </c>
      <c r="AX174" s="13" t="s">
        <v>75</v>
      </c>
      <c r="AY174" s="170" t="s">
        <v>157</v>
      </c>
    </row>
    <row r="175" spans="1:65" s="14" customFormat="1" ht="11.25">
      <c r="B175" s="176"/>
      <c r="D175" s="163" t="s">
        <v>170</v>
      </c>
      <c r="E175" s="177" t="s">
        <v>1</v>
      </c>
      <c r="F175" s="178" t="s">
        <v>322</v>
      </c>
      <c r="H175" s="179">
        <v>25</v>
      </c>
      <c r="I175" s="180"/>
      <c r="L175" s="176"/>
      <c r="M175" s="181"/>
      <c r="N175" s="182"/>
      <c r="O175" s="182"/>
      <c r="P175" s="182"/>
      <c r="Q175" s="182"/>
      <c r="R175" s="182"/>
      <c r="S175" s="182"/>
      <c r="T175" s="183"/>
      <c r="AT175" s="177" t="s">
        <v>170</v>
      </c>
      <c r="AU175" s="177" t="s">
        <v>83</v>
      </c>
      <c r="AV175" s="14" t="s">
        <v>83</v>
      </c>
      <c r="AW175" s="14" t="s">
        <v>32</v>
      </c>
      <c r="AX175" s="14" t="s">
        <v>75</v>
      </c>
      <c r="AY175" s="177" t="s">
        <v>157</v>
      </c>
    </row>
    <row r="176" spans="1:65" s="15" customFormat="1" ht="11.25">
      <c r="B176" s="184"/>
      <c r="D176" s="163" t="s">
        <v>170</v>
      </c>
      <c r="E176" s="185" t="s">
        <v>1</v>
      </c>
      <c r="F176" s="186" t="s">
        <v>195</v>
      </c>
      <c r="H176" s="187">
        <v>25</v>
      </c>
      <c r="I176" s="188"/>
      <c r="L176" s="184"/>
      <c r="M176" s="189"/>
      <c r="N176" s="190"/>
      <c r="O176" s="190"/>
      <c r="P176" s="190"/>
      <c r="Q176" s="190"/>
      <c r="R176" s="190"/>
      <c r="S176" s="190"/>
      <c r="T176" s="191"/>
      <c r="AT176" s="185" t="s">
        <v>170</v>
      </c>
      <c r="AU176" s="185" t="s">
        <v>83</v>
      </c>
      <c r="AV176" s="15" t="s">
        <v>164</v>
      </c>
      <c r="AW176" s="15" t="s">
        <v>32</v>
      </c>
      <c r="AX176" s="15" t="s">
        <v>81</v>
      </c>
      <c r="AY176" s="185" t="s">
        <v>157</v>
      </c>
    </row>
    <row r="177" spans="1:65" s="2" customFormat="1" ht="24.2" customHeight="1">
      <c r="A177" s="33"/>
      <c r="B177" s="149"/>
      <c r="C177" s="192" t="s">
        <v>212</v>
      </c>
      <c r="D177" s="192" t="s">
        <v>299</v>
      </c>
      <c r="E177" s="193" t="s">
        <v>1437</v>
      </c>
      <c r="F177" s="194" t="s">
        <v>1438</v>
      </c>
      <c r="G177" s="195" t="s">
        <v>183</v>
      </c>
      <c r="H177" s="196">
        <v>26.25</v>
      </c>
      <c r="I177" s="197"/>
      <c r="J177" s="198">
        <f>ROUND(I177*H177,2)</f>
        <v>0</v>
      </c>
      <c r="K177" s="194" t="s">
        <v>163</v>
      </c>
      <c r="L177" s="199"/>
      <c r="M177" s="200" t="s">
        <v>1</v>
      </c>
      <c r="N177" s="201" t="s">
        <v>40</v>
      </c>
      <c r="O177" s="59"/>
      <c r="P177" s="159">
        <f>O177*H177</f>
        <v>0</v>
      </c>
      <c r="Q177" s="159">
        <v>2.5000000000000001E-4</v>
      </c>
      <c r="R177" s="159">
        <f>Q177*H177</f>
        <v>6.5624999999999998E-3</v>
      </c>
      <c r="S177" s="159">
        <v>0</v>
      </c>
      <c r="T177" s="160">
        <f>S177*H177</f>
        <v>0</v>
      </c>
      <c r="U177" s="33"/>
      <c r="V177" s="33"/>
      <c r="W177" s="33"/>
      <c r="X177" s="33"/>
      <c r="Y177" s="33"/>
      <c r="Z177" s="33"/>
      <c r="AA177" s="33"/>
      <c r="AB177" s="33"/>
      <c r="AC177" s="33"/>
      <c r="AD177" s="33"/>
      <c r="AE177" s="33"/>
      <c r="AR177" s="161" t="s">
        <v>373</v>
      </c>
      <c r="AT177" s="161" t="s">
        <v>299</v>
      </c>
      <c r="AU177" s="161" t="s">
        <v>83</v>
      </c>
      <c r="AY177" s="18" t="s">
        <v>157</v>
      </c>
      <c r="BE177" s="162">
        <f>IF(N177="základní",J177,0)</f>
        <v>0</v>
      </c>
      <c r="BF177" s="162">
        <f>IF(N177="snížená",J177,0)</f>
        <v>0</v>
      </c>
      <c r="BG177" s="162">
        <f>IF(N177="zákl. přenesená",J177,0)</f>
        <v>0</v>
      </c>
      <c r="BH177" s="162">
        <f>IF(N177="sníž. přenesená",J177,0)</f>
        <v>0</v>
      </c>
      <c r="BI177" s="162">
        <f>IF(N177="nulová",J177,0)</f>
        <v>0</v>
      </c>
      <c r="BJ177" s="18" t="s">
        <v>81</v>
      </c>
      <c r="BK177" s="162">
        <f>ROUND(I177*H177,2)</f>
        <v>0</v>
      </c>
      <c r="BL177" s="18" t="s">
        <v>268</v>
      </c>
      <c r="BM177" s="161" t="s">
        <v>1439</v>
      </c>
    </row>
    <row r="178" spans="1:65" s="2" customFormat="1" ht="19.5">
      <c r="A178" s="33"/>
      <c r="B178" s="34"/>
      <c r="C178" s="33"/>
      <c r="D178" s="163" t="s">
        <v>166</v>
      </c>
      <c r="E178" s="33"/>
      <c r="F178" s="164" t="s">
        <v>1438</v>
      </c>
      <c r="G178" s="33"/>
      <c r="H178" s="33"/>
      <c r="I178" s="165"/>
      <c r="J178" s="33"/>
      <c r="K178" s="33"/>
      <c r="L178" s="34"/>
      <c r="M178" s="166"/>
      <c r="N178" s="167"/>
      <c r="O178" s="59"/>
      <c r="P178" s="59"/>
      <c r="Q178" s="59"/>
      <c r="R178" s="59"/>
      <c r="S178" s="59"/>
      <c r="T178" s="60"/>
      <c r="U178" s="33"/>
      <c r="V178" s="33"/>
      <c r="W178" s="33"/>
      <c r="X178" s="33"/>
      <c r="Y178" s="33"/>
      <c r="Z178" s="33"/>
      <c r="AA178" s="33"/>
      <c r="AB178" s="33"/>
      <c r="AC178" s="33"/>
      <c r="AD178" s="33"/>
      <c r="AE178" s="33"/>
      <c r="AT178" s="18" t="s">
        <v>166</v>
      </c>
      <c r="AU178" s="18" t="s">
        <v>83</v>
      </c>
    </row>
    <row r="179" spans="1:65" s="14" customFormat="1" ht="11.25">
      <c r="B179" s="176"/>
      <c r="D179" s="163" t="s">
        <v>170</v>
      </c>
      <c r="F179" s="178" t="s">
        <v>1440</v>
      </c>
      <c r="H179" s="179">
        <v>26.25</v>
      </c>
      <c r="I179" s="180"/>
      <c r="L179" s="176"/>
      <c r="M179" s="181"/>
      <c r="N179" s="182"/>
      <c r="O179" s="182"/>
      <c r="P179" s="182"/>
      <c r="Q179" s="182"/>
      <c r="R179" s="182"/>
      <c r="S179" s="182"/>
      <c r="T179" s="183"/>
      <c r="AT179" s="177" t="s">
        <v>170</v>
      </c>
      <c r="AU179" s="177" t="s">
        <v>83</v>
      </c>
      <c r="AV179" s="14" t="s">
        <v>83</v>
      </c>
      <c r="AW179" s="14" t="s">
        <v>3</v>
      </c>
      <c r="AX179" s="14" t="s">
        <v>81</v>
      </c>
      <c r="AY179" s="177" t="s">
        <v>157</v>
      </c>
    </row>
    <row r="180" spans="1:65" s="2" customFormat="1" ht="24.2" customHeight="1">
      <c r="A180" s="33"/>
      <c r="B180" s="149"/>
      <c r="C180" s="150" t="s">
        <v>222</v>
      </c>
      <c r="D180" s="150" t="s">
        <v>159</v>
      </c>
      <c r="E180" s="151" t="s">
        <v>1441</v>
      </c>
      <c r="F180" s="152" t="s">
        <v>1442</v>
      </c>
      <c r="G180" s="153" t="s">
        <v>183</v>
      </c>
      <c r="H180" s="154">
        <v>10</v>
      </c>
      <c r="I180" s="155"/>
      <c r="J180" s="156">
        <f>ROUND(I180*H180,2)</f>
        <v>0</v>
      </c>
      <c r="K180" s="152" t="s">
        <v>163</v>
      </c>
      <c r="L180" s="34"/>
      <c r="M180" s="157" t="s">
        <v>1</v>
      </c>
      <c r="N180" s="158" t="s">
        <v>40</v>
      </c>
      <c r="O180" s="59"/>
      <c r="P180" s="159">
        <f>O180*H180</f>
        <v>0</v>
      </c>
      <c r="Q180" s="159">
        <v>0</v>
      </c>
      <c r="R180" s="159">
        <f>Q180*H180</f>
        <v>0</v>
      </c>
      <c r="S180" s="159">
        <v>0</v>
      </c>
      <c r="T180" s="160">
        <f>S180*H180</f>
        <v>0</v>
      </c>
      <c r="U180" s="33"/>
      <c r="V180" s="33"/>
      <c r="W180" s="33"/>
      <c r="X180" s="33"/>
      <c r="Y180" s="33"/>
      <c r="Z180" s="33"/>
      <c r="AA180" s="33"/>
      <c r="AB180" s="33"/>
      <c r="AC180" s="33"/>
      <c r="AD180" s="33"/>
      <c r="AE180" s="33"/>
      <c r="AR180" s="161" t="s">
        <v>268</v>
      </c>
      <c r="AT180" s="161" t="s">
        <v>159</v>
      </c>
      <c r="AU180" s="161" t="s">
        <v>83</v>
      </c>
      <c r="AY180" s="18" t="s">
        <v>157</v>
      </c>
      <c r="BE180" s="162">
        <f>IF(N180="základní",J180,0)</f>
        <v>0</v>
      </c>
      <c r="BF180" s="162">
        <f>IF(N180="snížená",J180,0)</f>
        <v>0</v>
      </c>
      <c r="BG180" s="162">
        <f>IF(N180="zákl. přenesená",J180,0)</f>
        <v>0</v>
      </c>
      <c r="BH180" s="162">
        <f>IF(N180="sníž. přenesená",J180,0)</f>
        <v>0</v>
      </c>
      <c r="BI180" s="162">
        <f>IF(N180="nulová",J180,0)</f>
        <v>0</v>
      </c>
      <c r="BJ180" s="18" t="s">
        <v>81</v>
      </c>
      <c r="BK180" s="162">
        <f>ROUND(I180*H180,2)</f>
        <v>0</v>
      </c>
      <c r="BL180" s="18" t="s">
        <v>268</v>
      </c>
      <c r="BM180" s="161" t="s">
        <v>1443</v>
      </c>
    </row>
    <row r="181" spans="1:65" s="2" customFormat="1" ht="29.25">
      <c r="A181" s="33"/>
      <c r="B181" s="34"/>
      <c r="C181" s="33"/>
      <c r="D181" s="163" t="s">
        <v>166</v>
      </c>
      <c r="E181" s="33"/>
      <c r="F181" s="164" t="s">
        <v>1444</v>
      </c>
      <c r="G181" s="33"/>
      <c r="H181" s="33"/>
      <c r="I181" s="165"/>
      <c r="J181" s="33"/>
      <c r="K181" s="33"/>
      <c r="L181" s="34"/>
      <c r="M181" s="166"/>
      <c r="N181" s="167"/>
      <c r="O181" s="59"/>
      <c r="P181" s="59"/>
      <c r="Q181" s="59"/>
      <c r="R181" s="59"/>
      <c r="S181" s="59"/>
      <c r="T181" s="60"/>
      <c r="U181" s="33"/>
      <c r="V181" s="33"/>
      <c r="W181" s="33"/>
      <c r="X181" s="33"/>
      <c r="Y181" s="33"/>
      <c r="Z181" s="33"/>
      <c r="AA181" s="33"/>
      <c r="AB181" s="33"/>
      <c r="AC181" s="33"/>
      <c r="AD181" s="33"/>
      <c r="AE181" s="33"/>
      <c r="AT181" s="18" t="s">
        <v>166</v>
      </c>
      <c r="AU181" s="18" t="s">
        <v>83</v>
      </c>
    </row>
    <row r="182" spans="1:65" s="13" customFormat="1" ht="11.25">
      <c r="B182" s="169"/>
      <c r="D182" s="163" t="s">
        <v>170</v>
      </c>
      <c r="E182" s="170" t="s">
        <v>1</v>
      </c>
      <c r="F182" s="171" t="s">
        <v>1427</v>
      </c>
      <c r="H182" s="170" t="s">
        <v>1</v>
      </c>
      <c r="I182" s="172"/>
      <c r="L182" s="169"/>
      <c r="M182" s="173"/>
      <c r="N182" s="174"/>
      <c r="O182" s="174"/>
      <c r="P182" s="174"/>
      <c r="Q182" s="174"/>
      <c r="R182" s="174"/>
      <c r="S182" s="174"/>
      <c r="T182" s="175"/>
      <c r="AT182" s="170" t="s">
        <v>170</v>
      </c>
      <c r="AU182" s="170" t="s">
        <v>83</v>
      </c>
      <c r="AV182" s="13" t="s">
        <v>81</v>
      </c>
      <c r="AW182" s="13" t="s">
        <v>32</v>
      </c>
      <c r="AX182" s="13" t="s">
        <v>75</v>
      </c>
      <c r="AY182" s="170" t="s">
        <v>157</v>
      </c>
    </row>
    <row r="183" spans="1:65" s="13" customFormat="1" ht="11.25">
      <c r="B183" s="169"/>
      <c r="D183" s="163" t="s">
        <v>170</v>
      </c>
      <c r="E183" s="170" t="s">
        <v>1</v>
      </c>
      <c r="F183" s="171" t="s">
        <v>1445</v>
      </c>
      <c r="H183" s="170" t="s">
        <v>1</v>
      </c>
      <c r="I183" s="172"/>
      <c r="L183" s="169"/>
      <c r="M183" s="173"/>
      <c r="N183" s="174"/>
      <c r="O183" s="174"/>
      <c r="P183" s="174"/>
      <c r="Q183" s="174"/>
      <c r="R183" s="174"/>
      <c r="S183" s="174"/>
      <c r="T183" s="175"/>
      <c r="AT183" s="170" t="s">
        <v>170</v>
      </c>
      <c r="AU183" s="170" t="s">
        <v>83</v>
      </c>
      <c r="AV183" s="13" t="s">
        <v>81</v>
      </c>
      <c r="AW183" s="13" t="s">
        <v>32</v>
      </c>
      <c r="AX183" s="13" t="s">
        <v>75</v>
      </c>
      <c r="AY183" s="170" t="s">
        <v>157</v>
      </c>
    </row>
    <row r="184" spans="1:65" s="13" customFormat="1" ht="22.5">
      <c r="B184" s="169"/>
      <c r="D184" s="163" t="s">
        <v>170</v>
      </c>
      <c r="E184" s="170" t="s">
        <v>1</v>
      </c>
      <c r="F184" s="171" t="s">
        <v>1436</v>
      </c>
      <c r="H184" s="170" t="s">
        <v>1</v>
      </c>
      <c r="I184" s="172"/>
      <c r="L184" s="169"/>
      <c r="M184" s="173"/>
      <c r="N184" s="174"/>
      <c r="O184" s="174"/>
      <c r="P184" s="174"/>
      <c r="Q184" s="174"/>
      <c r="R184" s="174"/>
      <c r="S184" s="174"/>
      <c r="T184" s="175"/>
      <c r="AT184" s="170" t="s">
        <v>170</v>
      </c>
      <c r="AU184" s="170" t="s">
        <v>83</v>
      </c>
      <c r="AV184" s="13" t="s">
        <v>81</v>
      </c>
      <c r="AW184" s="13" t="s">
        <v>32</v>
      </c>
      <c r="AX184" s="13" t="s">
        <v>75</v>
      </c>
      <c r="AY184" s="170" t="s">
        <v>157</v>
      </c>
    </row>
    <row r="185" spans="1:65" s="14" customFormat="1" ht="11.25">
      <c r="B185" s="176"/>
      <c r="D185" s="163" t="s">
        <v>170</v>
      </c>
      <c r="E185" s="177" t="s">
        <v>1</v>
      </c>
      <c r="F185" s="178" t="s">
        <v>234</v>
      </c>
      <c r="H185" s="179">
        <v>10</v>
      </c>
      <c r="I185" s="180"/>
      <c r="L185" s="176"/>
      <c r="M185" s="181"/>
      <c r="N185" s="182"/>
      <c r="O185" s="182"/>
      <c r="P185" s="182"/>
      <c r="Q185" s="182"/>
      <c r="R185" s="182"/>
      <c r="S185" s="182"/>
      <c r="T185" s="183"/>
      <c r="AT185" s="177" t="s">
        <v>170</v>
      </c>
      <c r="AU185" s="177" t="s">
        <v>83</v>
      </c>
      <c r="AV185" s="14" t="s">
        <v>83</v>
      </c>
      <c r="AW185" s="14" t="s">
        <v>32</v>
      </c>
      <c r="AX185" s="14" t="s">
        <v>75</v>
      </c>
      <c r="AY185" s="177" t="s">
        <v>157</v>
      </c>
    </row>
    <row r="186" spans="1:65" s="15" customFormat="1" ht="11.25">
      <c r="B186" s="184"/>
      <c r="D186" s="163" t="s">
        <v>170</v>
      </c>
      <c r="E186" s="185" t="s">
        <v>1</v>
      </c>
      <c r="F186" s="186" t="s">
        <v>195</v>
      </c>
      <c r="H186" s="187">
        <v>10</v>
      </c>
      <c r="I186" s="188"/>
      <c r="L186" s="184"/>
      <c r="M186" s="189"/>
      <c r="N186" s="190"/>
      <c r="O186" s="190"/>
      <c r="P186" s="190"/>
      <c r="Q186" s="190"/>
      <c r="R186" s="190"/>
      <c r="S186" s="190"/>
      <c r="T186" s="191"/>
      <c r="AT186" s="185" t="s">
        <v>170</v>
      </c>
      <c r="AU186" s="185" t="s">
        <v>83</v>
      </c>
      <c r="AV186" s="15" t="s">
        <v>164</v>
      </c>
      <c r="AW186" s="15" t="s">
        <v>32</v>
      </c>
      <c r="AX186" s="15" t="s">
        <v>81</v>
      </c>
      <c r="AY186" s="185" t="s">
        <v>157</v>
      </c>
    </row>
    <row r="187" spans="1:65" s="2" customFormat="1" ht="24.2" customHeight="1">
      <c r="A187" s="33"/>
      <c r="B187" s="149"/>
      <c r="C187" s="192" t="s">
        <v>227</v>
      </c>
      <c r="D187" s="192" t="s">
        <v>299</v>
      </c>
      <c r="E187" s="193" t="s">
        <v>1446</v>
      </c>
      <c r="F187" s="194" t="s">
        <v>1447</v>
      </c>
      <c r="G187" s="195" t="s">
        <v>183</v>
      </c>
      <c r="H187" s="196">
        <v>10.5</v>
      </c>
      <c r="I187" s="197"/>
      <c r="J187" s="198">
        <f>ROUND(I187*H187,2)</f>
        <v>0</v>
      </c>
      <c r="K187" s="194" t="s">
        <v>163</v>
      </c>
      <c r="L187" s="199"/>
      <c r="M187" s="200" t="s">
        <v>1</v>
      </c>
      <c r="N187" s="201" t="s">
        <v>40</v>
      </c>
      <c r="O187" s="59"/>
      <c r="P187" s="159">
        <f>O187*H187</f>
        <v>0</v>
      </c>
      <c r="Q187" s="159">
        <v>1.9000000000000001E-4</v>
      </c>
      <c r="R187" s="159">
        <f>Q187*H187</f>
        <v>1.9950000000000002E-3</v>
      </c>
      <c r="S187" s="159">
        <v>0</v>
      </c>
      <c r="T187" s="160">
        <f>S187*H187</f>
        <v>0</v>
      </c>
      <c r="U187" s="33"/>
      <c r="V187" s="33"/>
      <c r="W187" s="33"/>
      <c r="X187" s="33"/>
      <c r="Y187" s="33"/>
      <c r="Z187" s="33"/>
      <c r="AA187" s="33"/>
      <c r="AB187" s="33"/>
      <c r="AC187" s="33"/>
      <c r="AD187" s="33"/>
      <c r="AE187" s="33"/>
      <c r="AR187" s="161" t="s">
        <v>373</v>
      </c>
      <c r="AT187" s="161" t="s">
        <v>299</v>
      </c>
      <c r="AU187" s="161" t="s">
        <v>83</v>
      </c>
      <c r="AY187" s="18" t="s">
        <v>157</v>
      </c>
      <c r="BE187" s="162">
        <f>IF(N187="základní",J187,0)</f>
        <v>0</v>
      </c>
      <c r="BF187" s="162">
        <f>IF(N187="snížená",J187,0)</f>
        <v>0</v>
      </c>
      <c r="BG187" s="162">
        <f>IF(N187="zákl. přenesená",J187,0)</f>
        <v>0</v>
      </c>
      <c r="BH187" s="162">
        <f>IF(N187="sníž. přenesená",J187,0)</f>
        <v>0</v>
      </c>
      <c r="BI187" s="162">
        <f>IF(N187="nulová",J187,0)</f>
        <v>0</v>
      </c>
      <c r="BJ187" s="18" t="s">
        <v>81</v>
      </c>
      <c r="BK187" s="162">
        <f>ROUND(I187*H187,2)</f>
        <v>0</v>
      </c>
      <c r="BL187" s="18" t="s">
        <v>268</v>
      </c>
      <c r="BM187" s="161" t="s">
        <v>1448</v>
      </c>
    </row>
    <row r="188" spans="1:65" s="2" customFormat="1" ht="19.5">
      <c r="A188" s="33"/>
      <c r="B188" s="34"/>
      <c r="C188" s="33"/>
      <c r="D188" s="163" t="s">
        <v>166</v>
      </c>
      <c r="E188" s="33"/>
      <c r="F188" s="164" t="s">
        <v>1447</v>
      </c>
      <c r="G188" s="33"/>
      <c r="H188" s="33"/>
      <c r="I188" s="165"/>
      <c r="J188" s="33"/>
      <c r="K188" s="33"/>
      <c r="L188" s="34"/>
      <c r="M188" s="166"/>
      <c r="N188" s="167"/>
      <c r="O188" s="59"/>
      <c r="P188" s="59"/>
      <c r="Q188" s="59"/>
      <c r="R188" s="59"/>
      <c r="S188" s="59"/>
      <c r="T188" s="60"/>
      <c r="U188" s="33"/>
      <c r="V188" s="33"/>
      <c r="W188" s="33"/>
      <c r="X188" s="33"/>
      <c r="Y188" s="33"/>
      <c r="Z188" s="33"/>
      <c r="AA188" s="33"/>
      <c r="AB188" s="33"/>
      <c r="AC188" s="33"/>
      <c r="AD188" s="33"/>
      <c r="AE188" s="33"/>
      <c r="AT188" s="18" t="s">
        <v>166</v>
      </c>
      <c r="AU188" s="18" t="s">
        <v>83</v>
      </c>
    </row>
    <row r="189" spans="1:65" s="14" customFormat="1" ht="11.25">
      <c r="B189" s="176"/>
      <c r="D189" s="163" t="s">
        <v>170</v>
      </c>
      <c r="F189" s="178" t="s">
        <v>1449</v>
      </c>
      <c r="H189" s="179">
        <v>10.5</v>
      </c>
      <c r="I189" s="180"/>
      <c r="L189" s="176"/>
      <c r="M189" s="181"/>
      <c r="N189" s="182"/>
      <c r="O189" s="182"/>
      <c r="P189" s="182"/>
      <c r="Q189" s="182"/>
      <c r="R189" s="182"/>
      <c r="S189" s="182"/>
      <c r="T189" s="183"/>
      <c r="AT189" s="177" t="s">
        <v>170</v>
      </c>
      <c r="AU189" s="177" t="s">
        <v>83</v>
      </c>
      <c r="AV189" s="14" t="s">
        <v>83</v>
      </c>
      <c r="AW189" s="14" t="s">
        <v>3</v>
      </c>
      <c r="AX189" s="14" t="s">
        <v>81</v>
      </c>
      <c r="AY189" s="177" t="s">
        <v>157</v>
      </c>
    </row>
    <row r="190" spans="1:65" s="2" customFormat="1" ht="24.2" customHeight="1">
      <c r="A190" s="33"/>
      <c r="B190" s="149"/>
      <c r="C190" s="150" t="s">
        <v>234</v>
      </c>
      <c r="D190" s="150" t="s">
        <v>159</v>
      </c>
      <c r="E190" s="151" t="s">
        <v>1450</v>
      </c>
      <c r="F190" s="152" t="s">
        <v>1451</v>
      </c>
      <c r="G190" s="153" t="s">
        <v>183</v>
      </c>
      <c r="H190" s="154">
        <v>4</v>
      </c>
      <c r="I190" s="155"/>
      <c r="J190" s="156">
        <f>ROUND(I190*H190,2)</f>
        <v>0</v>
      </c>
      <c r="K190" s="152" t="s">
        <v>163</v>
      </c>
      <c r="L190" s="34"/>
      <c r="M190" s="157" t="s">
        <v>1</v>
      </c>
      <c r="N190" s="158" t="s">
        <v>40</v>
      </c>
      <c r="O190" s="59"/>
      <c r="P190" s="159">
        <f>O190*H190</f>
        <v>0</v>
      </c>
      <c r="Q190" s="159">
        <v>0</v>
      </c>
      <c r="R190" s="159">
        <f>Q190*H190</f>
        <v>0</v>
      </c>
      <c r="S190" s="159">
        <v>0</v>
      </c>
      <c r="T190" s="160">
        <f>S190*H190</f>
        <v>0</v>
      </c>
      <c r="U190" s="33"/>
      <c r="V190" s="33"/>
      <c r="W190" s="33"/>
      <c r="X190" s="33"/>
      <c r="Y190" s="33"/>
      <c r="Z190" s="33"/>
      <c r="AA190" s="33"/>
      <c r="AB190" s="33"/>
      <c r="AC190" s="33"/>
      <c r="AD190" s="33"/>
      <c r="AE190" s="33"/>
      <c r="AR190" s="161" t="s">
        <v>268</v>
      </c>
      <c r="AT190" s="161" t="s">
        <v>159</v>
      </c>
      <c r="AU190" s="161" t="s">
        <v>83</v>
      </c>
      <c r="AY190" s="18" t="s">
        <v>157</v>
      </c>
      <c r="BE190" s="162">
        <f>IF(N190="základní",J190,0)</f>
        <v>0</v>
      </c>
      <c r="BF190" s="162">
        <f>IF(N190="snížená",J190,0)</f>
        <v>0</v>
      </c>
      <c r="BG190" s="162">
        <f>IF(N190="zákl. přenesená",J190,0)</f>
        <v>0</v>
      </c>
      <c r="BH190" s="162">
        <f>IF(N190="sníž. přenesená",J190,0)</f>
        <v>0</v>
      </c>
      <c r="BI190" s="162">
        <f>IF(N190="nulová",J190,0)</f>
        <v>0</v>
      </c>
      <c r="BJ190" s="18" t="s">
        <v>81</v>
      </c>
      <c r="BK190" s="162">
        <f>ROUND(I190*H190,2)</f>
        <v>0</v>
      </c>
      <c r="BL190" s="18" t="s">
        <v>268</v>
      </c>
      <c r="BM190" s="161" t="s">
        <v>1452</v>
      </c>
    </row>
    <row r="191" spans="1:65" s="2" customFormat="1" ht="29.25">
      <c r="A191" s="33"/>
      <c r="B191" s="34"/>
      <c r="C191" s="33"/>
      <c r="D191" s="163" t="s">
        <v>166</v>
      </c>
      <c r="E191" s="33"/>
      <c r="F191" s="164" t="s">
        <v>1453</v>
      </c>
      <c r="G191" s="33"/>
      <c r="H191" s="33"/>
      <c r="I191" s="165"/>
      <c r="J191" s="33"/>
      <c r="K191" s="33"/>
      <c r="L191" s="34"/>
      <c r="M191" s="166"/>
      <c r="N191" s="167"/>
      <c r="O191" s="59"/>
      <c r="P191" s="59"/>
      <c r="Q191" s="59"/>
      <c r="R191" s="59"/>
      <c r="S191" s="59"/>
      <c r="T191" s="60"/>
      <c r="U191" s="33"/>
      <c r="V191" s="33"/>
      <c r="W191" s="33"/>
      <c r="X191" s="33"/>
      <c r="Y191" s="33"/>
      <c r="Z191" s="33"/>
      <c r="AA191" s="33"/>
      <c r="AB191" s="33"/>
      <c r="AC191" s="33"/>
      <c r="AD191" s="33"/>
      <c r="AE191" s="33"/>
      <c r="AT191" s="18" t="s">
        <v>166</v>
      </c>
      <c r="AU191" s="18" t="s">
        <v>83</v>
      </c>
    </row>
    <row r="192" spans="1:65" s="13" customFormat="1" ht="11.25">
      <c r="B192" s="169"/>
      <c r="D192" s="163" t="s">
        <v>170</v>
      </c>
      <c r="E192" s="170" t="s">
        <v>1</v>
      </c>
      <c r="F192" s="171" t="s">
        <v>1427</v>
      </c>
      <c r="H192" s="170" t="s">
        <v>1</v>
      </c>
      <c r="I192" s="172"/>
      <c r="L192" s="169"/>
      <c r="M192" s="173"/>
      <c r="N192" s="174"/>
      <c r="O192" s="174"/>
      <c r="P192" s="174"/>
      <c r="Q192" s="174"/>
      <c r="R192" s="174"/>
      <c r="S192" s="174"/>
      <c r="T192" s="175"/>
      <c r="AT192" s="170" t="s">
        <v>170</v>
      </c>
      <c r="AU192" s="170" t="s">
        <v>83</v>
      </c>
      <c r="AV192" s="13" t="s">
        <v>81</v>
      </c>
      <c r="AW192" s="13" t="s">
        <v>32</v>
      </c>
      <c r="AX192" s="13" t="s">
        <v>75</v>
      </c>
      <c r="AY192" s="170" t="s">
        <v>157</v>
      </c>
    </row>
    <row r="193" spans="1:65" s="13" customFormat="1" ht="11.25">
      <c r="B193" s="169"/>
      <c r="D193" s="163" t="s">
        <v>170</v>
      </c>
      <c r="E193" s="170" t="s">
        <v>1</v>
      </c>
      <c r="F193" s="171" t="s">
        <v>1454</v>
      </c>
      <c r="H193" s="170" t="s">
        <v>1</v>
      </c>
      <c r="I193" s="172"/>
      <c r="L193" s="169"/>
      <c r="M193" s="173"/>
      <c r="N193" s="174"/>
      <c r="O193" s="174"/>
      <c r="P193" s="174"/>
      <c r="Q193" s="174"/>
      <c r="R193" s="174"/>
      <c r="S193" s="174"/>
      <c r="T193" s="175"/>
      <c r="AT193" s="170" t="s">
        <v>170</v>
      </c>
      <c r="AU193" s="170" t="s">
        <v>83</v>
      </c>
      <c r="AV193" s="13" t="s">
        <v>81</v>
      </c>
      <c r="AW193" s="13" t="s">
        <v>32</v>
      </c>
      <c r="AX193" s="13" t="s">
        <v>75</v>
      </c>
      <c r="AY193" s="170" t="s">
        <v>157</v>
      </c>
    </row>
    <row r="194" spans="1:65" s="14" customFormat="1" ht="11.25">
      <c r="B194" s="176"/>
      <c r="D194" s="163" t="s">
        <v>170</v>
      </c>
      <c r="E194" s="177" t="s">
        <v>1</v>
      </c>
      <c r="F194" s="178" t="s">
        <v>164</v>
      </c>
      <c r="H194" s="179">
        <v>4</v>
      </c>
      <c r="I194" s="180"/>
      <c r="L194" s="176"/>
      <c r="M194" s="181"/>
      <c r="N194" s="182"/>
      <c r="O194" s="182"/>
      <c r="P194" s="182"/>
      <c r="Q194" s="182"/>
      <c r="R194" s="182"/>
      <c r="S194" s="182"/>
      <c r="T194" s="183"/>
      <c r="AT194" s="177" t="s">
        <v>170</v>
      </c>
      <c r="AU194" s="177" t="s">
        <v>83</v>
      </c>
      <c r="AV194" s="14" t="s">
        <v>83</v>
      </c>
      <c r="AW194" s="14" t="s">
        <v>32</v>
      </c>
      <c r="AX194" s="14" t="s">
        <v>75</v>
      </c>
      <c r="AY194" s="177" t="s">
        <v>157</v>
      </c>
    </row>
    <row r="195" spans="1:65" s="15" customFormat="1" ht="11.25">
      <c r="B195" s="184"/>
      <c r="D195" s="163" t="s">
        <v>170</v>
      </c>
      <c r="E195" s="185" t="s">
        <v>1</v>
      </c>
      <c r="F195" s="186" t="s">
        <v>195</v>
      </c>
      <c r="H195" s="187">
        <v>4</v>
      </c>
      <c r="I195" s="188"/>
      <c r="L195" s="184"/>
      <c r="M195" s="189"/>
      <c r="N195" s="190"/>
      <c r="O195" s="190"/>
      <c r="P195" s="190"/>
      <c r="Q195" s="190"/>
      <c r="R195" s="190"/>
      <c r="S195" s="190"/>
      <c r="T195" s="191"/>
      <c r="AT195" s="185" t="s">
        <v>170</v>
      </c>
      <c r="AU195" s="185" t="s">
        <v>83</v>
      </c>
      <c r="AV195" s="15" t="s">
        <v>164</v>
      </c>
      <c r="AW195" s="15" t="s">
        <v>32</v>
      </c>
      <c r="AX195" s="15" t="s">
        <v>81</v>
      </c>
      <c r="AY195" s="185" t="s">
        <v>157</v>
      </c>
    </row>
    <row r="196" spans="1:65" s="2" customFormat="1" ht="24.2" customHeight="1">
      <c r="A196" s="33"/>
      <c r="B196" s="149"/>
      <c r="C196" s="192" t="s">
        <v>241</v>
      </c>
      <c r="D196" s="192" t="s">
        <v>299</v>
      </c>
      <c r="E196" s="193" t="s">
        <v>1455</v>
      </c>
      <c r="F196" s="194" t="s">
        <v>1456</v>
      </c>
      <c r="G196" s="195" t="s">
        <v>183</v>
      </c>
      <c r="H196" s="196">
        <v>4.2</v>
      </c>
      <c r="I196" s="197"/>
      <c r="J196" s="198">
        <f>ROUND(I196*H196,2)</f>
        <v>0</v>
      </c>
      <c r="K196" s="194" t="s">
        <v>163</v>
      </c>
      <c r="L196" s="199"/>
      <c r="M196" s="200" t="s">
        <v>1</v>
      </c>
      <c r="N196" s="201" t="s">
        <v>40</v>
      </c>
      <c r="O196" s="59"/>
      <c r="P196" s="159">
        <f>O196*H196</f>
        <v>0</v>
      </c>
      <c r="Q196" s="159">
        <v>5.8E-4</v>
      </c>
      <c r="R196" s="159">
        <f>Q196*H196</f>
        <v>2.4360000000000002E-3</v>
      </c>
      <c r="S196" s="159">
        <v>0</v>
      </c>
      <c r="T196" s="160">
        <f>S196*H196</f>
        <v>0</v>
      </c>
      <c r="U196" s="33"/>
      <c r="V196" s="33"/>
      <c r="W196" s="33"/>
      <c r="X196" s="33"/>
      <c r="Y196" s="33"/>
      <c r="Z196" s="33"/>
      <c r="AA196" s="33"/>
      <c r="AB196" s="33"/>
      <c r="AC196" s="33"/>
      <c r="AD196" s="33"/>
      <c r="AE196" s="33"/>
      <c r="AR196" s="161" t="s">
        <v>373</v>
      </c>
      <c r="AT196" s="161" t="s">
        <v>299</v>
      </c>
      <c r="AU196" s="161" t="s">
        <v>83</v>
      </c>
      <c r="AY196" s="18" t="s">
        <v>157</v>
      </c>
      <c r="BE196" s="162">
        <f>IF(N196="základní",J196,0)</f>
        <v>0</v>
      </c>
      <c r="BF196" s="162">
        <f>IF(N196="snížená",J196,0)</f>
        <v>0</v>
      </c>
      <c r="BG196" s="162">
        <f>IF(N196="zákl. přenesená",J196,0)</f>
        <v>0</v>
      </c>
      <c r="BH196" s="162">
        <f>IF(N196="sníž. přenesená",J196,0)</f>
        <v>0</v>
      </c>
      <c r="BI196" s="162">
        <f>IF(N196="nulová",J196,0)</f>
        <v>0</v>
      </c>
      <c r="BJ196" s="18" t="s">
        <v>81</v>
      </c>
      <c r="BK196" s="162">
        <f>ROUND(I196*H196,2)</f>
        <v>0</v>
      </c>
      <c r="BL196" s="18" t="s">
        <v>268</v>
      </c>
      <c r="BM196" s="161" t="s">
        <v>1457</v>
      </c>
    </row>
    <row r="197" spans="1:65" s="2" customFormat="1" ht="19.5">
      <c r="A197" s="33"/>
      <c r="B197" s="34"/>
      <c r="C197" s="33"/>
      <c r="D197" s="163" t="s">
        <v>166</v>
      </c>
      <c r="E197" s="33"/>
      <c r="F197" s="164" t="s">
        <v>1456</v>
      </c>
      <c r="G197" s="33"/>
      <c r="H197" s="33"/>
      <c r="I197" s="165"/>
      <c r="J197" s="33"/>
      <c r="K197" s="33"/>
      <c r="L197" s="34"/>
      <c r="M197" s="166"/>
      <c r="N197" s="167"/>
      <c r="O197" s="59"/>
      <c r="P197" s="59"/>
      <c r="Q197" s="59"/>
      <c r="R197" s="59"/>
      <c r="S197" s="59"/>
      <c r="T197" s="60"/>
      <c r="U197" s="33"/>
      <c r="V197" s="33"/>
      <c r="W197" s="33"/>
      <c r="X197" s="33"/>
      <c r="Y197" s="33"/>
      <c r="Z197" s="33"/>
      <c r="AA197" s="33"/>
      <c r="AB197" s="33"/>
      <c r="AC197" s="33"/>
      <c r="AD197" s="33"/>
      <c r="AE197" s="33"/>
      <c r="AT197" s="18" t="s">
        <v>166</v>
      </c>
      <c r="AU197" s="18" t="s">
        <v>83</v>
      </c>
    </row>
    <row r="198" spans="1:65" s="14" customFormat="1" ht="11.25">
      <c r="B198" s="176"/>
      <c r="D198" s="163" t="s">
        <v>170</v>
      </c>
      <c r="F198" s="178" t="s">
        <v>1458</v>
      </c>
      <c r="H198" s="179">
        <v>4.2</v>
      </c>
      <c r="I198" s="180"/>
      <c r="L198" s="176"/>
      <c r="M198" s="181"/>
      <c r="N198" s="182"/>
      <c r="O198" s="182"/>
      <c r="P198" s="182"/>
      <c r="Q198" s="182"/>
      <c r="R198" s="182"/>
      <c r="S198" s="182"/>
      <c r="T198" s="183"/>
      <c r="AT198" s="177" t="s">
        <v>170</v>
      </c>
      <c r="AU198" s="177" t="s">
        <v>83</v>
      </c>
      <c r="AV198" s="14" t="s">
        <v>83</v>
      </c>
      <c r="AW198" s="14" t="s">
        <v>3</v>
      </c>
      <c r="AX198" s="14" t="s">
        <v>81</v>
      </c>
      <c r="AY198" s="177" t="s">
        <v>157</v>
      </c>
    </row>
    <row r="199" spans="1:65" s="2" customFormat="1" ht="24.2" customHeight="1">
      <c r="A199" s="33"/>
      <c r="B199" s="149"/>
      <c r="C199" s="150" t="s">
        <v>8</v>
      </c>
      <c r="D199" s="150" t="s">
        <v>159</v>
      </c>
      <c r="E199" s="151" t="s">
        <v>1459</v>
      </c>
      <c r="F199" s="152" t="s">
        <v>1460</v>
      </c>
      <c r="G199" s="153" t="s">
        <v>336</v>
      </c>
      <c r="H199" s="154">
        <v>15</v>
      </c>
      <c r="I199" s="155"/>
      <c r="J199" s="156">
        <f>ROUND(I199*H199,2)</f>
        <v>0</v>
      </c>
      <c r="K199" s="152" t="s">
        <v>163</v>
      </c>
      <c r="L199" s="34"/>
      <c r="M199" s="157" t="s">
        <v>1</v>
      </c>
      <c r="N199" s="158" t="s">
        <v>40</v>
      </c>
      <c r="O199" s="59"/>
      <c r="P199" s="159">
        <f>O199*H199</f>
        <v>0</v>
      </c>
      <c r="Q199" s="159">
        <v>0</v>
      </c>
      <c r="R199" s="159">
        <f>Q199*H199</f>
        <v>0</v>
      </c>
      <c r="S199" s="159">
        <v>0</v>
      </c>
      <c r="T199" s="160">
        <f>S199*H199</f>
        <v>0</v>
      </c>
      <c r="U199" s="33"/>
      <c r="V199" s="33"/>
      <c r="W199" s="33"/>
      <c r="X199" s="33"/>
      <c r="Y199" s="33"/>
      <c r="Z199" s="33"/>
      <c r="AA199" s="33"/>
      <c r="AB199" s="33"/>
      <c r="AC199" s="33"/>
      <c r="AD199" s="33"/>
      <c r="AE199" s="33"/>
      <c r="AR199" s="161" t="s">
        <v>268</v>
      </c>
      <c r="AT199" s="161" t="s">
        <v>159</v>
      </c>
      <c r="AU199" s="161" t="s">
        <v>83</v>
      </c>
      <c r="AY199" s="18" t="s">
        <v>157</v>
      </c>
      <c r="BE199" s="162">
        <f>IF(N199="základní",J199,0)</f>
        <v>0</v>
      </c>
      <c r="BF199" s="162">
        <f>IF(N199="snížená",J199,0)</f>
        <v>0</v>
      </c>
      <c r="BG199" s="162">
        <f>IF(N199="zákl. přenesená",J199,0)</f>
        <v>0</v>
      </c>
      <c r="BH199" s="162">
        <f>IF(N199="sníž. přenesená",J199,0)</f>
        <v>0</v>
      </c>
      <c r="BI199" s="162">
        <f>IF(N199="nulová",J199,0)</f>
        <v>0</v>
      </c>
      <c r="BJ199" s="18" t="s">
        <v>81</v>
      </c>
      <c r="BK199" s="162">
        <f>ROUND(I199*H199,2)</f>
        <v>0</v>
      </c>
      <c r="BL199" s="18" t="s">
        <v>268</v>
      </c>
      <c r="BM199" s="161" t="s">
        <v>1461</v>
      </c>
    </row>
    <row r="200" spans="1:65" s="2" customFormat="1" ht="39">
      <c r="A200" s="33"/>
      <c r="B200" s="34"/>
      <c r="C200" s="33"/>
      <c r="D200" s="163" t="s">
        <v>166</v>
      </c>
      <c r="E200" s="33"/>
      <c r="F200" s="164" t="s">
        <v>1462</v>
      </c>
      <c r="G200" s="33"/>
      <c r="H200" s="33"/>
      <c r="I200" s="165"/>
      <c r="J200" s="33"/>
      <c r="K200" s="33"/>
      <c r="L200" s="34"/>
      <c r="M200" s="166"/>
      <c r="N200" s="167"/>
      <c r="O200" s="59"/>
      <c r="P200" s="59"/>
      <c r="Q200" s="59"/>
      <c r="R200" s="59"/>
      <c r="S200" s="59"/>
      <c r="T200" s="60"/>
      <c r="U200" s="33"/>
      <c r="V200" s="33"/>
      <c r="W200" s="33"/>
      <c r="X200" s="33"/>
      <c r="Y200" s="33"/>
      <c r="Z200" s="33"/>
      <c r="AA200" s="33"/>
      <c r="AB200" s="33"/>
      <c r="AC200" s="33"/>
      <c r="AD200" s="33"/>
      <c r="AE200" s="33"/>
      <c r="AT200" s="18" t="s">
        <v>166</v>
      </c>
      <c r="AU200" s="18" t="s">
        <v>83</v>
      </c>
    </row>
    <row r="201" spans="1:65" s="13" customFormat="1" ht="11.25">
      <c r="B201" s="169"/>
      <c r="D201" s="163" t="s">
        <v>170</v>
      </c>
      <c r="E201" s="170" t="s">
        <v>1</v>
      </c>
      <c r="F201" s="171" t="s">
        <v>1427</v>
      </c>
      <c r="H201" s="170" t="s">
        <v>1</v>
      </c>
      <c r="I201" s="172"/>
      <c r="L201" s="169"/>
      <c r="M201" s="173"/>
      <c r="N201" s="174"/>
      <c r="O201" s="174"/>
      <c r="P201" s="174"/>
      <c r="Q201" s="174"/>
      <c r="R201" s="174"/>
      <c r="S201" s="174"/>
      <c r="T201" s="175"/>
      <c r="AT201" s="170" t="s">
        <v>170</v>
      </c>
      <c r="AU201" s="170" t="s">
        <v>83</v>
      </c>
      <c r="AV201" s="13" t="s">
        <v>81</v>
      </c>
      <c r="AW201" s="13" t="s">
        <v>32</v>
      </c>
      <c r="AX201" s="13" t="s">
        <v>75</v>
      </c>
      <c r="AY201" s="170" t="s">
        <v>157</v>
      </c>
    </row>
    <row r="202" spans="1:65" s="13" customFormat="1" ht="33.75">
      <c r="B202" s="169"/>
      <c r="D202" s="163" t="s">
        <v>170</v>
      </c>
      <c r="E202" s="170" t="s">
        <v>1</v>
      </c>
      <c r="F202" s="171" t="s">
        <v>1463</v>
      </c>
      <c r="H202" s="170" t="s">
        <v>1</v>
      </c>
      <c r="I202" s="172"/>
      <c r="L202" s="169"/>
      <c r="M202" s="173"/>
      <c r="N202" s="174"/>
      <c r="O202" s="174"/>
      <c r="P202" s="174"/>
      <c r="Q202" s="174"/>
      <c r="R202" s="174"/>
      <c r="S202" s="174"/>
      <c r="T202" s="175"/>
      <c r="AT202" s="170" t="s">
        <v>170</v>
      </c>
      <c r="AU202" s="170" t="s">
        <v>83</v>
      </c>
      <c r="AV202" s="13" t="s">
        <v>81</v>
      </c>
      <c r="AW202" s="13" t="s">
        <v>32</v>
      </c>
      <c r="AX202" s="13" t="s">
        <v>75</v>
      </c>
      <c r="AY202" s="170" t="s">
        <v>157</v>
      </c>
    </row>
    <row r="203" spans="1:65" s="13" customFormat="1" ht="11.25">
      <c r="B203" s="169"/>
      <c r="D203" s="163" t="s">
        <v>170</v>
      </c>
      <c r="E203" s="170" t="s">
        <v>1</v>
      </c>
      <c r="F203" s="171" t="s">
        <v>1464</v>
      </c>
      <c r="H203" s="170" t="s">
        <v>1</v>
      </c>
      <c r="I203" s="172"/>
      <c r="L203" s="169"/>
      <c r="M203" s="173"/>
      <c r="N203" s="174"/>
      <c r="O203" s="174"/>
      <c r="P203" s="174"/>
      <c r="Q203" s="174"/>
      <c r="R203" s="174"/>
      <c r="S203" s="174"/>
      <c r="T203" s="175"/>
      <c r="AT203" s="170" t="s">
        <v>170</v>
      </c>
      <c r="AU203" s="170" t="s">
        <v>83</v>
      </c>
      <c r="AV203" s="13" t="s">
        <v>81</v>
      </c>
      <c r="AW203" s="13" t="s">
        <v>32</v>
      </c>
      <c r="AX203" s="13" t="s">
        <v>75</v>
      </c>
      <c r="AY203" s="170" t="s">
        <v>157</v>
      </c>
    </row>
    <row r="204" spans="1:65" s="14" customFormat="1" ht="11.25">
      <c r="B204" s="176"/>
      <c r="D204" s="163" t="s">
        <v>170</v>
      </c>
      <c r="E204" s="177" t="s">
        <v>1</v>
      </c>
      <c r="F204" s="178" t="s">
        <v>261</v>
      </c>
      <c r="H204" s="179">
        <v>15</v>
      </c>
      <c r="I204" s="180"/>
      <c r="L204" s="176"/>
      <c r="M204" s="181"/>
      <c r="N204" s="182"/>
      <c r="O204" s="182"/>
      <c r="P204" s="182"/>
      <c r="Q204" s="182"/>
      <c r="R204" s="182"/>
      <c r="S204" s="182"/>
      <c r="T204" s="183"/>
      <c r="AT204" s="177" t="s">
        <v>170</v>
      </c>
      <c r="AU204" s="177" t="s">
        <v>83</v>
      </c>
      <c r="AV204" s="14" t="s">
        <v>83</v>
      </c>
      <c r="AW204" s="14" t="s">
        <v>32</v>
      </c>
      <c r="AX204" s="14" t="s">
        <v>75</v>
      </c>
      <c r="AY204" s="177" t="s">
        <v>157</v>
      </c>
    </row>
    <row r="205" spans="1:65" s="15" customFormat="1" ht="11.25">
      <c r="B205" s="184"/>
      <c r="D205" s="163" t="s">
        <v>170</v>
      </c>
      <c r="E205" s="185" t="s">
        <v>1</v>
      </c>
      <c r="F205" s="186" t="s">
        <v>195</v>
      </c>
      <c r="H205" s="187">
        <v>15</v>
      </c>
      <c r="I205" s="188"/>
      <c r="L205" s="184"/>
      <c r="M205" s="189"/>
      <c r="N205" s="190"/>
      <c r="O205" s="190"/>
      <c r="P205" s="190"/>
      <c r="Q205" s="190"/>
      <c r="R205" s="190"/>
      <c r="S205" s="190"/>
      <c r="T205" s="191"/>
      <c r="AT205" s="185" t="s">
        <v>170</v>
      </c>
      <c r="AU205" s="185" t="s">
        <v>83</v>
      </c>
      <c r="AV205" s="15" t="s">
        <v>164</v>
      </c>
      <c r="AW205" s="15" t="s">
        <v>32</v>
      </c>
      <c r="AX205" s="15" t="s">
        <v>81</v>
      </c>
      <c r="AY205" s="185" t="s">
        <v>157</v>
      </c>
    </row>
    <row r="206" spans="1:65" s="2" customFormat="1" ht="24.2" customHeight="1">
      <c r="A206" s="33"/>
      <c r="B206" s="149"/>
      <c r="C206" s="192" t="s">
        <v>248</v>
      </c>
      <c r="D206" s="192" t="s">
        <v>299</v>
      </c>
      <c r="E206" s="193" t="s">
        <v>1465</v>
      </c>
      <c r="F206" s="194" t="s">
        <v>1466</v>
      </c>
      <c r="G206" s="195" t="s">
        <v>336</v>
      </c>
      <c r="H206" s="196">
        <v>15</v>
      </c>
      <c r="I206" s="197"/>
      <c r="J206" s="198">
        <f>ROUND(I206*H206,2)</f>
        <v>0</v>
      </c>
      <c r="K206" s="194" t="s">
        <v>163</v>
      </c>
      <c r="L206" s="199"/>
      <c r="M206" s="200" t="s">
        <v>1</v>
      </c>
      <c r="N206" s="201" t="s">
        <v>40</v>
      </c>
      <c r="O206" s="59"/>
      <c r="P206" s="159">
        <f>O206*H206</f>
        <v>0</v>
      </c>
      <c r="Q206" s="159">
        <v>1.4999999999999999E-4</v>
      </c>
      <c r="R206" s="159">
        <f>Q206*H206</f>
        <v>2.2499999999999998E-3</v>
      </c>
      <c r="S206" s="159">
        <v>0</v>
      </c>
      <c r="T206" s="160">
        <f>S206*H206</f>
        <v>0</v>
      </c>
      <c r="U206" s="33"/>
      <c r="V206" s="33"/>
      <c r="W206" s="33"/>
      <c r="X206" s="33"/>
      <c r="Y206" s="33"/>
      <c r="Z206" s="33"/>
      <c r="AA206" s="33"/>
      <c r="AB206" s="33"/>
      <c r="AC206" s="33"/>
      <c r="AD206" s="33"/>
      <c r="AE206" s="33"/>
      <c r="AR206" s="161" t="s">
        <v>373</v>
      </c>
      <c r="AT206" s="161" t="s">
        <v>299</v>
      </c>
      <c r="AU206" s="161" t="s">
        <v>83</v>
      </c>
      <c r="AY206" s="18" t="s">
        <v>157</v>
      </c>
      <c r="BE206" s="162">
        <f>IF(N206="základní",J206,0)</f>
        <v>0</v>
      </c>
      <c r="BF206" s="162">
        <f>IF(N206="snížená",J206,0)</f>
        <v>0</v>
      </c>
      <c r="BG206" s="162">
        <f>IF(N206="zákl. přenesená",J206,0)</f>
        <v>0</v>
      </c>
      <c r="BH206" s="162">
        <f>IF(N206="sníž. přenesená",J206,0)</f>
        <v>0</v>
      </c>
      <c r="BI206" s="162">
        <f>IF(N206="nulová",J206,0)</f>
        <v>0</v>
      </c>
      <c r="BJ206" s="18" t="s">
        <v>81</v>
      </c>
      <c r="BK206" s="162">
        <f>ROUND(I206*H206,2)</f>
        <v>0</v>
      </c>
      <c r="BL206" s="18" t="s">
        <v>268</v>
      </c>
      <c r="BM206" s="161" t="s">
        <v>1467</v>
      </c>
    </row>
    <row r="207" spans="1:65" s="2" customFormat="1" ht="19.5">
      <c r="A207" s="33"/>
      <c r="B207" s="34"/>
      <c r="C207" s="33"/>
      <c r="D207" s="163" t="s">
        <v>166</v>
      </c>
      <c r="E207" s="33"/>
      <c r="F207" s="164" t="s">
        <v>1466</v>
      </c>
      <c r="G207" s="33"/>
      <c r="H207" s="33"/>
      <c r="I207" s="165"/>
      <c r="J207" s="33"/>
      <c r="K207" s="33"/>
      <c r="L207" s="34"/>
      <c r="M207" s="166"/>
      <c r="N207" s="167"/>
      <c r="O207" s="59"/>
      <c r="P207" s="59"/>
      <c r="Q207" s="59"/>
      <c r="R207" s="59"/>
      <c r="S207" s="59"/>
      <c r="T207" s="60"/>
      <c r="U207" s="33"/>
      <c r="V207" s="33"/>
      <c r="W207" s="33"/>
      <c r="X207" s="33"/>
      <c r="Y207" s="33"/>
      <c r="Z207" s="33"/>
      <c r="AA207" s="33"/>
      <c r="AB207" s="33"/>
      <c r="AC207" s="33"/>
      <c r="AD207" s="33"/>
      <c r="AE207" s="33"/>
      <c r="AT207" s="18" t="s">
        <v>166</v>
      </c>
      <c r="AU207" s="18" t="s">
        <v>83</v>
      </c>
    </row>
    <row r="208" spans="1:65" s="2" customFormat="1" ht="33" customHeight="1">
      <c r="A208" s="33"/>
      <c r="B208" s="149"/>
      <c r="C208" s="150" t="s">
        <v>255</v>
      </c>
      <c r="D208" s="150" t="s">
        <v>159</v>
      </c>
      <c r="E208" s="151" t="s">
        <v>1468</v>
      </c>
      <c r="F208" s="152" t="s">
        <v>1469</v>
      </c>
      <c r="G208" s="153" t="s">
        <v>183</v>
      </c>
      <c r="H208" s="154">
        <v>30</v>
      </c>
      <c r="I208" s="155"/>
      <c r="J208" s="156">
        <f>ROUND(I208*H208,2)</f>
        <v>0</v>
      </c>
      <c r="K208" s="152" t="s">
        <v>163</v>
      </c>
      <c r="L208" s="34"/>
      <c r="M208" s="157" t="s">
        <v>1</v>
      </c>
      <c r="N208" s="158" t="s">
        <v>40</v>
      </c>
      <c r="O208" s="59"/>
      <c r="P208" s="159">
        <f>O208*H208</f>
        <v>0</v>
      </c>
      <c r="Q208" s="159">
        <v>0</v>
      </c>
      <c r="R208" s="159">
        <f>Q208*H208</f>
        <v>0</v>
      </c>
      <c r="S208" s="159">
        <v>0</v>
      </c>
      <c r="T208" s="160">
        <f>S208*H208</f>
        <v>0</v>
      </c>
      <c r="U208" s="33"/>
      <c r="V208" s="33"/>
      <c r="W208" s="33"/>
      <c r="X208" s="33"/>
      <c r="Y208" s="33"/>
      <c r="Z208" s="33"/>
      <c r="AA208" s="33"/>
      <c r="AB208" s="33"/>
      <c r="AC208" s="33"/>
      <c r="AD208" s="33"/>
      <c r="AE208" s="33"/>
      <c r="AR208" s="161" t="s">
        <v>268</v>
      </c>
      <c r="AT208" s="161" t="s">
        <v>159</v>
      </c>
      <c r="AU208" s="161" t="s">
        <v>83</v>
      </c>
      <c r="AY208" s="18" t="s">
        <v>157</v>
      </c>
      <c r="BE208" s="162">
        <f>IF(N208="základní",J208,0)</f>
        <v>0</v>
      </c>
      <c r="BF208" s="162">
        <f>IF(N208="snížená",J208,0)</f>
        <v>0</v>
      </c>
      <c r="BG208" s="162">
        <f>IF(N208="zákl. přenesená",J208,0)</f>
        <v>0</v>
      </c>
      <c r="BH208" s="162">
        <f>IF(N208="sníž. přenesená",J208,0)</f>
        <v>0</v>
      </c>
      <c r="BI208" s="162">
        <f>IF(N208="nulová",J208,0)</f>
        <v>0</v>
      </c>
      <c r="BJ208" s="18" t="s">
        <v>81</v>
      </c>
      <c r="BK208" s="162">
        <f>ROUND(I208*H208,2)</f>
        <v>0</v>
      </c>
      <c r="BL208" s="18" t="s">
        <v>268</v>
      </c>
      <c r="BM208" s="161" t="s">
        <v>1470</v>
      </c>
    </row>
    <row r="209" spans="1:65" s="2" customFormat="1" ht="29.25">
      <c r="A209" s="33"/>
      <c r="B209" s="34"/>
      <c r="C209" s="33"/>
      <c r="D209" s="163" t="s">
        <v>166</v>
      </c>
      <c r="E209" s="33"/>
      <c r="F209" s="164" t="s">
        <v>1471</v>
      </c>
      <c r="G209" s="33"/>
      <c r="H209" s="33"/>
      <c r="I209" s="165"/>
      <c r="J209" s="33"/>
      <c r="K209" s="33"/>
      <c r="L209" s="34"/>
      <c r="M209" s="166"/>
      <c r="N209" s="167"/>
      <c r="O209" s="59"/>
      <c r="P209" s="59"/>
      <c r="Q209" s="59"/>
      <c r="R209" s="59"/>
      <c r="S209" s="59"/>
      <c r="T209" s="60"/>
      <c r="U209" s="33"/>
      <c r="V209" s="33"/>
      <c r="W209" s="33"/>
      <c r="X209" s="33"/>
      <c r="Y209" s="33"/>
      <c r="Z209" s="33"/>
      <c r="AA209" s="33"/>
      <c r="AB209" s="33"/>
      <c r="AC209" s="33"/>
      <c r="AD209" s="33"/>
      <c r="AE209" s="33"/>
      <c r="AT209" s="18" t="s">
        <v>166</v>
      </c>
      <c r="AU209" s="18" t="s">
        <v>83</v>
      </c>
    </row>
    <row r="210" spans="1:65" s="13" customFormat="1" ht="11.25">
      <c r="B210" s="169"/>
      <c r="D210" s="163" t="s">
        <v>170</v>
      </c>
      <c r="E210" s="170" t="s">
        <v>1</v>
      </c>
      <c r="F210" s="171" t="s">
        <v>1427</v>
      </c>
      <c r="H210" s="170" t="s">
        <v>1</v>
      </c>
      <c r="I210" s="172"/>
      <c r="L210" s="169"/>
      <c r="M210" s="173"/>
      <c r="N210" s="174"/>
      <c r="O210" s="174"/>
      <c r="P210" s="174"/>
      <c r="Q210" s="174"/>
      <c r="R210" s="174"/>
      <c r="S210" s="174"/>
      <c r="T210" s="175"/>
      <c r="AT210" s="170" t="s">
        <v>170</v>
      </c>
      <c r="AU210" s="170" t="s">
        <v>83</v>
      </c>
      <c r="AV210" s="13" t="s">
        <v>81</v>
      </c>
      <c r="AW210" s="13" t="s">
        <v>32</v>
      </c>
      <c r="AX210" s="13" t="s">
        <v>75</v>
      </c>
      <c r="AY210" s="170" t="s">
        <v>157</v>
      </c>
    </row>
    <row r="211" spans="1:65" s="13" customFormat="1" ht="22.5">
      <c r="B211" s="169"/>
      <c r="D211" s="163" t="s">
        <v>170</v>
      </c>
      <c r="E211" s="170" t="s">
        <v>1</v>
      </c>
      <c r="F211" s="171" t="s">
        <v>1472</v>
      </c>
      <c r="H211" s="170" t="s">
        <v>1</v>
      </c>
      <c r="I211" s="172"/>
      <c r="L211" s="169"/>
      <c r="M211" s="173"/>
      <c r="N211" s="174"/>
      <c r="O211" s="174"/>
      <c r="P211" s="174"/>
      <c r="Q211" s="174"/>
      <c r="R211" s="174"/>
      <c r="S211" s="174"/>
      <c r="T211" s="175"/>
      <c r="AT211" s="170" t="s">
        <v>170</v>
      </c>
      <c r="AU211" s="170" t="s">
        <v>83</v>
      </c>
      <c r="AV211" s="13" t="s">
        <v>81</v>
      </c>
      <c r="AW211" s="13" t="s">
        <v>32</v>
      </c>
      <c r="AX211" s="13" t="s">
        <v>75</v>
      </c>
      <c r="AY211" s="170" t="s">
        <v>157</v>
      </c>
    </row>
    <row r="212" spans="1:65" s="14" customFormat="1" ht="11.25">
      <c r="B212" s="176"/>
      <c r="D212" s="163" t="s">
        <v>170</v>
      </c>
      <c r="E212" s="177" t="s">
        <v>1</v>
      </c>
      <c r="F212" s="178" t="s">
        <v>362</v>
      </c>
      <c r="H212" s="179">
        <v>30</v>
      </c>
      <c r="I212" s="180"/>
      <c r="L212" s="176"/>
      <c r="M212" s="181"/>
      <c r="N212" s="182"/>
      <c r="O212" s="182"/>
      <c r="P212" s="182"/>
      <c r="Q212" s="182"/>
      <c r="R212" s="182"/>
      <c r="S212" s="182"/>
      <c r="T212" s="183"/>
      <c r="AT212" s="177" t="s">
        <v>170</v>
      </c>
      <c r="AU212" s="177" t="s">
        <v>83</v>
      </c>
      <c r="AV212" s="14" t="s">
        <v>83</v>
      </c>
      <c r="AW212" s="14" t="s">
        <v>32</v>
      </c>
      <c r="AX212" s="14" t="s">
        <v>75</v>
      </c>
      <c r="AY212" s="177" t="s">
        <v>157</v>
      </c>
    </row>
    <row r="213" spans="1:65" s="15" customFormat="1" ht="11.25">
      <c r="B213" s="184"/>
      <c r="D213" s="163" t="s">
        <v>170</v>
      </c>
      <c r="E213" s="185" t="s">
        <v>1</v>
      </c>
      <c r="F213" s="186" t="s">
        <v>195</v>
      </c>
      <c r="H213" s="187">
        <v>30</v>
      </c>
      <c r="I213" s="188"/>
      <c r="L213" s="184"/>
      <c r="M213" s="189"/>
      <c r="N213" s="190"/>
      <c r="O213" s="190"/>
      <c r="P213" s="190"/>
      <c r="Q213" s="190"/>
      <c r="R213" s="190"/>
      <c r="S213" s="190"/>
      <c r="T213" s="191"/>
      <c r="AT213" s="185" t="s">
        <v>170</v>
      </c>
      <c r="AU213" s="185" t="s">
        <v>83</v>
      </c>
      <c r="AV213" s="15" t="s">
        <v>164</v>
      </c>
      <c r="AW213" s="15" t="s">
        <v>32</v>
      </c>
      <c r="AX213" s="15" t="s">
        <v>81</v>
      </c>
      <c r="AY213" s="185" t="s">
        <v>157</v>
      </c>
    </row>
    <row r="214" spans="1:65" s="2" customFormat="1" ht="24.2" customHeight="1">
      <c r="A214" s="33"/>
      <c r="B214" s="149"/>
      <c r="C214" s="192" t="s">
        <v>261</v>
      </c>
      <c r="D214" s="192" t="s">
        <v>299</v>
      </c>
      <c r="E214" s="193" t="s">
        <v>1473</v>
      </c>
      <c r="F214" s="194" t="s">
        <v>1474</v>
      </c>
      <c r="G214" s="195" t="s">
        <v>183</v>
      </c>
      <c r="H214" s="196">
        <v>34.5</v>
      </c>
      <c r="I214" s="197"/>
      <c r="J214" s="198">
        <f>ROUND(I214*H214,2)</f>
        <v>0</v>
      </c>
      <c r="K214" s="194" t="s">
        <v>163</v>
      </c>
      <c r="L214" s="199"/>
      <c r="M214" s="200" t="s">
        <v>1</v>
      </c>
      <c r="N214" s="201" t="s">
        <v>40</v>
      </c>
      <c r="O214" s="59"/>
      <c r="P214" s="159">
        <f>O214*H214</f>
        <v>0</v>
      </c>
      <c r="Q214" s="159">
        <v>1.7000000000000001E-4</v>
      </c>
      <c r="R214" s="159">
        <f>Q214*H214</f>
        <v>5.8650000000000004E-3</v>
      </c>
      <c r="S214" s="159">
        <v>0</v>
      </c>
      <c r="T214" s="160">
        <f>S214*H214</f>
        <v>0</v>
      </c>
      <c r="U214" s="33"/>
      <c r="V214" s="33"/>
      <c r="W214" s="33"/>
      <c r="X214" s="33"/>
      <c r="Y214" s="33"/>
      <c r="Z214" s="33"/>
      <c r="AA214" s="33"/>
      <c r="AB214" s="33"/>
      <c r="AC214" s="33"/>
      <c r="AD214" s="33"/>
      <c r="AE214" s="33"/>
      <c r="AR214" s="161" t="s">
        <v>373</v>
      </c>
      <c r="AT214" s="161" t="s">
        <v>299</v>
      </c>
      <c r="AU214" s="161" t="s">
        <v>83</v>
      </c>
      <c r="AY214" s="18" t="s">
        <v>157</v>
      </c>
      <c r="BE214" s="162">
        <f>IF(N214="základní",J214,0)</f>
        <v>0</v>
      </c>
      <c r="BF214" s="162">
        <f>IF(N214="snížená",J214,0)</f>
        <v>0</v>
      </c>
      <c r="BG214" s="162">
        <f>IF(N214="zákl. přenesená",J214,0)</f>
        <v>0</v>
      </c>
      <c r="BH214" s="162">
        <f>IF(N214="sníž. přenesená",J214,0)</f>
        <v>0</v>
      </c>
      <c r="BI214" s="162">
        <f>IF(N214="nulová",J214,0)</f>
        <v>0</v>
      </c>
      <c r="BJ214" s="18" t="s">
        <v>81</v>
      </c>
      <c r="BK214" s="162">
        <f>ROUND(I214*H214,2)</f>
        <v>0</v>
      </c>
      <c r="BL214" s="18" t="s">
        <v>268</v>
      </c>
      <c r="BM214" s="161" t="s">
        <v>1475</v>
      </c>
    </row>
    <row r="215" spans="1:65" s="2" customFormat="1" ht="19.5">
      <c r="A215" s="33"/>
      <c r="B215" s="34"/>
      <c r="C215" s="33"/>
      <c r="D215" s="163" t="s">
        <v>166</v>
      </c>
      <c r="E215" s="33"/>
      <c r="F215" s="164" t="s">
        <v>1474</v>
      </c>
      <c r="G215" s="33"/>
      <c r="H215" s="33"/>
      <c r="I215" s="165"/>
      <c r="J215" s="33"/>
      <c r="K215" s="33"/>
      <c r="L215" s="34"/>
      <c r="M215" s="166"/>
      <c r="N215" s="167"/>
      <c r="O215" s="59"/>
      <c r="P215" s="59"/>
      <c r="Q215" s="59"/>
      <c r="R215" s="59"/>
      <c r="S215" s="59"/>
      <c r="T215" s="60"/>
      <c r="U215" s="33"/>
      <c r="V215" s="33"/>
      <c r="W215" s="33"/>
      <c r="X215" s="33"/>
      <c r="Y215" s="33"/>
      <c r="Z215" s="33"/>
      <c r="AA215" s="33"/>
      <c r="AB215" s="33"/>
      <c r="AC215" s="33"/>
      <c r="AD215" s="33"/>
      <c r="AE215" s="33"/>
      <c r="AT215" s="18" t="s">
        <v>166</v>
      </c>
      <c r="AU215" s="18" t="s">
        <v>83</v>
      </c>
    </row>
    <row r="216" spans="1:65" s="2" customFormat="1" ht="19.5">
      <c r="A216" s="33"/>
      <c r="B216" s="34"/>
      <c r="C216" s="33"/>
      <c r="D216" s="163" t="s">
        <v>168</v>
      </c>
      <c r="E216" s="33"/>
      <c r="F216" s="168" t="s">
        <v>1476</v>
      </c>
      <c r="G216" s="33"/>
      <c r="H216" s="33"/>
      <c r="I216" s="165"/>
      <c r="J216" s="33"/>
      <c r="K216" s="33"/>
      <c r="L216" s="34"/>
      <c r="M216" s="166"/>
      <c r="N216" s="167"/>
      <c r="O216" s="59"/>
      <c r="P216" s="59"/>
      <c r="Q216" s="59"/>
      <c r="R216" s="59"/>
      <c r="S216" s="59"/>
      <c r="T216" s="60"/>
      <c r="U216" s="33"/>
      <c r="V216" s="33"/>
      <c r="W216" s="33"/>
      <c r="X216" s="33"/>
      <c r="Y216" s="33"/>
      <c r="Z216" s="33"/>
      <c r="AA216" s="33"/>
      <c r="AB216" s="33"/>
      <c r="AC216" s="33"/>
      <c r="AD216" s="33"/>
      <c r="AE216" s="33"/>
      <c r="AT216" s="18" t="s">
        <v>168</v>
      </c>
      <c r="AU216" s="18" t="s">
        <v>83</v>
      </c>
    </row>
    <row r="217" spans="1:65" s="14" customFormat="1" ht="11.25">
      <c r="B217" s="176"/>
      <c r="D217" s="163" t="s">
        <v>170</v>
      </c>
      <c r="F217" s="178" t="s">
        <v>1477</v>
      </c>
      <c r="H217" s="179">
        <v>34.5</v>
      </c>
      <c r="I217" s="180"/>
      <c r="L217" s="176"/>
      <c r="M217" s="181"/>
      <c r="N217" s="182"/>
      <c r="O217" s="182"/>
      <c r="P217" s="182"/>
      <c r="Q217" s="182"/>
      <c r="R217" s="182"/>
      <c r="S217" s="182"/>
      <c r="T217" s="183"/>
      <c r="AT217" s="177" t="s">
        <v>170</v>
      </c>
      <c r="AU217" s="177" t="s">
        <v>83</v>
      </c>
      <c r="AV217" s="14" t="s">
        <v>83</v>
      </c>
      <c r="AW217" s="14" t="s">
        <v>3</v>
      </c>
      <c r="AX217" s="14" t="s">
        <v>81</v>
      </c>
      <c r="AY217" s="177" t="s">
        <v>157</v>
      </c>
    </row>
    <row r="218" spans="1:65" s="2" customFormat="1" ht="24.2" customHeight="1">
      <c r="A218" s="33"/>
      <c r="B218" s="149"/>
      <c r="C218" s="150" t="s">
        <v>268</v>
      </c>
      <c r="D218" s="150" t="s">
        <v>159</v>
      </c>
      <c r="E218" s="151" t="s">
        <v>1478</v>
      </c>
      <c r="F218" s="152" t="s">
        <v>1479</v>
      </c>
      <c r="G218" s="153" t="s">
        <v>183</v>
      </c>
      <c r="H218" s="154">
        <v>10</v>
      </c>
      <c r="I218" s="155"/>
      <c r="J218" s="156">
        <f>ROUND(I218*H218,2)</f>
        <v>0</v>
      </c>
      <c r="K218" s="152" t="s">
        <v>163</v>
      </c>
      <c r="L218" s="34"/>
      <c r="M218" s="157" t="s">
        <v>1</v>
      </c>
      <c r="N218" s="158" t="s">
        <v>40</v>
      </c>
      <c r="O218" s="59"/>
      <c r="P218" s="159">
        <f>O218*H218</f>
        <v>0</v>
      </c>
      <c r="Q218" s="159">
        <v>0</v>
      </c>
      <c r="R218" s="159">
        <f>Q218*H218</f>
        <v>0</v>
      </c>
      <c r="S218" s="159">
        <v>0</v>
      </c>
      <c r="T218" s="160">
        <f>S218*H218</f>
        <v>0</v>
      </c>
      <c r="U218" s="33"/>
      <c r="V218" s="33"/>
      <c r="W218" s="33"/>
      <c r="X218" s="33"/>
      <c r="Y218" s="33"/>
      <c r="Z218" s="33"/>
      <c r="AA218" s="33"/>
      <c r="AB218" s="33"/>
      <c r="AC218" s="33"/>
      <c r="AD218" s="33"/>
      <c r="AE218" s="33"/>
      <c r="AR218" s="161" t="s">
        <v>268</v>
      </c>
      <c r="AT218" s="161" t="s">
        <v>159</v>
      </c>
      <c r="AU218" s="161" t="s">
        <v>83</v>
      </c>
      <c r="AY218" s="18" t="s">
        <v>157</v>
      </c>
      <c r="BE218" s="162">
        <f>IF(N218="základní",J218,0)</f>
        <v>0</v>
      </c>
      <c r="BF218" s="162">
        <f>IF(N218="snížená",J218,0)</f>
        <v>0</v>
      </c>
      <c r="BG218" s="162">
        <f>IF(N218="zákl. přenesená",J218,0)</f>
        <v>0</v>
      </c>
      <c r="BH218" s="162">
        <f>IF(N218="sníž. přenesená",J218,0)</f>
        <v>0</v>
      </c>
      <c r="BI218" s="162">
        <f>IF(N218="nulová",J218,0)</f>
        <v>0</v>
      </c>
      <c r="BJ218" s="18" t="s">
        <v>81</v>
      </c>
      <c r="BK218" s="162">
        <f>ROUND(I218*H218,2)</f>
        <v>0</v>
      </c>
      <c r="BL218" s="18" t="s">
        <v>268</v>
      </c>
      <c r="BM218" s="161" t="s">
        <v>1480</v>
      </c>
    </row>
    <row r="219" spans="1:65" s="2" customFormat="1" ht="29.25">
      <c r="A219" s="33"/>
      <c r="B219" s="34"/>
      <c r="C219" s="33"/>
      <c r="D219" s="163" t="s">
        <v>166</v>
      </c>
      <c r="E219" s="33"/>
      <c r="F219" s="164" t="s">
        <v>1481</v>
      </c>
      <c r="G219" s="33"/>
      <c r="H219" s="33"/>
      <c r="I219" s="165"/>
      <c r="J219" s="33"/>
      <c r="K219" s="33"/>
      <c r="L219" s="34"/>
      <c r="M219" s="166"/>
      <c r="N219" s="167"/>
      <c r="O219" s="59"/>
      <c r="P219" s="59"/>
      <c r="Q219" s="59"/>
      <c r="R219" s="59"/>
      <c r="S219" s="59"/>
      <c r="T219" s="60"/>
      <c r="U219" s="33"/>
      <c r="V219" s="33"/>
      <c r="W219" s="33"/>
      <c r="X219" s="33"/>
      <c r="Y219" s="33"/>
      <c r="Z219" s="33"/>
      <c r="AA219" s="33"/>
      <c r="AB219" s="33"/>
      <c r="AC219" s="33"/>
      <c r="AD219" s="33"/>
      <c r="AE219" s="33"/>
      <c r="AT219" s="18" t="s">
        <v>166</v>
      </c>
      <c r="AU219" s="18" t="s">
        <v>83</v>
      </c>
    </row>
    <row r="220" spans="1:65" s="13" customFormat="1" ht="11.25">
      <c r="B220" s="169"/>
      <c r="D220" s="163" t="s">
        <v>170</v>
      </c>
      <c r="E220" s="170" t="s">
        <v>1</v>
      </c>
      <c r="F220" s="171" t="s">
        <v>1427</v>
      </c>
      <c r="H220" s="170" t="s">
        <v>1</v>
      </c>
      <c r="I220" s="172"/>
      <c r="L220" s="169"/>
      <c r="M220" s="173"/>
      <c r="N220" s="174"/>
      <c r="O220" s="174"/>
      <c r="P220" s="174"/>
      <c r="Q220" s="174"/>
      <c r="R220" s="174"/>
      <c r="S220" s="174"/>
      <c r="T220" s="175"/>
      <c r="AT220" s="170" t="s">
        <v>170</v>
      </c>
      <c r="AU220" s="170" t="s">
        <v>83</v>
      </c>
      <c r="AV220" s="13" t="s">
        <v>81</v>
      </c>
      <c r="AW220" s="13" t="s">
        <v>32</v>
      </c>
      <c r="AX220" s="13" t="s">
        <v>75</v>
      </c>
      <c r="AY220" s="170" t="s">
        <v>157</v>
      </c>
    </row>
    <row r="221" spans="1:65" s="13" customFormat="1" ht="22.5">
      <c r="B221" s="169"/>
      <c r="D221" s="163" t="s">
        <v>170</v>
      </c>
      <c r="E221" s="170" t="s">
        <v>1</v>
      </c>
      <c r="F221" s="171" t="s">
        <v>1482</v>
      </c>
      <c r="H221" s="170" t="s">
        <v>1</v>
      </c>
      <c r="I221" s="172"/>
      <c r="L221" s="169"/>
      <c r="M221" s="173"/>
      <c r="N221" s="174"/>
      <c r="O221" s="174"/>
      <c r="P221" s="174"/>
      <c r="Q221" s="174"/>
      <c r="R221" s="174"/>
      <c r="S221" s="174"/>
      <c r="T221" s="175"/>
      <c r="AT221" s="170" t="s">
        <v>170</v>
      </c>
      <c r="AU221" s="170" t="s">
        <v>83</v>
      </c>
      <c r="AV221" s="13" t="s">
        <v>81</v>
      </c>
      <c r="AW221" s="13" t="s">
        <v>32</v>
      </c>
      <c r="AX221" s="13" t="s">
        <v>75</v>
      </c>
      <c r="AY221" s="170" t="s">
        <v>157</v>
      </c>
    </row>
    <row r="222" spans="1:65" s="14" customFormat="1" ht="11.25">
      <c r="B222" s="176"/>
      <c r="D222" s="163" t="s">
        <v>170</v>
      </c>
      <c r="E222" s="177" t="s">
        <v>1</v>
      </c>
      <c r="F222" s="178" t="s">
        <v>234</v>
      </c>
      <c r="H222" s="179">
        <v>10</v>
      </c>
      <c r="I222" s="180"/>
      <c r="L222" s="176"/>
      <c r="M222" s="181"/>
      <c r="N222" s="182"/>
      <c r="O222" s="182"/>
      <c r="P222" s="182"/>
      <c r="Q222" s="182"/>
      <c r="R222" s="182"/>
      <c r="S222" s="182"/>
      <c r="T222" s="183"/>
      <c r="AT222" s="177" t="s">
        <v>170</v>
      </c>
      <c r="AU222" s="177" t="s">
        <v>83</v>
      </c>
      <c r="AV222" s="14" t="s">
        <v>83</v>
      </c>
      <c r="AW222" s="14" t="s">
        <v>32</v>
      </c>
      <c r="AX222" s="14" t="s">
        <v>75</v>
      </c>
      <c r="AY222" s="177" t="s">
        <v>157</v>
      </c>
    </row>
    <row r="223" spans="1:65" s="15" customFormat="1" ht="11.25">
      <c r="B223" s="184"/>
      <c r="D223" s="163" t="s">
        <v>170</v>
      </c>
      <c r="E223" s="185" t="s">
        <v>1</v>
      </c>
      <c r="F223" s="186" t="s">
        <v>195</v>
      </c>
      <c r="H223" s="187">
        <v>10</v>
      </c>
      <c r="I223" s="188"/>
      <c r="L223" s="184"/>
      <c r="M223" s="189"/>
      <c r="N223" s="190"/>
      <c r="O223" s="190"/>
      <c r="P223" s="190"/>
      <c r="Q223" s="190"/>
      <c r="R223" s="190"/>
      <c r="S223" s="190"/>
      <c r="T223" s="191"/>
      <c r="AT223" s="185" t="s">
        <v>170</v>
      </c>
      <c r="AU223" s="185" t="s">
        <v>83</v>
      </c>
      <c r="AV223" s="15" t="s">
        <v>164</v>
      </c>
      <c r="AW223" s="15" t="s">
        <v>32</v>
      </c>
      <c r="AX223" s="15" t="s">
        <v>81</v>
      </c>
      <c r="AY223" s="185" t="s">
        <v>157</v>
      </c>
    </row>
    <row r="224" spans="1:65" s="2" customFormat="1" ht="24.2" customHeight="1">
      <c r="A224" s="33"/>
      <c r="B224" s="149"/>
      <c r="C224" s="192" t="s">
        <v>278</v>
      </c>
      <c r="D224" s="192" t="s">
        <v>299</v>
      </c>
      <c r="E224" s="193" t="s">
        <v>1483</v>
      </c>
      <c r="F224" s="194" t="s">
        <v>1484</v>
      </c>
      <c r="G224" s="195" t="s">
        <v>183</v>
      </c>
      <c r="H224" s="196">
        <v>11.5</v>
      </c>
      <c r="I224" s="197"/>
      <c r="J224" s="198">
        <f>ROUND(I224*H224,2)</f>
        <v>0</v>
      </c>
      <c r="K224" s="194" t="s">
        <v>163</v>
      </c>
      <c r="L224" s="199"/>
      <c r="M224" s="200" t="s">
        <v>1</v>
      </c>
      <c r="N224" s="201" t="s">
        <v>40</v>
      </c>
      <c r="O224" s="59"/>
      <c r="P224" s="159">
        <f>O224*H224</f>
        <v>0</v>
      </c>
      <c r="Q224" s="159">
        <v>1E-4</v>
      </c>
      <c r="R224" s="159">
        <f>Q224*H224</f>
        <v>1.15E-3</v>
      </c>
      <c r="S224" s="159">
        <v>0</v>
      </c>
      <c r="T224" s="160">
        <f>S224*H224</f>
        <v>0</v>
      </c>
      <c r="U224" s="33"/>
      <c r="V224" s="33"/>
      <c r="W224" s="33"/>
      <c r="X224" s="33"/>
      <c r="Y224" s="33"/>
      <c r="Z224" s="33"/>
      <c r="AA224" s="33"/>
      <c r="AB224" s="33"/>
      <c r="AC224" s="33"/>
      <c r="AD224" s="33"/>
      <c r="AE224" s="33"/>
      <c r="AR224" s="161" t="s">
        <v>373</v>
      </c>
      <c r="AT224" s="161" t="s">
        <v>299</v>
      </c>
      <c r="AU224" s="161" t="s">
        <v>83</v>
      </c>
      <c r="AY224" s="18" t="s">
        <v>157</v>
      </c>
      <c r="BE224" s="162">
        <f>IF(N224="základní",J224,0)</f>
        <v>0</v>
      </c>
      <c r="BF224" s="162">
        <f>IF(N224="snížená",J224,0)</f>
        <v>0</v>
      </c>
      <c r="BG224" s="162">
        <f>IF(N224="zákl. přenesená",J224,0)</f>
        <v>0</v>
      </c>
      <c r="BH224" s="162">
        <f>IF(N224="sníž. přenesená",J224,0)</f>
        <v>0</v>
      </c>
      <c r="BI224" s="162">
        <f>IF(N224="nulová",J224,0)</f>
        <v>0</v>
      </c>
      <c r="BJ224" s="18" t="s">
        <v>81</v>
      </c>
      <c r="BK224" s="162">
        <f>ROUND(I224*H224,2)</f>
        <v>0</v>
      </c>
      <c r="BL224" s="18" t="s">
        <v>268</v>
      </c>
      <c r="BM224" s="161" t="s">
        <v>1485</v>
      </c>
    </row>
    <row r="225" spans="1:65" s="2" customFormat="1" ht="19.5">
      <c r="A225" s="33"/>
      <c r="B225" s="34"/>
      <c r="C225" s="33"/>
      <c r="D225" s="163" t="s">
        <v>166</v>
      </c>
      <c r="E225" s="33"/>
      <c r="F225" s="164" t="s">
        <v>1484</v>
      </c>
      <c r="G225" s="33"/>
      <c r="H225" s="33"/>
      <c r="I225" s="165"/>
      <c r="J225" s="33"/>
      <c r="K225" s="33"/>
      <c r="L225" s="34"/>
      <c r="M225" s="166"/>
      <c r="N225" s="167"/>
      <c r="O225" s="59"/>
      <c r="P225" s="59"/>
      <c r="Q225" s="59"/>
      <c r="R225" s="59"/>
      <c r="S225" s="59"/>
      <c r="T225" s="60"/>
      <c r="U225" s="33"/>
      <c r="V225" s="33"/>
      <c r="W225" s="33"/>
      <c r="X225" s="33"/>
      <c r="Y225" s="33"/>
      <c r="Z225" s="33"/>
      <c r="AA225" s="33"/>
      <c r="AB225" s="33"/>
      <c r="AC225" s="33"/>
      <c r="AD225" s="33"/>
      <c r="AE225" s="33"/>
      <c r="AT225" s="18" t="s">
        <v>166</v>
      </c>
      <c r="AU225" s="18" t="s">
        <v>83</v>
      </c>
    </row>
    <row r="226" spans="1:65" s="2" customFormat="1" ht="19.5">
      <c r="A226" s="33"/>
      <c r="B226" s="34"/>
      <c r="C226" s="33"/>
      <c r="D226" s="163" t="s">
        <v>168</v>
      </c>
      <c r="E226" s="33"/>
      <c r="F226" s="168" t="s">
        <v>1486</v>
      </c>
      <c r="G226" s="33"/>
      <c r="H226" s="33"/>
      <c r="I226" s="165"/>
      <c r="J226" s="33"/>
      <c r="K226" s="33"/>
      <c r="L226" s="34"/>
      <c r="M226" s="166"/>
      <c r="N226" s="167"/>
      <c r="O226" s="59"/>
      <c r="P226" s="59"/>
      <c r="Q226" s="59"/>
      <c r="R226" s="59"/>
      <c r="S226" s="59"/>
      <c r="T226" s="60"/>
      <c r="U226" s="33"/>
      <c r="V226" s="33"/>
      <c r="W226" s="33"/>
      <c r="X226" s="33"/>
      <c r="Y226" s="33"/>
      <c r="Z226" s="33"/>
      <c r="AA226" s="33"/>
      <c r="AB226" s="33"/>
      <c r="AC226" s="33"/>
      <c r="AD226" s="33"/>
      <c r="AE226" s="33"/>
      <c r="AT226" s="18" t="s">
        <v>168</v>
      </c>
      <c r="AU226" s="18" t="s">
        <v>83</v>
      </c>
    </row>
    <row r="227" spans="1:65" s="14" customFormat="1" ht="11.25">
      <c r="B227" s="176"/>
      <c r="D227" s="163" t="s">
        <v>170</v>
      </c>
      <c r="F227" s="178" t="s">
        <v>1487</v>
      </c>
      <c r="H227" s="179">
        <v>11.5</v>
      </c>
      <c r="I227" s="180"/>
      <c r="L227" s="176"/>
      <c r="M227" s="181"/>
      <c r="N227" s="182"/>
      <c r="O227" s="182"/>
      <c r="P227" s="182"/>
      <c r="Q227" s="182"/>
      <c r="R227" s="182"/>
      <c r="S227" s="182"/>
      <c r="T227" s="183"/>
      <c r="AT227" s="177" t="s">
        <v>170</v>
      </c>
      <c r="AU227" s="177" t="s">
        <v>83</v>
      </c>
      <c r="AV227" s="14" t="s">
        <v>83</v>
      </c>
      <c r="AW227" s="14" t="s">
        <v>3</v>
      </c>
      <c r="AX227" s="14" t="s">
        <v>81</v>
      </c>
      <c r="AY227" s="177" t="s">
        <v>157</v>
      </c>
    </row>
    <row r="228" spans="1:65" s="2" customFormat="1" ht="24.2" customHeight="1">
      <c r="A228" s="33"/>
      <c r="B228" s="149"/>
      <c r="C228" s="150" t="s">
        <v>290</v>
      </c>
      <c r="D228" s="150" t="s">
        <v>159</v>
      </c>
      <c r="E228" s="151" t="s">
        <v>1488</v>
      </c>
      <c r="F228" s="152" t="s">
        <v>1489</v>
      </c>
      <c r="G228" s="153" t="s">
        <v>183</v>
      </c>
      <c r="H228" s="154">
        <v>30</v>
      </c>
      <c r="I228" s="155"/>
      <c r="J228" s="156">
        <f>ROUND(I228*H228,2)</f>
        <v>0</v>
      </c>
      <c r="K228" s="152" t="s">
        <v>163</v>
      </c>
      <c r="L228" s="34"/>
      <c r="M228" s="157" t="s">
        <v>1</v>
      </c>
      <c r="N228" s="158" t="s">
        <v>40</v>
      </c>
      <c r="O228" s="59"/>
      <c r="P228" s="159">
        <f>O228*H228</f>
        <v>0</v>
      </c>
      <c r="Q228" s="159">
        <v>0</v>
      </c>
      <c r="R228" s="159">
        <f>Q228*H228</f>
        <v>0</v>
      </c>
      <c r="S228" s="159">
        <v>0</v>
      </c>
      <c r="T228" s="160">
        <f>S228*H228</f>
        <v>0</v>
      </c>
      <c r="U228" s="33"/>
      <c r="V228" s="33"/>
      <c r="W228" s="33"/>
      <c r="X228" s="33"/>
      <c r="Y228" s="33"/>
      <c r="Z228" s="33"/>
      <c r="AA228" s="33"/>
      <c r="AB228" s="33"/>
      <c r="AC228" s="33"/>
      <c r="AD228" s="33"/>
      <c r="AE228" s="33"/>
      <c r="AR228" s="161" t="s">
        <v>268</v>
      </c>
      <c r="AT228" s="161" t="s">
        <v>159</v>
      </c>
      <c r="AU228" s="161" t="s">
        <v>83</v>
      </c>
      <c r="AY228" s="18" t="s">
        <v>157</v>
      </c>
      <c r="BE228" s="162">
        <f>IF(N228="základní",J228,0)</f>
        <v>0</v>
      </c>
      <c r="BF228" s="162">
        <f>IF(N228="snížená",J228,0)</f>
        <v>0</v>
      </c>
      <c r="BG228" s="162">
        <f>IF(N228="zákl. přenesená",J228,0)</f>
        <v>0</v>
      </c>
      <c r="BH228" s="162">
        <f>IF(N228="sníž. přenesená",J228,0)</f>
        <v>0</v>
      </c>
      <c r="BI228" s="162">
        <f>IF(N228="nulová",J228,0)</f>
        <v>0</v>
      </c>
      <c r="BJ228" s="18" t="s">
        <v>81</v>
      </c>
      <c r="BK228" s="162">
        <f>ROUND(I228*H228,2)</f>
        <v>0</v>
      </c>
      <c r="BL228" s="18" t="s">
        <v>268</v>
      </c>
      <c r="BM228" s="161" t="s">
        <v>1490</v>
      </c>
    </row>
    <row r="229" spans="1:65" s="2" customFormat="1" ht="29.25">
      <c r="A229" s="33"/>
      <c r="B229" s="34"/>
      <c r="C229" s="33"/>
      <c r="D229" s="163" t="s">
        <v>166</v>
      </c>
      <c r="E229" s="33"/>
      <c r="F229" s="164" t="s">
        <v>1491</v>
      </c>
      <c r="G229" s="33"/>
      <c r="H229" s="33"/>
      <c r="I229" s="165"/>
      <c r="J229" s="33"/>
      <c r="K229" s="33"/>
      <c r="L229" s="34"/>
      <c r="M229" s="166"/>
      <c r="N229" s="167"/>
      <c r="O229" s="59"/>
      <c r="P229" s="59"/>
      <c r="Q229" s="59"/>
      <c r="R229" s="59"/>
      <c r="S229" s="59"/>
      <c r="T229" s="60"/>
      <c r="U229" s="33"/>
      <c r="V229" s="33"/>
      <c r="W229" s="33"/>
      <c r="X229" s="33"/>
      <c r="Y229" s="33"/>
      <c r="Z229" s="33"/>
      <c r="AA229" s="33"/>
      <c r="AB229" s="33"/>
      <c r="AC229" s="33"/>
      <c r="AD229" s="33"/>
      <c r="AE229" s="33"/>
      <c r="AT229" s="18" t="s">
        <v>166</v>
      </c>
      <c r="AU229" s="18" t="s">
        <v>83</v>
      </c>
    </row>
    <row r="230" spans="1:65" s="13" customFormat="1" ht="11.25">
      <c r="B230" s="169"/>
      <c r="D230" s="163" t="s">
        <v>170</v>
      </c>
      <c r="E230" s="170" t="s">
        <v>1</v>
      </c>
      <c r="F230" s="171" t="s">
        <v>1427</v>
      </c>
      <c r="H230" s="170" t="s">
        <v>1</v>
      </c>
      <c r="I230" s="172"/>
      <c r="L230" s="169"/>
      <c r="M230" s="173"/>
      <c r="N230" s="174"/>
      <c r="O230" s="174"/>
      <c r="P230" s="174"/>
      <c r="Q230" s="174"/>
      <c r="R230" s="174"/>
      <c r="S230" s="174"/>
      <c r="T230" s="175"/>
      <c r="AT230" s="170" t="s">
        <v>170</v>
      </c>
      <c r="AU230" s="170" t="s">
        <v>83</v>
      </c>
      <c r="AV230" s="13" t="s">
        <v>81</v>
      </c>
      <c r="AW230" s="13" t="s">
        <v>32</v>
      </c>
      <c r="AX230" s="13" t="s">
        <v>75</v>
      </c>
      <c r="AY230" s="170" t="s">
        <v>157</v>
      </c>
    </row>
    <row r="231" spans="1:65" s="13" customFormat="1" ht="22.5">
      <c r="B231" s="169"/>
      <c r="D231" s="163" t="s">
        <v>170</v>
      </c>
      <c r="E231" s="170" t="s">
        <v>1</v>
      </c>
      <c r="F231" s="171" t="s">
        <v>1492</v>
      </c>
      <c r="H231" s="170" t="s">
        <v>1</v>
      </c>
      <c r="I231" s="172"/>
      <c r="L231" s="169"/>
      <c r="M231" s="173"/>
      <c r="N231" s="174"/>
      <c r="O231" s="174"/>
      <c r="P231" s="174"/>
      <c r="Q231" s="174"/>
      <c r="R231" s="174"/>
      <c r="S231" s="174"/>
      <c r="T231" s="175"/>
      <c r="AT231" s="170" t="s">
        <v>170</v>
      </c>
      <c r="AU231" s="170" t="s">
        <v>83</v>
      </c>
      <c r="AV231" s="13" t="s">
        <v>81</v>
      </c>
      <c r="AW231" s="13" t="s">
        <v>32</v>
      </c>
      <c r="AX231" s="13" t="s">
        <v>75</v>
      </c>
      <c r="AY231" s="170" t="s">
        <v>157</v>
      </c>
    </row>
    <row r="232" spans="1:65" s="14" customFormat="1" ht="11.25">
      <c r="B232" s="176"/>
      <c r="D232" s="163" t="s">
        <v>170</v>
      </c>
      <c r="E232" s="177" t="s">
        <v>1</v>
      </c>
      <c r="F232" s="178" t="s">
        <v>306</v>
      </c>
      <c r="H232" s="179">
        <v>20</v>
      </c>
      <c r="I232" s="180"/>
      <c r="L232" s="176"/>
      <c r="M232" s="181"/>
      <c r="N232" s="182"/>
      <c r="O232" s="182"/>
      <c r="P232" s="182"/>
      <c r="Q232" s="182"/>
      <c r="R232" s="182"/>
      <c r="S232" s="182"/>
      <c r="T232" s="183"/>
      <c r="AT232" s="177" t="s">
        <v>170</v>
      </c>
      <c r="AU232" s="177" t="s">
        <v>83</v>
      </c>
      <c r="AV232" s="14" t="s">
        <v>83</v>
      </c>
      <c r="AW232" s="14" t="s">
        <v>32</v>
      </c>
      <c r="AX232" s="14" t="s">
        <v>75</v>
      </c>
      <c r="AY232" s="177" t="s">
        <v>157</v>
      </c>
    </row>
    <row r="233" spans="1:65" s="13" customFormat="1" ht="22.5">
      <c r="B233" s="169"/>
      <c r="D233" s="163" t="s">
        <v>170</v>
      </c>
      <c r="E233" s="170" t="s">
        <v>1</v>
      </c>
      <c r="F233" s="171" t="s">
        <v>1493</v>
      </c>
      <c r="H233" s="170" t="s">
        <v>1</v>
      </c>
      <c r="I233" s="172"/>
      <c r="L233" s="169"/>
      <c r="M233" s="173"/>
      <c r="N233" s="174"/>
      <c r="O233" s="174"/>
      <c r="P233" s="174"/>
      <c r="Q233" s="174"/>
      <c r="R233" s="174"/>
      <c r="S233" s="174"/>
      <c r="T233" s="175"/>
      <c r="AT233" s="170" t="s">
        <v>170</v>
      </c>
      <c r="AU233" s="170" t="s">
        <v>83</v>
      </c>
      <c r="AV233" s="13" t="s">
        <v>81</v>
      </c>
      <c r="AW233" s="13" t="s">
        <v>32</v>
      </c>
      <c r="AX233" s="13" t="s">
        <v>75</v>
      </c>
      <c r="AY233" s="170" t="s">
        <v>157</v>
      </c>
    </row>
    <row r="234" spans="1:65" s="14" customFormat="1" ht="11.25">
      <c r="B234" s="176"/>
      <c r="D234" s="163" t="s">
        <v>170</v>
      </c>
      <c r="E234" s="177" t="s">
        <v>1</v>
      </c>
      <c r="F234" s="178" t="s">
        <v>234</v>
      </c>
      <c r="H234" s="179">
        <v>10</v>
      </c>
      <c r="I234" s="180"/>
      <c r="L234" s="176"/>
      <c r="M234" s="181"/>
      <c r="N234" s="182"/>
      <c r="O234" s="182"/>
      <c r="P234" s="182"/>
      <c r="Q234" s="182"/>
      <c r="R234" s="182"/>
      <c r="S234" s="182"/>
      <c r="T234" s="183"/>
      <c r="AT234" s="177" t="s">
        <v>170</v>
      </c>
      <c r="AU234" s="177" t="s">
        <v>83</v>
      </c>
      <c r="AV234" s="14" t="s">
        <v>83</v>
      </c>
      <c r="AW234" s="14" t="s">
        <v>32</v>
      </c>
      <c r="AX234" s="14" t="s">
        <v>75</v>
      </c>
      <c r="AY234" s="177" t="s">
        <v>157</v>
      </c>
    </row>
    <row r="235" spans="1:65" s="15" customFormat="1" ht="11.25">
      <c r="B235" s="184"/>
      <c r="D235" s="163" t="s">
        <v>170</v>
      </c>
      <c r="E235" s="185" t="s">
        <v>1</v>
      </c>
      <c r="F235" s="186" t="s">
        <v>195</v>
      </c>
      <c r="H235" s="187">
        <v>30</v>
      </c>
      <c r="I235" s="188"/>
      <c r="L235" s="184"/>
      <c r="M235" s="189"/>
      <c r="N235" s="190"/>
      <c r="O235" s="190"/>
      <c r="P235" s="190"/>
      <c r="Q235" s="190"/>
      <c r="R235" s="190"/>
      <c r="S235" s="190"/>
      <c r="T235" s="191"/>
      <c r="AT235" s="185" t="s">
        <v>170</v>
      </c>
      <c r="AU235" s="185" t="s">
        <v>83</v>
      </c>
      <c r="AV235" s="15" t="s">
        <v>164</v>
      </c>
      <c r="AW235" s="15" t="s">
        <v>32</v>
      </c>
      <c r="AX235" s="15" t="s">
        <v>81</v>
      </c>
      <c r="AY235" s="185" t="s">
        <v>157</v>
      </c>
    </row>
    <row r="236" spans="1:65" s="2" customFormat="1" ht="24.2" customHeight="1">
      <c r="A236" s="33"/>
      <c r="B236" s="149"/>
      <c r="C236" s="192" t="s">
        <v>298</v>
      </c>
      <c r="D236" s="192" t="s">
        <v>299</v>
      </c>
      <c r="E236" s="193" t="s">
        <v>1494</v>
      </c>
      <c r="F236" s="194" t="s">
        <v>1495</v>
      </c>
      <c r="G236" s="195" t="s">
        <v>183</v>
      </c>
      <c r="H236" s="196">
        <v>34.5</v>
      </c>
      <c r="I236" s="197"/>
      <c r="J236" s="198">
        <f>ROUND(I236*H236,2)</f>
        <v>0</v>
      </c>
      <c r="K236" s="194" t="s">
        <v>163</v>
      </c>
      <c r="L236" s="199"/>
      <c r="M236" s="200" t="s">
        <v>1</v>
      </c>
      <c r="N236" s="201" t="s">
        <v>40</v>
      </c>
      <c r="O236" s="59"/>
      <c r="P236" s="159">
        <f>O236*H236</f>
        <v>0</v>
      </c>
      <c r="Q236" s="159">
        <v>1.2E-4</v>
      </c>
      <c r="R236" s="159">
        <f>Q236*H236</f>
        <v>4.1400000000000005E-3</v>
      </c>
      <c r="S236" s="159">
        <v>0</v>
      </c>
      <c r="T236" s="160">
        <f>S236*H236</f>
        <v>0</v>
      </c>
      <c r="U236" s="33"/>
      <c r="V236" s="33"/>
      <c r="W236" s="33"/>
      <c r="X236" s="33"/>
      <c r="Y236" s="33"/>
      <c r="Z236" s="33"/>
      <c r="AA236" s="33"/>
      <c r="AB236" s="33"/>
      <c r="AC236" s="33"/>
      <c r="AD236" s="33"/>
      <c r="AE236" s="33"/>
      <c r="AR236" s="161" t="s">
        <v>373</v>
      </c>
      <c r="AT236" s="161" t="s">
        <v>299</v>
      </c>
      <c r="AU236" s="161" t="s">
        <v>83</v>
      </c>
      <c r="AY236" s="18" t="s">
        <v>157</v>
      </c>
      <c r="BE236" s="162">
        <f>IF(N236="základní",J236,0)</f>
        <v>0</v>
      </c>
      <c r="BF236" s="162">
        <f>IF(N236="snížená",J236,0)</f>
        <v>0</v>
      </c>
      <c r="BG236" s="162">
        <f>IF(N236="zákl. přenesená",J236,0)</f>
        <v>0</v>
      </c>
      <c r="BH236" s="162">
        <f>IF(N236="sníž. přenesená",J236,0)</f>
        <v>0</v>
      </c>
      <c r="BI236" s="162">
        <f>IF(N236="nulová",J236,0)</f>
        <v>0</v>
      </c>
      <c r="BJ236" s="18" t="s">
        <v>81</v>
      </c>
      <c r="BK236" s="162">
        <f>ROUND(I236*H236,2)</f>
        <v>0</v>
      </c>
      <c r="BL236" s="18" t="s">
        <v>268</v>
      </c>
      <c r="BM236" s="161" t="s">
        <v>1496</v>
      </c>
    </row>
    <row r="237" spans="1:65" s="2" customFormat="1" ht="19.5">
      <c r="A237" s="33"/>
      <c r="B237" s="34"/>
      <c r="C237" s="33"/>
      <c r="D237" s="163" t="s">
        <v>166</v>
      </c>
      <c r="E237" s="33"/>
      <c r="F237" s="164" t="s">
        <v>1495</v>
      </c>
      <c r="G237" s="33"/>
      <c r="H237" s="33"/>
      <c r="I237" s="165"/>
      <c r="J237" s="33"/>
      <c r="K237" s="33"/>
      <c r="L237" s="34"/>
      <c r="M237" s="166"/>
      <c r="N237" s="167"/>
      <c r="O237" s="59"/>
      <c r="P237" s="59"/>
      <c r="Q237" s="59"/>
      <c r="R237" s="59"/>
      <c r="S237" s="59"/>
      <c r="T237" s="60"/>
      <c r="U237" s="33"/>
      <c r="V237" s="33"/>
      <c r="W237" s="33"/>
      <c r="X237" s="33"/>
      <c r="Y237" s="33"/>
      <c r="Z237" s="33"/>
      <c r="AA237" s="33"/>
      <c r="AB237" s="33"/>
      <c r="AC237" s="33"/>
      <c r="AD237" s="33"/>
      <c r="AE237" s="33"/>
      <c r="AT237" s="18" t="s">
        <v>166</v>
      </c>
      <c r="AU237" s="18" t="s">
        <v>83</v>
      </c>
    </row>
    <row r="238" spans="1:65" s="2" customFormat="1" ht="19.5">
      <c r="A238" s="33"/>
      <c r="B238" s="34"/>
      <c r="C238" s="33"/>
      <c r="D238" s="163" t="s">
        <v>168</v>
      </c>
      <c r="E238" s="33"/>
      <c r="F238" s="168" t="s">
        <v>1497</v>
      </c>
      <c r="G238" s="33"/>
      <c r="H238" s="33"/>
      <c r="I238" s="165"/>
      <c r="J238" s="33"/>
      <c r="K238" s="33"/>
      <c r="L238" s="34"/>
      <c r="M238" s="166"/>
      <c r="N238" s="167"/>
      <c r="O238" s="59"/>
      <c r="P238" s="59"/>
      <c r="Q238" s="59"/>
      <c r="R238" s="59"/>
      <c r="S238" s="59"/>
      <c r="T238" s="60"/>
      <c r="U238" s="33"/>
      <c r="V238" s="33"/>
      <c r="W238" s="33"/>
      <c r="X238" s="33"/>
      <c r="Y238" s="33"/>
      <c r="Z238" s="33"/>
      <c r="AA238" s="33"/>
      <c r="AB238" s="33"/>
      <c r="AC238" s="33"/>
      <c r="AD238" s="33"/>
      <c r="AE238" s="33"/>
      <c r="AT238" s="18" t="s">
        <v>168</v>
      </c>
      <c r="AU238" s="18" t="s">
        <v>83</v>
      </c>
    </row>
    <row r="239" spans="1:65" s="14" customFormat="1" ht="11.25">
      <c r="B239" s="176"/>
      <c r="D239" s="163" t="s">
        <v>170</v>
      </c>
      <c r="F239" s="178" t="s">
        <v>1477</v>
      </c>
      <c r="H239" s="179">
        <v>34.5</v>
      </c>
      <c r="I239" s="180"/>
      <c r="L239" s="176"/>
      <c r="M239" s="181"/>
      <c r="N239" s="182"/>
      <c r="O239" s="182"/>
      <c r="P239" s="182"/>
      <c r="Q239" s="182"/>
      <c r="R239" s="182"/>
      <c r="S239" s="182"/>
      <c r="T239" s="183"/>
      <c r="AT239" s="177" t="s">
        <v>170</v>
      </c>
      <c r="AU239" s="177" t="s">
        <v>83</v>
      </c>
      <c r="AV239" s="14" t="s">
        <v>83</v>
      </c>
      <c r="AW239" s="14" t="s">
        <v>3</v>
      </c>
      <c r="AX239" s="14" t="s">
        <v>81</v>
      </c>
      <c r="AY239" s="177" t="s">
        <v>157</v>
      </c>
    </row>
    <row r="240" spans="1:65" s="2" customFormat="1" ht="24.2" customHeight="1">
      <c r="A240" s="33"/>
      <c r="B240" s="149"/>
      <c r="C240" s="192" t="s">
        <v>306</v>
      </c>
      <c r="D240" s="192" t="s">
        <v>299</v>
      </c>
      <c r="E240" s="193" t="s">
        <v>1498</v>
      </c>
      <c r="F240" s="194" t="s">
        <v>1499</v>
      </c>
      <c r="G240" s="195" t="s">
        <v>183</v>
      </c>
      <c r="H240" s="196">
        <v>11.5</v>
      </c>
      <c r="I240" s="197"/>
      <c r="J240" s="198">
        <f>ROUND(I240*H240,2)</f>
        <v>0</v>
      </c>
      <c r="K240" s="194" t="s">
        <v>163</v>
      </c>
      <c r="L240" s="199"/>
      <c r="M240" s="200" t="s">
        <v>1</v>
      </c>
      <c r="N240" s="201" t="s">
        <v>40</v>
      </c>
      <c r="O240" s="59"/>
      <c r="P240" s="159">
        <f>O240*H240</f>
        <v>0</v>
      </c>
      <c r="Q240" s="159">
        <v>1.7000000000000001E-4</v>
      </c>
      <c r="R240" s="159">
        <f>Q240*H240</f>
        <v>1.9550000000000001E-3</v>
      </c>
      <c r="S240" s="159">
        <v>0</v>
      </c>
      <c r="T240" s="160">
        <f>S240*H240</f>
        <v>0</v>
      </c>
      <c r="U240" s="33"/>
      <c r="V240" s="33"/>
      <c r="W240" s="33"/>
      <c r="X240" s="33"/>
      <c r="Y240" s="33"/>
      <c r="Z240" s="33"/>
      <c r="AA240" s="33"/>
      <c r="AB240" s="33"/>
      <c r="AC240" s="33"/>
      <c r="AD240" s="33"/>
      <c r="AE240" s="33"/>
      <c r="AR240" s="161" t="s">
        <v>373</v>
      </c>
      <c r="AT240" s="161" t="s">
        <v>299</v>
      </c>
      <c r="AU240" s="161" t="s">
        <v>83</v>
      </c>
      <c r="AY240" s="18" t="s">
        <v>157</v>
      </c>
      <c r="BE240" s="162">
        <f>IF(N240="základní",J240,0)</f>
        <v>0</v>
      </c>
      <c r="BF240" s="162">
        <f>IF(N240="snížená",J240,0)</f>
        <v>0</v>
      </c>
      <c r="BG240" s="162">
        <f>IF(N240="zákl. přenesená",J240,0)</f>
        <v>0</v>
      </c>
      <c r="BH240" s="162">
        <f>IF(N240="sníž. přenesená",J240,0)</f>
        <v>0</v>
      </c>
      <c r="BI240" s="162">
        <f>IF(N240="nulová",J240,0)</f>
        <v>0</v>
      </c>
      <c r="BJ240" s="18" t="s">
        <v>81</v>
      </c>
      <c r="BK240" s="162">
        <f>ROUND(I240*H240,2)</f>
        <v>0</v>
      </c>
      <c r="BL240" s="18" t="s">
        <v>268</v>
      </c>
      <c r="BM240" s="161" t="s">
        <v>1500</v>
      </c>
    </row>
    <row r="241" spans="1:65" s="2" customFormat="1" ht="19.5">
      <c r="A241" s="33"/>
      <c r="B241" s="34"/>
      <c r="C241" s="33"/>
      <c r="D241" s="163" t="s">
        <v>166</v>
      </c>
      <c r="E241" s="33"/>
      <c r="F241" s="164" t="s">
        <v>1499</v>
      </c>
      <c r="G241" s="33"/>
      <c r="H241" s="33"/>
      <c r="I241" s="165"/>
      <c r="J241" s="33"/>
      <c r="K241" s="33"/>
      <c r="L241" s="34"/>
      <c r="M241" s="166"/>
      <c r="N241" s="167"/>
      <c r="O241" s="59"/>
      <c r="P241" s="59"/>
      <c r="Q241" s="59"/>
      <c r="R241" s="59"/>
      <c r="S241" s="59"/>
      <c r="T241" s="60"/>
      <c r="U241" s="33"/>
      <c r="V241" s="33"/>
      <c r="W241" s="33"/>
      <c r="X241" s="33"/>
      <c r="Y241" s="33"/>
      <c r="Z241" s="33"/>
      <c r="AA241" s="33"/>
      <c r="AB241" s="33"/>
      <c r="AC241" s="33"/>
      <c r="AD241" s="33"/>
      <c r="AE241" s="33"/>
      <c r="AT241" s="18" t="s">
        <v>166</v>
      </c>
      <c r="AU241" s="18" t="s">
        <v>83</v>
      </c>
    </row>
    <row r="242" spans="1:65" s="2" customFormat="1" ht="19.5">
      <c r="A242" s="33"/>
      <c r="B242" s="34"/>
      <c r="C242" s="33"/>
      <c r="D242" s="163" t="s">
        <v>168</v>
      </c>
      <c r="E242" s="33"/>
      <c r="F242" s="168" t="s">
        <v>1501</v>
      </c>
      <c r="G242" s="33"/>
      <c r="H242" s="33"/>
      <c r="I242" s="165"/>
      <c r="J242" s="33"/>
      <c r="K242" s="33"/>
      <c r="L242" s="34"/>
      <c r="M242" s="166"/>
      <c r="N242" s="167"/>
      <c r="O242" s="59"/>
      <c r="P242" s="59"/>
      <c r="Q242" s="59"/>
      <c r="R242" s="59"/>
      <c r="S242" s="59"/>
      <c r="T242" s="60"/>
      <c r="U242" s="33"/>
      <c r="V242" s="33"/>
      <c r="W242" s="33"/>
      <c r="X242" s="33"/>
      <c r="Y242" s="33"/>
      <c r="Z242" s="33"/>
      <c r="AA242" s="33"/>
      <c r="AB242" s="33"/>
      <c r="AC242" s="33"/>
      <c r="AD242" s="33"/>
      <c r="AE242" s="33"/>
      <c r="AT242" s="18" t="s">
        <v>168</v>
      </c>
      <c r="AU242" s="18" t="s">
        <v>83</v>
      </c>
    </row>
    <row r="243" spans="1:65" s="14" customFormat="1" ht="11.25">
      <c r="B243" s="176"/>
      <c r="D243" s="163" t="s">
        <v>170</v>
      </c>
      <c r="F243" s="178" t="s">
        <v>1487</v>
      </c>
      <c r="H243" s="179">
        <v>11.5</v>
      </c>
      <c r="I243" s="180"/>
      <c r="L243" s="176"/>
      <c r="M243" s="181"/>
      <c r="N243" s="182"/>
      <c r="O243" s="182"/>
      <c r="P243" s="182"/>
      <c r="Q243" s="182"/>
      <c r="R243" s="182"/>
      <c r="S243" s="182"/>
      <c r="T243" s="183"/>
      <c r="AT243" s="177" t="s">
        <v>170</v>
      </c>
      <c r="AU243" s="177" t="s">
        <v>83</v>
      </c>
      <c r="AV243" s="14" t="s">
        <v>83</v>
      </c>
      <c r="AW243" s="14" t="s">
        <v>3</v>
      </c>
      <c r="AX243" s="14" t="s">
        <v>81</v>
      </c>
      <c r="AY243" s="177" t="s">
        <v>157</v>
      </c>
    </row>
    <row r="244" spans="1:65" s="2" customFormat="1" ht="24.2" customHeight="1">
      <c r="A244" s="33"/>
      <c r="B244" s="149"/>
      <c r="C244" s="150" t="s">
        <v>7</v>
      </c>
      <c r="D244" s="150" t="s">
        <v>159</v>
      </c>
      <c r="E244" s="151" t="s">
        <v>1502</v>
      </c>
      <c r="F244" s="152" t="s">
        <v>1503</v>
      </c>
      <c r="G244" s="153" t="s">
        <v>183</v>
      </c>
      <c r="H244" s="154">
        <v>20</v>
      </c>
      <c r="I244" s="155"/>
      <c r="J244" s="156">
        <f>ROUND(I244*H244,2)</f>
        <v>0</v>
      </c>
      <c r="K244" s="152" t="s">
        <v>163</v>
      </c>
      <c r="L244" s="34"/>
      <c r="M244" s="157" t="s">
        <v>1</v>
      </c>
      <c r="N244" s="158" t="s">
        <v>40</v>
      </c>
      <c r="O244" s="59"/>
      <c r="P244" s="159">
        <f>O244*H244</f>
        <v>0</v>
      </c>
      <c r="Q244" s="159">
        <v>0</v>
      </c>
      <c r="R244" s="159">
        <f>Q244*H244</f>
        <v>0</v>
      </c>
      <c r="S244" s="159">
        <v>0</v>
      </c>
      <c r="T244" s="160">
        <f>S244*H244</f>
        <v>0</v>
      </c>
      <c r="U244" s="33"/>
      <c r="V244" s="33"/>
      <c r="W244" s="33"/>
      <c r="X244" s="33"/>
      <c r="Y244" s="33"/>
      <c r="Z244" s="33"/>
      <c r="AA244" s="33"/>
      <c r="AB244" s="33"/>
      <c r="AC244" s="33"/>
      <c r="AD244" s="33"/>
      <c r="AE244" s="33"/>
      <c r="AR244" s="161" t="s">
        <v>268</v>
      </c>
      <c r="AT244" s="161" t="s">
        <v>159</v>
      </c>
      <c r="AU244" s="161" t="s">
        <v>83</v>
      </c>
      <c r="AY244" s="18" t="s">
        <v>157</v>
      </c>
      <c r="BE244" s="162">
        <f>IF(N244="základní",J244,0)</f>
        <v>0</v>
      </c>
      <c r="BF244" s="162">
        <f>IF(N244="snížená",J244,0)</f>
        <v>0</v>
      </c>
      <c r="BG244" s="162">
        <f>IF(N244="zákl. přenesená",J244,0)</f>
        <v>0</v>
      </c>
      <c r="BH244" s="162">
        <f>IF(N244="sníž. přenesená",J244,0)</f>
        <v>0</v>
      </c>
      <c r="BI244" s="162">
        <f>IF(N244="nulová",J244,0)</f>
        <v>0</v>
      </c>
      <c r="BJ244" s="18" t="s">
        <v>81</v>
      </c>
      <c r="BK244" s="162">
        <f>ROUND(I244*H244,2)</f>
        <v>0</v>
      </c>
      <c r="BL244" s="18" t="s">
        <v>268</v>
      </c>
      <c r="BM244" s="161" t="s">
        <v>1504</v>
      </c>
    </row>
    <row r="245" spans="1:65" s="2" customFormat="1" ht="29.25">
      <c r="A245" s="33"/>
      <c r="B245" s="34"/>
      <c r="C245" s="33"/>
      <c r="D245" s="163" t="s">
        <v>166</v>
      </c>
      <c r="E245" s="33"/>
      <c r="F245" s="164" t="s">
        <v>1505</v>
      </c>
      <c r="G245" s="33"/>
      <c r="H245" s="33"/>
      <c r="I245" s="165"/>
      <c r="J245" s="33"/>
      <c r="K245" s="33"/>
      <c r="L245" s="34"/>
      <c r="M245" s="166"/>
      <c r="N245" s="167"/>
      <c r="O245" s="59"/>
      <c r="P245" s="59"/>
      <c r="Q245" s="59"/>
      <c r="R245" s="59"/>
      <c r="S245" s="59"/>
      <c r="T245" s="60"/>
      <c r="U245" s="33"/>
      <c r="V245" s="33"/>
      <c r="W245" s="33"/>
      <c r="X245" s="33"/>
      <c r="Y245" s="33"/>
      <c r="Z245" s="33"/>
      <c r="AA245" s="33"/>
      <c r="AB245" s="33"/>
      <c r="AC245" s="33"/>
      <c r="AD245" s="33"/>
      <c r="AE245" s="33"/>
      <c r="AT245" s="18" t="s">
        <v>166</v>
      </c>
      <c r="AU245" s="18" t="s">
        <v>83</v>
      </c>
    </row>
    <row r="246" spans="1:65" s="13" customFormat="1" ht="11.25">
      <c r="B246" s="169"/>
      <c r="D246" s="163" t="s">
        <v>170</v>
      </c>
      <c r="E246" s="170" t="s">
        <v>1</v>
      </c>
      <c r="F246" s="171" t="s">
        <v>1427</v>
      </c>
      <c r="H246" s="170" t="s">
        <v>1</v>
      </c>
      <c r="I246" s="172"/>
      <c r="L246" s="169"/>
      <c r="M246" s="173"/>
      <c r="N246" s="174"/>
      <c r="O246" s="174"/>
      <c r="P246" s="174"/>
      <c r="Q246" s="174"/>
      <c r="R246" s="174"/>
      <c r="S246" s="174"/>
      <c r="T246" s="175"/>
      <c r="AT246" s="170" t="s">
        <v>170</v>
      </c>
      <c r="AU246" s="170" t="s">
        <v>83</v>
      </c>
      <c r="AV246" s="13" t="s">
        <v>81</v>
      </c>
      <c r="AW246" s="13" t="s">
        <v>32</v>
      </c>
      <c r="AX246" s="13" t="s">
        <v>75</v>
      </c>
      <c r="AY246" s="170" t="s">
        <v>157</v>
      </c>
    </row>
    <row r="247" spans="1:65" s="13" customFormat="1" ht="22.5">
      <c r="B247" s="169"/>
      <c r="D247" s="163" t="s">
        <v>170</v>
      </c>
      <c r="E247" s="170" t="s">
        <v>1</v>
      </c>
      <c r="F247" s="171" t="s">
        <v>1506</v>
      </c>
      <c r="H247" s="170" t="s">
        <v>1</v>
      </c>
      <c r="I247" s="172"/>
      <c r="L247" s="169"/>
      <c r="M247" s="173"/>
      <c r="N247" s="174"/>
      <c r="O247" s="174"/>
      <c r="P247" s="174"/>
      <c r="Q247" s="174"/>
      <c r="R247" s="174"/>
      <c r="S247" s="174"/>
      <c r="T247" s="175"/>
      <c r="AT247" s="170" t="s">
        <v>170</v>
      </c>
      <c r="AU247" s="170" t="s">
        <v>83</v>
      </c>
      <c r="AV247" s="13" t="s">
        <v>81</v>
      </c>
      <c r="AW247" s="13" t="s">
        <v>32</v>
      </c>
      <c r="AX247" s="13" t="s">
        <v>75</v>
      </c>
      <c r="AY247" s="170" t="s">
        <v>157</v>
      </c>
    </row>
    <row r="248" spans="1:65" s="14" customFormat="1" ht="11.25">
      <c r="B248" s="176"/>
      <c r="D248" s="163" t="s">
        <v>170</v>
      </c>
      <c r="E248" s="177" t="s">
        <v>1</v>
      </c>
      <c r="F248" s="178" t="s">
        <v>306</v>
      </c>
      <c r="H248" s="179">
        <v>20</v>
      </c>
      <c r="I248" s="180"/>
      <c r="L248" s="176"/>
      <c r="M248" s="181"/>
      <c r="N248" s="182"/>
      <c r="O248" s="182"/>
      <c r="P248" s="182"/>
      <c r="Q248" s="182"/>
      <c r="R248" s="182"/>
      <c r="S248" s="182"/>
      <c r="T248" s="183"/>
      <c r="AT248" s="177" t="s">
        <v>170</v>
      </c>
      <c r="AU248" s="177" t="s">
        <v>83</v>
      </c>
      <c r="AV248" s="14" t="s">
        <v>83</v>
      </c>
      <c r="AW248" s="14" t="s">
        <v>32</v>
      </c>
      <c r="AX248" s="14" t="s">
        <v>75</v>
      </c>
      <c r="AY248" s="177" t="s">
        <v>157</v>
      </c>
    </row>
    <row r="249" spans="1:65" s="15" customFormat="1" ht="11.25">
      <c r="B249" s="184"/>
      <c r="D249" s="163" t="s">
        <v>170</v>
      </c>
      <c r="E249" s="185" t="s">
        <v>1</v>
      </c>
      <c r="F249" s="186" t="s">
        <v>195</v>
      </c>
      <c r="H249" s="187">
        <v>20</v>
      </c>
      <c r="I249" s="188"/>
      <c r="L249" s="184"/>
      <c r="M249" s="189"/>
      <c r="N249" s="190"/>
      <c r="O249" s="190"/>
      <c r="P249" s="190"/>
      <c r="Q249" s="190"/>
      <c r="R249" s="190"/>
      <c r="S249" s="190"/>
      <c r="T249" s="191"/>
      <c r="AT249" s="185" t="s">
        <v>170</v>
      </c>
      <c r="AU249" s="185" t="s">
        <v>83</v>
      </c>
      <c r="AV249" s="15" t="s">
        <v>164</v>
      </c>
      <c r="AW249" s="15" t="s">
        <v>32</v>
      </c>
      <c r="AX249" s="15" t="s">
        <v>81</v>
      </c>
      <c r="AY249" s="185" t="s">
        <v>157</v>
      </c>
    </row>
    <row r="250" spans="1:65" s="2" customFormat="1" ht="24.2" customHeight="1">
      <c r="A250" s="33"/>
      <c r="B250" s="149"/>
      <c r="C250" s="192" t="s">
        <v>317</v>
      </c>
      <c r="D250" s="192" t="s">
        <v>299</v>
      </c>
      <c r="E250" s="193" t="s">
        <v>1507</v>
      </c>
      <c r="F250" s="194" t="s">
        <v>1508</v>
      </c>
      <c r="G250" s="195" t="s">
        <v>183</v>
      </c>
      <c r="H250" s="196">
        <v>23</v>
      </c>
      <c r="I250" s="197"/>
      <c r="J250" s="198">
        <f>ROUND(I250*H250,2)</f>
        <v>0</v>
      </c>
      <c r="K250" s="194" t="s">
        <v>163</v>
      </c>
      <c r="L250" s="199"/>
      <c r="M250" s="200" t="s">
        <v>1</v>
      </c>
      <c r="N250" s="201" t="s">
        <v>40</v>
      </c>
      <c r="O250" s="59"/>
      <c r="P250" s="159">
        <f>O250*H250</f>
        <v>0</v>
      </c>
      <c r="Q250" s="159">
        <v>8.9999999999999998E-4</v>
      </c>
      <c r="R250" s="159">
        <f>Q250*H250</f>
        <v>2.07E-2</v>
      </c>
      <c r="S250" s="159">
        <v>0</v>
      </c>
      <c r="T250" s="160">
        <f>S250*H250</f>
        <v>0</v>
      </c>
      <c r="U250" s="33"/>
      <c r="V250" s="33"/>
      <c r="W250" s="33"/>
      <c r="X250" s="33"/>
      <c r="Y250" s="33"/>
      <c r="Z250" s="33"/>
      <c r="AA250" s="33"/>
      <c r="AB250" s="33"/>
      <c r="AC250" s="33"/>
      <c r="AD250" s="33"/>
      <c r="AE250" s="33"/>
      <c r="AR250" s="161" t="s">
        <v>373</v>
      </c>
      <c r="AT250" s="161" t="s">
        <v>299</v>
      </c>
      <c r="AU250" s="161" t="s">
        <v>83</v>
      </c>
      <c r="AY250" s="18" t="s">
        <v>157</v>
      </c>
      <c r="BE250" s="162">
        <f>IF(N250="základní",J250,0)</f>
        <v>0</v>
      </c>
      <c r="BF250" s="162">
        <f>IF(N250="snížená",J250,0)</f>
        <v>0</v>
      </c>
      <c r="BG250" s="162">
        <f>IF(N250="zákl. přenesená",J250,0)</f>
        <v>0</v>
      </c>
      <c r="BH250" s="162">
        <f>IF(N250="sníž. přenesená",J250,0)</f>
        <v>0</v>
      </c>
      <c r="BI250" s="162">
        <f>IF(N250="nulová",J250,0)</f>
        <v>0</v>
      </c>
      <c r="BJ250" s="18" t="s">
        <v>81</v>
      </c>
      <c r="BK250" s="162">
        <f>ROUND(I250*H250,2)</f>
        <v>0</v>
      </c>
      <c r="BL250" s="18" t="s">
        <v>268</v>
      </c>
      <c r="BM250" s="161" t="s">
        <v>1509</v>
      </c>
    </row>
    <row r="251" spans="1:65" s="2" customFormat="1" ht="19.5">
      <c r="A251" s="33"/>
      <c r="B251" s="34"/>
      <c r="C251" s="33"/>
      <c r="D251" s="163" t="s">
        <v>166</v>
      </c>
      <c r="E251" s="33"/>
      <c r="F251" s="164" t="s">
        <v>1508</v>
      </c>
      <c r="G251" s="33"/>
      <c r="H251" s="33"/>
      <c r="I251" s="165"/>
      <c r="J251" s="33"/>
      <c r="K251" s="33"/>
      <c r="L251" s="34"/>
      <c r="M251" s="166"/>
      <c r="N251" s="167"/>
      <c r="O251" s="59"/>
      <c r="P251" s="59"/>
      <c r="Q251" s="59"/>
      <c r="R251" s="59"/>
      <c r="S251" s="59"/>
      <c r="T251" s="60"/>
      <c r="U251" s="33"/>
      <c r="V251" s="33"/>
      <c r="W251" s="33"/>
      <c r="X251" s="33"/>
      <c r="Y251" s="33"/>
      <c r="Z251" s="33"/>
      <c r="AA251" s="33"/>
      <c r="AB251" s="33"/>
      <c r="AC251" s="33"/>
      <c r="AD251" s="33"/>
      <c r="AE251" s="33"/>
      <c r="AT251" s="18" t="s">
        <v>166</v>
      </c>
      <c r="AU251" s="18" t="s">
        <v>83</v>
      </c>
    </row>
    <row r="252" spans="1:65" s="2" customFormat="1" ht="19.5">
      <c r="A252" s="33"/>
      <c r="B252" s="34"/>
      <c r="C252" s="33"/>
      <c r="D252" s="163" t="s">
        <v>168</v>
      </c>
      <c r="E252" s="33"/>
      <c r="F252" s="168" t="s">
        <v>1510</v>
      </c>
      <c r="G252" s="33"/>
      <c r="H252" s="33"/>
      <c r="I252" s="165"/>
      <c r="J252" s="33"/>
      <c r="K252" s="33"/>
      <c r="L252" s="34"/>
      <c r="M252" s="166"/>
      <c r="N252" s="167"/>
      <c r="O252" s="59"/>
      <c r="P252" s="59"/>
      <c r="Q252" s="59"/>
      <c r="R252" s="59"/>
      <c r="S252" s="59"/>
      <c r="T252" s="60"/>
      <c r="U252" s="33"/>
      <c r="V252" s="33"/>
      <c r="W252" s="33"/>
      <c r="X252" s="33"/>
      <c r="Y252" s="33"/>
      <c r="Z252" s="33"/>
      <c r="AA252" s="33"/>
      <c r="AB252" s="33"/>
      <c r="AC252" s="33"/>
      <c r="AD252" s="33"/>
      <c r="AE252" s="33"/>
      <c r="AT252" s="18" t="s">
        <v>168</v>
      </c>
      <c r="AU252" s="18" t="s">
        <v>83</v>
      </c>
    </row>
    <row r="253" spans="1:65" s="14" customFormat="1" ht="11.25">
      <c r="B253" s="176"/>
      <c r="D253" s="163" t="s">
        <v>170</v>
      </c>
      <c r="F253" s="178" t="s">
        <v>1511</v>
      </c>
      <c r="H253" s="179">
        <v>23</v>
      </c>
      <c r="I253" s="180"/>
      <c r="L253" s="176"/>
      <c r="M253" s="181"/>
      <c r="N253" s="182"/>
      <c r="O253" s="182"/>
      <c r="P253" s="182"/>
      <c r="Q253" s="182"/>
      <c r="R253" s="182"/>
      <c r="S253" s="182"/>
      <c r="T253" s="183"/>
      <c r="AT253" s="177" t="s">
        <v>170</v>
      </c>
      <c r="AU253" s="177" t="s">
        <v>83</v>
      </c>
      <c r="AV253" s="14" t="s">
        <v>83</v>
      </c>
      <c r="AW253" s="14" t="s">
        <v>3</v>
      </c>
      <c r="AX253" s="14" t="s">
        <v>81</v>
      </c>
      <c r="AY253" s="177" t="s">
        <v>157</v>
      </c>
    </row>
    <row r="254" spans="1:65" s="2" customFormat="1" ht="24.2" customHeight="1">
      <c r="A254" s="33"/>
      <c r="B254" s="149"/>
      <c r="C254" s="150" t="s">
        <v>323</v>
      </c>
      <c r="D254" s="150" t="s">
        <v>159</v>
      </c>
      <c r="E254" s="151" t="s">
        <v>1512</v>
      </c>
      <c r="F254" s="152" t="s">
        <v>1513</v>
      </c>
      <c r="G254" s="153" t="s">
        <v>183</v>
      </c>
      <c r="H254" s="154">
        <v>10</v>
      </c>
      <c r="I254" s="155"/>
      <c r="J254" s="156">
        <f>ROUND(I254*H254,2)</f>
        <v>0</v>
      </c>
      <c r="K254" s="152" t="s">
        <v>163</v>
      </c>
      <c r="L254" s="34"/>
      <c r="M254" s="157" t="s">
        <v>1</v>
      </c>
      <c r="N254" s="158" t="s">
        <v>40</v>
      </c>
      <c r="O254" s="59"/>
      <c r="P254" s="159">
        <f>O254*H254</f>
        <v>0</v>
      </c>
      <c r="Q254" s="159">
        <v>0</v>
      </c>
      <c r="R254" s="159">
        <f>Q254*H254</f>
        <v>0</v>
      </c>
      <c r="S254" s="159">
        <v>0</v>
      </c>
      <c r="T254" s="160">
        <f>S254*H254</f>
        <v>0</v>
      </c>
      <c r="U254" s="33"/>
      <c r="V254" s="33"/>
      <c r="W254" s="33"/>
      <c r="X254" s="33"/>
      <c r="Y254" s="33"/>
      <c r="Z254" s="33"/>
      <c r="AA254" s="33"/>
      <c r="AB254" s="33"/>
      <c r="AC254" s="33"/>
      <c r="AD254" s="33"/>
      <c r="AE254" s="33"/>
      <c r="AR254" s="161" t="s">
        <v>268</v>
      </c>
      <c r="AT254" s="161" t="s">
        <v>159</v>
      </c>
      <c r="AU254" s="161" t="s">
        <v>83</v>
      </c>
      <c r="AY254" s="18" t="s">
        <v>157</v>
      </c>
      <c r="BE254" s="162">
        <f>IF(N254="základní",J254,0)</f>
        <v>0</v>
      </c>
      <c r="BF254" s="162">
        <f>IF(N254="snížená",J254,0)</f>
        <v>0</v>
      </c>
      <c r="BG254" s="162">
        <f>IF(N254="zákl. přenesená",J254,0)</f>
        <v>0</v>
      </c>
      <c r="BH254" s="162">
        <f>IF(N254="sníž. přenesená",J254,0)</f>
        <v>0</v>
      </c>
      <c r="BI254" s="162">
        <f>IF(N254="nulová",J254,0)</f>
        <v>0</v>
      </c>
      <c r="BJ254" s="18" t="s">
        <v>81</v>
      </c>
      <c r="BK254" s="162">
        <f>ROUND(I254*H254,2)</f>
        <v>0</v>
      </c>
      <c r="BL254" s="18" t="s">
        <v>268</v>
      </c>
      <c r="BM254" s="161" t="s">
        <v>1514</v>
      </c>
    </row>
    <row r="255" spans="1:65" s="2" customFormat="1" ht="29.25">
      <c r="A255" s="33"/>
      <c r="B255" s="34"/>
      <c r="C255" s="33"/>
      <c r="D255" s="163" t="s">
        <v>166</v>
      </c>
      <c r="E255" s="33"/>
      <c r="F255" s="164" t="s">
        <v>1515</v>
      </c>
      <c r="G255" s="33"/>
      <c r="H255" s="33"/>
      <c r="I255" s="165"/>
      <c r="J255" s="33"/>
      <c r="K255" s="33"/>
      <c r="L255" s="34"/>
      <c r="M255" s="166"/>
      <c r="N255" s="167"/>
      <c r="O255" s="59"/>
      <c r="P255" s="59"/>
      <c r="Q255" s="59"/>
      <c r="R255" s="59"/>
      <c r="S255" s="59"/>
      <c r="T255" s="60"/>
      <c r="U255" s="33"/>
      <c r="V255" s="33"/>
      <c r="W255" s="33"/>
      <c r="X255" s="33"/>
      <c r="Y255" s="33"/>
      <c r="Z255" s="33"/>
      <c r="AA255" s="33"/>
      <c r="AB255" s="33"/>
      <c r="AC255" s="33"/>
      <c r="AD255" s="33"/>
      <c r="AE255" s="33"/>
      <c r="AT255" s="18" t="s">
        <v>166</v>
      </c>
      <c r="AU255" s="18" t="s">
        <v>83</v>
      </c>
    </row>
    <row r="256" spans="1:65" s="13" customFormat="1" ht="11.25">
      <c r="B256" s="169"/>
      <c r="D256" s="163" t="s">
        <v>170</v>
      </c>
      <c r="E256" s="170" t="s">
        <v>1</v>
      </c>
      <c r="F256" s="171" t="s">
        <v>1427</v>
      </c>
      <c r="H256" s="170" t="s">
        <v>1</v>
      </c>
      <c r="I256" s="172"/>
      <c r="L256" s="169"/>
      <c r="M256" s="173"/>
      <c r="N256" s="174"/>
      <c r="O256" s="174"/>
      <c r="P256" s="174"/>
      <c r="Q256" s="174"/>
      <c r="R256" s="174"/>
      <c r="S256" s="174"/>
      <c r="T256" s="175"/>
      <c r="AT256" s="170" t="s">
        <v>170</v>
      </c>
      <c r="AU256" s="170" t="s">
        <v>83</v>
      </c>
      <c r="AV256" s="13" t="s">
        <v>81</v>
      </c>
      <c r="AW256" s="13" t="s">
        <v>32</v>
      </c>
      <c r="AX256" s="13" t="s">
        <v>75</v>
      </c>
      <c r="AY256" s="170" t="s">
        <v>157</v>
      </c>
    </row>
    <row r="257" spans="1:65" s="13" customFormat="1" ht="22.5">
      <c r="B257" s="169"/>
      <c r="D257" s="163" t="s">
        <v>170</v>
      </c>
      <c r="E257" s="170" t="s">
        <v>1</v>
      </c>
      <c r="F257" s="171" t="s">
        <v>1516</v>
      </c>
      <c r="H257" s="170" t="s">
        <v>1</v>
      </c>
      <c r="I257" s="172"/>
      <c r="L257" s="169"/>
      <c r="M257" s="173"/>
      <c r="N257" s="174"/>
      <c r="O257" s="174"/>
      <c r="P257" s="174"/>
      <c r="Q257" s="174"/>
      <c r="R257" s="174"/>
      <c r="S257" s="174"/>
      <c r="T257" s="175"/>
      <c r="AT257" s="170" t="s">
        <v>170</v>
      </c>
      <c r="AU257" s="170" t="s">
        <v>83</v>
      </c>
      <c r="AV257" s="13" t="s">
        <v>81</v>
      </c>
      <c r="AW257" s="13" t="s">
        <v>32</v>
      </c>
      <c r="AX257" s="13" t="s">
        <v>75</v>
      </c>
      <c r="AY257" s="170" t="s">
        <v>157</v>
      </c>
    </row>
    <row r="258" spans="1:65" s="14" customFormat="1" ht="11.25">
      <c r="B258" s="176"/>
      <c r="D258" s="163" t="s">
        <v>170</v>
      </c>
      <c r="E258" s="177" t="s">
        <v>1</v>
      </c>
      <c r="F258" s="178" t="s">
        <v>234</v>
      </c>
      <c r="H258" s="179">
        <v>10</v>
      </c>
      <c r="I258" s="180"/>
      <c r="L258" s="176"/>
      <c r="M258" s="181"/>
      <c r="N258" s="182"/>
      <c r="O258" s="182"/>
      <c r="P258" s="182"/>
      <c r="Q258" s="182"/>
      <c r="R258" s="182"/>
      <c r="S258" s="182"/>
      <c r="T258" s="183"/>
      <c r="AT258" s="177" t="s">
        <v>170</v>
      </c>
      <c r="AU258" s="177" t="s">
        <v>83</v>
      </c>
      <c r="AV258" s="14" t="s">
        <v>83</v>
      </c>
      <c r="AW258" s="14" t="s">
        <v>32</v>
      </c>
      <c r="AX258" s="14" t="s">
        <v>75</v>
      </c>
      <c r="AY258" s="177" t="s">
        <v>157</v>
      </c>
    </row>
    <row r="259" spans="1:65" s="15" customFormat="1" ht="11.25">
      <c r="B259" s="184"/>
      <c r="D259" s="163" t="s">
        <v>170</v>
      </c>
      <c r="E259" s="185" t="s">
        <v>1</v>
      </c>
      <c r="F259" s="186" t="s">
        <v>195</v>
      </c>
      <c r="H259" s="187">
        <v>10</v>
      </c>
      <c r="I259" s="188"/>
      <c r="L259" s="184"/>
      <c r="M259" s="189"/>
      <c r="N259" s="190"/>
      <c r="O259" s="190"/>
      <c r="P259" s="190"/>
      <c r="Q259" s="190"/>
      <c r="R259" s="190"/>
      <c r="S259" s="190"/>
      <c r="T259" s="191"/>
      <c r="AT259" s="185" t="s">
        <v>170</v>
      </c>
      <c r="AU259" s="185" t="s">
        <v>83</v>
      </c>
      <c r="AV259" s="15" t="s">
        <v>164</v>
      </c>
      <c r="AW259" s="15" t="s">
        <v>32</v>
      </c>
      <c r="AX259" s="15" t="s">
        <v>81</v>
      </c>
      <c r="AY259" s="185" t="s">
        <v>157</v>
      </c>
    </row>
    <row r="260" spans="1:65" s="2" customFormat="1" ht="24.2" customHeight="1">
      <c r="A260" s="33"/>
      <c r="B260" s="149"/>
      <c r="C260" s="192" t="s">
        <v>328</v>
      </c>
      <c r="D260" s="192" t="s">
        <v>299</v>
      </c>
      <c r="E260" s="193" t="s">
        <v>1517</v>
      </c>
      <c r="F260" s="194" t="s">
        <v>1518</v>
      </c>
      <c r="G260" s="195" t="s">
        <v>183</v>
      </c>
      <c r="H260" s="196">
        <v>11.5</v>
      </c>
      <c r="I260" s="197"/>
      <c r="J260" s="198">
        <f>ROUND(I260*H260,2)</f>
        <v>0</v>
      </c>
      <c r="K260" s="194" t="s">
        <v>163</v>
      </c>
      <c r="L260" s="199"/>
      <c r="M260" s="200" t="s">
        <v>1</v>
      </c>
      <c r="N260" s="201" t="s">
        <v>40</v>
      </c>
      <c r="O260" s="59"/>
      <c r="P260" s="159">
        <f>O260*H260</f>
        <v>0</v>
      </c>
      <c r="Q260" s="159">
        <v>7.6999999999999996E-4</v>
      </c>
      <c r="R260" s="159">
        <f>Q260*H260</f>
        <v>8.855E-3</v>
      </c>
      <c r="S260" s="159">
        <v>0</v>
      </c>
      <c r="T260" s="160">
        <f>S260*H260</f>
        <v>0</v>
      </c>
      <c r="U260" s="33"/>
      <c r="V260" s="33"/>
      <c r="W260" s="33"/>
      <c r="X260" s="33"/>
      <c r="Y260" s="33"/>
      <c r="Z260" s="33"/>
      <c r="AA260" s="33"/>
      <c r="AB260" s="33"/>
      <c r="AC260" s="33"/>
      <c r="AD260" s="33"/>
      <c r="AE260" s="33"/>
      <c r="AR260" s="161" t="s">
        <v>373</v>
      </c>
      <c r="AT260" s="161" t="s">
        <v>299</v>
      </c>
      <c r="AU260" s="161" t="s">
        <v>83</v>
      </c>
      <c r="AY260" s="18" t="s">
        <v>157</v>
      </c>
      <c r="BE260" s="162">
        <f>IF(N260="základní",J260,0)</f>
        <v>0</v>
      </c>
      <c r="BF260" s="162">
        <f>IF(N260="snížená",J260,0)</f>
        <v>0</v>
      </c>
      <c r="BG260" s="162">
        <f>IF(N260="zákl. přenesená",J260,0)</f>
        <v>0</v>
      </c>
      <c r="BH260" s="162">
        <f>IF(N260="sníž. přenesená",J260,0)</f>
        <v>0</v>
      </c>
      <c r="BI260" s="162">
        <f>IF(N260="nulová",J260,0)</f>
        <v>0</v>
      </c>
      <c r="BJ260" s="18" t="s">
        <v>81</v>
      </c>
      <c r="BK260" s="162">
        <f>ROUND(I260*H260,2)</f>
        <v>0</v>
      </c>
      <c r="BL260" s="18" t="s">
        <v>268</v>
      </c>
      <c r="BM260" s="161" t="s">
        <v>1519</v>
      </c>
    </row>
    <row r="261" spans="1:65" s="2" customFormat="1" ht="19.5">
      <c r="A261" s="33"/>
      <c r="B261" s="34"/>
      <c r="C261" s="33"/>
      <c r="D261" s="163" t="s">
        <v>166</v>
      </c>
      <c r="E261" s="33"/>
      <c r="F261" s="164" t="s">
        <v>1518</v>
      </c>
      <c r="G261" s="33"/>
      <c r="H261" s="33"/>
      <c r="I261" s="165"/>
      <c r="J261" s="33"/>
      <c r="K261" s="33"/>
      <c r="L261" s="34"/>
      <c r="M261" s="166"/>
      <c r="N261" s="167"/>
      <c r="O261" s="59"/>
      <c r="P261" s="59"/>
      <c r="Q261" s="59"/>
      <c r="R261" s="59"/>
      <c r="S261" s="59"/>
      <c r="T261" s="60"/>
      <c r="U261" s="33"/>
      <c r="V261" s="33"/>
      <c r="W261" s="33"/>
      <c r="X261" s="33"/>
      <c r="Y261" s="33"/>
      <c r="Z261" s="33"/>
      <c r="AA261" s="33"/>
      <c r="AB261" s="33"/>
      <c r="AC261" s="33"/>
      <c r="AD261" s="33"/>
      <c r="AE261" s="33"/>
      <c r="AT261" s="18" t="s">
        <v>166</v>
      </c>
      <c r="AU261" s="18" t="s">
        <v>83</v>
      </c>
    </row>
    <row r="262" spans="1:65" s="2" customFormat="1" ht="19.5">
      <c r="A262" s="33"/>
      <c r="B262" s="34"/>
      <c r="C262" s="33"/>
      <c r="D262" s="163" t="s">
        <v>168</v>
      </c>
      <c r="E262" s="33"/>
      <c r="F262" s="168" t="s">
        <v>1520</v>
      </c>
      <c r="G262" s="33"/>
      <c r="H262" s="33"/>
      <c r="I262" s="165"/>
      <c r="J262" s="33"/>
      <c r="K262" s="33"/>
      <c r="L262" s="34"/>
      <c r="M262" s="166"/>
      <c r="N262" s="167"/>
      <c r="O262" s="59"/>
      <c r="P262" s="59"/>
      <c r="Q262" s="59"/>
      <c r="R262" s="59"/>
      <c r="S262" s="59"/>
      <c r="T262" s="60"/>
      <c r="U262" s="33"/>
      <c r="V262" s="33"/>
      <c r="W262" s="33"/>
      <c r="X262" s="33"/>
      <c r="Y262" s="33"/>
      <c r="Z262" s="33"/>
      <c r="AA262" s="33"/>
      <c r="AB262" s="33"/>
      <c r="AC262" s="33"/>
      <c r="AD262" s="33"/>
      <c r="AE262" s="33"/>
      <c r="AT262" s="18" t="s">
        <v>168</v>
      </c>
      <c r="AU262" s="18" t="s">
        <v>83</v>
      </c>
    </row>
    <row r="263" spans="1:65" s="14" customFormat="1" ht="11.25">
      <c r="B263" s="176"/>
      <c r="D263" s="163" t="s">
        <v>170</v>
      </c>
      <c r="F263" s="178" t="s">
        <v>1487</v>
      </c>
      <c r="H263" s="179">
        <v>11.5</v>
      </c>
      <c r="I263" s="180"/>
      <c r="L263" s="176"/>
      <c r="M263" s="181"/>
      <c r="N263" s="182"/>
      <c r="O263" s="182"/>
      <c r="P263" s="182"/>
      <c r="Q263" s="182"/>
      <c r="R263" s="182"/>
      <c r="S263" s="182"/>
      <c r="T263" s="183"/>
      <c r="AT263" s="177" t="s">
        <v>170</v>
      </c>
      <c r="AU263" s="177" t="s">
        <v>83</v>
      </c>
      <c r="AV263" s="14" t="s">
        <v>83</v>
      </c>
      <c r="AW263" s="14" t="s">
        <v>3</v>
      </c>
      <c r="AX263" s="14" t="s">
        <v>81</v>
      </c>
      <c r="AY263" s="177" t="s">
        <v>157</v>
      </c>
    </row>
    <row r="264" spans="1:65" s="2" customFormat="1" ht="21.75" customHeight="1">
      <c r="A264" s="33"/>
      <c r="B264" s="149"/>
      <c r="C264" s="150" t="s">
        <v>322</v>
      </c>
      <c r="D264" s="150" t="s">
        <v>159</v>
      </c>
      <c r="E264" s="151" t="s">
        <v>1521</v>
      </c>
      <c r="F264" s="152" t="s">
        <v>1522</v>
      </c>
      <c r="G264" s="153" t="s">
        <v>183</v>
      </c>
      <c r="H264" s="154">
        <v>250</v>
      </c>
      <c r="I264" s="155"/>
      <c r="J264" s="156">
        <f>ROUND(I264*H264,2)</f>
        <v>0</v>
      </c>
      <c r="K264" s="152" t="s">
        <v>1</v>
      </c>
      <c r="L264" s="34"/>
      <c r="M264" s="157" t="s">
        <v>1</v>
      </c>
      <c r="N264" s="158" t="s">
        <v>40</v>
      </c>
      <c r="O264" s="59"/>
      <c r="P264" s="159">
        <f>O264*H264</f>
        <v>0</v>
      </c>
      <c r="Q264" s="159">
        <v>0</v>
      </c>
      <c r="R264" s="159">
        <f>Q264*H264</f>
        <v>0</v>
      </c>
      <c r="S264" s="159">
        <v>6.9999999999999999E-4</v>
      </c>
      <c r="T264" s="160">
        <f>S264*H264</f>
        <v>0.17499999999999999</v>
      </c>
      <c r="U264" s="33"/>
      <c r="V264" s="33"/>
      <c r="W264" s="33"/>
      <c r="X264" s="33"/>
      <c r="Y264" s="33"/>
      <c r="Z264" s="33"/>
      <c r="AA264" s="33"/>
      <c r="AB264" s="33"/>
      <c r="AC264" s="33"/>
      <c r="AD264" s="33"/>
      <c r="AE264" s="33"/>
      <c r="AR264" s="161" t="s">
        <v>268</v>
      </c>
      <c r="AT264" s="161" t="s">
        <v>159</v>
      </c>
      <c r="AU264" s="161" t="s">
        <v>83</v>
      </c>
      <c r="AY264" s="18" t="s">
        <v>157</v>
      </c>
      <c r="BE264" s="162">
        <f>IF(N264="základní",J264,0)</f>
        <v>0</v>
      </c>
      <c r="BF264" s="162">
        <f>IF(N264="snížená",J264,0)</f>
        <v>0</v>
      </c>
      <c r="BG264" s="162">
        <f>IF(N264="zákl. přenesená",J264,0)</f>
        <v>0</v>
      </c>
      <c r="BH264" s="162">
        <f>IF(N264="sníž. přenesená",J264,0)</f>
        <v>0</v>
      </c>
      <c r="BI264" s="162">
        <f>IF(N264="nulová",J264,0)</f>
        <v>0</v>
      </c>
      <c r="BJ264" s="18" t="s">
        <v>81</v>
      </c>
      <c r="BK264" s="162">
        <f>ROUND(I264*H264,2)</f>
        <v>0</v>
      </c>
      <c r="BL264" s="18" t="s">
        <v>268</v>
      </c>
      <c r="BM264" s="161" t="s">
        <v>1523</v>
      </c>
    </row>
    <row r="265" spans="1:65" s="2" customFormat="1" ht="29.25">
      <c r="A265" s="33"/>
      <c r="B265" s="34"/>
      <c r="C265" s="33"/>
      <c r="D265" s="163" t="s">
        <v>166</v>
      </c>
      <c r="E265" s="33"/>
      <c r="F265" s="164" t="s">
        <v>1524</v>
      </c>
      <c r="G265" s="33"/>
      <c r="H265" s="33"/>
      <c r="I265" s="165"/>
      <c r="J265" s="33"/>
      <c r="K265" s="33"/>
      <c r="L265" s="34"/>
      <c r="M265" s="166"/>
      <c r="N265" s="167"/>
      <c r="O265" s="59"/>
      <c r="P265" s="59"/>
      <c r="Q265" s="59"/>
      <c r="R265" s="59"/>
      <c r="S265" s="59"/>
      <c r="T265" s="60"/>
      <c r="U265" s="33"/>
      <c r="V265" s="33"/>
      <c r="W265" s="33"/>
      <c r="X265" s="33"/>
      <c r="Y265" s="33"/>
      <c r="Z265" s="33"/>
      <c r="AA265" s="33"/>
      <c r="AB265" s="33"/>
      <c r="AC265" s="33"/>
      <c r="AD265" s="33"/>
      <c r="AE265" s="33"/>
      <c r="AT265" s="18" t="s">
        <v>166</v>
      </c>
      <c r="AU265" s="18" t="s">
        <v>83</v>
      </c>
    </row>
    <row r="266" spans="1:65" s="13" customFormat="1" ht="11.25">
      <c r="B266" s="169"/>
      <c r="D266" s="163" t="s">
        <v>170</v>
      </c>
      <c r="E266" s="170" t="s">
        <v>1</v>
      </c>
      <c r="F266" s="171" t="s">
        <v>1427</v>
      </c>
      <c r="H266" s="170" t="s">
        <v>1</v>
      </c>
      <c r="I266" s="172"/>
      <c r="L266" s="169"/>
      <c r="M266" s="173"/>
      <c r="N266" s="174"/>
      <c r="O266" s="174"/>
      <c r="P266" s="174"/>
      <c r="Q266" s="174"/>
      <c r="R266" s="174"/>
      <c r="S266" s="174"/>
      <c r="T266" s="175"/>
      <c r="AT266" s="170" t="s">
        <v>170</v>
      </c>
      <c r="AU266" s="170" t="s">
        <v>83</v>
      </c>
      <c r="AV266" s="13" t="s">
        <v>81</v>
      </c>
      <c r="AW266" s="13" t="s">
        <v>32</v>
      </c>
      <c r="AX266" s="13" t="s">
        <v>75</v>
      </c>
      <c r="AY266" s="170" t="s">
        <v>157</v>
      </c>
    </row>
    <row r="267" spans="1:65" s="13" customFormat="1" ht="11.25">
      <c r="B267" s="169"/>
      <c r="D267" s="163" t="s">
        <v>170</v>
      </c>
      <c r="E267" s="170" t="s">
        <v>1</v>
      </c>
      <c r="F267" s="171" t="s">
        <v>1525</v>
      </c>
      <c r="H267" s="170" t="s">
        <v>1</v>
      </c>
      <c r="I267" s="172"/>
      <c r="L267" s="169"/>
      <c r="M267" s="173"/>
      <c r="N267" s="174"/>
      <c r="O267" s="174"/>
      <c r="P267" s="174"/>
      <c r="Q267" s="174"/>
      <c r="R267" s="174"/>
      <c r="S267" s="174"/>
      <c r="T267" s="175"/>
      <c r="AT267" s="170" t="s">
        <v>170</v>
      </c>
      <c r="AU267" s="170" t="s">
        <v>83</v>
      </c>
      <c r="AV267" s="13" t="s">
        <v>81</v>
      </c>
      <c r="AW267" s="13" t="s">
        <v>32</v>
      </c>
      <c r="AX267" s="13" t="s">
        <v>75</v>
      </c>
      <c r="AY267" s="170" t="s">
        <v>157</v>
      </c>
    </row>
    <row r="268" spans="1:65" s="14" customFormat="1" ht="11.25">
      <c r="B268" s="176"/>
      <c r="D268" s="163" t="s">
        <v>170</v>
      </c>
      <c r="E268" s="177" t="s">
        <v>1</v>
      </c>
      <c r="F268" s="178" t="s">
        <v>1526</v>
      </c>
      <c r="H268" s="179">
        <v>250</v>
      </c>
      <c r="I268" s="180"/>
      <c r="L268" s="176"/>
      <c r="M268" s="181"/>
      <c r="N268" s="182"/>
      <c r="O268" s="182"/>
      <c r="P268" s="182"/>
      <c r="Q268" s="182"/>
      <c r="R268" s="182"/>
      <c r="S268" s="182"/>
      <c r="T268" s="183"/>
      <c r="AT268" s="177" t="s">
        <v>170</v>
      </c>
      <c r="AU268" s="177" t="s">
        <v>83</v>
      </c>
      <c r="AV268" s="14" t="s">
        <v>83</v>
      </c>
      <c r="AW268" s="14" t="s">
        <v>32</v>
      </c>
      <c r="AX268" s="14" t="s">
        <v>75</v>
      </c>
      <c r="AY268" s="177" t="s">
        <v>157</v>
      </c>
    </row>
    <row r="269" spans="1:65" s="15" customFormat="1" ht="11.25">
      <c r="B269" s="184"/>
      <c r="D269" s="163" t="s">
        <v>170</v>
      </c>
      <c r="E269" s="185" t="s">
        <v>1</v>
      </c>
      <c r="F269" s="186" t="s">
        <v>195</v>
      </c>
      <c r="H269" s="187">
        <v>250</v>
      </c>
      <c r="I269" s="188"/>
      <c r="L269" s="184"/>
      <c r="M269" s="189"/>
      <c r="N269" s="190"/>
      <c r="O269" s="190"/>
      <c r="P269" s="190"/>
      <c r="Q269" s="190"/>
      <c r="R269" s="190"/>
      <c r="S269" s="190"/>
      <c r="T269" s="191"/>
      <c r="AT269" s="185" t="s">
        <v>170</v>
      </c>
      <c r="AU269" s="185" t="s">
        <v>83</v>
      </c>
      <c r="AV269" s="15" t="s">
        <v>164</v>
      </c>
      <c r="AW269" s="15" t="s">
        <v>32</v>
      </c>
      <c r="AX269" s="15" t="s">
        <v>81</v>
      </c>
      <c r="AY269" s="185" t="s">
        <v>157</v>
      </c>
    </row>
    <row r="270" spans="1:65" s="2" customFormat="1" ht="24.2" customHeight="1">
      <c r="A270" s="33"/>
      <c r="B270" s="149"/>
      <c r="C270" s="150" t="s">
        <v>340</v>
      </c>
      <c r="D270" s="150" t="s">
        <v>159</v>
      </c>
      <c r="E270" s="151" t="s">
        <v>1527</v>
      </c>
      <c r="F270" s="152" t="s">
        <v>1528</v>
      </c>
      <c r="G270" s="153" t="s">
        <v>336</v>
      </c>
      <c r="H270" s="154">
        <v>14</v>
      </c>
      <c r="I270" s="155"/>
      <c r="J270" s="156">
        <f>ROUND(I270*H270,2)</f>
        <v>0</v>
      </c>
      <c r="K270" s="152" t="s">
        <v>163</v>
      </c>
      <c r="L270" s="34"/>
      <c r="M270" s="157" t="s">
        <v>1</v>
      </c>
      <c r="N270" s="158" t="s">
        <v>40</v>
      </c>
      <c r="O270" s="59"/>
      <c r="P270" s="159">
        <f>O270*H270</f>
        <v>0</v>
      </c>
      <c r="Q270" s="159">
        <v>0</v>
      </c>
      <c r="R270" s="159">
        <f>Q270*H270</f>
        <v>0</v>
      </c>
      <c r="S270" s="159">
        <v>0</v>
      </c>
      <c r="T270" s="160">
        <f>S270*H270</f>
        <v>0</v>
      </c>
      <c r="U270" s="33"/>
      <c r="V270" s="33"/>
      <c r="W270" s="33"/>
      <c r="X270" s="33"/>
      <c r="Y270" s="33"/>
      <c r="Z270" s="33"/>
      <c r="AA270" s="33"/>
      <c r="AB270" s="33"/>
      <c r="AC270" s="33"/>
      <c r="AD270" s="33"/>
      <c r="AE270" s="33"/>
      <c r="AR270" s="161" t="s">
        <v>268</v>
      </c>
      <c r="AT270" s="161" t="s">
        <v>159</v>
      </c>
      <c r="AU270" s="161" t="s">
        <v>83</v>
      </c>
      <c r="AY270" s="18" t="s">
        <v>157</v>
      </c>
      <c r="BE270" s="162">
        <f>IF(N270="základní",J270,0)</f>
        <v>0</v>
      </c>
      <c r="BF270" s="162">
        <f>IF(N270="snížená",J270,0)</f>
        <v>0</v>
      </c>
      <c r="BG270" s="162">
        <f>IF(N270="zákl. přenesená",J270,0)</f>
        <v>0</v>
      </c>
      <c r="BH270" s="162">
        <f>IF(N270="sníž. přenesená",J270,0)</f>
        <v>0</v>
      </c>
      <c r="BI270" s="162">
        <f>IF(N270="nulová",J270,0)</f>
        <v>0</v>
      </c>
      <c r="BJ270" s="18" t="s">
        <v>81</v>
      </c>
      <c r="BK270" s="162">
        <f>ROUND(I270*H270,2)</f>
        <v>0</v>
      </c>
      <c r="BL270" s="18" t="s">
        <v>268</v>
      </c>
      <c r="BM270" s="161" t="s">
        <v>1529</v>
      </c>
    </row>
    <row r="271" spans="1:65" s="2" customFormat="1" ht="19.5">
      <c r="A271" s="33"/>
      <c r="B271" s="34"/>
      <c r="C271" s="33"/>
      <c r="D271" s="163" t="s">
        <v>166</v>
      </c>
      <c r="E271" s="33"/>
      <c r="F271" s="164" t="s">
        <v>1530</v>
      </c>
      <c r="G271" s="33"/>
      <c r="H271" s="33"/>
      <c r="I271" s="165"/>
      <c r="J271" s="33"/>
      <c r="K271" s="33"/>
      <c r="L271" s="34"/>
      <c r="M271" s="166"/>
      <c r="N271" s="167"/>
      <c r="O271" s="59"/>
      <c r="P271" s="59"/>
      <c r="Q271" s="59"/>
      <c r="R271" s="59"/>
      <c r="S271" s="59"/>
      <c r="T271" s="60"/>
      <c r="U271" s="33"/>
      <c r="V271" s="33"/>
      <c r="W271" s="33"/>
      <c r="X271" s="33"/>
      <c r="Y271" s="33"/>
      <c r="Z271" s="33"/>
      <c r="AA271" s="33"/>
      <c r="AB271" s="33"/>
      <c r="AC271" s="33"/>
      <c r="AD271" s="33"/>
      <c r="AE271" s="33"/>
      <c r="AT271" s="18" t="s">
        <v>166</v>
      </c>
      <c r="AU271" s="18" t="s">
        <v>83</v>
      </c>
    </row>
    <row r="272" spans="1:65" s="13" customFormat="1" ht="11.25">
      <c r="B272" s="169"/>
      <c r="D272" s="163" t="s">
        <v>170</v>
      </c>
      <c r="E272" s="170" t="s">
        <v>1</v>
      </c>
      <c r="F272" s="171" t="s">
        <v>1427</v>
      </c>
      <c r="H272" s="170" t="s">
        <v>1</v>
      </c>
      <c r="I272" s="172"/>
      <c r="L272" s="169"/>
      <c r="M272" s="173"/>
      <c r="N272" s="174"/>
      <c r="O272" s="174"/>
      <c r="P272" s="174"/>
      <c r="Q272" s="174"/>
      <c r="R272" s="174"/>
      <c r="S272" s="174"/>
      <c r="T272" s="175"/>
      <c r="AT272" s="170" t="s">
        <v>170</v>
      </c>
      <c r="AU272" s="170" t="s">
        <v>83</v>
      </c>
      <c r="AV272" s="13" t="s">
        <v>81</v>
      </c>
      <c r="AW272" s="13" t="s">
        <v>32</v>
      </c>
      <c r="AX272" s="13" t="s">
        <v>75</v>
      </c>
      <c r="AY272" s="170" t="s">
        <v>157</v>
      </c>
    </row>
    <row r="273" spans="1:65" s="13" customFormat="1" ht="11.25">
      <c r="B273" s="169"/>
      <c r="D273" s="163" t="s">
        <v>170</v>
      </c>
      <c r="E273" s="170" t="s">
        <v>1</v>
      </c>
      <c r="F273" s="171" t="s">
        <v>1531</v>
      </c>
      <c r="H273" s="170" t="s">
        <v>1</v>
      </c>
      <c r="I273" s="172"/>
      <c r="L273" s="169"/>
      <c r="M273" s="173"/>
      <c r="N273" s="174"/>
      <c r="O273" s="174"/>
      <c r="P273" s="174"/>
      <c r="Q273" s="174"/>
      <c r="R273" s="174"/>
      <c r="S273" s="174"/>
      <c r="T273" s="175"/>
      <c r="AT273" s="170" t="s">
        <v>170</v>
      </c>
      <c r="AU273" s="170" t="s">
        <v>83</v>
      </c>
      <c r="AV273" s="13" t="s">
        <v>81</v>
      </c>
      <c r="AW273" s="13" t="s">
        <v>32</v>
      </c>
      <c r="AX273" s="13" t="s">
        <v>75</v>
      </c>
      <c r="AY273" s="170" t="s">
        <v>157</v>
      </c>
    </row>
    <row r="274" spans="1:65" s="14" customFormat="1" ht="11.25">
      <c r="B274" s="176"/>
      <c r="D274" s="163" t="s">
        <v>170</v>
      </c>
      <c r="E274" s="177" t="s">
        <v>1</v>
      </c>
      <c r="F274" s="178" t="s">
        <v>255</v>
      </c>
      <c r="H274" s="179">
        <v>14</v>
      </c>
      <c r="I274" s="180"/>
      <c r="L274" s="176"/>
      <c r="M274" s="181"/>
      <c r="N274" s="182"/>
      <c r="O274" s="182"/>
      <c r="P274" s="182"/>
      <c r="Q274" s="182"/>
      <c r="R274" s="182"/>
      <c r="S274" s="182"/>
      <c r="T274" s="183"/>
      <c r="AT274" s="177" t="s">
        <v>170</v>
      </c>
      <c r="AU274" s="177" t="s">
        <v>83</v>
      </c>
      <c r="AV274" s="14" t="s">
        <v>83</v>
      </c>
      <c r="AW274" s="14" t="s">
        <v>32</v>
      </c>
      <c r="AX274" s="14" t="s">
        <v>75</v>
      </c>
      <c r="AY274" s="177" t="s">
        <v>157</v>
      </c>
    </row>
    <row r="275" spans="1:65" s="15" customFormat="1" ht="11.25">
      <c r="B275" s="184"/>
      <c r="D275" s="163" t="s">
        <v>170</v>
      </c>
      <c r="E275" s="185" t="s">
        <v>1</v>
      </c>
      <c r="F275" s="186" t="s">
        <v>195</v>
      </c>
      <c r="H275" s="187">
        <v>14</v>
      </c>
      <c r="I275" s="188"/>
      <c r="L275" s="184"/>
      <c r="M275" s="189"/>
      <c r="N275" s="190"/>
      <c r="O275" s="190"/>
      <c r="P275" s="190"/>
      <c r="Q275" s="190"/>
      <c r="R275" s="190"/>
      <c r="S275" s="190"/>
      <c r="T275" s="191"/>
      <c r="AT275" s="185" t="s">
        <v>170</v>
      </c>
      <c r="AU275" s="185" t="s">
        <v>83</v>
      </c>
      <c r="AV275" s="15" t="s">
        <v>164</v>
      </c>
      <c r="AW275" s="15" t="s">
        <v>32</v>
      </c>
      <c r="AX275" s="15" t="s">
        <v>81</v>
      </c>
      <c r="AY275" s="185" t="s">
        <v>157</v>
      </c>
    </row>
    <row r="276" spans="1:65" s="2" customFormat="1" ht="24.2" customHeight="1">
      <c r="A276" s="33"/>
      <c r="B276" s="149"/>
      <c r="C276" s="150" t="s">
        <v>344</v>
      </c>
      <c r="D276" s="150" t="s">
        <v>159</v>
      </c>
      <c r="E276" s="151" t="s">
        <v>1532</v>
      </c>
      <c r="F276" s="152" t="s">
        <v>1533</v>
      </c>
      <c r="G276" s="153" t="s">
        <v>336</v>
      </c>
      <c r="H276" s="154">
        <v>10</v>
      </c>
      <c r="I276" s="155"/>
      <c r="J276" s="156">
        <f>ROUND(I276*H276,2)</f>
        <v>0</v>
      </c>
      <c r="K276" s="152" t="s">
        <v>163</v>
      </c>
      <c r="L276" s="34"/>
      <c r="M276" s="157" t="s">
        <v>1</v>
      </c>
      <c r="N276" s="158" t="s">
        <v>40</v>
      </c>
      <c r="O276" s="59"/>
      <c r="P276" s="159">
        <f>O276*H276</f>
        <v>0</v>
      </c>
      <c r="Q276" s="159">
        <v>0</v>
      </c>
      <c r="R276" s="159">
        <f>Q276*H276</f>
        <v>0</v>
      </c>
      <c r="S276" s="159">
        <v>0</v>
      </c>
      <c r="T276" s="160">
        <f>S276*H276</f>
        <v>0</v>
      </c>
      <c r="U276" s="33"/>
      <c r="V276" s="33"/>
      <c r="W276" s="33"/>
      <c r="X276" s="33"/>
      <c r="Y276" s="33"/>
      <c r="Z276" s="33"/>
      <c r="AA276" s="33"/>
      <c r="AB276" s="33"/>
      <c r="AC276" s="33"/>
      <c r="AD276" s="33"/>
      <c r="AE276" s="33"/>
      <c r="AR276" s="161" t="s">
        <v>268</v>
      </c>
      <c r="AT276" s="161" t="s">
        <v>159</v>
      </c>
      <c r="AU276" s="161" t="s">
        <v>83</v>
      </c>
      <c r="AY276" s="18" t="s">
        <v>157</v>
      </c>
      <c r="BE276" s="162">
        <f>IF(N276="základní",J276,0)</f>
        <v>0</v>
      </c>
      <c r="BF276" s="162">
        <f>IF(N276="snížená",J276,0)</f>
        <v>0</v>
      </c>
      <c r="BG276" s="162">
        <f>IF(N276="zákl. přenesená",J276,0)</f>
        <v>0</v>
      </c>
      <c r="BH276" s="162">
        <f>IF(N276="sníž. přenesená",J276,0)</f>
        <v>0</v>
      </c>
      <c r="BI276" s="162">
        <f>IF(N276="nulová",J276,0)</f>
        <v>0</v>
      </c>
      <c r="BJ276" s="18" t="s">
        <v>81</v>
      </c>
      <c r="BK276" s="162">
        <f>ROUND(I276*H276,2)</f>
        <v>0</v>
      </c>
      <c r="BL276" s="18" t="s">
        <v>268</v>
      </c>
      <c r="BM276" s="161" t="s">
        <v>1534</v>
      </c>
    </row>
    <row r="277" spans="1:65" s="2" customFormat="1" ht="19.5">
      <c r="A277" s="33"/>
      <c r="B277" s="34"/>
      <c r="C277" s="33"/>
      <c r="D277" s="163" t="s">
        <v>166</v>
      </c>
      <c r="E277" s="33"/>
      <c r="F277" s="164" t="s">
        <v>1535</v>
      </c>
      <c r="G277" s="33"/>
      <c r="H277" s="33"/>
      <c r="I277" s="165"/>
      <c r="J277" s="33"/>
      <c r="K277" s="33"/>
      <c r="L277" s="34"/>
      <c r="M277" s="166"/>
      <c r="N277" s="167"/>
      <c r="O277" s="59"/>
      <c r="P277" s="59"/>
      <c r="Q277" s="59"/>
      <c r="R277" s="59"/>
      <c r="S277" s="59"/>
      <c r="T277" s="60"/>
      <c r="U277" s="33"/>
      <c r="V277" s="33"/>
      <c r="W277" s="33"/>
      <c r="X277" s="33"/>
      <c r="Y277" s="33"/>
      <c r="Z277" s="33"/>
      <c r="AA277" s="33"/>
      <c r="AB277" s="33"/>
      <c r="AC277" s="33"/>
      <c r="AD277" s="33"/>
      <c r="AE277" s="33"/>
      <c r="AT277" s="18" t="s">
        <v>166</v>
      </c>
      <c r="AU277" s="18" t="s">
        <v>83</v>
      </c>
    </row>
    <row r="278" spans="1:65" s="13" customFormat="1" ht="11.25">
      <c r="B278" s="169"/>
      <c r="D278" s="163" t="s">
        <v>170</v>
      </c>
      <c r="E278" s="170" t="s">
        <v>1</v>
      </c>
      <c r="F278" s="171" t="s">
        <v>1427</v>
      </c>
      <c r="H278" s="170" t="s">
        <v>1</v>
      </c>
      <c r="I278" s="172"/>
      <c r="L278" s="169"/>
      <c r="M278" s="173"/>
      <c r="N278" s="174"/>
      <c r="O278" s="174"/>
      <c r="P278" s="174"/>
      <c r="Q278" s="174"/>
      <c r="R278" s="174"/>
      <c r="S278" s="174"/>
      <c r="T278" s="175"/>
      <c r="AT278" s="170" t="s">
        <v>170</v>
      </c>
      <c r="AU278" s="170" t="s">
        <v>83</v>
      </c>
      <c r="AV278" s="13" t="s">
        <v>81</v>
      </c>
      <c r="AW278" s="13" t="s">
        <v>32</v>
      </c>
      <c r="AX278" s="13" t="s">
        <v>75</v>
      </c>
      <c r="AY278" s="170" t="s">
        <v>157</v>
      </c>
    </row>
    <row r="279" spans="1:65" s="13" customFormat="1" ht="11.25">
      <c r="B279" s="169"/>
      <c r="D279" s="163" t="s">
        <v>170</v>
      </c>
      <c r="E279" s="170" t="s">
        <v>1</v>
      </c>
      <c r="F279" s="171" t="s">
        <v>1536</v>
      </c>
      <c r="H279" s="170" t="s">
        <v>1</v>
      </c>
      <c r="I279" s="172"/>
      <c r="L279" s="169"/>
      <c r="M279" s="173"/>
      <c r="N279" s="174"/>
      <c r="O279" s="174"/>
      <c r="P279" s="174"/>
      <c r="Q279" s="174"/>
      <c r="R279" s="174"/>
      <c r="S279" s="174"/>
      <c r="T279" s="175"/>
      <c r="AT279" s="170" t="s">
        <v>170</v>
      </c>
      <c r="AU279" s="170" t="s">
        <v>83</v>
      </c>
      <c r="AV279" s="13" t="s">
        <v>81</v>
      </c>
      <c r="AW279" s="13" t="s">
        <v>32</v>
      </c>
      <c r="AX279" s="13" t="s">
        <v>75</v>
      </c>
      <c r="AY279" s="170" t="s">
        <v>157</v>
      </c>
    </row>
    <row r="280" spans="1:65" s="14" customFormat="1" ht="11.25">
      <c r="B280" s="176"/>
      <c r="D280" s="163" t="s">
        <v>170</v>
      </c>
      <c r="E280" s="177" t="s">
        <v>1</v>
      </c>
      <c r="F280" s="178" t="s">
        <v>222</v>
      </c>
      <c r="H280" s="179">
        <v>8</v>
      </c>
      <c r="I280" s="180"/>
      <c r="L280" s="176"/>
      <c r="M280" s="181"/>
      <c r="N280" s="182"/>
      <c r="O280" s="182"/>
      <c r="P280" s="182"/>
      <c r="Q280" s="182"/>
      <c r="R280" s="182"/>
      <c r="S280" s="182"/>
      <c r="T280" s="183"/>
      <c r="AT280" s="177" t="s">
        <v>170</v>
      </c>
      <c r="AU280" s="177" t="s">
        <v>83</v>
      </c>
      <c r="AV280" s="14" t="s">
        <v>83</v>
      </c>
      <c r="AW280" s="14" t="s">
        <v>32</v>
      </c>
      <c r="AX280" s="14" t="s">
        <v>75</v>
      </c>
      <c r="AY280" s="177" t="s">
        <v>157</v>
      </c>
    </row>
    <row r="281" spans="1:65" s="13" customFormat="1" ht="11.25">
      <c r="B281" s="169"/>
      <c r="D281" s="163" t="s">
        <v>170</v>
      </c>
      <c r="E281" s="170" t="s">
        <v>1</v>
      </c>
      <c r="F281" s="171" t="s">
        <v>1537</v>
      </c>
      <c r="H281" s="170" t="s">
        <v>1</v>
      </c>
      <c r="I281" s="172"/>
      <c r="L281" s="169"/>
      <c r="M281" s="173"/>
      <c r="N281" s="174"/>
      <c r="O281" s="174"/>
      <c r="P281" s="174"/>
      <c r="Q281" s="174"/>
      <c r="R281" s="174"/>
      <c r="S281" s="174"/>
      <c r="T281" s="175"/>
      <c r="AT281" s="170" t="s">
        <v>170</v>
      </c>
      <c r="AU281" s="170" t="s">
        <v>83</v>
      </c>
      <c r="AV281" s="13" t="s">
        <v>81</v>
      </c>
      <c r="AW281" s="13" t="s">
        <v>32</v>
      </c>
      <c r="AX281" s="13" t="s">
        <v>75</v>
      </c>
      <c r="AY281" s="170" t="s">
        <v>157</v>
      </c>
    </row>
    <row r="282" spans="1:65" s="14" customFormat="1" ht="11.25">
      <c r="B282" s="176"/>
      <c r="D282" s="163" t="s">
        <v>170</v>
      </c>
      <c r="E282" s="177" t="s">
        <v>1</v>
      </c>
      <c r="F282" s="178" t="s">
        <v>83</v>
      </c>
      <c r="H282" s="179">
        <v>2</v>
      </c>
      <c r="I282" s="180"/>
      <c r="L282" s="176"/>
      <c r="M282" s="181"/>
      <c r="N282" s="182"/>
      <c r="O282" s="182"/>
      <c r="P282" s="182"/>
      <c r="Q282" s="182"/>
      <c r="R282" s="182"/>
      <c r="S282" s="182"/>
      <c r="T282" s="183"/>
      <c r="AT282" s="177" t="s">
        <v>170</v>
      </c>
      <c r="AU282" s="177" t="s">
        <v>83</v>
      </c>
      <c r="AV282" s="14" t="s">
        <v>83</v>
      </c>
      <c r="AW282" s="14" t="s">
        <v>32</v>
      </c>
      <c r="AX282" s="14" t="s">
        <v>75</v>
      </c>
      <c r="AY282" s="177" t="s">
        <v>157</v>
      </c>
    </row>
    <row r="283" spans="1:65" s="15" customFormat="1" ht="11.25">
      <c r="B283" s="184"/>
      <c r="D283" s="163" t="s">
        <v>170</v>
      </c>
      <c r="E283" s="185" t="s">
        <v>1</v>
      </c>
      <c r="F283" s="186" t="s">
        <v>195</v>
      </c>
      <c r="H283" s="187">
        <v>10</v>
      </c>
      <c r="I283" s="188"/>
      <c r="L283" s="184"/>
      <c r="M283" s="189"/>
      <c r="N283" s="190"/>
      <c r="O283" s="190"/>
      <c r="P283" s="190"/>
      <c r="Q283" s="190"/>
      <c r="R283" s="190"/>
      <c r="S283" s="190"/>
      <c r="T283" s="191"/>
      <c r="AT283" s="185" t="s">
        <v>170</v>
      </c>
      <c r="AU283" s="185" t="s">
        <v>83</v>
      </c>
      <c r="AV283" s="15" t="s">
        <v>164</v>
      </c>
      <c r="AW283" s="15" t="s">
        <v>32</v>
      </c>
      <c r="AX283" s="15" t="s">
        <v>81</v>
      </c>
      <c r="AY283" s="185" t="s">
        <v>157</v>
      </c>
    </row>
    <row r="284" spans="1:65" s="2" customFormat="1" ht="24.2" customHeight="1">
      <c r="A284" s="33"/>
      <c r="B284" s="149"/>
      <c r="C284" s="150" t="s">
        <v>351</v>
      </c>
      <c r="D284" s="150" t="s">
        <v>159</v>
      </c>
      <c r="E284" s="151" t="s">
        <v>1538</v>
      </c>
      <c r="F284" s="152" t="s">
        <v>1539</v>
      </c>
      <c r="G284" s="153" t="s">
        <v>336</v>
      </c>
      <c r="H284" s="154">
        <v>2</v>
      </c>
      <c r="I284" s="155"/>
      <c r="J284" s="156">
        <f>ROUND(I284*H284,2)</f>
        <v>0</v>
      </c>
      <c r="K284" s="152" t="s">
        <v>163</v>
      </c>
      <c r="L284" s="34"/>
      <c r="M284" s="157" t="s">
        <v>1</v>
      </c>
      <c r="N284" s="158" t="s">
        <v>40</v>
      </c>
      <c r="O284" s="59"/>
      <c r="P284" s="159">
        <f>O284*H284</f>
        <v>0</v>
      </c>
      <c r="Q284" s="159">
        <v>0</v>
      </c>
      <c r="R284" s="159">
        <f>Q284*H284</f>
        <v>0</v>
      </c>
      <c r="S284" s="159">
        <v>0</v>
      </c>
      <c r="T284" s="160">
        <f>S284*H284</f>
        <v>0</v>
      </c>
      <c r="U284" s="33"/>
      <c r="V284" s="33"/>
      <c r="W284" s="33"/>
      <c r="X284" s="33"/>
      <c r="Y284" s="33"/>
      <c r="Z284" s="33"/>
      <c r="AA284" s="33"/>
      <c r="AB284" s="33"/>
      <c r="AC284" s="33"/>
      <c r="AD284" s="33"/>
      <c r="AE284" s="33"/>
      <c r="AR284" s="161" t="s">
        <v>268</v>
      </c>
      <c r="AT284" s="161" t="s">
        <v>159</v>
      </c>
      <c r="AU284" s="161" t="s">
        <v>83</v>
      </c>
      <c r="AY284" s="18" t="s">
        <v>157</v>
      </c>
      <c r="BE284" s="162">
        <f>IF(N284="základní",J284,0)</f>
        <v>0</v>
      </c>
      <c r="BF284" s="162">
        <f>IF(N284="snížená",J284,0)</f>
        <v>0</v>
      </c>
      <c r="BG284" s="162">
        <f>IF(N284="zákl. přenesená",J284,0)</f>
        <v>0</v>
      </c>
      <c r="BH284" s="162">
        <f>IF(N284="sníž. přenesená",J284,0)</f>
        <v>0</v>
      </c>
      <c r="BI284" s="162">
        <f>IF(N284="nulová",J284,0)</f>
        <v>0</v>
      </c>
      <c r="BJ284" s="18" t="s">
        <v>81</v>
      </c>
      <c r="BK284" s="162">
        <f>ROUND(I284*H284,2)</f>
        <v>0</v>
      </c>
      <c r="BL284" s="18" t="s">
        <v>268</v>
      </c>
      <c r="BM284" s="161" t="s">
        <v>1540</v>
      </c>
    </row>
    <row r="285" spans="1:65" s="2" customFormat="1" ht="19.5">
      <c r="A285" s="33"/>
      <c r="B285" s="34"/>
      <c r="C285" s="33"/>
      <c r="D285" s="163" t="s">
        <v>166</v>
      </c>
      <c r="E285" s="33"/>
      <c r="F285" s="164" t="s">
        <v>1541</v>
      </c>
      <c r="G285" s="33"/>
      <c r="H285" s="33"/>
      <c r="I285" s="165"/>
      <c r="J285" s="33"/>
      <c r="K285" s="33"/>
      <c r="L285" s="34"/>
      <c r="M285" s="166"/>
      <c r="N285" s="167"/>
      <c r="O285" s="59"/>
      <c r="P285" s="59"/>
      <c r="Q285" s="59"/>
      <c r="R285" s="59"/>
      <c r="S285" s="59"/>
      <c r="T285" s="60"/>
      <c r="U285" s="33"/>
      <c r="V285" s="33"/>
      <c r="W285" s="33"/>
      <c r="X285" s="33"/>
      <c r="Y285" s="33"/>
      <c r="Z285" s="33"/>
      <c r="AA285" s="33"/>
      <c r="AB285" s="33"/>
      <c r="AC285" s="33"/>
      <c r="AD285" s="33"/>
      <c r="AE285" s="33"/>
      <c r="AT285" s="18" t="s">
        <v>166</v>
      </c>
      <c r="AU285" s="18" t="s">
        <v>83</v>
      </c>
    </row>
    <row r="286" spans="1:65" s="13" customFormat="1" ht="11.25">
      <c r="B286" s="169"/>
      <c r="D286" s="163" t="s">
        <v>170</v>
      </c>
      <c r="E286" s="170" t="s">
        <v>1</v>
      </c>
      <c r="F286" s="171" t="s">
        <v>1427</v>
      </c>
      <c r="H286" s="170" t="s">
        <v>1</v>
      </c>
      <c r="I286" s="172"/>
      <c r="L286" s="169"/>
      <c r="M286" s="173"/>
      <c r="N286" s="174"/>
      <c r="O286" s="174"/>
      <c r="P286" s="174"/>
      <c r="Q286" s="174"/>
      <c r="R286" s="174"/>
      <c r="S286" s="174"/>
      <c r="T286" s="175"/>
      <c r="AT286" s="170" t="s">
        <v>170</v>
      </c>
      <c r="AU286" s="170" t="s">
        <v>83</v>
      </c>
      <c r="AV286" s="13" t="s">
        <v>81</v>
      </c>
      <c r="AW286" s="13" t="s">
        <v>32</v>
      </c>
      <c r="AX286" s="13" t="s">
        <v>75</v>
      </c>
      <c r="AY286" s="170" t="s">
        <v>157</v>
      </c>
    </row>
    <row r="287" spans="1:65" s="13" customFormat="1" ht="11.25">
      <c r="B287" s="169"/>
      <c r="D287" s="163" t="s">
        <v>170</v>
      </c>
      <c r="E287" s="170" t="s">
        <v>1</v>
      </c>
      <c r="F287" s="171" t="s">
        <v>1542</v>
      </c>
      <c r="H287" s="170" t="s">
        <v>1</v>
      </c>
      <c r="I287" s="172"/>
      <c r="L287" s="169"/>
      <c r="M287" s="173"/>
      <c r="N287" s="174"/>
      <c r="O287" s="174"/>
      <c r="P287" s="174"/>
      <c r="Q287" s="174"/>
      <c r="R287" s="174"/>
      <c r="S287" s="174"/>
      <c r="T287" s="175"/>
      <c r="AT287" s="170" t="s">
        <v>170</v>
      </c>
      <c r="AU287" s="170" t="s">
        <v>83</v>
      </c>
      <c r="AV287" s="13" t="s">
        <v>81</v>
      </c>
      <c r="AW287" s="13" t="s">
        <v>32</v>
      </c>
      <c r="AX287" s="13" t="s">
        <v>75</v>
      </c>
      <c r="AY287" s="170" t="s">
        <v>157</v>
      </c>
    </row>
    <row r="288" spans="1:65" s="14" customFormat="1" ht="11.25">
      <c r="B288" s="176"/>
      <c r="D288" s="163" t="s">
        <v>170</v>
      </c>
      <c r="E288" s="177" t="s">
        <v>1</v>
      </c>
      <c r="F288" s="178" t="s">
        <v>83</v>
      </c>
      <c r="H288" s="179">
        <v>2</v>
      </c>
      <c r="I288" s="180"/>
      <c r="L288" s="176"/>
      <c r="M288" s="181"/>
      <c r="N288" s="182"/>
      <c r="O288" s="182"/>
      <c r="P288" s="182"/>
      <c r="Q288" s="182"/>
      <c r="R288" s="182"/>
      <c r="S288" s="182"/>
      <c r="T288" s="183"/>
      <c r="AT288" s="177" t="s">
        <v>170</v>
      </c>
      <c r="AU288" s="177" t="s">
        <v>83</v>
      </c>
      <c r="AV288" s="14" t="s">
        <v>83</v>
      </c>
      <c r="AW288" s="14" t="s">
        <v>32</v>
      </c>
      <c r="AX288" s="14" t="s">
        <v>75</v>
      </c>
      <c r="AY288" s="177" t="s">
        <v>157</v>
      </c>
    </row>
    <row r="289" spans="1:65" s="15" customFormat="1" ht="11.25">
      <c r="B289" s="184"/>
      <c r="D289" s="163" t="s">
        <v>170</v>
      </c>
      <c r="E289" s="185" t="s">
        <v>1</v>
      </c>
      <c r="F289" s="186" t="s">
        <v>195</v>
      </c>
      <c r="H289" s="187">
        <v>2</v>
      </c>
      <c r="I289" s="188"/>
      <c r="L289" s="184"/>
      <c r="M289" s="189"/>
      <c r="N289" s="190"/>
      <c r="O289" s="190"/>
      <c r="P289" s="190"/>
      <c r="Q289" s="190"/>
      <c r="R289" s="190"/>
      <c r="S289" s="190"/>
      <c r="T289" s="191"/>
      <c r="AT289" s="185" t="s">
        <v>170</v>
      </c>
      <c r="AU289" s="185" t="s">
        <v>83</v>
      </c>
      <c r="AV289" s="15" t="s">
        <v>164</v>
      </c>
      <c r="AW289" s="15" t="s">
        <v>32</v>
      </c>
      <c r="AX289" s="15" t="s">
        <v>81</v>
      </c>
      <c r="AY289" s="185" t="s">
        <v>157</v>
      </c>
    </row>
    <row r="290" spans="1:65" s="2" customFormat="1" ht="24.2" customHeight="1">
      <c r="A290" s="33"/>
      <c r="B290" s="149"/>
      <c r="C290" s="150" t="s">
        <v>355</v>
      </c>
      <c r="D290" s="150" t="s">
        <v>159</v>
      </c>
      <c r="E290" s="151" t="s">
        <v>1543</v>
      </c>
      <c r="F290" s="152" t="s">
        <v>1544</v>
      </c>
      <c r="G290" s="153" t="s">
        <v>336</v>
      </c>
      <c r="H290" s="154">
        <v>2</v>
      </c>
      <c r="I290" s="155"/>
      <c r="J290" s="156">
        <f>ROUND(I290*H290,2)</f>
        <v>0</v>
      </c>
      <c r="K290" s="152" t="s">
        <v>163</v>
      </c>
      <c r="L290" s="34"/>
      <c r="M290" s="157" t="s">
        <v>1</v>
      </c>
      <c r="N290" s="158" t="s">
        <v>40</v>
      </c>
      <c r="O290" s="59"/>
      <c r="P290" s="159">
        <f>O290*H290</f>
        <v>0</v>
      </c>
      <c r="Q290" s="159">
        <v>0</v>
      </c>
      <c r="R290" s="159">
        <f>Q290*H290</f>
        <v>0</v>
      </c>
      <c r="S290" s="159">
        <v>0</v>
      </c>
      <c r="T290" s="160">
        <f>S290*H290</f>
        <v>0</v>
      </c>
      <c r="U290" s="33"/>
      <c r="V290" s="33"/>
      <c r="W290" s="33"/>
      <c r="X290" s="33"/>
      <c r="Y290" s="33"/>
      <c r="Z290" s="33"/>
      <c r="AA290" s="33"/>
      <c r="AB290" s="33"/>
      <c r="AC290" s="33"/>
      <c r="AD290" s="33"/>
      <c r="AE290" s="33"/>
      <c r="AR290" s="161" t="s">
        <v>268</v>
      </c>
      <c r="AT290" s="161" t="s">
        <v>159</v>
      </c>
      <c r="AU290" s="161" t="s">
        <v>83</v>
      </c>
      <c r="AY290" s="18" t="s">
        <v>157</v>
      </c>
      <c r="BE290" s="162">
        <f>IF(N290="základní",J290,0)</f>
        <v>0</v>
      </c>
      <c r="BF290" s="162">
        <f>IF(N290="snížená",J290,0)</f>
        <v>0</v>
      </c>
      <c r="BG290" s="162">
        <f>IF(N290="zákl. přenesená",J290,0)</f>
        <v>0</v>
      </c>
      <c r="BH290" s="162">
        <f>IF(N290="sníž. přenesená",J290,0)</f>
        <v>0</v>
      </c>
      <c r="BI290" s="162">
        <f>IF(N290="nulová",J290,0)</f>
        <v>0</v>
      </c>
      <c r="BJ290" s="18" t="s">
        <v>81</v>
      </c>
      <c r="BK290" s="162">
        <f>ROUND(I290*H290,2)</f>
        <v>0</v>
      </c>
      <c r="BL290" s="18" t="s">
        <v>268</v>
      </c>
      <c r="BM290" s="161" t="s">
        <v>1545</v>
      </c>
    </row>
    <row r="291" spans="1:65" s="2" customFormat="1" ht="19.5">
      <c r="A291" s="33"/>
      <c r="B291" s="34"/>
      <c r="C291" s="33"/>
      <c r="D291" s="163" t="s">
        <v>166</v>
      </c>
      <c r="E291" s="33"/>
      <c r="F291" s="164" t="s">
        <v>1546</v>
      </c>
      <c r="G291" s="33"/>
      <c r="H291" s="33"/>
      <c r="I291" s="165"/>
      <c r="J291" s="33"/>
      <c r="K291" s="33"/>
      <c r="L291" s="34"/>
      <c r="M291" s="166"/>
      <c r="N291" s="167"/>
      <c r="O291" s="59"/>
      <c r="P291" s="59"/>
      <c r="Q291" s="59"/>
      <c r="R291" s="59"/>
      <c r="S291" s="59"/>
      <c r="T291" s="60"/>
      <c r="U291" s="33"/>
      <c r="V291" s="33"/>
      <c r="W291" s="33"/>
      <c r="X291" s="33"/>
      <c r="Y291" s="33"/>
      <c r="Z291" s="33"/>
      <c r="AA291" s="33"/>
      <c r="AB291" s="33"/>
      <c r="AC291" s="33"/>
      <c r="AD291" s="33"/>
      <c r="AE291" s="33"/>
      <c r="AT291" s="18" t="s">
        <v>166</v>
      </c>
      <c r="AU291" s="18" t="s">
        <v>83</v>
      </c>
    </row>
    <row r="292" spans="1:65" s="13" customFormat="1" ht="11.25">
      <c r="B292" s="169"/>
      <c r="D292" s="163" t="s">
        <v>170</v>
      </c>
      <c r="E292" s="170" t="s">
        <v>1</v>
      </c>
      <c r="F292" s="171" t="s">
        <v>1427</v>
      </c>
      <c r="H292" s="170" t="s">
        <v>1</v>
      </c>
      <c r="I292" s="172"/>
      <c r="L292" s="169"/>
      <c r="M292" s="173"/>
      <c r="N292" s="174"/>
      <c r="O292" s="174"/>
      <c r="P292" s="174"/>
      <c r="Q292" s="174"/>
      <c r="R292" s="174"/>
      <c r="S292" s="174"/>
      <c r="T292" s="175"/>
      <c r="AT292" s="170" t="s">
        <v>170</v>
      </c>
      <c r="AU292" s="170" t="s">
        <v>83</v>
      </c>
      <c r="AV292" s="13" t="s">
        <v>81</v>
      </c>
      <c r="AW292" s="13" t="s">
        <v>32</v>
      </c>
      <c r="AX292" s="13" t="s">
        <v>75</v>
      </c>
      <c r="AY292" s="170" t="s">
        <v>157</v>
      </c>
    </row>
    <row r="293" spans="1:65" s="13" customFormat="1" ht="11.25">
      <c r="B293" s="169"/>
      <c r="D293" s="163" t="s">
        <v>170</v>
      </c>
      <c r="E293" s="170" t="s">
        <v>1</v>
      </c>
      <c r="F293" s="171" t="s">
        <v>1547</v>
      </c>
      <c r="H293" s="170" t="s">
        <v>1</v>
      </c>
      <c r="I293" s="172"/>
      <c r="L293" s="169"/>
      <c r="M293" s="173"/>
      <c r="N293" s="174"/>
      <c r="O293" s="174"/>
      <c r="P293" s="174"/>
      <c r="Q293" s="174"/>
      <c r="R293" s="174"/>
      <c r="S293" s="174"/>
      <c r="T293" s="175"/>
      <c r="AT293" s="170" t="s">
        <v>170</v>
      </c>
      <c r="AU293" s="170" t="s">
        <v>83</v>
      </c>
      <c r="AV293" s="13" t="s">
        <v>81</v>
      </c>
      <c r="AW293" s="13" t="s">
        <v>32</v>
      </c>
      <c r="AX293" s="13" t="s">
        <v>75</v>
      </c>
      <c r="AY293" s="170" t="s">
        <v>157</v>
      </c>
    </row>
    <row r="294" spans="1:65" s="14" customFormat="1" ht="11.25">
      <c r="B294" s="176"/>
      <c r="D294" s="163" t="s">
        <v>170</v>
      </c>
      <c r="E294" s="177" t="s">
        <v>1</v>
      </c>
      <c r="F294" s="178" t="s">
        <v>83</v>
      </c>
      <c r="H294" s="179">
        <v>2</v>
      </c>
      <c r="I294" s="180"/>
      <c r="L294" s="176"/>
      <c r="M294" s="181"/>
      <c r="N294" s="182"/>
      <c r="O294" s="182"/>
      <c r="P294" s="182"/>
      <c r="Q294" s="182"/>
      <c r="R294" s="182"/>
      <c r="S294" s="182"/>
      <c r="T294" s="183"/>
      <c r="AT294" s="177" t="s">
        <v>170</v>
      </c>
      <c r="AU294" s="177" t="s">
        <v>83</v>
      </c>
      <c r="AV294" s="14" t="s">
        <v>83</v>
      </c>
      <c r="AW294" s="14" t="s">
        <v>32</v>
      </c>
      <c r="AX294" s="14" t="s">
        <v>75</v>
      </c>
      <c r="AY294" s="177" t="s">
        <v>157</v>
      </c>
    </row>
    <row r="295" spans="1:65" s="15" customFormat="1" ht="11.25">
      <c r="B295" s="184"/>
      <c r="D295" s="163" t="s">
        <v>170</v>
      </c>
      <c r="E295" s="185" t="s">
        <v>1</v>
      </c>
      <c r="F295" s="186" t="s">
        <v>195</v>
      </c>
      <c r="H295" s="187">
        <v>2</v>
      </c>
      <c r="I295" s="188"/>
      <c r="L295" s="184"/>
      <c r="M295" s="189"/>
      <c r="N295" s="190"/>
      <c r="O295" s="190"/>
      <c r="P295" s="190"/>
      <c r="Q295" s="190"/>
      <c r="R295" s="190"/>
      <c r="S295" s="190"/>
      <c r="T295" s="191"/>
      <c r="AT295" s="185" t="s">
        <v>170</v>
      </c>
      <c r="AU295" s="185" t="s">
        <v>83</v>
      </c>
      <c r="AV295" s="15" t="s">
        <v>164</v>
      </c>
      <c r="AW295" s="15" t="s">
        <v>32</v>
      </c>
      <c r="AX295" s="15" t="s">
        <v>81</v>
      </c>
      <c r="AY295" s="185" t="s">
        <v>157</v>
      </c>
    </row>
    <row r="296" spans="1:65" s="2" customFormat="1" ht="24.2" customHeight="1">
      <c r="A296" s="33"/>
      <c r="B296" s="149"/>
      <c r="C296" s="150" t="s">
        <v>362</v>
      </c>
      <c r="D296" s="150" t="s">
        <v>159</v>
      </c>
      <c r="E296" s="151" t="s">
        <v>1548</v>
      </c>
      <c r="F296" s="152" t="s">
        <v>1549</v>
      </c>
      <c r="G296" s="153" t="s">
        <v>336</v>
      </c>
      <c r="H296" s="154">
        <v>1</v>
      </c>
      <c r="I296" s="155"/>
      <c r="J296" s="156">
        <f>ROUND(I296*H296,2)</f>
        <v>0</v>
      </c>
      <c r="K296" s="152" t="s">
        <v>163</v>
      </c>
      <c r="L296" s="34"/>
      <c r="M296" s="157" t="s">
        <v>1</v>
      </c>
      <c r="N296" s="158" t="s">
        <v>40</v>
      </c>
      <c r="O296" s="59"/>
      <c r="P296" s="159">
        <f>O296*H296</f>
        <v>0</v>
      </c>
      <c r="Q296" s="159">
        <v>0</v>
      </c>
      <c r="R296" s="159">
        <f>Q296*H296</f>
        <v>0</v>
      </c>
      <c r="S296" s="159">
        <v>0</v>
      </c>
      <c r="T296" s="160">
        <f>S296*H296</f>
        <v>0</v>
      </c>
      <c r="U296" s="33"/>
      <c r="V296" s="33"/>
      <c r="W296" s="33"/>
      <c r="X296" s="33"/>
      <c r="Y296" s="33"/>
      <c r="Z296" s="33"/>
      <c r="AA296" s="33"/>
      <c r="AB296" s="33"/>
      <c r="AC296" s="33"/>
      <c r="AD296" s="33"/>
      <c r="AE296" s="33"/>
      <c r="AR296" s="161" t="s">
        <v>268</v>
      </c>
      <c r="AT296" s="161" t="s">
        <v>159</v>
      </c>
      <c r="AU296" s="161" t="s">
        <v>83</v>
      </c>
      <c r="AY296" s="18" t="s">
        <v>157</v>
      </c>
      <c r="BE296" s="162">
        <f>IF(N296="základní",J296,0)</f>
        <v>0</v>
      </c>
      <c r="BF296" s="162">
        <f>IF(N296="snížená",J296,0)</f>
        <v>0</v>
      </c>
      <c r="BG296" s="162">
        <f>IF(N296="zákl. přenesená",J296,0)</f>
        <v>0</v>
      </c>
      <c r="BH296" s="162">
        <f>IF(N296="sníž. přenesená",J296,0)</f>
        <v>0</v>
      </c>
      <c r="BI296" s="162">
        <f>IF(N296="nulová",J296,0)</f>
        <v>0</v>
      </c>
      <c r="BJ296" s="18" t="s">
        <v>81</v>
      </c>
      <c r="BK296" s="162">
        <f>ROUND(I296*H296,2)</f>
        <v>0</v>
      </c>
      <c r="BL296" s="18" t="s">
        <v>268</v>
      </c>
      <c r="BM296" s="161" t="s">
        <v>1550</v>
      </c>
    </row>
    <row r="297" spans="1:65" s="2" customFormat="1" ht="19.5">
      <c r="A297" s="33"/>
      <c r="B297" s="34"/>
      <c r="C297" s="33"/>
      <c r="D297" s="163" t="s">
        <v>166</v>
      </c>
      <c r="E297" s="33"/>
      <c r="F297" s="164" t="s">
        <v>1551</v>
      </c>
      <c r="G297" s="33"/>
      <c r="H297" s="33"/>
      <c r="I297" s="165"/>
      <c r="J297" s="33"/>
      <c r="K297" s="33"/>
      <c r="L297" s="34"/>
      <c r="M297" s="166"/>
      <c r="N297" s="167"/>
      <c r="O297" s="59"/>
      <c r="P297" s="59"/>
      <c r="Q297" s="59"/>
      <c r="R297" s="59"/>
      <c r="S297" s="59"/>
      <c r="T297" s="60"/>
      <c r="U297" s="33"/>
      <c r="V297" s="33"/>
      <c r="W297" s="33"/>
      <c r="X297" s="33"/>
      <c r="Y297" s="33"/>
      <c r="Z297" s="33"/>
      <c r="AA297" s="33"/>
      <c r="AB297" s="33"/>
      <c r="AC297" s="33"/>
      <c r="AD297" s="33"/>
      <c r="AE297" s="33"/>
      <c r="AT297" s="18" t="s">
        <v>166</v>
      </c>
      <c r="AU297" s="18" t="s">
        <v>83</v>
      </c>
    </row>
    <row r="298" spans="1:65" s="13" customFormat="1" ht="11.25">
      <c r="B298" s="169"/>
      <c r="D298" s="163" t="s">
        <v>170</v>
      </c>
      <c r="E298" s="170" t="s">
        <v>1</v>
      </c>
      <c r="F298" s="171" t="s">
        <v>1427</v>
      </c>
      <c r="H298" s="170" t="s">
        <v>1</v>
      </c>
      <c r="I298" s="172"/>
      <c r="L298" s="169"/>
      <c r="M298" s="173"/>
      <c r="N298" s="174"/>
      <c r="O298" s="174"/>
      <c r="P298" s="174"/>
      <c r="Q298" s="174"/>
      <c r="R298" s="174"/>
      <c r="S298" s="174"/>
      <c r="T298" s="175"/>
      <c r="AT298" s="170" t="s">
        <v>170</v>
      </c>
      <c r="AU298" s="170" t="s">
        <v>83</v>
      </c>
      <c r="AV298" s="13" t="s">
        <v>81</v>
      </c>
      <c r="AW298" s="13" t="s">
        <v>32</v>
      </c>
      <c r="AX298" s="13" t="s">
        <v>75</v>
      </c>
      <c r="AY298" s="170" t="s">
        <v>157</v>
      </c>
    </row>
    <row r="299" spans="1:65" s="13" customFormat="1" ht="22.5">
      <c r="B299" s="169"/>
      <c r="D299" s="163" t="s">
        <v>170</v>
      </c>
      <c r="E299" s="170" t="s">
        <v>1</v>
      </c>
      <c r="F299" s="171" t="s">
        <v>1552</v>
      </c>
      <c r="H299" s="170" t="s">
        <v>1</v>
      </c>
      <c r="I299" s="172"/>
      <c r="L299" s="169"/>
      <c r="M299" s="173"/>
      <c r="N299" s="174"/>
      <c r="O299" s="174"/>
      <c r="P299" s="174"/>
      <c r="Q299" s="174"/>
      <c r="R299" s="174"/>
      <c r="S299" s="174"/>
      <c r="T299" s="175"/>
      <c r="AT299" s="170" t="s">
        <v>170</v>
      </c>
      <c r="AU299" s="170" t="s">
        <v>83</v>
      </c>
      <c r="AV299" s="13" t="s">
        <v>81</v>
      </c>
      <c r="AW299" s="13" t="s">
        <v>32</v>
      </c>
      <c r="AX299" s="13" t="s">
        <v>75</v>
      </c>
      <c r="AY299" s="170" t="s">
        <v>157</v>
      </c>
    </row>
    <row r="300" spans="1:65" s="14" customFormat="1" ht="11.25">
      <c r="B300" s="176"/>
      <c r="D300" s="163" t="s">
        <v>170</v>
      </c>
      <c r="E300" s="177" t="s">
        <v>1</v>
      </c>
      <c r="F300" s="178" t="s">
        <v>81</v>
      </c>
      <c r="H300" s="179">
        <v>1</v>
      </c>
      <c r="I300" s="180"/>
      <c r="L300" s="176"/>
      <c r="M300" s="181"/>
      <c r="N300" s="182"/>
      <c r="O300" s="182"/>
      <c r="P300" s="182"/>
      <c r="Q300" s="182"/>
      <c r="R300" s="182"/>
      <c r="S300" s="182"/>
      <c r="T300" s="183"/>
      <c r="AT300" s="177" t="s">
        <v>170</v>
      </c>
      <c r="AU300" s="177" t="s">
        <v>83</v>
      </c>
      <c r="AV300" s="14" t="s">
        <v>83</v>
      </c>
      <c r="AW300" s="14" t="s">
        <v>32</v>
      </c>
      <c r="AX300" s="14" t="s">
        <v>75</v>
      </c>
      <c r="AY300" s="177" t="s">
        <v>157</v>
      </c>
    </row>
    <row r="301" spans="1:65" s="15" customFormat="1" ht="11.25">
      <c r="B301" s="184"/>
      <c r="D301" s="163" t="s">
        <v>170</v>
      </c>
      <c r="E301" s="185" t="s">
        <v>1</v>
      </c>
      <c r="F301" s="186" t="s">
        <v>195</v>
      </c>
      <c r="H301" s="187">
        <v>1</v>
      </c>
      <c r="I301" s="188"/>
      <c r="L301" s="184"/>
      <c r="M301" s="189"/>
      <c r="N301" s="190"/>
      <c r="O301" s="190"/>
      <c r="P301" s="190"/>
      <c r="Q301" s="190"/>
      <c r="R301" s="190"/>
      <c r="S301" s="190"/>
      <c r="T301" s="191"/>
      <c r="AT301" s="185" t="s">
        <v>170</v>
      </c>
      <c r="AU301" s="185" t="s">
        <v>83</v>
      </c>
      <c r="AV301" s="15" t="s">
        <v>164</v>
      </c>
      <c r="AW301" s="15" t="s">
        <v>32</v>
      </c>
      <c r="AX301" s="15" t="s">
        <v>81</v>
      </c>
      <c r="AY301" s="185" t="s">
        <v>157</v>
      </c>
    </row>
    <row r="302" spans="1:65" s="2" customFormat="1" ht="16.5" customHeight="1">
      <c r="A302" s="33"/>
      <c r="B302" s="149"/>
      <c r="C302" s="192" t="s">
        <v>367</v>
      </c>
      <c r="D302" s="192" t="s">
        <v>299</v>
      </c>
      <c r="E302" s="193" t="s">
        <v>1553</v>
      </c>
      <c r="F302" s="194" t="s">
        <v>1554</v>
      </c>
      <c r="G302" s="195" t="s">
        <v>1</v>
      </c>
      <c r="H302" s="196">
        <v>1</v>
      </c>
      <c r="I302" s="197"/>
      <c r="J302" s="198">
        <f>ROUND(I302*H302,2)</f>
        <v>0</v>
      </c>
      <c r="K302" s="194" t="s">
        <v>1</v>
      </c>
      <c r="L302" s="199"/>
      <c r="M302" s="200" t="s">
        <v>1</v>
      </c>
      <c r="N302" s="201" t="s">
        <v>40</v>
      </c>
      <c r="O302" s="59"/>
      <c r="P302" s="159">
        <f>O302*H302</f>
        <v>0</v>
      </c>
      <c r="Q302" s="159">
        <v>0</v>
      </c>
      <c r="R302" s="159">
        <f>Q302*H302</f>
        <v>0</v>
      </c>
      <c r="S302" s="159">
        <v>0</v>
      </c>
      <c r="T302" s="160">
        <f>S302*H302</f>
        <v>0</v>
      </c>
      <c r="U302" s="33"/>
      <c r="V302" s="33"/>
      <c r="W302" s="33"/>
      <c r="X302" s="33"/>
      <c r="Y302" s="33"/>
      <c r="Z302" s="33"/>
      <c r="AA302" s="33"/>
      <c r="AB302" s="33"/>
      <c r="AC302" s="33"/>
      <c r="AD302" s="33"/>
      <c r="AE302" s="33"/>
      <c r="AR302" s="161" t="s">
        <v>373</v>
      </c>
      <c r="AT302" s="161" t="s">
        <v>299</v>
      </c>
      <c r="AU302" s="161" t="s">
        <v>83</v>
      </c>
      <c r="AY302" s="18" t="s">
        <v>157</v>
      </c>
      <c r="BE302" s="162">
        <f>IF(N302="základní",J302,0)</f>
        <v>0</v>
      </c>
      <c r="BF302" s="162">
        <f>IF(N302="snížená",J302,0)</f>
        <v>0</v>
      </c>
      <c r="BG302" s="162">
        <f>IF(N302="zákl. přenesená",J302,0)</f>
        <v>0</v>
      </c>
      <c r="BH302" s="162">
        <f>IF(N302="sníž. přenesená",J302,0)</f>
        <v>0</v>
      </c>
      <c r="BI302" s="162">
        <f>IF(N302="nulová",J302,0)</f>
        <v>0</v>
      </c>
      <c r="BJ302" s="18" t="s">
        <v>81</v>
      </c>
      <c r="BK302" s="162">
        <f>ROUND(I302*H302,2)</f>
        <v>0</v>
      </c>
      <c r="BL302" s="18" t="s">
        <v>268</v>
      </c>
      <c r="BM302" s="161" t="s">
        <v>1555</v>
      </c>
    </row>
    <row r="303" spans="1:65" s="2" customFormat="1" ht="11.25">
      <c r="A303" s="33"/>
      <c r="B303" s="34"/>
      <c r="C303" s="33"/>
      <c r="D303" s="163" t="s">
        <v>166</v>
      </c>
      <c r="E303" s="33"/>
      <c r="F303" s="164" t="s">
        <v>1554</v>
      </c>
      <c r="G303" s="33"/>
      <c r="H303" s="33"/>
      <c r="I303" s="165"/>
      <c r="J303" s="33"/>
      <c r="K303" s="33"/>
      <c r="L303" s="34"/>
      <c r="M303" s="166"/>
      <c r="N303" s="167"/>
      <c r="O303" s="59"/>
      <c r="P303" s="59"/>
      <c r="Q303" s="59"/>
      <c r="R303" s="59"/>
      <c r="S303" s="59"/>
      <c r="T303" s="60"/>
      <c r="U303" s="33"/>
      <c r="V303" s="33"/>
      <c r="W303" s="33"/>
      <c r="X303" s="33"/>
      <c r="Y303" s="33"/>
      <c r="Z303" s="33"/>
      <c r="AA303" s="33"/>
      <c r="AB303" s="33"/>
      <c r="AC303" s="33"/>
      <c r="AD303" s="33"/>
      <c r="AE303" s="33"/>
      <c r="AT303" s="18" t="s">
        <v>166</v>
      </c>
      <c r="AU303" s="18" t="s">
        <v>83</v>
      </c>
    </row>
    <row r="304" spans="1:65" s="2" customFormat="1" ht="24.2" customHeight="1">
      <c r="A304" s="33"/>
      <c r="B304" s="149"/>
      <c r="C304" s="150" t="s">
        <v>373</v>
      </c>
      <c r="D304" s="150" t="s">
        <v>159</v>
      </c>
      <c r="E304" s="151" t="s">
        <v>1556</v>
      </c>
      <c r="F304" s="152" t="s">
        <v>1557</v>
      </c>
      <c r="G304" s="153" t="s">
        <v>336</v>
      </c>
      <c r="H304" s="154">
        <v>2</v>
      </c>
      <c r="I304" s="155"/>
      <c r="J304" s="156">
        <f>ROUND(I304*H304,2)</f>
        <v>0</v>
      </c>
      <c r="K304" s="152" t="s">
        <v>163</v>
      </c>
      <c r="L304" s="34"/>
      <c r="M304" s="157" t="s">
        <v>1</v>
      </c>
      <c r="N304" s="158" t="s">
        <v>40</v>
      </c>
      <c r="O304" s="59"/>
      <c r="P304" s="159">
        <f>O304*H304</f>
        <v>0</v>
      </c>
      <c r="Q304" s="159">
        <v>0</v>
      </c>
      <c r="R304" s="159">
        <f>Q304*H304</f>
        <v>0</v>
      </c>
      <c r="S304" s="159">
        <v>0</v>
      </c>
      <c r="T304" s="160">
        <f>S304*H304</f>
        <v>0</v>
      </c>
      <c r="U304" s="33"/>
      <c r="V304" s="33"/>
      <c r="W304" s="33"/>
      <c r="X304" s="33"/>
      <c r="Y304" s="33"/>
      <c r="Z304" s="33"/>
      <c r="AA304" s="33"/>
      <c r="AB304" s="33"/>
      <c r="AC304" s="33"/>
      <c r="AD304" s="33"/>
      <c r="AE304" s="33"/>
      <c r="AR304" s="161" t="s">
        <v>268</v>
      </c>
      <c r="AT304" s="161" t="s">
        <v>159</v>
      </c>
      <c r="AU304" s="161" t="s">
        <v>83</v>
      </c>
      <c r="AY304" s="18" t="s">
        <v>157</v>
      </c>
      <c r="BE304" s="162">
        <f>IF(N304="základní",J304,0)</f>
        <v>0</v>
      </c>
      <c r="BF304" s="162">
        <f>IF(N304="snížená",J304,0)</f>
        <v>0</v>
      </c>
      <c r="BG304" s="162">
        <f>IF(N304="zákl. přenesená",J304,0)</f>
        <v>0</v>
      </c>
      <c r="BH304" s="162">
        <f>IF(N304="sníž. přenesená",J304,0)</f>
        <v>0</v>
      </c>
      <c r="BI304" s="162">
        <f>IF(N304="nulová",J304,0)</f>
        <v>0</v>
      </c>
      <c r="BJ304" s="18" t="s">
        <v>81</v>
      </c>
      <c r="BK304" s="162">
        <f>ROUND(I304*H304,2)</f>
        <v>0</v>
      </c>
      <c r="BL304" s="18" t="s">
        <v>268</v>
      </c>
      <c r="BM304" s="161" t="s">
        <v>1558</v>
      </c>
    </row>
    <row r="305" spans="1:65" s="2" customFormat="1" ht="29.25">
      <c r="A305" s="33"/>
      <c r="B305" s="34"/>
      <c r="C305" s="33"/>
      <c r="D305" s="163" t="s">
        <v>166</v>
      </c>
      <c r="E305" s="33"/>
      <c r="F305" s="164" t="s">
        <v>1559</v>
      </c>
      <c r="G305" s="33"/>
      <c r="H305" s="33"/>
      <c r="I305" s="165"/>
      <c r="J305" s="33"/>
      <c r="K305" s="33"/>
      <c r="L305" s="34"/>
      <c r="M305" s="166"/>
      <c r="N305" s="167"/>
      <c r="O305" s="59"/>
      <c r="P305" s="59"/>
      <c r="Q305" s="59"/>
      <c r="R305" s="59"/>
      <c r="S305" s="59"/>
      <c r="T305" s="60"/>
      <c r="U305" s="33"/>
      <c r="V305" s="33"/>
      <c r="W305" s="33"/>
      <c r="X305" s="33"/>
      <c r="Y305" s="33"/>
      <c r="Z305" s="33"/>
      <c r="AA305" s="33"/>
      <c r="AB305" s="33"/>
      <c r="AC305" s="33"/>
      <c r="AD305" s="33"/>
      <c r="AE305" s="33"/>
      <c r="AT305" s="18" t="s">
        <v>166</v>
      </c>
      <c r="AU305" s="18" t="s">
        <v>83</v>
      </c>
    </row>
    <row r="306" spans="1:65" s="13" customFormat="1" ht="11.25">
      <c r="B306" s="169"/>
      <c r="D306" s="163" t="s">
        <v>170</v>
      </c>
      <c r="E306" s="170" t="s">
        <v>1</v>
      </c>
      <c r="F306" s="171" t="s">
        <v>1427</v>
      </c>
      <c r="H306" s="170" t="s">
        <v>1</v>
      </c>
      <c r="I306" s="172"/>
      <c r="L306" s="169"/>
      <c r="M306" s="173"/>
      <c r="N306" s="174"/>
      <c r="O306" s="174"/>
      <c r="P306" s="174"/>
      <c r="Q306" s="174"/>
      <c r="R306" s="174"/>
      <c r="S306" s="174"/>
      <c r="T306" s="175"/>
      <c r="AT306" s="170" t="s">
        <v>170</v>
      </c>
      <c r="AU306" s="170" t="s">
        <v>83</v>
      </c>
      <c r="AV306" s="13" t="s">
        <v>81</v>
      </c>
      <c r="AW306" s="13" t="s">
        <v>32</v>
      </c>
      <c r="AX306" s="13" t="s">
        <v>75</v>
      </c>
      <c r="AY306" s="170" t="s">
        <v>157</v>
      </c>
    </row>
    <row r="307" spans="1:65" s="13" customFormat="1" ht="22.5">
      <c r="B307" s="169"/>
      <c r="D307" s="163" t="s">
        <v>170</v>
      </c>
      <c r="E307" s="170" t="s">
        <v>1</v>
      </c>
      <c r="F307" s="171" t="s">
        <v>1560</v>
      </c>
      <c r="H307" s="170" t="s">
        <v>1</v>
      </c>
      <c r="I307" s="172"/>
      <c r="L307" s="169"/>
      <c r="M307" s="173"/>
      <c r="N307" s="174"/>
      <c r="O307" s="174"/>
      <c r="P307" s="174"/>
      <c r="Q307" s="174"/>
      <c r="R307" s="174"/>
      <c r="S307" s="174"/>
      <c r="T307" s="175"/>
      <c r="AT307" s="170" t="s">
        <v>170</v>
      </c>
      <c r="AU307" s="170" t="s">
        <v>83</v>
      </c>
      <c r="AV307" s="13" t="s">
        <v>81</v>
      </c>
      <c r="AW307" s="13" t="s">
        <v>32</v>
      </c>
      <c r="AX307" s="13" t="s">
        <v>75</v>
      </c>
      <c r="AY307" s="170" t="s">
        <v>157</v>
      </c>
    </row>
    <row r="308" spans="1:65" s="14" customFormat="1" ht="11.25">
      <c r="B308" s="176"/>
      <c r="D308" s="163" t="s">
        <v>170</v>
      </c>
      <c r="E308" s="177" t="s">
        <v>1</v>
      </c>
      <c r="F308" s="178" t="s">
        <v>83</v>
      </c>
      <c r="H308" s="179">
        <v>2</v>
      </c>
      <c r="I308" s="180"/>
      <c r="L308" s="176"/>
      <c r="M308" s="181"/>
      <c r="N308" s="182"/>
      <c r="O308" s="182"/>
      <c r="P308" s="182"/>
      <c r="Q308" s="182"/>
      <c r="R308" s="182"/>
      <c r="S308" s="182"/>
      <c r="T308" s="183"/>
      <c r="AT308" s="177" t="s">
        <v>170</v>
      </c>
      <c r="AU308" s="177" t="s">
        <v>83</v>
      </c>
      <c r="AV308" s="14" t="s">
        <v>83</v>
      </c>
      <c r="AW308" s="14" t="s">
        <v>32</v>
      </c>
      <c r="AX308" s="14" t="s">
        <v>75</v>
      </c>
      <c r="AY308" s="177" t="s">
        <v>157</v>
      </c>
    </row>
    <row r="309" spans="1:65" s="15" customFormat="1" ht="11.25">
      <c r="B309" s="184"/>
      <c r="D309" s="163" t="s">
        <v>170</v>
      </c>
      <c r="E309" s="185" t="s">
        <v>1</v>
      </c>
      <c r="F309" s="186" t="s">
        <v>195</v>
      </c>
      <c r="H309" s="187">
        <v>2</v>
      </c>
      <c r="I309" s="188"/>
      <c r="L309" s="184"/>
      <c r="M309" s="189"/>
      <c r="N309" s="190"/>
      <c r="O309" s="190"/>
      <c r="P309" s="190"/>
      <c r="Q309" s="190"/>
      <c r="R309" s="190"/>
      <c r="S309" s="190"/>
      <c r="T309" s="191"/>
      <c r="AT309" s="185" t="s">
        <v>170</v>
      </c>
      <c r="AU309" s="185" t="s">
        <v>83</v>
      </c>
      <c r="AV309" s="15" t="s">
        <v>164</v>
      </c>
      <c r="AW309" s="15" t="s">
        <v>32</v>
      </c>
      <c r="AX309" s="15" t="s">
        <v>81</v>
      </c>
      <c r="AY309" s="185" t="s">
        <v>157</v>
      </c>
    </row>
    <row r="310" spans="1:65" s="2" customFormat="1" ht="24.2" customHeight="1">
      <c r="A310" s="33"/>
      <c r="B310" s="149"/>
      <c r="C310" s="192" t="s">
        <v>378</v>
      </c>
      <c r="D310" s="192" t="s">
        <v>299</v>
      </c>
      <c r="E310" s="193" t="s">
        <v>1561</v>
      </c>
      <c r="F310" s="194" t="s">
        <v>1562</v>
      </c>
      <c r="G310" s="195" t="s">
        <v>336</v>
      </c>
      <c r="H310" s="196">
        <v>2</v>
      </c>
      <c r="I310" s="197"/>
      <c r="J310" s="198">
        <f>ROUND(I310*H310,2)</f>
        <v>0</v>
      </c>
      <c r="K310" s="194" t="s">
        <v>163</v>
      </c>
      <c r="L310" s="199"/>
      <c r="M310" s="200" t="s">
        <v>1</v>
      </c>
      <c r="N310" s="201" t="s">
        <v>40</v>
      </c>
      <c r="O310" s="59"/>
      <c r="P310" s="159">
        <f>O310*H310</f>
        <v>0</v>
      </c>
      <c r="Q310" s="159">
        <v>1.1E-4</v>
      </c>
      <c r="R310" s="159">
        <f>Q310*H310</f>
        <v>2.2000000000000001E-4</v>
      </c>
      <c r="S310" s="159">
        <v>0</v>
      </c>
      <c r="T310" s="160">
        <f>S310*H310</f>
        <v>0</v>
      </c>
      <c r="U310" s="33"/>
      <c r="V310" s="33"/>
      <c r="W310" s="33"/>
      <c r="X310" s="33"/>
      <c r="Y310" s="33"/>
      <c r="Z310" s="33"/>
      <c r="AA310" s="33"/>
      <c r="AB310" s="33"/>
      <c r="AC310" s="33"/>
      <c r="AD310" s="33"/>
      <c r="AE310" s="33"/>
      <c r="AR310" s="161" t="s">
        <v>373</v>
      </c>
      <c r="AT310" s="161" t="s">
        <v>299</v>
      </c>
      <c r="AU310" s="161" t="s">
        <v>83</v>
      </c>
      <c r="AY310" s="18" t="s">
        <v>157</v>
      </c>
      <c r="BE310" s="162">
        <f>IF(N310="základní",J310,0)</f>
        <v>0</v>
      </c>
      <c r="BF310" s="162">
        <f>IF(N310="snížená",J310,0)</f>
        <v>0</v>
      </c>
      <c r="BG310" s="162">
        <f>IF(N310="zákl. přenesená",J310,0)</f>
        <v>0</v>
      </c>
      <c r="BH310" s="162">
        <f>IF(N310="sníž. přenesená",J310,0)</f>
        <v>0</v>
      </c>
      <c r="BI310" s="162">
        <f>IF(N310="nulová",J310,0)</f>
        <v>0</v>
      </c>
      <c r="BJ310" s="18" t="s">
        <v>81</v>
      </c>
      <c r="BK310" s="162">
        <f>ROUND(I310*H310,2)</f>
        <v>0</v>
      </c>
      <c r="BL310" s="18" t="s">
        <v>268</v>
      </c>
      <c r="BM310" s="161" t="s">
        <v>1563</v>
      </c>
    </row>
    <row r="311" spans="1:65" s="2" customFormat="1" ht="11.25">
      <c r="A311" s="33"/>
      <c r="B311" s="34"/>
      <c r="C311" s="33"/>
      <c r="D311" s="163" t="s">
        <v>166</v>
      </c>
      <c r="E311" s="33"/>
      <c r="F311" s="164" t="s">
        <v>1562</v>
      </c>
      <c r="G311" s="33"/>
      <c r="H311" s="33"/>
      <c r="I311" s="165"/>
      <c r="J311" s="33"/>
      <c r="K311" s="33"/>
      <c r="L311" s="34"/>
      <c r="M311" s="166"/>
      <c r="N311" s="167"/>
      <c r="O311" s="59"/>
      <c r="P311" s="59"/>
      <c r="Q311" s="59"/>
      <c r="R311" s="59"/>
      <c r="S311" s="59"/>
      <c r="T311" s="60"/>
      <c r="U311" s="33"/>
      <c r="V311" s="33"/>
      <c r="W311" s="33"/>
      <c r="X311" s="33"/>
      <c r="Y311" s="33"/>
      <c r="Z311" s="33"/>
      <c r="AA311" s="33"/>
      <c r="AB311" s="33"/>
      <c r="AC311" s="33"/>
      <c r="AD311" s="33"/>
      <c r="AE311" s="33"/>
      <c r="AT311" s="18" t="s">
        <v>166</v>
      </c>
      <c r="AU311" s="18" t="s">
        <v>83</v>
      </c>
    </row>
    <row r="312" spans="1:65" s="2" customFormat="1" ht="33" customHeight="1">
      <c r="A312" s="33"/>
      <c r="B312" s="149"/>
      <c r="C312" s="150" t="s">
        <v>385</v>
      </c>
      <c r="D312" s="150" t="s">
        <v>159</v>
      </c>
      <c r="E312" s="151" t="s">
        <v>1564</v>
      </c>
      <c r="F312" s="152" t="s">
        <v>1565</v>
      </c>
      <c r="G312" s="153" t="s">
        <v>336</v>
      </c>
      <c r="H312" s="154">
        <v>1</v>
      </c>
      <c r="I312" s="155"/>
      <c r="J312" s="156">
        <f>ROUND(I312*H312,2)</f>
        <v>0</v>
      </c>
      <c r="K312" s="152" t="s">
        <v>163</v>
      </c>
      <c r="L312" s="34"/>
      <c r="M312" s="157" t="s">
        <v>1</v>
      </c>
      <c r="N312" s="158" t="s">
        <v>40</v>
      </c>
      <c r="O312" s="59"/>
      <c r="P312" s="159">
        <f>O312*H312</f>
        <v>0</v>
      </c>
      <c r="Q312" s="159">
        <v>0</v>
      </c>
      <c r="R312" s="159">
        <f>Q312*H312</f>
        <v>0</v>
      </c>
      <c r="S312" s="159">
        <v>0</v>
      </c>
      <c r="T312" s="160">
        <f>S312*H312</f>
        <v>0</v>
      </c>
      <c r="U312" s="33"/>
      <c r="V312" s="33"/>
      <c r="W312" s="33"/>
      <c r="X312" s="33"/>
      <c r="Y312" s="33"/>
      <c r="Z312" s="33"/>
      <c r="AA312" s="33"/>
      <c r="AB312" s="33"/>
      <c r="AC312" s="33"/>
      <c r="AD312" s="33"/>
      <c r="AE312" s="33"/>
      <c r="AR312" s="161" t="s">
        <v>268</v>
      </c>
      <c r="AT312" s="161" t="s">
        <v>159</v>
      </c>
      <c r="AU312" s="161" t="s">
        <v>83</v>
      </c>
      <c r="AY312" s="18" t="s">
        <v>157</v>
      </c>
      <c r="BE312" s="162">
        <f>IF(N312="základní",J312,0)</f>
        <v>0</v>
      </c>
      <c r="BF312" s="162">
        <f>IF(N312="snížená",J312,0)</f>
        <v>0</v>
      </c>
      <c r="BG312" s="162">
        <f>IF(N312="zákl. přenesená",J312,0)</f>
        <v>0</v>
      </c>
      <c r="BH312" s="162">
        <f>IF(N312="sníž. přenesená",J312,0)</f>
        <v>0</v>
      </c>
      <c r="BI312" s="162">
        <f>IF(N312="nulová",J312,0)</f>
        <v>0</v>
      </c>
      <c r="BJ312" s="18" t="s">
        <v>81</v>
      </c>
      <c r="BK312" s="162">
        <f>ROUND(I312*H312,2)</f>
        <v>0</v>
      </c>
      <c r="BL312" s="18" t="s">
        <v>268</v>
      </c>
      <c r="BM312" s="161" t="s">
        <v>1566</v>
      </c>
    </row>
    <row r="313" spans="1:65" s="2" customFormat="1" ht="19.5">
      <c r="A313" s="33"/>
      <c r="B313" s="34"/>
      <c r="C313" s="33"/>
      <c r="D313" s="163" t="s">
        <v>166</v>
      </c>
      <c r="E313" s="33"/>
      <c r="F313" s="164" t="s">
        <v>1567</v>
      </c>
      <c r="G313" s="33"/>
      <c r="H313" s="33"/>
      <c r="I313" s="165"/>
      <c r="J313" s="33"/>
      <c r="K313" s="33"/>
      <c r="L313" s="34"/>
      <c r="M313" s="166"/>
      <c r="N313" s="167"/>
      <c r="O313" s="59"/>
      <c r="P313" s="59"/>
      <c r="Q313" s="59"/>
      <c r="R313" s="59"/>
      <c r="S313" s="59"/>
      <c r="T313" s="60"/>
      <c r="U313" s="33"/>
      <c r="V313" s="33"/>
      <c r="W313" s="33"/>
      <c r="X313" s="33"/>
      <c r="Y313" s="33"/>
      <c r="Z313" s="33"/>
      <c r="AA313" s="33"/>
      <c r="AB313" s="33"/>
      <c r="AC313" s="33"/>
      <c r="AD313" s="33"/>
      <c r="AE313" s="33"/>
      <c r="AT313" s="18" t="s">
        <v>166</v>
      </c>
      <c r="AU313" s="18" t="s">
        <v>83</v>
      </c>
    </row>
    <row r="314" spans="1:65" s="13" customFormat="1" ht="11.25">
      <c r="B314" s="169"/>
      <c r="D314" s="163" t="s">
        <v>170</v>
      </c>
      <c r="E314" s="170" t="s">
        <v>1</v>
      </c>
      <c r="F314" s="171" t="s">
        <v>1427</v>
      </c>
      <c r="H314" s="170" t="s">
        <v>1</v>
      </c>
      <c r="I314" s="172"/>
      <c r="L314" s="169"/>
      <c r="M314" s="173"/>
      <c r="N314" s="174"/>
      <c r="O314" s="174"/>
      <c r="P314" s="174"/>
      <c r="Q314" s="174"/>
      <c r="R314" s="174"/>
      <c r="S314" s="174"/>
      <c r="T314" s="175"/>
      <c r="AT314" s="170" t="s">
        <v>170</v>
      </c>
      <c r="AU314" s="170" t="s">
        <v>83</v>
      </c>
      <c r="AV314" s="13" t="s">
        <v>81</v>
      </c>
      <c r="AW314" s="13" t="s">
        <v>32</v>
      </c>
      <c r="AX314" s="13" t="s">
        <v>75</v>
      </c>
      <c r="AY314" s="170" t="s">
        <v>157</v>
      </c>
    </row>
    <row r="315" spans="1:65" s="13" customFormat="1" ht="22.5">
      <c r="B315" s="169"/>
      <c r="D315" s="163" t="s">
        <v>170</v>
      </c>
      <c r="E315" s="170" t="s">
        <v>1</v>
      </c>
      <c r="F315" s="171" t="s">
        <v>1568</v>
      </c>
      <c r="H315" s="170" t="s">
        <v>1</v>
      </c>
      <c r="I315" s="172"/>
      <c r="L315" s="169"/>
      <c r="M315" s="173"/>
      <c r="N315" s="174"/>
      <c r="O315" s="174"/>
      <c r="P315" s="174"/>
      <c r="Q315" s="174"/>
      <c r="R315" s="174"/>
      <c r="S315" s="174"/>
      <c r="T315" s="175"/>
      <c r="AT315" s="170" t="s">
        <v>170</v>
      </c>
      <c r="AU315" s="170" t="s">
        <v>83</v>
      </c>
      <c r="AV315" s="13" t="s">
        <v>81</v>
      </c>
      <c r="AW315" s="13" t="s">
        <v>32</v>
      </c>
      <c r="AX315" s="13" t="s">
        <v>75</v>
      </c>
      <c r="AY315" s="170" t="s">
        <v>157</v>
      </c>
    </row>
    <row r="316" spans="1:65" s="14" customFormat="1" ht="11.25">
      <c r="B316" s="176"/>
      <c r="D316" s="163" t="s">
        <v>170</v>
      </c>
      <c r="E316" s="177" t="s">
        <v>1</v>
      </c>
      <c r="F316" s="178" t="s">
        <v>81</v>
      </c>
      <c r="H316" s="179">
        <v>1</v>
      </c>
      <c r="I316" s="180"/>
      <c r="L316" s="176"/>
      <c r="M316" s="181"/>
      <c r="N316" s="182"/>
      <c r="O316" s="182"/>
      <c r="P316" s="182"/>
      <c r="Q316" s="182"/>
      <c r="R316" s="182"/>
      <c r="S316" s="182"/>
      <c r="T316" s="183"/>
      <c r="AT316" s="177" t="s">
        <v>170</v>
      </c>
      <c r="AU316" s="177" t="s">
        <v>83</v>
      </c>
      <c r="AV316" s="14" t="s">
        <v>83</v>
      </c>
      <c r="AW316" s="14" t="s">
        <v>32</v>
      </c>
      <c r="AX316" s="14" t="s">
        <v>75</v>
      </c>
      <c r="AY316" s="177" t="s">
        <v>157</v>
      </c>
    </row>
    <row r="317" spans="1:65" s="15" customFormat="1" ht="11.25">
      <c r="B317" s="184"/>
      <c r="D317" s="163" t="s">
        <v>170</v>
      </c>
      <c r="E317" s="185" t="s">
        <v>1</v>
      </c>
      <c r="F317" s="186" t="s">
        <v>195</v>
      </c>
      <c r="H317" s="187">
        <v>1</v>
      </c>
      <c r="I317" s="188"/>
      <c r="L317" s="184"/>
      <c r="M317" s="189"/>
      <c r="N317" s="190"/>
      <c r="O317" s="190"/>
      <c r="P317" s="190"/>
      <c r="Q317" s="190"/>
      <c r="R317" s="190"/>
      <c r="S317" s="190"/>
      <c r="T317" s="191"/>
      <c r="AT317" s="185" t="s">
        <v>170</v>
      </c>
      <c r="AU317" s="185" t="s">
        <v>83</v>
      </c>
      <c r="AV317" s="15" t="s">
        <v>164</v>
      </c>
      <c r="AW317" s="15" t="s">
        <v>32</v>
      </c>
      <c r="AX317" s="15" t="s">
        <v>81</v>
      </c>
      <c r="AY317" s="185" t="s">
        <v>157</v>
      </c>
    </row>
    <row r="318" spans="1:65" s="2" customFormat="1" ht="24.2" customHeight="1">
      <c r="A318" s="33"/>
      <c r="B318" s="149"/>
      <c r="C318" s="192" t="s">
        <v>389</v>
      </c>
      <c r="D318" s="192" t="s">
        <v>299</v>
      </c>
      <c r="E318" s="193" t="s">
        <v>1569</v>
      </c>
      <c r="F318" s="194" t="s">
        <v>1570</v>
      </c>
      <c r="G318" s="195" t="s">
        <v>336</v>
      </c>
      <c r="H318" s="196">
        <v>1</v>
      </c>
      <c r="I318" s="197"/>
      <c r="J318" s="198">
        <f>ROUND(I318*H318,2)</f>
        <v>0</v>
      </c>
      <c r="K318" s="194" t="s">
        <v>163</v>
      </c>
      <c r="L318" s="199"/>
      <c r="M318" s="200" t="s">
        <v>1</v>
      </c>
      <c r="N318" s="201" t="s">
        <v>40</v>
      </c>
      <c r="O318" s="59"/>
      <c r="P318" s="159">
        <f>O318*H318</f>
        <v>0</v>
      </c>
      <c r="Q318" s="159">
        <v>4.4999999999999999E-4</v>
      </c>
      <c r="R318" s="159">
        <f>Q318*H318</f>
        <v>4.4999999999999999E-4</v>
      </c>
      <c r="S318" s="159">
        <v>0</v>
      </c>
      <c r="T318" s="160">
        <f>S318*H318</f>
        <v>0</v>
      </c>
      <c r="U318" s="33"/>
      <c r="V318" s="33"/>
      <c r="W318" s="33"/>
      <c r="X318" s="33"/>
      <c r="Y318" s="33"/>
      <c r="Z318" s="33"/>
      <c r="AA318" s="33"/>
      <c r="AB318" s="33"/>
      <c r="AC318" s="33"/>
      <c r="AD318" s="33"/>
      <c r="AE318" s="33"/>
      <c r="AR318" s="161" t="s">
        <v>373</v>
      </c>
      <c r="AT318" s="161" t="s">
        <v>299</v>
      </c>
      <c r="AU318" s="161" t="s">
        <v>83</v>
      </c>
      <c r="AY318" s="18" t="s">
        <v>157</v>
      </c>
      <c r="BE318" s="162">
        <f>IF(N318="základní",J318,0)</f>
        <v>0</v>
      </c>
      <c r="BF318" s="162">
        <f>IF(N318="snížená",J318,0)</f>
        <v>0</v>
      </c>
      <c r="BG318" s="162">
        <f>IF(N318="zákl. přenesená",J318,0)</f>
        <v>0</v>
      </c>
      <c r="BH318" s="162">
        <f>IF(N318="sníž. přenesená",J318,0)</f>
        <v>0</v>
      </c>
      <c r="BI318" s="162">
        <f>IF(N318="nulová",J318,0)</f>
        <v>0</v>
      </c>
      <c r="BJ318" s="18" t="s">
        <v>81</v>
      </c>
      <c r="BK318" s="162">
        <f>ROUND(I318*H318,2)</f>
        <v>0</v>
      </c>
      <c r="BL318" s="18" t="s">
        <v>268</v>
      </c>
      <c r="BM318" s="161" t="s">
        <v>1571</v>
      </c>
    </row>
    <row r="319" spans="1:65" s="2" customFormat="1" ht="11.25">
      <c r="A319" s="33"/>
      <c r="B319" s="34"/>
      <c r="C319" s="33"/>
      <c r="D319" s="163" t="s">
        <v>166</v>
      </c>
      <c r="E319" s="33"/>
      <c r="F319" s="164" t="s">
        <v>1570</v>
      </c>
      <c r="G319" s="33"/>
      <c r="H319" s="33"/>
      <c r="I319" s="165"/>
      <c r="J319" s="33"/>
      <c r="K319" s="33"/>
      <c r="L319" s="34"/>
      <c r="M319" s="166"/>
      <c r="N319" s="167"/>
      <c r="O319" s="59"/>
      <c r="P319" s="59"/>
      <c r="Q319" s="59"/>
      <c r="R319" s="59"/>
      <c r="S319" s="59"/>
      <c r="T319" s="60"/>
      <c r="U319" s="33"/>
      <c r="V319" s="33"/>
      <c r="W319" s="33"/>
      <c r="X319" s="33"/>
      <c r="Y319" s="33"/>
      <c r="Z319" s="33"/>
      <c r="AA319" s="33"/>
      <c r="AB319" s="33"/>
      <c r="AC319" s="33"/>
      <c r="AD319" s="33"/>
      <c r="AE319" s="33"/>
      <c r="AT319" s="18" t="s">
        <v>166</v>
      </c>
      <c r="AU319" s="18" t="s">
        <v>83</v>
      </c>
    </row>
    <row r="320" spans="1:65" s="2" customFormat="1" ht="24.2" customHeight="1">
      <c r="A320" s="33"/>
      <c r="B320" s="149"/>
      <c r="C320" s="150" t="s">
        <v>395</v>
      </c>
      <c r="D320" s="150" t="s">
        <v>159</v>
      </c>
      <c r="E320" s="151" t="s">
        <v>1572</v>
      </c>
      <c r="F320" s="152" t="s">
        <v>1573</v>
      </c>
      <c r="G320" s="153" t="s">
        <v>336</v>
      </c>
      <c r="H320" s="154">
        <v>1</v>
      </c>
      <c r="I320" s="155"/>
      <c r="J320" s="156">
        <f>ROUND(I320*H320,2)</f>
        <v>0</v>
      </c>
      <c r="K320" s="152" t="s">
        <v>163</v>
      </c>
      <c r="L320" s="34"/>
      <c r="M320" s="157" t="s">
        <v>1</v>
      </c>
      <c r="N320" s="158" t="s">
        <v>40</v>
      </c>
      <c r="O320" s="59"/>
      <c r="P320" s="159">
        <f>O320*H320</f>
        <v>0</v>
      </c>
      <c r="Q320" s="159">
        <v>0</v>
      </c>
      <c r="R320" s="159">
        <f>Q320*H320</f>
        <v>0</v>
      </c>
      <c r="S320" s="159">
        <v>0</v>
      </c>
      <c r="T320" s="160">
        <f>S320*H320</f>
        <v>0</v>
      </c>
      <c r="U320" s="33"/>
      <c r="V320" s="33"/>
      <c r="W320" s="33"/>
      <c r="X320" s="33"/>
      <c r="Y320" s="33"/>
      <c r="Z320" s="33"/>
      <c r="AA320" s="33"/>
      <c r="AB320" s="33"/>
      <c r="AC320" s="33"/>
      <c r="AD320" s="33"/>
      <c r="AE320" s="33"/>
      <c r="AR320" s="161" t="s">
        <v>268</v>
      </c>
      <c r="AT320" s="161" t="s">
        <v>159</v>
      </c>
      <c r="AU320" s="161" t="s">
        <v>83</v>
      </c>
      <c r="AY320" s="18" t="s">
        <v>157</v>
      </c>
      <c r="BE320" s="162">
        <f>IF(N320="základní",J320,0)</f>
        <v>0</v>
      </c>
      <c r="BF320" s="162">
        <f>IF(N320="snížená",J320,0)</f>
        <v>0</v>
      </c>
      <c r="BG320" s="162">
        <f>IF(N320="zákl. přenesená",J320,0)</f>
        <v>0</v>
      </c>
      <c r="BH320" s="162">
        <f>IF(N320="sníž. přenesená",J320,0)</f>
        <v>0</v>
      </c>
      <c r="BI320" s="162">
        <f>IF(N320="nulová",J320,0)</f>
        <v>0</v>
      </c>
      <c r="BJ320" s="18" t="s">
        <v>81</v>
      </c>
      <c r="BK320" s="162">
        <f>ROUND(I320*H320,2)</f>
        <v>0</v>
      </c>
      <c r="BL320" s="18" t="s">
        <v>268</v>
      </c>
      <c r="BM320" s="161" t="s">
        <v>1574</v>
      </c>
    </row>
    <row r="321" spans="1:65" s="2" customFormat="1" ht="19.5">
      <c r="A321" s="33"/>
      <c r="B321" s="34"/>
      <c r="C321" s="33"/>
      <c r="D321" s="163" t="s">
        <v>166</v>
      </c>
      <c r="E321" s="33"/>
      <c r="F321" s="164" t="s">
        <v>1575</v>
      </c>
      <c r="G321" s="33"/>
      <c r="H321" s="33"/>
      <c r="I321" s="165"/>
      <c r="J321" s="33"/>
      <c r="K321" s="33"/>
      <c r="L321" s="34"/>
      <c r="M321" s="166"/>
      <c r="N321" s="167"/>
      <c r="O321" s="59"/>
      <c r="P321" s="59"/>
      <c r="Q321" s="59"/>
      <c r="R321" s="59"/>
      <c r="S321" s="59"/>
      <c r="T321" s="60"/>
      <c r="U321" s="33"/>
      <c r="V321" s="33"/>
      <c r="W321" s="33"/>
      <c r="X321" s="33"/>
      <c r="Y321" s="33"/>
      <c r="Z321" s="33"/>
      <c r="AA321" s="33"/>
      <c r="AB321" s="33"/>
      <c r="AC321" s="33"/>
      <c r="AD321" s="33"/>
      <c r="AE321" s="33"/>
      <c r="AT321" s="18" t="s">
        <v>166</v>
      </c>
      <c r="AU321" s="18" t="s">
        <v>83</v>
      </c>
    </row>
    <row r="322" spans="1:65" s="13" customFormat="1" ht="11.25">
      <c r="B322" s="169"/>
      <c r="D322" s="163" t="s">
        <v>170</v>
      </c>
      <c r="E322" s="170" t="s">
        <v>1</v>
      </c>
      <c r="F322" s="171" t="s">
        <v>1427</v>
      </c>
      <c r="H322" s="170" t="s">
        <v>1</v>
      </c>
      <c r="I322" s="172"/>
      <c r="L322" s="169"/>
      <c r="M322" s="173"/>
      <c r="N322" s="174"/>
      <c r="O322" s="174"/>
      <c r="P322" s="174"/>
      <c r="Q322" s="174"/>
      <c r="R322" s="174"/>
      <c r="S322" s="174"/>
      <c r="T322" s="175"/>
      <c r="AT322" s="170" t="s">
        <v>170</v>
      </c>
      <c r="AU322" s="170" t="s">
        <v>83</v>
      </c>
      <c r="AV322" s="13" t="s">
        <v>81</v>
      </c>
      <c r="AW322" s="13" t="s">
        <v>32</v>
      </c>
      <c r="AX322" s="13" t="s">
        <v>75</v>
      </c>
      <c r="AY322" s="170" t="s">
        <v>157</v>
      </c>
    </row>
    <row r="323" spans="1:65" s="13" customFormat="1" ht="33.75">
      <c r="B323" s="169"/>
      <c r="D323" s="163" t="s">
        <v>170</v>
      </c>
      <c r="E323" s="170" t="s">
        <v>1</v>
      </c>
      <c r="F323" s="171" t="s">
        <v>1576</v>
      </c>
      <c r="H323" s="170" t="s">
        <v>1</v>
      </c>
      <c r="I323" s="172"/>
      <c r="L323" s="169"/>
      <c r="M323" s="173"/>
      <c r="N323" s="174"/>
      <c r="O323" s="174"/>
      <c r="P323" s="174"/>
      <c r="Q323" s="174"/>
      <c r="R323" s="174"/>
      <c r="S323" s="174"/>
      <c r="T323" s="175"/>
      <c r="AT323" s="170" t="s">
        <v>170</v>
      </c>
      <c r="AU323" s="170" t="s">
        <v>83</v>
      </c>
      <c r="AV323" s="13" t="s">
        <v>81</v>
      </c>
      <c r="AW323" s="13" t="s">
        <v>32</v>
      </c>
      <c r="AX323" s="13" t="s">
        <v>75</v>
      </c>
      <c r="AY323" s="170" t="s">
        <v>157</v>
      </c>
    </row>
    <row r="324" spans="1:65" s="14" customFormat="1" ht="11.25">
      <c r="B324" s="176"/>
      <c r="D324" s="163" t="s">
        <v>170</v>
      </c>
      <c r="E324" s="177" t="s">
        <v>1</v>
      </c>
      <c r="F324" s="178" t="s">
        <v>81</v>
      </c>
      <c r="H324" s="179">
        <v>1</v>
      </c>
      <c r="I324" s="180"/>
      <c r="L324" s="176"/>
      <c r="M324" s="181"/>
      <c r="N324" s="182"/>
      <c r="O324" s="182"/>
      <c r="P324" s="182"/>
      <c r="Q324" s="182"/>
      <c r="R324" s="182"/>
      <c r="S324" s="182"/>
      <c r="T324" s="183"/>
      <c r="AT324" s="177" t="s">
        <v>170</v>
      </c>
      <c r="AU324" s="177" t="s">
        <v>83</v>
      </c>
      <c r="AV324" s="14" t="s">
        <v>83</v>
      </c>
      <c r="AW324" s="14" t="s">
        <v>32</v>
      </c>
      <c r="AX324" s="14" t="s">
        <v>75</v>
      </c>
      <c r="AY324" s="177" t="s">
        <v>157</v>
      </c>
    </row>
    <row r="325" spans="1:65" s="15" customFormat="1" ht="11.25">
      <c r="B325" s="184"/>
      <c r="D325" s="163" t="s">
        <v>170</v>
      </c>
      <c r="E325" s="185" t="s">
        <v>1</v>
      </c>
      <c r="F325" s="186" t="s">
        <v>195</v>
      </c>
      <c r="H325" s="187">
        <v>1</v>
      </c>
      <c r="I325" s="188"/>
      <c r="L325" s="184"/>
      <c r="M325" s="189"/>
      <c r="N325" s="190"/>
      <c r="O325" s="190"/>
      <c r="P325" s="190"/>
      <c r="Q325" s="190"/>
      <c r="R325" s="190"/>
      <c r="S325" s="190"/>
      <c r="T325" s="191"/>
      <c r="AT325" s="185" t="s">
        <v>170</v>
      </c>
      <c r="AU325" s="185" t="s">
        <v>83</v>
      </c>
      <c r="AV325" s="15" t="s">
        <v>164</v>
      </c>
      <c r="AW325" s="15" t="s">
        <v>32</v>
      </c>
      <c r="AX325" s="15" t="s">
        <v>81</v>
      </c>
      <c r="AY325" s="185" t="s">
        <v>157</v>
      </c>
    </row>
    <row r="326" spans="1:65" s="2" customFormat="1" ht="16.5" customHeight="1">
      <c r="A326" s="33"/>
      <c r="B326" s="149"/>
      <c r="C326" s="192" t="s">
        <v>400</v>
      </c>
      <c r="D326" s="192" t="s">
        <v>299</v>
      </c>
      <c r="E326" s="193" t="s">
        <v>1577</v>
      </c>
      <c r="F326" s="194" t="s">
        <v>1578</v>
      </c>
      <c r="G326" s="195" t="s">
        <v>1</v>
      </c>
      <c r="H326" s="196">
        <v>1</v>
      </c>
      <c r="I326" s="197"/>
      <c r="J326" s="198">
        <f>ROUND(I326*H326,2)</f>
        <v>0</v>
      </c>
      <c r="K326" s="194" t="s">
        <v>1</v>
      </c>
      <c r="L326" s="199"/>
      <c r="M326" s="200" t="s">
        <v>1</v>
      </c>
      <c r="N326" s="201" t="s">
        <v>40</v>
      </c>
      <c r="O326" s="59"/>
      <c r="P326" s="159">
        <f>O326*H326</f>
        <v>0</v>
      </c>
      <c r="Q326" s="159">
        <v>0</v>
      </c>
      <c r="R326" s="159">
        <f>Q326*H326</f>
        <v>0</v>
      </c>
      <c r="S326" s="159">
        <v>0</v>
      </c>
      <c r="T326" s="160">
        <f>S326*H326</f>
        <v>0</v>
      </c>
      <c r="U326" s="33"/>
      <c r="V326" s="33"/>
      <c r="W326" s="33"/>
      <c r="X326" s="33"/>
      <c r="Y326" s="33"/>
      <c r="Z326" s="33"/>
      <c r="AA326" s="33"/>
      <c r="AB326" s="33"/>
      <c r="AC326" s="33"/>
      <c r="AD326" s="33"/>
      <c r="AE326" s="33"/>
      <c r="AR326" s="161" t="s">
        <v>373</v>
      </c>
      <c r="AT326" s="161" t="s">
        <v>299</v>
      </c>
      <c r="AU326" s="161" t="s">
        <v>83</v>
      </c>
      <c r="AY326" s="18" t="s">
        <v>157</v>
      </c>
      <c r="BE326" s="162">
        <f>IF(N326="základní",J326,0)</f>
        <v>0</v>
      </c>
      <c r="BF326" s="162">
        <f>IF(N326="snížená",J326,0)</f>
        <v>0</v>
      </c>
      <c r="BG326" s="162">
        <f>IF(N326="zákl. přenesená",J326,0)</f>
        <v>0</v>
      </c>
      <c r="BH326" s="162">
        <f>IF(N326="sníž. přenesená",J326,0)</f>
        <v>0</v>
      </c>
      <c r="BI326" s="162">
        <f>IF(N326="nulová",J326,0)</f>
        <v>0</v>
      </c>
      <c r="BJ326" s="18" t="s">
        <v>81</v>
      </c>
      <c r="BK326" s="162">
        <f>ROUND(I326*H326,2)</f>
        <v>0</v>
      </c>
      <c r="BL326" s="18" t="s">
        <v>268</v>
      </c>
      <c r="BM326" s="161" t="s">
        <v>1579</v>
      </c>
    </row>
    <row r="327" spans="1:65" s="2" customFormat="1" ht="11.25">
      <c r="A327" s="33"/>
      <c r="B327" s="34"/>
      <c r="C327" s="33"/>
      <c r="D327" s="163" t="s">
        <v>166</v>
      </c>
      <c r="E327" s="33"/>
      <c r="F327" s="164" t="s">
        <v>1578</v>
      </c>
      <c r="G327" s="33"/>
      <c r="H327" s="33"/>
      <c r="I327" s="165"/>
      <c r="J327" s="33"/>
      <c r="K327" s="33"/>
      <c r="L327" s="34"/>
      <c r="M327" s="166"/>
      <c r="N327" s="167"/>
      <c r="O327" s="59"/>
      <c r="P327" s="59"/>
      <c r="Q327" s="59"/>
      <c r="R327" s="59"/>
      <c r="S327" s="59"/>
      <c r="T327" s="60"/>
      <c r="U327" s="33"/>
      <c r="V327" s="33"/>
      <c r="W327" s="33"/>
      <c r="X327" s="33"/>
      <c r="Y327" s="33"/>
      <c r="Z327" s="33"/>
      <c r="AA327" s="33"/>
      <c r="AB327" s="33"/>
      <c r="AC327" s="33"/>
      <c r="AD327" s="33"/>
      <c r="AE327" s="33"/>
      <c r="AT327" s="18" t="s">
        <v>166</v>
      </c>
      <c r="AU327" s="18" t="s">
        <v>83</v>
      </c>
    </row>
    <row r="328" spans="1:65" s="2" customFormat="1" ht="24.2" customHeight="1">
      <c r="A328" s="33"/>
      <c r="B328" s="149"/>
      <c r="C328" s="150" t="s">
        <v>406</v>
      </c>
      <c r="D328" s="150" t="s">
        <v>159</v>
      </c>
      <c r="E328" s="151" t="s">
        <v>1580</v>
      </c>
      <c r="F328" s="152" t="s">
        <v>1581</v>
      </c>
      <c r="G328" s="153" t="s">
        <v>336</v>
      </c>
      <c r="H328" s="154">
        <v>3</v>
      </c>
      <c r="I328" s="155"/>
      <c r="J328" s="156">
        <f>ROUND(I328*H328,2)</f>
        <v>0</v>
      </c>
      <c r="K328" s="152" t="s">
        <v>163</v>
      </c>
      <c r="L328" s="34"/>
      <c r="M328" s="157" t="s">
        <v>1</v>
      </c>
      <c r="N328" s="158" t="s">
        <v>40</v>
      </c>
      <c r="O328" s="59"/>
      <c r="P328" s="159">
        <f>O328*H328</f>
        <v>0</v>
      </c>
      <c r="Q328" s="159">
        <v>0</v>
      </c>
      <c r="R328" s="159">
        <f>Q328*H328</f>
        <v>0</v>
      </c>
      <c r="S328" s="159">
        <v>0</v>
      </c>
      <c r="T328" s="160">
        <f>S328*H328</f>
        <v>0</v>
      </c>
      <c r="U328" s="33"/>
      <c r="V328" s="33"/>
      <c r="W328" s="33"/>
      <c r="X328" s="33"/>
      <c r="Y328" s="33"/>
      <c r="Z328" s="33"/>
      <c r="AA328" s="33"/>
      <c r="AB328" s="33"/>
      <c r="AC328" s="33"/>
      <c r="AD328" s="33"/>
      <c r="AE328" s="33"/>
      <c r="AR328" s="161" t="s">
        <v>268</v>
      </c>
      <c r="AT328" s="161" t="s">
        <v>159</v>
      </c>
      <c r="AU328" s="161" t="s">
        <v>83</v>
      </c>
      <c r="AY328" s="18" t="s">
        <v>157</v>
      </c>
      <c r="BE328" s="162">
        <f>IF(N328="základní",J328,0)</f>
        <v>0</v>
      </c>
      <c r="BF328" s="162">
        <f>IF(N328="snížená",J328,0)</f>
        <v>0</v>
      </c>
      <c r="BG328" s="162">
        <f>IF(N328="zákl. přenesená",J328,0)</f>
        <v>0</v>
      </c>
      <c r="BH328" s="162">
        <f>IF(N328="sníž. přenesená",J328,0)</f>
        <v>0</v>
      </c>
      <c r="BI328" s="162">
        <f>IF(N328="nulová",J328,0)</f>
        <v>0</v>
      </c>
      <c r="BJ328" s="18" t="s">
        <v>81</v>
      </c>
      <c r="BK328" s="162">
        <f>ROUND(I328*H328,2)</f>
        <v>0</v>
      </c>
      <c r="BL328" s="18" t="s">
        <v>268</v>
      </c>
      <c r="BM328" s="161" t="s">
        <v>1582</v>
      </c>
    </row>
    <row r="329" spans="1:65" s="2" customFormat="1" ht="19.5">
      <c r="A329" s="33"/>
      <c r="B329" s="34"/>
      <c r="C329" s="33"/>
      <c r="D329" s="163" t="s">
        <v>166</v>
      </c>
      <c r="E329" s="33"/>
      <c r="F329" s="164" t="s">
        <v>1583</v>
      </c>
      <c r="G329" s="33"/>
      <c r="H329" s="33"/>
      <c r="I329" s="165"/>
      <c r="J329" s="33"/>
      <c r="K329" s="33"/>
      <c r="L329" s="34"/>
      <c r="M329" s="166"/>
      <c r="N329" s="167"/>
      <c r="O329" s="59"/>
      <c r="P329" s="59"/>
      <c r="Q329" s="59"/>
      <c r="R329" s="59"/>
      <c r="S329" s="59"/>
      <c r="T329" s="60"/>
      <c r="U329" s="33"/>
      <c r="V329" s="33"/>
      <c r="W329" s="33"/>
      <c r="X329" s="33"/>
      <c r="Y329" s="33"/>
      <c r="Z329" s="33"/>
      <c r="AA329" s="33"/>
      <c r="AB329" s="33"/>
      <c r="AC329" s="33"/>
      <c r="AD329" s="33"/>
      <c r="AE329" s="33"/>
      <c r="AT329" s="18" t="s">
        <v>166</v>
      </c>
      <c r="AU329" s="18" t="s">
        <v>83</v>
      </c>
    </row>
    <row r="330" spans="1:65" s="13" customFormat="1" ht="11.25">
      <c r="B330" s="169"/>
      <c r="D330" s="163" t="s">
        <v>170</v>
      </c>
      <c r="E330" s="170" t="s">
        <v>1</v>
      </c>
      <c r="F330" s="171" t="s">
        <v>1427</v>
      </c>
      <c r="H330" s="170" t="s">
        <v>1</v>
      </c>
      <c r="I330" s="172"/>
      <c r="L330" s="169"/>
      <c r="M330" s="173"/>
      <c r="N330" s="174"/>
      <c r="O330" s="174"/>
      <c r="P330" s="174"/>
      <c r="Q330" s="174"/>
      <c r="R330" s="174"/>
      <c r="S330" s="174"/>
      <c r="T330" s="175"/>
      <c r="AT330" s="170" t="s">
        <v>170</v>
      </c>
      <c r="AU330" s="170" t="s">
        <v>83</v>
      </c>
      <c r="AV330" s="13" t="s">
        <v>81</v>
      </c>
      <c r="AW330" s="13" t="s">
        <v>32</v>
      </c>
      <c r="AX330" s="13" t="s">
        <v>75</v>
      </c>
      <c r="AY330" s="170" t="s">
        <v>157</v>
      </c>
    </row>
    <row r="331" spans="1:65" s="13" customFormat="1" ht="33.75">
      <c r="B331" s="169"/>
      <c r="D331" s="163" t="s">
        <v>170</v>
      </c>
      <c r="E331" s="170" t="s">
        <v>1</v>
      </c>
      <c r="F331" s="171" t="s">
        <v>1584</v>
      </c>
      <c r="H331" s="170" t="s">
        <v>1</v>
      </c>
      <c r="I331" s="172"/>
      <c r="L331" s="169"/>
      <c r="M331" s="173"/>
      <c r="N331" s="174"/>
      <c r="O331" s="174"/>
      <c r="P331" s="174"/>
      <c r="Q331" s="174"/>
      <c r="R331" s="174"/>
      <c r="S331" s="174"/>
      <c r="T331" s="175"/>
      <c r="AT331" s="170" t="s">
        <v>170</v>
      </c>
      <c r="AU331" s="170" t="s">
        <v>83</v>
      </c>
      <c r="AV331" s="13" t="s">
        <v>81</v>
      </c>
      <c r="AW331" s="13" t="s">
        <v>32</v>
      </c>
      <c r="AX331" s="13" t="s">
        <v>75</v>
      </c>
      <c r="AY331" s="170" t="s">
        <v>157</v>
      </c>
    </row>
    <row r="332" spans="1:65" s="14" customFormat="1" ht="11.25">
      <c r="B332" s="176"/>
      <c r="D332" s="163" t="s">
        <v>170</v>
      </c>
      <c r="E332" s="177" t="s">
        <v>1</v>
      </c>
      <c r="F332" s="178" t="s">
        <v>91</v>
      </c>
      <c r="H332" s="179">
        <v>3</v>
      </c>
      <c r="I332" s="180"/>
      <c r="L332" s="176"/>
      <c r="M332" s="181"/>
      <c r="N332" s="182"/>
      <c r="O332" s="182"/>
      <c r="P332" s="182"/>
      <c r="Q332" s="182"/>
      <c r="R332" s="182"/>
      <c r="S332" s="182"/>
      <c r="T332" s="183"/>
      <c r="AT332" s="177" t="s">
        <v>170</v>
      </c>
      <c r="AU332" s="177" t="s">
        <v>83</v>
      </c>
      <c r="AV332" s="14" t="s">
        <v>83</v>
      </c>
      <c r="AW332" s="14" t="s">
        <v>32</v>
      </c>
      <c r="AX332" s="14" t="s">
        <v>75</v>
      </c>
      <c r="AY332" s="177" t="s">
        <v>157</v>
      </c>
    </row>
    <row r="333" spans="1:65" s="15" customFormat="1" ht="11.25">
      <c r="B333" s="184"/>
      <c r="D333" s="163" t="s">
        <v>170</v>
      </c>
      <c r="E333" s="185" t="s">
        <v>1</v>
      </c>
      <c r="F333" s="186" t="s">
        <v>195</v>
      </c>
      <c r="H333" s="187">
        <v>3</v>
      </c>
      <c r="I333" s="188"/>
      <c r="L333" s="184"/>
      <c r="M333" s="189"/>
      <c r="N333" s="190"/>
      <c r="O333" s="190"/>
      <c r="P333" s="190"/>
      <c r="Q333" s="190"/>
      <c r="R333" s="190"/>
      <c r="S333" s="190"/>
      <c r="T333" s="191"/>
      <c r="AT333" s="185" t="s">
        <v>170</v>
      </c>
      <c r="AU333" s="185" t="s">
        <v>83</v>
      </c>
      <c r="AV333" s="15" t="s">
        <v>164</v>
      </c>
      <c r="AW333" s="15" t="s">
        <v>32</v>
      </c>
      <c r="AX333" s="15" t="s">
        <v>81</v>
      </c>
      <c r="AY333" s="185" t="s">
        <v>157</v>
      </c>
    </row>
    <row r="334" spans="1:65" s="2" customFormat="1" ht="24.2" customHeight="1">
      <c r="A334" s="33"/>
      <c r="B334" s="149"/>
      <c r="C334" s="192" t="s">
        <v>411</v>
      </c>
      <c r="D334" s="192" t="s">
        <v>299</v>
      </c>
      <c r="E334" s="193" t="s">
        <v>1585</v>
      </c>
      <c r="F334" s="194" t="s">
        <v>1586</v>
      </c>
      <c r="G334" s="195" t="s">
        <v>336</v>
      </c>
      <c r="H334" s="196">
        <v>3</v>
      </c>
      <c r="I334" s="197"/>
      <c r="J334" s="198">
        <f>ROUND(I334*H334,2)</f>
        <v>0</v>
      </c>
      <c r="K334" s="194" t="s">
        <v>163</v>
      </c>
      <c r="L334" s="199"/>
      <c r="M334" s="200" t="s">
        <v>1</v>
      </c>
      <c r="N334" s="201" t="s">
        <v>40</v>
      </c>
      <c r="O334" s="59"/>
      <c r="P334" s="159">
        <f>O334*H334</f>
        <v>0</v>
      </c>
      <c r="Q334" s="159">
        <v>1.9E-3</v>
      </c>
      <c r="R334" s="159">
        <f>Q334*H334</f>
        <v>5.7000000000000002E-3</v>
      </c>
      <c r="S334" s="159">
        <v>0</v>
      </c>
      <c r="T334" s="160">
        <f>S334*H334</f>
        <v>0</v>
      </c>
      <c r="U334" s="33"/>
      <c r="V334" s="33"/>
      <c r="W334" s="33"/>
      <c r="X334" s="33"/>
      <c r="Y334" s="33"/>
      <c r="Z334" s="33"/>
      <c r="AA334" s="33"/>
      <c r="AB334" s="33"/>
      <c r="AC334" s="33"/>
      <c r="AD334" s="33"/>
      <c r="AE334" s="33"/>
      <c r="AR334" s="161" t="s">
        <v>373</v>
      </c>
      <c r="AT334" s="161" t="s">
        <v>299</v>
      </c>
      <c r="AU334" s="161" t="s">
        <v>83</v>
      </c>
      <c r="AY334" s="18" t="s">
        <v>157</v>
      </c>
      <c r="BE334" s="162">
        <f>IF(N334="základní",J334,0)</f>
        <v>0</v>
      </c>
      <c r="BF334" s="162">
        <f>IF(N334="snížená",J334,0)</f>
        <v>0</v>
      </c>
      <c r="BG334" s="162">
        <f>IF(N334="zákl. přenesená",J334,0)</f>
        <v>0</v>
      </c>
      <c r="BH334" s="162">
        <f>IF(N334="sníž. přenesená",J334,0)</f>
        <v>0</v>
      </c>
      <c r="BI334" s="162">
        <f>IF(N334="nulová",J334,0)</f>
        <v>0</v>
      </c>
      <c r="BJ334" s="18" t="s">
        <v>81</v>
      </c>
      <c r="BK334" s="162">
        <f>ROUND(I334*H334,2)</f>
        <v>0</v>
      </c>
      <c r="BL334" s="18" t="s">
        <v>268</v>
      </c>
      <c r="BM334" s="161" t="s">
        <v>1587</v>
      </c>
    </row>
    <row r="335" spans="1:65" s="2" customFormat="1" ht="11.25">
      <c r="A335" s="33"/>
      <c r="B335" s="34"/>
      <c r="C335" s="33"/>
      <c r="D335" s="163" t="s">
        <v>166</v>
      </c>
      <c r="E335" s="33"/>
      <c r="F335" s="164" t="s">
        <v>1586</v>
      </c>
      <c r="G335" s="33"/>
      <c r="H335" s="33"/>
      <c r="I335" s="165"/>
      <c r="J335" s="33"/>
      <c r="K335" s="33"/>
      <c r="L335" s="34"/>
      <c r="M335" s="166"/>
      <c r="N335" s="167"/>
      <c r="O335" s="59"/>
      <c r="P335" s="59"/>
      <c r="Q335" s="59"/>
      <c r="R335" s="59"/>
      <c r="S335" s="59"/>
      <c r="T335" s="60"/>
      <c r="U335" s="33"/>
      <c r="V335" s="33"/>
      <c r="W335" s="33"/>
      <c r="X335" s="33"/>
      <c r="Y335" s="33"/>
      <c r="Z335" s="33"/>
      <c r="AA335" s="33"/>
      <c r="AB335" s="33"/>
      <c r="AC335" s="33"/>
      <c r="AD335" s="33"/>
      <c r="AE335" s="33"/>
      <c r="AT335" s="18" t="s">
        <v>166</v>
      </c>
      <c r="AU335" s="18" t="s">
        <v>83</v>
      </c>
    </row>
    <row r="336" spans="1:65" s="2" customFormat="1" ht="24.2" customHeight="1">
      <c r="A336" s="33"/>
      <c r="B336" s="149"/>
      <c r="C336" s="150" t="s">
        <v>419</v>
      </c>
      <c r="D336" s="150" t="s">
        <v>159</v>
      </c>
      <c r="E336" s="151" t="s">
        <v>1588</v>
      </c>
      <c r="F336" s="152" t="s">
        <v>1589</v>
      </c>
      <c r="G336" s="153" t="s">
        <v>183</v>
      </c>
      <c r="H336" s="154">
        <v>25</v>
      </c>
      <c r="I336" s="155"/>
      <c r="J336" s="156">
        <f>ROUND(I336*H336,2)</f>
        <v>0</v>
      </c>
      <c r="K336" s="152" t="s">
        <v>163</v>
      </c>
      <c r="L336" s="34"/>
      <c r="M336" s="157" t="s">
        <v>1</v>
      </c>
      <c r="N336" s="158" t="s">
        <v>40</v>
      </c>
      <c r="O336" s="59"/>
      <c r="P336" s="159">
        <f>O336*H336</f>
        <v>0</v>
      </c>
      <c r="Q336" s="159">
        <v>0</v>
      </c>
      <c r="R336" s="159">
        <f>Q336*H336</f>
        <v>0</v>
      </c>
      <c r="S336" s="159">
        <v>0</v>
      </c>
      <c r="T336" s="160">
        <f>S336*H336</f>
        <v>0</v>
      </c>
      <c r="U336" s="33"/>
      <c r="V336" s="33"/>
      <c r="W336" s="33"/>
      <c r="X336" s="33"/>
      <c r="Y336" s="33"/>
      <c r="Z336" s="33"/>
      <c r="AA336" s="33"/>
      <c r="AB336" s="33"/>
      <c r="AC336" s="33"/>
      <c r="AD336" s="33"/>
      <c r="AE336" s="33"/>
      <c r="AR336" s="161" t="s">
        <v>268</v>
      </c>
      <c r="AT336" s="161" t="s">
        <v>159</v>
      </c>
      <c r="AU336" s="161" t="s">
        <v>83</v>
      </c>
      <c r="AY336" s="18" t="s">
        <v>157</v>
      </c>
      <c r="BE336" s="162">
        <f>IF(N336="základní",J336,0)</f>
        <v>0</v>
      </c>
      <c r="BF336" s="162">
        <f>IF(N336="snížená",J336,0)</f>
        <v>0</v>
      </c>
      <c r="BG336" s="162">
        <f>IF(N336="zákl. přenesená",J336,0)</f>
        <v>0</v>
      </c>
      <c r="BH336" s="162">
        <f>IF(N336="sníž. přenesená",J336,0)</f>
        <v>0</v>
      </c>
      <c r="BI336" s="162">
        <f>IF(N336="nulová",J336,0)</f>
        <v>0</v>
      </c>
      <c r="BJ336" s="18" t="s">
        <v>81</v>
      </c>
      <c r="BK336" s="162">
        <f>ROUND(I336*H336,2)</f>
        <v>0</v>
      </c>
      <c r="BL336" s="18" t="s">
        <v>268</v>
      </c>
      <c r="BM336" s="161" t="s">
        <v>1590</v>
      </c>
    </row>
    <row r="337" spans="1:65" s="2" customFormat="1" ht="19.5">
      <c r="A337" s="33"/>
      <c r="B337" s="34"/>
      <c r="C337" s="33"/>
      <c r="D337" s="163" t="s">
        <v>166</v>
      </c>
      <c r="E337" s="33"/>
      <c r="F337" s="164" t="s">
        <v>1591</v>
      </c>
      <c r="G337" s="33"/>
      <c r="H337" s="33"/>
      <c r="I337" s="165"/>
      <c r="J337" s="33"/>
      <c r="K337" s="33"/>
      <c r="L337" s="34"/>
      <c r="M337" s="166"/>
      <c r="N337" s="167"/>
      <c r="O337" s="59"/>
      <c r="P337" s="59"/>
      <c r="Q337" s="59"/>
      <c r="R337" s="59"/>
      <c r="S337" s="59"/>
      <c r="T337" s="60"/>
      <c r="U337" s="33"/>
      <c r="V337" s="33"/>
      <c r="W337" s="33"/>
      <c r="X337" s="33"/>
      <c r="Y337" s="33"/>
      <c r="Z337" s="33"/>
      <c r="AA337" s="33"/>
      <c r="AB337" s="33"/>
      <c r="AC337" s="33"/>
      <c r="AD337" s="33"/>
      <c r="AE337" s="33"/>
      <c r="AT337" s="18" t="s">
        <v>166</v>
      </c>
      <c r="AU337" s="18" t="s">
        <v>83</v>
      </c>
    </row>
    <row r="338" spans="1:65" s="13" customFormat="1" ht="11.25">
      <c r="B338" s="169"/>
      <c r="D338" s="163" t="s">
        <v>170</v>
      </c>
      <c r="E338" s="170" t="s">
        <v>1</v>
      </c>
      <c r="F338" s="171" t="s">
        <v>1427</v>
      </c>
      <c r="H338" s="170" t="s">
        <v>1</v>
      </c>
      <c r="I338" s="172"/>
      <c r="L338" s="169"/>
      <c r="M338" s="173"/>
      <c r="N338" s="174"/>
      <c r="O338" s="174"/>
      <c r="P338" s="174"/>
      <c r="Q338" s="174"/>
      <c r="R338" s="174"/>
      <c r="S338" s="174"/>
      <c r="T338" s="175"/>
      <c r="AT338" s="170" t="s">
        <v>170</v>
      </c>
      <c r="AU338" s="170" t="s">
        <v>83</v>
      </c>
      <c r="AV338" s="13" t="s">
        <v>81</v>
      </c>
      <c r="AW338" s="13" t="s">
        <v>32</v>
      </c>
      <c r="AX338" s="13" t="s">
        <v>75</v>
      </c>
      <c r="AY338" s="170" t="s">
        <v>157</v>
      </c>
    </row>
    <row r="339" spans="1:65" s="13" customFormat="1" ht="22.5">
      <c r="B339" s="169"/>
      <c r="D339" s="163" t="s">
        <v>170</v>
      </c>
      <c r="E339" s="170" t="s">
        <v>1</v>
      </c>
      <c r="F339" s="171" t="s">
        <v>1592</v>
      </c>
      <c r="H339" s="170" t="s">
        <v>1</v>
      </c>
      <c r="I339" s="172"/>
      <c r="L339" s="169"/>
      <c r="M339" s="173"/>
      <c r="N339" s="174"/>
      <c r="O339" s="174"/>
      <c r="P339" s="174"/>
      <c r="Q339" s="174"/>
      <c r="R339" s="174"/>
      <c r="S339" s="174"/>
      <c r="T339" s="175"/>
      <c r="AT339" s="170" t="s">
        <v>170</v>
      </c>
      <c r="AU339" s="170" t="s">
        <v>83</v>
      </c>
      <c r="AV339" s="13" t="s">
        <v>81</v>
      </c>
      <c r="AW339" s="13" t="s">
        <v>32</v>
      </c>
      <c r="AX339" s="13" t="s">
        <v>75</v>
      </c>
      <c r="AY339" s="170" t="s">
        <v>157</v>
      </c>
    </row>
    <row r="340" spans="1:65" s="14" customFormat="1" ht="11.25">
      <c r="B340" s="176"/>
      <c r="D340" s="163" t="s">
        <v>170</v>
      </c>
      <c r="E340" s="177" t="s">
        <v>1</v>
      </c>
      <c r="F340" s="178" t="s">
        <v>322</v>
      </c>
      <c r="H340" s="179">
        <v>25</v>
      </c>
      <c r="I340" s="180"/>
      <c r="L340" s="176"/>
      <c r="M340" s="181"/>
      <c r="N340" s="182"/>
      <c r="O340" s="182"/>
      <c r="P340" s="182"/>
      <c r="Q340" s="182"/>
      <c r="R340" s="182"/>
      <c r="S340" s="182"/>
      <c r="T340" s="183"/>
      <c r="AT340" s="177" t="s">
        <v>170</v>
      </c>
      <c r="AU340" s="177" t="s">
        <v>83</v>
      </c>
      <c r="AV340" s="14" t="s">
        <v>83</v>
      </c>
      <c r="AW340" s="14" t="s">
        <v>32</v>
      </c>
      <c r="AX340" s="14" t="s">
        <v>75</v>
      </c>
      <c r="AY340" s="177" t="s">
        <v>157</v>
      </c>
    </row>
    <row r="341" spans="1:65" s="15" customFormat="1" ht="11.25">
      <c r="B341" s="184"/>
      <c r="D341" s="163" t="s">
        <v>170</v>
      </c>
      <c r="E341" s="185" t="s">
        <v>1</v>
      </c>
      <c r="F341" s="186" t="s">
        <v>195</v>
      </c>
      <c r="H341" s="187">
        <v>25</v>
      </c>
      <c r="I341" s="188"/>
      <c r="L341" s="184"/>
      <c r="M341" s="189"/>
      <c r="N341" s="190"/>
      <c r="O341" s="190"/>
      <c r="P341" s="190"/>
      <c r="Q341" s="190"/>
      <c r="R341" s="190"/>
      <c r="S341" s="190"/>
      <c r="T341" s="191"/>
      <c r="AT341" s="185" t="s">
        <v>170</v>
      </c>
      <c r="AU341" s="185" t="s">
        <v>83</v>
      </c>
      <c r="AV341" s="15" t="s">
        <v>164</v>
      </c>
      <c r="AW341" s="15" t="s">
        <v>32</v>
      </c>
      <c r="AX341" s="15" t="s">
        <v>81</v>
      </c>
      <c r="AY341" s="185" t="s">
        <v>157</v>
      </c>
    </row>
    <row r="342" spans="1:65" s="2" customFormat="1" ht="16.5" customHeight="1">
      <c r="A342" s="33"/>
      <c r="B342" s="149"/>
      <c r="C342" s="192" t="s">
        <v>427</v>
      </c>
      <c r="D342" s="192" t="s">
        <v>299</v>
      </c>
      <c r="E342" s="193" t="s">
        <v>1593</v>
      </c>
      <c r="F342" s="194" t="s">
        <v>1594</v>
      </c>
      <c r="G342" s="195" t="s">
        <v>1379</v>
      </c>
      <c r="H342" s="196">
        <v>28.75</v>
      </c>
      <c r="I342" s="197"/>
      <c r="J342" s="198">
        <f>ROUND(I342*H342,2)</f>
        <v>0</v>
      </c>
      <c r="K342" s="194" t="s">
        <v>163</v>
      </c>
      <c r="L342" s="199"/>
      <c r="M342" s="200" t="s">
        <v>1</v>
      </c>
      <c r="N342" s="201" t="s">
        <v>40</v>
      </c>
      <c r="O342" s="59"/>
      <c r="P342" s="159">
        <f>O342*H342</f>
        <v>0</v>
      </c>
      <c r="Q342" s="159">
        <v>1E-3</v>
      </c>
      <c r="R342" s="159">
        <f>Q342*H342</f>
        <v>2.8750000000000001E-2</v>
      </c>
      <c r="S342" s="159">
        <v>0</v>
      </c>
      <c r="T342" s="160">
        <f>S342*H342</f>
        <v>0</v>
      </c>
      <c r="U342" s="33"/>
      <c r="V342" s="33"/>
      <c r="W342" s="33"/>
      <c r="X342" s="33"/>
      <c r="Y342" s="33"/>
      <c r="Z342" s="33"/>
      <c r="AA342" s="33"/>
      <c r="AB342" s="33"/>
      <c r="AC342" s="33"/>
      <c r="AD342" s="33"/>
      <c r="AE342" s="33"/>
      <c r="AR342" s="161" t="s">
        <v>373</v>
      </c>
      <c r="AT342" s="161" t="s">
        <v>299</v>
      </c>
      <c r="AU342" s="161" t="s">
        <v>83</v>
      </c>
      <c r="AY342" s="18" t="s">
        <v>157</v>
      </c>
      <c r="BE342" s="162">
        <f>IF(N342="základní",J342,0)</f>
        <v>0</v>
      </c>
      <c r="BF342" s="162">
        <f>IF(N342="snížená",J342,0)</f>
        <v>0</v>
      </c>
      <c r="BG342" s="162">
        <f>IF(N342="zákl. přenesená",J342,0)</f>
        <v>0</v>
      </c>
      <c r="BH342" s="162">
        <f>IF(N342="sníž. přenesená",J342,0)</f>
        <v>0</v>
      </c>
      <c r="BI342" s="162">
        <f>IF(N342="nulová",J342,0)</f>
        <v>0</v>
      </c>
      <c r="BJ342" s="18" t="s">
        <v>81</v>
      </c>
      <c r="BK342" s="162">
        <f>ROUND(I342*H342,2)</f>
        <v>0</v>
      </c>
      <c r="BL342" s="18" t="s">
        <v>268</v>
      </c>
      <c r="BM342" s="161" t="s">
        <v>1595</v>
      </c>
    </row>
    <row r="343" spans="1:65" s="2" customFormat="1" ht="11.25">
      <c r="A343" s="33"/>
      <c r="B343" s="34"/>
      <c r="C343" s="33"/>
      <c r="D343" s="163" t="s">
        <v>166</v>
      </c>
      <c r="E343" s="33"/>
      <c r="F343" s="164" t="s">
        <v>1594</v>
      </c>
      <c r="G343" s="33"/>
      <c r="H343" s="33"/>
      <c r="I343" s="165"/>
      <c r="J343" s="33"/>
      <c r="K343" s="33"/>
      <c r="L343" s="34"/>
      <c r="M343" s="166"/>
      <c r="N343" s="167"/>
      <c r="O343" s="59"/>
      <c r="P343" s="59"/>
      <c r="Q343" s="59"/>
      <c r="R343" s="59"/>
      <c r="S343" s="59"/>
      <c r="T343" s="60"/>
      <c r="U343" s="33"/>
      <c r="V343" s="33"/>
      <c r="W343" s="33"/>
      <c r="X343" s="33"/>
      <c r="Y343" s="33"/>
      <c r="Z343" s="33"/>
      <c r="AA343" s="33"/>
      <c r="AB343" s="33"/>
      <c r="AC343" s="33"/>
      <c r="AD343" s="33"/>
      <c r="AE343" s="33"/>
      <c r="AT343" s="18" t="s">
        <v>166</v>
      </c>
      <c r="AU343" s="18" t="s">
        <v>83</v>
      </c>
    </row>
    <row r="344" spans="1:65" s="14" customFormat="1" ht="11.25">
      <c r="B344" s="176"/>
      <c r="D344" s="163" t="s">
        <v>170</v>
      </c>
      <c r="F344" s="178" t="s">
        <v>1596</v>
      </c>
      <c r="H344" s="179">
        <v>28.75</v>
      </c>
      <c r="I344" s="180"/>
      <c r="L344" s="176"/>
      <c r="M344" s="181"/>
      <c r="N344" s="182"/>
      <c r="O344" s="182"/>
      <c r="P344" s="182"/>
      <c r="Q344" s="182"/>
      <c r="R344" s="182"/>
      <c r="S344" s="182"/>
      <c r="T344" s="183"/>
      <c r="AT344" s="177" t="s">
        <v>170</v>
      </c>
      <c r="AU344" s="177" t="s">
        <v>83</v>
      </c>
      <c r="AV344" s="14" t="s">
        <v>83</v>
      </c>
      <c r="AW344" s="14" t="s">
        <v>3</v>
      </c>
      <c r="AX344" s="14" t="s">
        <v>81</v>
      </c>
      <c r="AY344" s="177" t="s">
        <v>157</v>
      </c>
    </row>
    <row r="345" spans="1:65" s="2" customFormat="1" ht="24.2" customHeight="1">
      <c r="A345" s="33"/>
      <c r="B345" s="149"/>
      <c r="C345" s="150" t="s">
        <v>438</v>
      </c>
      <c r="D345" s="150" t="s">
        <v>159</v>
      </c>
      <c r="E345" s="151" t="s">
        <v>1597</v>
      </c>
      <c r="F345" s="152" t="s">
        <v>1598</v>
      </c>
      <c r="G345" s="153" t="s">
        <v>183</v>
      </c>
      <c r="H345" s="154">
        <v>50</v>
      </c>
      <c r="I345" s="155"/>
      <c r="J345" s="156">
        <f>ROUND(I345*H345,2)</f>
        <v>0</v>
      </c>
      <c r="K345" s="152" t="s">
        <v>163</v>
      </c>
      <c r="L345" s="34"/>
      <c r="M345" s="157" t="s">
        <v>1</v>
      </c>
      <c r="N345" s="158" t="s">
        <v>40</v>
      </c>
      <c r="O345" s="59"/>
      <c r="P345" s="159">
        <f>O345*H345</f>
        <v>0</v>
      </c>
      <c r="Q345" s="159">
        <v>0</v>
      </c>
      <c r="R345" s="159">
        <f>Q345*H345</f>
        <v>0</v>
      </c>
      <c r="S345" s="159">
        <v>0</v>
      </c>
      <c r="T345" s="160">
        <f>S345*H345</f>
        <v>0</v>
      </c>
      <c r="U345" s="33"/>
      <c r="V345" s="33"/>
      <c r="W345" s="33"/>
      <c r="X345" s="33"/>
      <c r="Y345" s="33"/>
      <c r="Z345" s="33"/>
      <c r="AA345" s="33"/>
      <c r="AB345" s="33"/>
      <c r="AC345" s="33"/>
      <c r="AD345" s="33"/>
      <c r="AE345" s="33"/>
      <c r="AR345" s="161" t="s">
        <v>268</v>
      </c>
      <c r="AT345" s="161" t="s">
        <v>159</v>
      </c>
      <c r="AU345" s="161" t="s">
        <v>83</v>
      </c>
      <c r="AY345" s="18" t="s">
        <v>157</v>
      </c>
      <c r="BE345" s="162">
        <f>IF(N345="základní",J345,0)</f>
        <v>0</v>
      </c>
      <c r="BF345" s="162">
        <f>IF(N345="snížená",J345,0)</f>
        <v>0</v>
      </c>
      <c r="BG345" s="162">
        <f>IF(N345="zákl. přenesená",J345,0)</f>
        <v>0</v>
      </c>
      <c r="BH345" s="162">
        <f>IF(N345="sníž. přenesená",J345,0)</f>
        <v>0</v>
      </c>
      <c r="BI345" s="162">
        <f>IF(N345="nulová",J345,0)</f>
        <v>0</v>
      </c>
      <c r="BJ345" s="18" t="s">
        <v>81</v>
      </c>
      <c r="BK345" s="162">
        <f>ROUND(I345*H345,2)</f>
        <v>0</v>
      </c>
      <c r="BL345" s="18" t="s">
        <v>268</v>
      </c>
      <c r="BM345" s="161" t="s">
        <v>1599</v>
      </c>
    </row>
    <row r="346" spans="1:65" s="2" customFormat="1" ht="29.25">
      <c r="A346" s="33"/>
      <c r="B346" s="34"/>
      <c r="C346" s="33"/>
      <c r="D346" s="163" t="s">
        <v>166</v>
      </c>
      <c r="E346" s="33"/>
      <c r="F346" s="164" t="s">
        <v>1600</v>
      </c>
      <c r="G346" s="33"/>
      <c r="H346" s="33"/>
      <c r="I346" s="165"/>
      <c r="J346" s="33"/>
      <c r="K346" s="33"/>
      <c r="L346" s="34"/>
      <c r="M346" s="166"/>
      <c r="N346" s="167"/>
      <c r="O346" s="59"/>
      <c r="P346" s="59"/>
      <c r="Q346" s="59"/>
      <c r="R346" s="59"/>
      <c r="S346" s="59"/>
      <c r="T346" s="60"/>
      <c r="U346" s="33"/>
      <c r="V346" s="33"/>
      <c r="W346" s="33"/>
      <c r="X346" s="33"/>
      <c r="Y346" s="33"/>
      <c r="Z346" s="33"/>
      <c r="AA346" s="33"/>
      <c r="AB346" s="33"/>
      <c r="AC346" s="33"/>
      <c r="AD346" s="33"/>
      <c r="AE346" s="33"/>
      <c r="AT346" s="18" t="s">
        <v>166</v>
      </c>
      <c r="AU346" s="18" t="s">
        <v>83</v>
      </c>
    </row>
    <row r="347" spans="1:65" s="13" customFormat="1" ht="11.25">
      <c r="B347" s="169"/>
      <c r="D347" s="163" t="s">
        <v>170</v>
      </c>
      <c r="E347" s="170" t="s">
        <v>1</v>
      </c>
      <c r="F347" s="171" t="s">
        <v>1427</v>
      </c>
      <c r="H347" s="170" t="s">
        <v>1</v>
      </c>
      <c r="I347" s="172"/>
      <c r="L347" s="169"/>
      <c r="M347" s="173"/>
      <c r="N347" s="174"/>
      <c r="O347" s="174"/>
      <c r="P347" s="174"/>
      <c r="Q347" s="174"/>
      <c r="R347" s="174"/>
      <c r="S347" s="174"/>
      <c r="T347" s="175"/>
      <c r="AT347" s="170" t="s">
        <v>170</v>
      </c>
      <c r="AU347" s="170" t="s">
        <v>83</v>
      </c>
      <c r="AV347" s="13" t="s">
        <v>81</v>
      </c>
      <c r="AW347" s="13" t="s">
        <v>32</v>
      </c>
      <c r="AX347" s="13" t="s">
        <v>75</v>
      </c>
      <c r="AY347" s="170" t="s">
        <v>157</v>
      </c>
    </row>
    <row r="348" spans="1:65" s="13" customFormat="1" ht="11.25">
      <c r="B348" s="169"/>
      <c r="D348" s="163" t="s">
        <v>170</v>
      </c>
      <c r="E348" s="170" t="s">
        <v>1</v>
      </c>
      <c r="F348" s="171" t="s">
        <v>1601</v>
      </c>
      <c r="H348" s="170" t="s">
        <v>1</v>
      </c>
      <c r="I348" s="172"/>
      <c r="L348" s="169"/>
      <c r="M348" s="173"/>
      <c r="N348" s="174"/>
      <c r="O348" s="174"/>
      <c r="P348" s="174"/>
      <c r="Q348" s="174"/>
      <c r="R348" s="174"/>
      <c r="S348" s="174"/>
      <c r="T348" s="175"/>
      <c r="AT348" s="170" t="s">
        <v>170</v>
      </c>
      <c r="AU348" s="170" t="s">
        <v>83</v>
      </c>
      <c r="AV348" s="13" t="s">
        <v>81</v>
      </c>
      <c r="AW348" s="13" t="s">
        <v>32</v>
      </c>
      <c r="AX348" s="13" t="s">
        <v>75</v>
      </c>
      <c r="AY348" s="170" t="s">
        <v>157</v>
      </c>
    </row>
    <row r="349" spans="1:65" s="14" customFormat="1" ht="11.25">
      <c r="B349" s="176"/>
      <c r="D349" s="163" t="s">
        <v>170</v>
      </c>
      <c r="E349" s="177" t="s">
        <v>1</v>
      </c>
      <c r="F349" s="178" t="s">
        <v>172</v>
      </c>
      <c r="H349" s="179">
        <v>50</v>
      </c>
      <c r="I349" s="180"/>
      <c r="L349" s="176"/>
      <c r="M349" s="181"/>
      <c r="N349" s="182"/>
      <c r="O349" s="182"/>
      <c r="P349" s="182"/>
      <c r="Q349" s="182"/>
      <c r="R349" s="182"/>
      <c r="S349" s="182"/>
      <c r="T349" s="183"/>
      <c r="AT349" s="177" t="s">
        <v>170</v>
      </c>
      <c r="AU349" s="177" t="s">
        <v>83</v>
      </c>
      <c r="AV349" s="14" t="s">
        <v>83</v>
      </c>
      <c r="AW349" s="14" t="s">
        <v>32</v>
      </c>
      <c r="AX349" s="14" t="s">
        <v>75</v>
      </c>
      <c r="AY349" s="177" t="s">
        <v>157</v>
      </c>
    </row>
    <row r="350" spans="1:65" s="15" customFormat="1" ht="11.25">
      <c r="B350" s="184"/>
      <c r="D350" s="163" t="s">
        <v>170</v>
      </c>
      <c r="E350" s="185" t="s">
        <v>1</v>
      </c>
      <c r="F350" s="186" t="s">
        <v>195</v>
      </c>
      <c r="H350" s="187">
        <v>50</v>
      </c>
      <c r="I350" s="188"/>
      <c r="L350" s="184"/>
      <c r="M350" s="189"/>
      <c r="N350" s="190"/>
      <c r="O350" s="190"/>
      <c r="P350" s="190"/>
      <c r="Q350" s="190"/>
      <c r="R350" s="190"/>
      <c r="S350" s="190"/>
      <c r="T350" s="191"/>
      <c r="AT350" s="185" t="s">
        <v>170</v>
      </c>
      <c r="AU350" s="185" t="s">
        <v>83</v>
      </c>
      <c r="AV350" s="15" t="s">
        <v>164</v>
      </c>
      <c r="AW350" s="15" t="s">
        <v>32</v>
      </c>
      <c r="AX350" s="15" t="s">
        <v>81</v>
      </c>
      <c r="AY350" s="185" t="s">
        <v>157</v>
      </c>
    </row>
    <row r="351" spans="1:65" s="2" customFormat="1" ht="16.5" customHeight="1">
      <c r="A351" s="33"/>
      <c r="B351" s="149"/>
      <c r="C351" s="192" t="s">
        <v>443</v>
      </c>
      <c r="D351" s="192" t="s">
        <v>299</v>
      </c>
      <c r="E351" s="193" t="s">
        <v>1593</v>
      </c>
      <c r="F351" s="194" t="s">
        <v>1594</v>
      </c>
      <c r="G351" s="195" t="s">
        <v>1379</v>
      </c>
      <c r="H351" s="196">
        <v>57.5</v>
      </c>
      <c r="I351" s="197"/>
      <c r="J351" s="198">
        <f>ROUND(I351*H351,2)</f>
        <v>0</v>
      </c>
      <c r="K351" s="194" t="s">
        <v>163</v>
      </c>
      <c r="L351" s="199"/>
      <c r="M351" s="200" t="s">
        <v>1</v>
      </c>
      <c r="N351" s="201" t="s">
        <v>40</v>
      </c>
      <c r="O351" s="59"/>
      <c r="P351" s="159">
        <f>O351*H351</f>
        <v>0</v>
      </c>
      <c r="Q351" s="159">
        <v>1E-3</v>
      </c>
      <c r="R351" s="159">
        <f>Q351*H351</f>
        <v>5.7500000000000002E-2</v>
      </c>
      <c r="S351" s="159">
        <v>0</v>
      </c>
      <c r="T351" s="160">
        <f>S351*H351</f>
        <v>0</v>
      </c>
      <c r="U351" s="33"/>
      <c r="V351" s="33"/>
      <c r="W351" s="33"/>
      <c r="X351" s="33"/>
      <c r="Y351" s="33"/>
      <c r="Z351" s="33"/>
      <c r="AA351" s="33"/>
      <c r="AB351" s="33"/>
      <c r="AC351" s="33"/>
      <c r="AD351" s="33"/>
      <c r="AE351" s="33"/>
      <c r="AR351" s="161" t="s">
        <v>373</v>
      </c>
      <c r="AT351" s="161" t="s">
        <v>299</v>
      </c>
      <c r="AU351" s="161" t="s">
        <v>83</v>
      </c>
      <c r="AY351" s="18" t="s">
        <v>157</v>
      </c>
      <c r="BE351" s="162">
        <f>IF(N351="základní",J351,0)</f>
        <v>0</v>
      </c>
      <c r="BF351" s="162">
        <f>IF(N351="snížená",J351,0)</f>
        <v>0</v>
      </c>
      <c r="BG351" s="162">
        <f>IF(N351="zákl. přenesená",J351,0)</f>
        <v>0</v>
      </c>
      <c r="BH351" s="162">
        <f>IF(N351="sníž. přenesená",J351,0)</f>
        <v>0</v>
      </c>
      <c r="BI351" s="162">
        <f>IF(N351="nulová",J351,0)</f>
        <v>0</v>
      </c>
      <c r="BJ351" s="18" t="s">
        <v>81</v>
      </c>
      <c r="BK351" s="162">
        <f>ROUND(I351*H351,2)</f>
        <v>0</v>
      </c>
      <c r="BL351" s="18" t="s">
        <v>268</v>
      </c>
      <c r="BM351" s="161" t="s">
        <v>1602</v>
      </c>
    </row>
    <row r="352" spans="1:65" s="2" customFormat="1" ht="11.25">
      <c r="A352" s="33"/>
      <c r="B352" s="34"/>
      <c r="C352" s="33"/>
      <c r="D352" s="163" t="s">
        <v>166</v>
      </c>
      <c r="E352" s="33"/>
      <c r="F352" s="164" t="s">
        <v>1594</v>
      </c>
      <c r="G352" s="33"/>
      <c r="H352" s="33"/>
      <c r="I352" s="165"/>
      <c r="J352" s="33"/>
      <c r="K352" s="33"/>
      <c r="L352" s="34"/>
      <c r="M352" s="166"/>
      <c r="N352" s="167"/>
      <c r="O352" s="59"/>
      <c r="P352" s="59"/>
      <c r="Q352" s="59"/>
      <c r="R352" s="59"/>
      <c r="S352" s="59"/>
      <c r="T352" s="60"/>
      <c r="U352" s="33"/>
      <c r="V352" s="33"/>
      <c r="W352" s="33"/>
      <c r="X352" s="33"/>
      <c r="Y352" s="33"/>
      <c r="Z352" s="33"/>
      <c r="AA352" s="33"/>
      <c r="AB352" s="33"/>
      <c r="AC352" s="33"/>
      <c r="AD352" s="33"/>
      <c r="AE352" s="33"/>
      <c r="AT352" s="18" t="s">
        <v>166</v>
      </c>
      <c r="AU352" s="18" t="s">
        <v>83</v>
      </c>
    </row>
    <row r="353" spans="1:65" s="14" customFormat="1" ht="11.25">
      <c r="B353" s="176"/>
      <c r="D353" s="163" t="s">
        <v>170</v>
      </c>
      <c r="F353" s="178" t="s">
        <v>1603</v>
      </c>
      <c r="H353" s="179">
        <v>57.5</v>
      </c>
      <c r="I353" s="180"/>
      <c r="L353" s="176"/>
      <c r="M353" s="181"/>
      <c r="N353" s="182"/>
      <c r="O353" s="182"/>
      <c r="P353" s="182"/>
      <c r="Q353" s="182"/>
      <c r="R353" s="182"/>
      <c r="S353" s="182"/>
      <c r="T353" s="183"/>
      <c r="AT353" s="177" t="s">
        <v>170</v>
      </c>
      <c r="AU353" s="177" t="s">
        <v>83</v>
      </c>
      <c r="AV353" s="14" t="s">
        <v>83</v>
      </c>
      <c r="AW353" s="14" t="s">
        <v>3</v>
      </c>
      <c r="AX353" s="14" t="s">
        <v>81</v>
      </c>
      <c r="AY353" s="177" t="s">
        <v>157</v>
      </c>
    </row>
    <row r="354" spans="1:65" s="2" customFormat="1" ht="24.2" customHeight="1">
      <c r="A354" s="33"/>
      <c r="B354" s="149"/>
      <c r="C354" s="150" t="s">
        <v>450</v>
      </c>
      <c r="D354" s="150" t="s">
        <v>159</v>
      </c>
      <c r="E354" s="151" t="s">
        <v>1604</v>
      </c>
      <c r="F354" s="152" t="s">
        <v>1605</v>
      </c>
      <c r="G354" s="153" t="s">
        <v>183</v>
      </c>
      <c r="H354" s="154">
        <v>45</v>
      </c>
      <c r="I354" s="155"/>
      <c r="J354" s="156">
        <f>ROUND(I354*H354,2)</f>
        <v>0</v>
      </c>
      <c r="K354" s="152" t="s">
        <v>163</v>
      </c>
      <c r="L354" s="34"/>
      <c r="M354" s="157" t="s">
        <v>1</v>
      </c>
      <c r="N354" s="158" t="s">
        <v>40</v>
      </c>
      <c r="O354" s="59"/>
      <c r="P354" s="159">
        <f>O354*H354</f>
        <v>0</v>
      </c>
      <c r="Q354" s="159">
        <v>0</v>
      </c>
      <c r="R354" s="159">
        <f>Q354*H354</f>
        <v>0</v>
      </c>
      <c r="S354" s="159">
        <v>0</v>
      </c>
      <c r="T354" s="160">
        <f>S354*H354</f>
        <v>0</v>
      </c>
      <c r="U354" s="33"/>
      <c r="V354" s="33"/>
      <c r="W354" s="33"/>
      <c r="X354" s="33"/>
      <c r="Y354" s="33"/>
      <c r="Z354" s="33"/>
      <c r="AA354" s="33"/>
      <c r="AB354" s="33"/>
      <c r="AC354" s="33"/>
      <c r="AD354" s="33"/>
      <c r="AE354" s="33"/>
      <c r="AR354" s="161" t="s">
        <v>268</v>
      </c>
      <c r="AT354" s="161" t="s">
        <v>159</v>
      </c>
      <c r="AU354" s="161" t="s">
        <v>83</v>
      </c>
      <c r="AY354" s="18" t="s">
        <v>157</v>
      </c>
      <c r="BE354" s="162">
        <f>IF(N354="základní",J354,0)</f>
        <v>0</v>
      </c>
      <c r="BF354" s="162">
        <f>IF(N354="snížená",J354,0)</f>
        <v>0</v>
      </c>
      <c r="BG354" s="162">
        <f>IF(N354="zákl. přenesená",J354,0)</f>
        <v>0</v>
      </c>
      <c r="BH354" s="162">
        <f>IF(N354="sníž. přenesená",J354,0)</f>
        <v>0</v>
      </c>
      <c r="BI354" s="162">
        <f>IF(N354="nulová",J354,0)</f>
        <v>0</v>
      </c>
      <c r="BJ354" s="18" t="s">
        <v>81</v>
      </c>
      <c r="BK354" s="162">
        <f>ROUND(I354*H354,2)</f>
        <v>0</v>
      </c>
      <c r="BL354" s="18" t="s">
        <v>268</v>
      </c>
      <c r="BM354" s="161" t="s">
        <v>1606</v>
      </c>
    </row>
    <row r="355" spans="1:65" s="2" customFormat="1" ht="29.25">
      <c r="A355" s="33"/>
      <c r="B355" s="34"/>
      <c r="C355" s="33"/>
      <c r="D355" s="163" t="s">
        <v>166</v>
      </c>
      <c r="E355" s="33"/>
      <c r="F355" s="164" t="s">
        <v>1607</v>
      </c>
      <c r="G355" s="33"/>
      <c r="H355" s="33"/>
      <c r="I355" s="165"/>
      <c r="J355" s="33"/>
      <c r="K355" s="33"/>
      <c r="L355" s="34"/>
      <c r="M355" s="166"/>
      <c r="N355" s="167"/>
      <c r="O355" s="59"/>
      <c r="P355" s="59"/>
      <c r="Q355" s="59"/>
      <c r="R355" s="59"/>
      <c r="S355" s="59"/>
      <c r="T355" s="60"/>
      <c r="U355" s="33"/>
      <c r="V355" s="33"/>
      <c r="W355" s="33"/>
      <c r="X355" s="33"/>
      <c r="Y355" s="33"/>
      <c r="Z355" s="33"/>
      <c r="AA355" s="33"/>
      <c r="AB355" s="33"/>
      <c r="AC355" s="33"/>
      <c r="AD355" s="33"/>
      <c r="AE355" s="33"/>
      <c r="AT355" s="18" t="s">
        <v>166</v>
      </c>
      <c r="AU355" s="18" t="s">
        <v>83</v>
      </c>
    </row>
    <row r="356" spans="1:65" s="13" customFormat="1" ht="11.25">
      <c r="B356" s="169"/>
      <c r="D356" s="163" t="s">
        <v>170</v>
      </c>
      <c r="E356" s="170" t="s">
        <v>1</v>
      </c>
      <c r="F356" s="171" t="s">
        <v>1427</v>
      </c>
      <c r="H356" s="170" t="s">
        <v>1</v>
      </c>
      <c r="I356" s="172"/>
      <c r="L356" s="169"/>
      <c r="M356" s="173"/>
      <c r="N356" s="174"/>
      <c r="O356" s="174"/>
      <c r="P356" s="174"/>
      <c r="Q356" s="174"/>
      <c r="R356" s="174"/>
      <c r="S356" s="174"/>
      <c r="T356" s="175"/>
      <c r="AT356" s="170" t="s">
        <v>170</v>
      </c>
      <c r="AU356" s="170" t="s">
        <v>83</v>
      </c>
      <c r="AV356" s="13" t="s">
        <v>81</v>
      </c>
      <c r="AW356" s="13" t="s">
        <v>32</v>
      </c>
      <c r="AX356" s="13" t="s">
        <v>75</v>
      </c>
      <c r="AY356" s="170" t="s">
        <v>157</v>
      </c>
    </row>
    <row r="357" spans="1:65" s="13" customFormat="1" ht="11.25">
      <c r="B357" s="169"/>
      <c r="D357" s="163" t="s">
        <v>170</v>
      </c>
      <c r="E357" s="170" t="s">
        <v>1</v>
      </c>
      <c r="F357" s="171" t="s">
        <v>1608</v>
      </c>
      <c r="H357" s="170" t="s">
        <v>1</v>
      </c>
      <c r="I357" s="172"/>
      <c r="L357" s="169"/>
      <c r="M357" s="173"/>
      <c r="N357" s="174"/>
      <c r="O357" s="174"/>
      <c r="P357" s="174"/>
      <c r="Q357" s="174"/>
      <c r="R357" s="174"/>
      <c r="S357" s="174"/>
      <c r="T357" s="175"/>
      <c r="AT357" s="170" t="s">
        <v>170</v>
      </c>
      <c r="AU357" s="170" t="s">
        <v>83</v>
      </c>
      <c r="AV357" s="13" t="s">
        <v>81</v>
      </c>
      <c r="AW357" s="13" t="s">
        <v>32</v>
      </c>
      <c r="AX357" s="13" t="s">
        <v>75</v>
      </c>
      <c r="AY357" s="170" t="s">
        <v>157</v>
      </c>
    </row>
    <row r="358" spans="1:65" s="14" customFormat="1" ht="11.25">
      <c r="B358" s="176"/>
      <c r="D358" s="163" t="s">
        <v>170</v>
      </c>
      <c r="E358" s="177" t="s">
        <v>1</v>
      </c>
      <c r="F358" s="178" t="s">
        <v>389</v>
      </c>
      <c r="H358" s="179">
        <v>35</v>
      </c>
      <c r="I358" s="180"/>
      <c r="L358" s="176"/>
      <c r="M358" s="181"/>
      <c r="N358" s="182"/>
      <c r="O358" s="182"/>
      <c r="P358" s="182"/>
      <c r="Q358" s="182"/>
      <c r="R358" s="182"/>
      <c r="S358" s="182"/>
      <c r="T358" s="183"/>
      <c r="AT358" s="177" t="s">
        <v>170</v>
      </c>
      <c r="AU358" s="177" t="s">
        <v>83</v>
      </c>
      <c r="AV358" s="14" t="s">
        <v>83</v>
      </c>
      <c r="AW358" s="14" t="s">
        <v>32</v>
      </c>
      <c r="AX358" s="14" t="s">
        <v>75</v>
      </c>
      <c r="AY358" s="177" t="s">
        <v>157</v>
      </c>
    </row>
    <row r="359" spans="1:65" s="13" customFormat="1" ht="11.25">
      <c r="B359" s="169"/>
      <c r="D359" s="163" t="s">
        <v>170</v>
      </c>
      <c r="E359" s="170" t="s">
        <v>1</v>
      </c>
      <c r="F359" s="171" t="s">
        <v>1609</v>
      </c>
      <c r="H359" s="170" t="s">
        <v>1</v>
      </c>
      <c r="I359" s="172"/>
      <c r="L359" s="169"/>
      <c r="M359" s="173"/>
      <c r="N359" s="174"/>
      <c r="O359" s="174"/>
      <c r="P359" s="174"/>
      <c r="Q359" s="174"/>
      <c r="R359" s="174"/>
      <c r="S359" s="174"/>
      <c r="T359" s="175"/>
      <c r="AT359" s="170" t="s">
        <v>170</v>
      </c>
      <c r="AU359" s="170" t="s">
        <v>83</v>
      </c>
      <c r="AV359" s="13" t="s">
        <v>81</v>
      </c>
      <c r="AW359" s="13" t="s">
        <v>32</v>
      </c>
      <c r="AX359" s="13" t="s">
        <v>75</v>
      </c>
      <c r="AY359" s="170" t="s">
        <v>157</v>
      </c>
    </row>
    <row r="360" spans="1:65" s="14" customFormat="1" ht="11.25">
      <c r="B360" s="176"/>
      <c r="D360" s="163" t="s">
        <v>170</v>
      </c>
      <c r="E360" s="177" t="s">
        <v>1</v>
      </c>
      <c r="F360" s="178" t="s">
        <v>234</v>
      </c>
      <c r="H360" s="179">
        <v>10</v>
      </c>
      <c r="I360" s="180"/>
      <c r="L360" s="176"/>
      <c r="M360" s="181"/>
      <c r="N360" s="182"/>
      <c r="O360" s="182"/>
      <c r="P360" s="182"/>
      <c r="Q360" s="182"/>
      <c r="R360" s="182"/>
      <c r="S360" s="182"/>
      <c r="T360" s="183"/>
      <c r="AT360" s="177" t="s">
        <v>170</v>
      </c>
      <c r="AU360" s="177" t="s">
        <v>83</v>
      </c>
      <c r="AV360" s="14" t="s">
        <v>83</v>
      </c>
      <c r="AW360" s="14" t="s">
        <v>32</v>
      </c>
      <c r="AX360" s="14" t="s">
        <v>75</v>
      </c>
      <c r="AY360" s="177" t="s">
        <v>157</v>
      </c>
    </row>
    <row r="361" spans="1:65" s="15" customFormat="1" ht="11.25">
      <c r="B361" s="184"/>
      <c r="D361" s="163" t="s">
        <v>170</v>
      </c>
      <c r="E361" s="185" t="s">
        <v>1</v>
      </c>
      <c r="F361" s="186" t="s">
        <v>195</v>
      </c>
      <c r="H361" s="187">
        <v>45</v>
      </c>
      <c r="I361" s="188"/>
      <c r="L361" s="184"/>
      <c r="M361" s="189"/>
      <c r="N361" s="190"/>
      <c r="O361" s="190"/>
      <c r="P361" s="190"/>
      <c r="Q361" s="190"/>
      <c r="R361" s="190"/>
      <c r="S361" s="190"/>
      <c r="T361" s="191"/>
      <c r="AT361" s="185" t="s">
        <v>170</v>
      </c>
      <c r="AU361" s="185" t="s">
        <v>83</v>
      </c>
      <c r="AV361" s="15" t="s">
        <v>164</v>
      </c>
      <c r="AW361" s="15" t="s">
        <v>32</v>
      </c>
      <c r="AX361" s="15" t="s">
        <v>81</v>
      </c>
      <c r="AY361" s="185" t="s">
        <v>157</v>
      </c>
    </row>
    <row r="362" spans="1:65" s="2" customFormat="1" ht="16.5" customHeight="1">
      <c r="A362" s="33"/>
      <c r="B362" s="149"/>
      <c r="C362" s="192" t="s">
        <v>456</v>
      </c>
      <c r="D362" s="192" t="s">
        <v>299</v>
      </c>
      <c r="E362" s="193" t="s">
        <v>1610</v>
      </c>
      <c r="F362" s="194" t="s">
        <v>1611</v>
      </c>
      <c r="G362" s="195" t="s">
        <v>1379</v>
      </c>
      <c r="H362" s="196">
        <v>51.75</v>
      </c>
      <c r="I362" s="197"/>
      <c r="J362" s="198">
        <f>ROUND(I362*H362,2)</f>
        <v>0</v>
      </c>
      <c r="K362" s="194" t="s">
        <v>163</v>
      </c>
      <c r="L362" s="199"/>
      <c r="M362" s="200" t="s">
        <v>1</v>
      </c>
      <c r="N362" s="201" t="s">
        <v>40</v>
      </c>
      <c r="O362" s="59"/>
      <c r="P362" s="159">
        <f>O362*H362</f>
        <v>0</v>
      </c>
      <c r="Q362" s="159">
        <v>1E-3</v>
      </c>
      <c r="R362" s="159">
        <f>Q362*H362</f>
        <v>5.1750000000000004E-2</v>
      </c>
      <c r="S362" s="159">
        <v>0</v>
      </c>
      <c r="T362" s="160">
        <f>S362*H362</f>
        <v>0</v>
      </c>
      <c r="U362" s="33"/>
      <c r="V362" s="33"/>
      <c r="W362" s="33"/>
      <c r="X362" s="33"/>
      <c r="Y362" s="33"/>
      <c r="Z362" s="33"/>
      <c r="AA362" s="33"/>
      <c r="AB362" s="33"/>
      <c r="AC362" s="33"/>
      <c r="AD362" s="33"/>
      <c r="AE362" s="33"/>
      <c r="AR362" s="161" t="s">
        <v>373</v>
      </c>
      <c r="AT362" s="161" t="s">
        <v>299</v>
      </c>
      <c r="AU362" s="161" t="s">
        <v>83</v>
      </c>
      <c r="AY362" s="18" t="s">
        <v>157</v>
      </c>
      <c r="BE362" s="162">
        <f>IF(N362="základní",J362,0)</f>
        <v>0</v>
      </c>
      <c r="BF362" s="162">
        <f>IF(N362="snížená",J362,0)</f>
        <v>0</v>
      </c>
      <c r="BG362" s="162">
        <f>IF(N362="zákl. přenesená",J362,0)</f>
        <v>0</v>
      </c>
      <c r="BH362" s="162">
        <f>IF(N362="sníž. přenesená",J362,0)</f>
        <v>0</v>
      </c>
      <c r="BI362" s="162">
        <f>IF(N362="nulová",J362,0)</f>
        <v>0</v>
      </c>
      <c r="BJ362" s="18" t="s">
        <v>81</v>
      </c>
      <c r="BK362" s="162">
        <f>ROUND(I362*H362,2)</f>
        <v>0</v>
      </c>
      <c r="BL362" s="18" t="s">
        <v>268</v>
      </c>
      <c r="BM362" s="161" t="s">
        <v>1612</v>
      </c>
    </row>
    <row r="363" spans="1:65" s="2" customFormat="1" ht="11.25">
      <c r="A363" s="33"/>
      <c r="B363" s="34"/>
      <c r="C363" s="33"/>
      <c r="D363" s="163" t="s">
        <v>166</v>
      </c>
      <c r="E363" s="33"/>
      <c r="F363" s="164" t="s">
        <v>1611</v>
      </c>
      <c r="G363" s="33"/>
      <c r="H363" s="33"/>
      <c r="I363" s="165"/>
      <c r="J363" s="33"/>
      <c r="K363" s="33"/>
      <c r="L363" s="34"/>
      <c r="M363" s="166"/>
      <c r="N363" s="167"/>
      <c r="O363" s="59"/>
      <c r="P363" s="59"/>
      <c r="Q363" s="59"/>
      <c r="R363" s="59"/>
      <c r="S363" s="59"/>
      <c r="T363" s="60"/>
      <c r="U363" s="33"/>
      <c r="V363" s="33"/>
      <c r="W363" s="33"/>
      <c r="X363" s="33"/>
      <c r="Y363" s="33"/>
      <c r="Z363" s="33"/>
      <c r="AA363" s="33"/>
      <c r="AB363" s="33"/>
      <c r="AC363" s="33"/>
      <c r="AD363" s="33"/>
      <c r="AE363" s="33"/>
      <c r="AT363" s="18" t="s">
        <v>166</v>
      </c>
      <c r="AU363" s="18" t="s">
        <v>83</v>
      </c>
    </row>
    <row r="364" spans="1:65" s="14" customFormat="1" ht="11.25">
      <c r="B364" s="176"/>
      <c r="D364" s="163" t="s">
        <v>170</v>
      </c>
      <c r="F364" s="178" t="s">
        <v>1613</v>
      </c>
      <c r="H364" s="179">
        <v>51.75</v>
      </c>
      <c r="I364" s="180"/>
      <c r="L364" s="176"/>
      <c r="M364" s="181"/>
      <c r="N364" s="182"/>
      <c r="O364" s="182"/>
      <c r="P364" s="182"/>
      <c r="Q364" s="182"/>
      <c r="R364" s="182"/>
      <c r="S364" s="182"/>
      <c r="T364" s="183"/>
      <c r="AT364" s="177" t="s">
        <v>170</v>
      </c>
      <c r="AU364" s="177" t="s">
        <v>83</v>
      </c>
      <c r="AV364" s="14" t="s">
        <v>83</v>
      </c>
      <c r="AW364" s="14" t="s">
        <v>3</v>
      </c>
      <c r="AX364" s="14" t="s">
        <v>81</v>
      </c>
      <c r="AY364" s="177" t="s">
        <v>157</v>
      </c>
    </row>
    <row r="365" spans="1:65" s="2" customFormat="1" ht="16.5" customHeight="1">
      <c r="A365" s="33"/>
      <c r="B365" s="149"/>
      <c r="C365" s="192" t="s">
        <v>462</v>
      </c>
      <c r="D365" s="192" t="s">
        <v>299</v>
      </c>
      <c r="E365" s="193" t="s">
        <v>1614</v>
      </c>
      <c r="F365" s="194" t="s">
        <v>1615</v>
      </c>
      <c r="G365" s="195" t="s">
        <v>1379</v>
      </c>
      <c r="H365" s="196">
        <v>51.75</v>
      </c>
      <c r="I365" s="197"/>
      <c r="J365" s="198">
        <f>ROUND(I365*H365,2)</f>
        <v>0</v>
      </c>
      <c r="K365" s="194" t="s">
        <v>163</v>
      </c>
      <c r="L365" s="199"/>
      <c r="M365" s="200" t="s">
        <v>1</v>
      </c>
      <c r="N365" s="201" t="s">
        <v>40</v>
      </c>
      <c r="O365" s="59"/>
      <c r="P365" s="159">
        <f>O365*H365</f>
        <v>0</v>
      </c>
      <c r="Q365" s="159">
        <v>1E-3</v>
      </c>
      <c r="R365" s="159">
        <f>Q365*H365</f>
        <v>5.1750000000000004E-2</v>
      </c>
      <c r="S365" s="159">
        <v>0</v>
      </c>
      <c r="T365" s="160">
        <f>S365*H365</f>
        <v>0</v>
      </c>
      <c r="U365" s="33"/>
      <c r="V365" s="33"/>
      <c r="W365" s="33"/>
      <c r="X365" s="33"/>
      <c r="Y365" s="33"/>
      <c r="Z365" s="33"/>
      <c r="AA365" s="33"/>
      <c r="AB365" s="33"/>
      <c r="AC365" s="33"/>
      <c r="AD365" s="33"/>
      <c r="AE365" s="33"/>
      <c r="AR365" s="161" t="s">
        <v>373</v>
      </c>
      <c r="AT365" s="161" t="s">
        <v>299</v>
      </c>
      <c r="AU365" s="161" t="s">
        <v>83</v>
      </c>
      <c r="AY365" s="18" t="s">
        <v>157</v>
      </c>
      <c r="BE365" s="162">
        <f>IF(N365="základní",J365,0)</f>
        <v>0</v>
      </c>
      <c r="BF365" s="162">
        <f>IF(N365="snížená",J365,0)</f>
        <v>0</v>
      </c>
      <c r="BG365" s="162">
        <f>IF(N365="zákl. přenesená",J365,0)</f>
        <v>0</v>
      </c>
      <c r="BH365" s="162">
        <f>IF(N365="sníž. přenesená",J365,0)</f>
        <v>0</v>
      </c>
      <c r="BI365" s="162">
        <f>IF(N365="nulová",J365,0)</f>
        <v>0</v>
      </c>
      <c r="BJ365" s="18" t="s">
        <v>81</v>
      </c>
      <c r="BK365" s="162">
        <f>ROUND(I365*H365,2)</f>
        <v>0</v>
      </c>
      <c r="BL365" s="18" t="s">
        <v>268</v>
      </c>
      <c r="BM365" s="161" t="s">
        <v>1616</v>
      </c>
    </row>
    <row r="366" spans="1:65" s="2" customFormat="1" ht="11.25">
      <c r="A366" s="33"/>
      <c r="B366" s="34"/>
      <c r="C366" s="33"/>
      <c r="D366" s="163" t="s">
        <v>166</v>
      </c>
      <c r="E366" s="33"/>
      <c r="F366" s="164" t="s">
        <v>1615</v>
      </c>
      <c r="G366" s="33"/>
      <c r="H366" s="33"/>
      <c r="I366" s="165"/>
      <c r="J366" s="33"/>
      <c r="K366" s="33"/>
      <c r="L366" s="34"/>
      <c r="M366" s="166"/>
      <c r="N366" s="167"/>
      <c r="O366" s="59"/>
      <c r="P366" s="59"/>
      <c r="Q366" s="59"/>
      <c r="R366" s="59"/>
      <c r="S366" s="59"/>
      <c r="T366" s="60"/>
      <c r="U366" s="33"/>
      <c r="V366" s="33"/>
      <c r="W366" s="33"/>
      <c r="X366" s="33"/>
      <c r="Y366" s="33"/>
      <c r="Z366" s="33"/>
      <c r="AA366" s="33"/>
      <c r="AB366" s="33"/>
      <c r="AC366" s="33"/>
      <c r="AD366" s="33"/>
      <c r="AE366" s="33"/>
      <c r="AT366" s="18" t="s">
        <v>166</v>
      </c>
      <c r="AU366" s="18" t="s">
        <v>83</v>
      </c>
    </row>
    <row r="367" spans="1:65" s="14" customFormat="1" ht="11.25">
      <c r="B367" s="176"/>
      <c r="D367" s="163" t="s">
        <v>170</v>
      </c>
      <c r="F367" s="178" t="s">
        <v>1613</v>
      </c>
      <c r="H367" s="179">
        <v>51.75</v>
      </c>
      <c r="I367" s="180"/>
      <c r="L367" s="176"/>
      <c r="M367" s="181"/>
      <c r="N367" s="182"/>
      <c r="O367" s="182"/>
      <c r="P367" s="182"/>
      <c r="Q367" s="182"/>
      <c r="R367" s="182"/>
      <c r="S367" s="182"/>
      <c r="T367" s="183"/>
      <c r="AT367" s="177" t="s">
        <v>170</v>
      </c>
      <c r="AU367" s="177" t="s">
        <v>83</v>
      </c>
      <c r="AV367" s="14" t="s">
        <v>83</v>
      </c>
      <c r="AW367" s="14" t="s">
        <v>3</v>
      </c>
      <c r="AX367" s="14" t="s">
        <v>81</v>
      </c>
      <c r="AY367" s="177" t="s">
        <v>157</v>
      </c>
    </row>
    <row r="368" spans="1:65" s="2" customFormat="1" ht="24.2" customHeight="1">
      <c r="A368" s="33"/>
      <c r="B368" s="149"/>
      <c r="C368" s="150" t="s">
        <v>467</v>
      </c>
      <c r="D368" s="150" t="s">
        <v>159</v>
      </c>
      <c r="E368" s="151" t="s">
        <v>1617</v>
      </c>
      <c r="F368" s="152" t="s">
        <v>1618</v>
      </c>
      <c r="G368" s="153" t="s">
        <v>183</v>
      </c>
      <c r="H368" s="154">
        <v>80</v>
      </c>
      <c r="I368" s="155"/>
      <c r="J368" s="156">
        <f>ROUND(I368*H368,2)</f>
        <v>0</v>
      </c>
      <c r="K368" s="152" t="s">
        <v>163</v>
      </c>
      <c r="L368" s="34"/>
      <c r="M368" s="157" t="s">
        <v>1</v>
      </c>
      <c r="N368" s="158" t="s">
        <v>40</v>
      </c>
      <c r="O368" s="59"/>
      <c r="P368" s="159">
        <f>O368*H368</f>
        <v>0</v>
      </c>
      <c r="Q368" s="159">
        <v>0</v>
      </c>
      <c r="R368" s="159">
        <f>Q368*H368</f>
        <v>0</v>
      </c>
      <c r="S368" s="159">
        <v>0</v>
      </c>
      <c r="T368" s="160">
        <f>S368*H368</f>
        <v>0</v>
      </c>
      <c r="U368" s="33"/>
      <c r="V368" s="33"/>
      <c r="W368" s="33"/>
      <c r="X368" s="33"/>
      <c r="Y368" s="33"/>
      <c r="Z368" s="33"/>
      <c r="AA368" s="33"/>
      <c r="AB368" s="33"/>
      <c r="AC368" s="33"/>
      <c r="AD368" s="33"/>
      <c r="AE368" s="33"/>
      <c r="AR368" s="161" t="s">
        <v>268</v>
      </c>
      <c r="AT368" s="161" t="s">
        <v>159</v>
      </c>
      <c r="AU368" s="161" t="s">
        <v>83</v>
      </c>
      <c r="AY368" s="18" t="s">
        <v>157</v>
      </c>
      <c r="BE368" s="162">
        <f>IF(N368="základní",J368,0)</f>
        <v>0</v>
      </c>
      <c r="BF368" s="162">
        <f>IF(N368="snížená",J368,0)</f>
        <v>0</v>
      </c>
      <c r="BG368" s="162">
        <f>IF(N368="zákl. přenesená",J368,0)</f>
        <v>0</v>
      </c>
      <c r="BH368" s="162">
        <f>IF(N368="sníž. přenesená",J368,0)</f>
        <v>0</v>
      </c>
      <c r="BI368" s="162">
        <f>IF(N368="nulová",J368,0)</f>
        <v>0</v>
      </c>
      <c r="BJ368" s="18" t="s">
        <v>81</v>
      </c>
      <c r="BK368" s="162">
        <f>ROUND(I368*H368,2)</f>
        <v>0</v>
      </c>
      <c r="BL368" s="18" t="s">
        <v>268</v>
      </c>
      <c r="BM368" s="161" t="s">
        <v>1619</v>
      </c>
    </row>
    <row r="369" spans="1:65" s="2" customFormat="1" ht="29.25">
      <c r="A369" s="33"/>
      <c r="B369" s="34"/>
      <c r="C369" s="33"/>
      <c r="D369" s="163" t="s">
        <v>166</v>
      </c>
      <c r="E369" s="33"/>
      <c r="F369" s="164" t="s">
        <v>1620</v>
      </c>
      <c r="G369" s="33"/>
      <c r="H369" s="33"/>
      <c r="I369" s="165"/>
      <c r="J369" s="33"/>
      <c r="K369" s="33"/>
      <c r="L369" s="34"/>
      <c r="M369" s="166"/>
      <c r="N369" s="167"/>
      <c r="O369" s="59"/>
      <c r="P369" s="59"/>
      <c r="Q369" s="59"/>
      <c r="R369" s="59"/>
      <c r="S369" s="59"/>
      <c r="T369" s="60"/>
      <c r="U369" s="33"/>
      <c r="V369" s="33"/>
      <c r="W369" s="33"/>
      <c r="X369" s="33"/>
      <c r="Y369" s="33"/>
      <c r="Z369" s="33"/>
      <c r="AA369" s="33"/>
      <c r="AB369" s="33"/>
      <c r="AC369" s="33"/>
      <c r="AD369" s="33"/>
      <c r="AE369" s="33"/>
      <c r="AT369" s="18" t="s">
        <v>166</v>
      </c>
      <c r="AU369" s="18" t="s">
        <v>83</v>
      </c>
    </row>
    <row r="370" spans="1:65" s="13" customFormat="1" ht="11.25">
      <c r="B370" s="169"/>
      <c r="D370" s="163" t="s">
        <v>170</v>
      </c>
      <c r="E370" s="170" t="s">
        <v>1</v>
      </c>
      <c r="F370" s="171" t="s">
        <v>1427</v>
      </c>
      <c r="H370" s="170" t="s">
        <v>1</v>
      </c>
      <c r="I370" s="172"/>
      <c r="L370" s="169"/>
      <c r="M370" s="173"/>
      <c r="N370" s="174"/>
      <c r="O370" s="174"/>
      <c r="P370" s="174"/>
      <c r="Q370" s="174"/>
      <c r="R370" s="174"/>
      <c r="S370" s="174"/>
      <c r="T370" s="175"/>
      <c r="AT370" s="170" t="s">
        <v>170</v>
      </c>
      <c r="AU370" s="170" t="s">
        <v>83</v>
      </c>
      <c r="AV370" s="13" t="s">
        <v>81</v>
      </c>
      <c r="AW370" s="13" t="s">
        <v>32</v>
      </c>
      <c r="AX370" s="13" t="s">
        <v>75</v>
      </c>
      <c r="AY370" s="170" t="s">
        <v>157</v>
      </c>
    </row>
    <row r="371" spans="1:65" s="13" customFormat="1" ht="11.25">
      <c r="B371" s="169"/>
      <c r="D371" s="163" t="s">
        <v>170</v>
      </c>
      <c r="E371" s="170" t="s">
        <v>1</v>
      </c>
      <c r="F371" s="171" t="s">
        <v>1621</v>
      </c>
      <c r="H371" s="170" t="s">
        <v>1</v>
      </c>
      <c r="I371" s="172"/>
      <c r="L371" s="169"/>
      <c r="M371" s="173"/>
      <c r="N371" s="174"/>
      <c r="O371" s="174"/>
      <c r="P371" s="174"/>
      <c r="Q371" s="174"/>
      <c r="R371" s="174"/>
      <c r="S371" s="174"/>
      <c r="T371" s="175"/>
      <c r="AT371" s="170" t="s">
        <v>170</v>
      </c>
      <c r="AU371" s="170" t="s">
        <v>83</v>
      </c>
      <c r="AV371" s="13" t="s">
        <v>81</v>
      </c>
      <c r="AW371" s="13" t="s">
        <v>32</v>
      </c>
      <c r="AX371" s="13" t="s">
        <v>75</v>
      </c>
      <c r="AY371" s="170" t="s">
        <v>157</v>
      </c>
    </row>
    <row r="372" spans="1:65" s="13" customFormat="1" ht="11.25">
      <c r="B372" s="169"/>
      <c r="D372" s="163" t="s">
        <v>170</v>
      </c>
      <c r="E372" s="170" t="s">
        <v>1</v>
      </c>
      <c r="F372" s="171" t="s">
        <v>1622</v>
      </c>
      <c r="H372" s="170" t="s">
        <v>1</v>
      </c>
      <c r="I372" s="172"/>
      <c r="L372" s="169"/>
      <c r="M372" s="173"/>
      <c r="N372" s="174"/>
      <c r="O372" s="174"/>
      <c r="P372" s="174"/>
      <c r="Q372" s="174"/>
      <c r="R372" s="174"/>
      <c r="S372" s="174"/>
      <c r="T372" s="175"/>
      <c r="AT372" s="170" t="s">
        <v>170</v>
      </c>
      <c r="AU372" s="170" t="s">
        <v>83</v>
      </c>
      <c r="AV372" s="13" t="s">
        <v>81</v>
      </c>
      <c r="AW372" s="13" t="s">
        <v>32</v>
      </c>
      <c r="AX372" s="13" t="s">
        <v>75</v>
      </c>
      <c r="AY372" s="170" t="s">
        <v>157</v>
      </c>
    </row>
    <row r="373" spans="1:65" s="13" customFormat="1" ht="11.25">
      <c r="B373" s="169"/>
      <c r="D373" s="163" t="s">
        <v>170</v>
      </c>
      <c r="E373" s="170" t="s">
        <v>1</v>
      </c>
      <c r="F373" s="171" t="s">
        <v>1623</v>
      </c>
      <c r="H373" s="170" t="s">
        <v>1</v>
      </c>
      <c r="I373" s="172"/>
      <c r="L373" s="169"/>
      <c r="M373" s="173"/>
      <c r="N373" s="174"/>
      <c r="O373" s="174"/>
      <c r="P373" s="174"/>
      <c r="Q373" s="174"/>
      <c r="R373" s="174"/>
      <c r="S373" s="174"/>
      <c r="T373" s="175"/>
      <c r="AT373" s="170" t="s">
        <v>170</v>
      </c>
      <c r="AU373" s="170" t="s">
        <v>83</v>
      </c>
      <c r="AV373" s="13" t="s">
        <v>81</v>
      </c>
      <c r="AW373" s="13" t="s">
        <v>32</v>
      </c>
      <c r="AX373" s="13" t="s">
        <v>75</v>
      </c>
      <c r="AY373" s="170" t="s">
        <v>157</v>
      </c>
    </row>
    <row r="374" spans="1:65" s="13" customFormat="1" ht="11.25">
      <c r="B374" s="169"/>
      <c r="D374" s="163" t="s">
        <v>170</v>
      </c>
      <c r="E374" s="170" t="s">
        <v>1</v>
      </c>
      <c r="F374" s="171" t="s">
        <v>1624</v>
      </c>
      <c r="H374" s="170" t="s">
        <v>1</v>
      </c>
      <c r="I374" s="172"/>
      <c r="L374" s="169"/>
      <c r="M374" s="173"/>
      <c r="N374" s="174"/>
      <c r="O374" s="174"/>
      <c r="P374" s="174"/>
      <c r="Q374" s="174"/>
      <c r="R374" s="174"/>
      <c r="S374" s="174"/>
      <c r="T374" s="175"/>
      <c r="AT374" s="170" t="s">
        <v>170</v>
      </c>
      <c r="AU374" s="170" t="s">
        <v>83</v>
      </c>
      <c r="AV374" s="13" t="s">
        <v>81</v>
      </c>
      <c r="AW374" s="13" t="s">
        <v>32</v>
      </c>
      <c r="AX374" s="13" t="s">
        <v>75</v>
      </c>
      <c r="AY374" s="170" t="s">
        <v>157</v>
      </c>
    </row>
    <row r="375" spans="1:65" s="13" customFormat="1" ht="11.25">
      <c r="B375" s="169"/>
      <c r="D375" s="163" t="s">
        <v>170</v>
      </c>
      <c r="E375" s="170" t="s">
        <v>1</v>
      </c>
      <c r="F375" s="171" t="s">
        <v>1625</v>
      </c>
      <c r="H375" s="170" t="s">
        <v>1</v>
      </c>
      <c r="I375" s="172"/>
      <c r="L375" s="169"/>
      <c r="M375" s="173"/>
      <c r="N375" s="174"/>
      <c r="O375" s="174"/>
      <c r="P375" s="174"/>
      <c r="Q375" s="174"/>
      <c r="R375" s="174"/>
      <c r="S375" s="174"/>
      <c r="T375" s="175"/>
      <c r="AT375" s="170" t="s">
        <v>170</v>
      </c>
      <c r="AU375" s="170" t="s">
        <v>83</v>
      </c>
      <c r="AV375" s="13" t="s">
        <v>81</v>
      </c>
      <c r="AW375" s="13" t="s">
        <v>32</v>
      </c>
      <c r="AX375" s="13" t="s">
        <v>75</v>
      </c>
      <c r="AY375" s="170" t="s">
        <v>157</v>
      </c>
    </row>
    <row r="376" spans="1:65" s="13" customFormat="1" ht="11.25">
      <c r="B376" s="169"/>
      <c r="D376" s="163" t="s">
        <v>170</v>
      </c>
      <c r="E376" s="170" t="s">
        <v>1</v>
      </c>
      <c r="F376" s="171" t="s">
        <v>1626</v>
      </c>
      <c r="H376" s="170" t="s">
        <v>1</v>
      </c>
      <c r="I376" s="172"/>
      <c r="L376" s="169"/>
      <c r="M376" s="173"/>
      <c r="N376" s="174"/>
      <c r="O376" s="174"/>
      <c r="P376" s="174"/>
      <c r="Q376" s="174"/>
      <c r="R376" s="174"/>
      <c r="S376" s="174"/>
      <c r="T376" s="175"/>
      <c r="AT376" s="170" t="s">
        <v>170</v>
      </c>
      <c r="AU376" s="170" t="s">
        <v>83</v>
      </c>
      <c r="AV376" s="13" t="s">
        <v>81</v>
      </c>
      <c r="AW376" s="13" t="s">
        <v>32</v>
      </c>
      <c r="AX376" s="13" t="s">
        <v>75</v>
      </c>
      <c r="AY376" s="170" t="s">
        <v>157</v>
      </c>
    </row>
    <row r="377" spans="1:65" s="13" customFormat="1" ht="11.25">
      <c r="B377" s="169"/>
      <c r="D377" s="163" t="s">
        <v>170</v>
      </c>
      <c r="E377" s="170" t="s">
        <v>1</v>
      </c>
      <c r="F377" s="171" t="s">
        <v>1627</v>
      </c>
      <c r="H377" s="170" t="s">
        <v>1</v>
      </c>
      <c r="I377" s="172"/>
      <c r="L377" s="169"/>
      <c r="M377" s="173"/>
      <c r="N377" s="174"/>
      <c r="O377" s="174"/>
      <c r="P377" s="174"/>
      <c r="Q377" s="174"/>
      <c r="R377" s="174"/>
      <c r="S377" s="174"/>
      <c r="T377" s="175"/>
      <c r="AT377" s="170" t="s">
        <v>170</v>
      </c>
      <c r="AU377" s="170" t="s">
        <v>83</v>
      </c>
      <c r="AV377" s="13" t="s">
        <v>81</v>
      </c>
      <c r="AW377" s="13" t="s">
        <v>32</v>
      </c>
      <c r="AX377" s="13" t="s">
        <v>75</v>
      </c>
      <c r="AY377" s="170" t="s">
        <v>157</v>
      </c>
    </row>
    <row r="378" spans="1:65" s="13" customFormat="1" ht="33.75">
      <c r="B378" s="169"/>
      <c r="D378" s="163" t="s">
        <v>170</v>
      </c>
      <c r="E378" s="170" t="s">
        <v>1</v>
      </c>
      <c r="F378" s="171" t="s">
        <v>1628</v>
      </c>
      <c r="H378" s="170" t="s">
        <v>1</v>
      </c>
      <c r="I378" s="172"/>
      <c r="L378" s="169"/>
      <c r="M378" s="173"/>
      <c r="N378" s="174"/>
      <c r="O378" s="174"/>
      <c r="P378" s="174"/>
      <c r="Q378" s="174"/>
      <c r="R378" s="174"/>
      <c r="S378" s="174"/>
      <c r="T378" s="175"/>
      <c r="AT378" s="170" t="s">
        <v>170</v>
      </c>
      <c r="AU378" s="170" t="s">
        <v>83</v>
      </c>
      <c r="AV378" s="13" t="s">
        <v>81</v>
      </c>
      <c r="AW378" s="13" t="s">
        <v>32</v>
      </c>
      <c r="AX378" s="13" t="s">
        <v>75</v>
      </c>
      <c r="AY378" s="170" t="s">
        <v>157</v>
      </c>
    </row>
    <row r="379" spans="1:65" s="14" customFormat="1" ht="11.25">
      <c r="B379" s="176"/>
      <c r="D379" s="163" t="s">
        <v>170</v>
      </c>
      <c r="E379" s="177" t="s">
        <v>1</v>
      </c>
      <c r="F379" s="178" t="s">
        <v>665</v>
      </c>
      <c r="H379" s="179">
        <v>80</v>
      </c>
      <c r="I379" s="180"/>
      <c r="L379" s="176"/>
      <c r="M379" s="181"/>
      <c r="N379" s="182"/>
      <c r="O379" s="182"/>
      <c r="P379" s="182"/>
      <c r="Q379" s="182"/>
      <c r="R379" s="182"/>
      <c r="S379" s="182"/>
      <c r="T379" s="183"/>
      <c r="AT379" s="177" t="s">
        <v>170</v>
      </c>
      <c r="AU379" s="177" t="s">
        <v>83</v>
      </c>
      <c r="AV379" s="14" t="s">
        <v>83</v>
      </c>
      <c r="AW379" s="14" t="s">
        <v>32</v>
      </c>
      <c r="AX379" s="14" t="s">
        <v>75</v>
      </c>
      <c r="AY379" s="177" t="s">
        <v>157</v>
      </c>
    </row>
    <row r="380" spans="1:65" s="15" customFormat="1" ht="11.25">
      <c r="B380" s="184"/>
      <c r="D380" s="163" t="s">
        <v>170</v>
      </c>
      <c r="E380" s="185" t="s">
        <v>1</v>
      </c>
      <c r="F380" s="186" t="s">
        <v>195</v>
      </c>
      <c r="H380" s="187">
        <v>80</v>
      </c>
      <c r="I380" s="188"/>
      <c r="L380" s="184"/>
      <c r="M380" s="189"/>
      <c r="N380" s="190"/>
      <c r="O380" s="190"/>
      <c r="P380" s="190"/>
      <c r="Q380" s="190"/>
      <c r="R380" s="190"/>
      <c r="S380" s="190"/>
      <c r="T380" s="191"/>
      <c r="AT380" s="185" t="s">
        <v>170</v>
      </c>
      <c r="AU380" s="185" t="s">
        <v>83</v>
      </c>
      <c r="AV380" s="15" t="s">
        <v>164</v>
      </c>
      <c r="AW380" s="15" t="s">
        <v>32</v>
      </c>
      <c r="AX380" s="15" t="s">
        <v>81</v>
      </c>
      <c r="AY380" s="185" t="s">
        <v>157</v>
      </c>
    </row>
    <row r="381" spans="1:65" s="2" customFormat="1" ht="16.5" customHeight="1">
      <c r="A381" s="33"/>
      <c r="B381" s="149"/>
      <c r="C381" s="192" t="s">
        <v>472</v>
      </c>
      <c r="D381" s="192" t="s">
        <v>299</v>
      </c>
      <c r="E381" s="193" t="s">
        <v>1629</v>
      </c>
      <c r="F381" s="194" t="s">
        <v>1630</v>
      </c>
      <c r="G381" s="195" t="s">
        <v>336</v>
      </c>
      <c r="H381" s="196">
        <v>20</v>
      </c>
      <c r="I381" s="197"/>
      <c r="J381" s="198">
        <f>ROUND(I381*H381,2)</f>
        <v>0</v>
      </c>
      <c r="K381" s="194" t="s">
        <v>163</v>
      </c>
      <c r="L381" s="199"/>
      <c r="M381" s="200" t="s">
        <v>1</v>
      </c>
      <c r="N381" s="201" t="s">
        <v>40</v>
      </c>
      <c r="O381" s="59"/>
      <c r="P381" s="159">
        <f>O381*H381</f>
        <v>0</v>
      </c>
      <c r="Q381" s="159">
        <v>1.6000000000000001E-4</v>
      </c>
      <c r="R381" s="159">
        <f>Q381*H381</f>
        <v>3.2000000000000002E-3</v>
      </c>
      <c r="S381" s="159">
        <v>0</v>
      </c>
      <c r="T381" s="160">
        <f>S381*H381</f>
        <v>0</v>
      </c>
      <c r="U381" s="33"/>
      <c r="V381" s="33"/>
      <c r="W381" s="33"/>
      <c r="X381" s="33"/>
      <c r="Y381" s="33"/>
      <c r="Z381" s="33"/>
      <c r="AA381" s="33"/>
      <c r="AB381" s="33"/>
      <c r="AC381" s="33"/>
      <c r="AD381" s="33"/>
      <c r="AE381" s="33"/>
      <c r="AR381" s="161" t="s">
        <v>373</v>
      </c>
      <c r="AT381" s="161" t="s">
        <v>299</v>
      </c>
      <c r="AU381" s="161" t="s">
        <v>83</v>
      </c>
      <c r="AY381" s="18" t="s">
        <v>157</v>
      </c>
      <c r="BE381" s="162">
        <f>IF(N381="základní",J381,0)</f>
        <v>0</v>
      </c>
      <c r="BF381" s="162">
        <f>IF(N381="snížená",J381,0)</f>
        <v>0</v>
      </c>
      <c r="BG381" s="162">
        <f>IF(N381="zákl. přenesená",J381,0)</f>
        <v>0</v>
      </c>
      <c r="BH381" s="162">
        <f>IF(N381="sníž. přenesená",J381,0)</f>
        <v>0</v>
      </c>
      <c r="BI381" s="162">
        <f>IF(N381="nulová",J381,0)</f>
        <v>0</v>
      </c>
      <c r="BJ381" s="18" t="s">
        <v>81</v>
      </c>
      <c r="BK381" s="162">
        <f>ROUND(I381*H381,2)</f>
        <v>0</v>
      </c>
      <c r="BL381" s="18" t="s">
        <v>268</v>
      </c>
      <c r="BM381" s="161" t="s">
        <v>1631</v>
      </c>
    </row>
    <row r="382" spans="1:65" s="2" customFormat="1" ht="11.25">
      <c r="A382" s="33"/>
      <c r="B382" s="34"/>
      <c r="C382" s="33"/>
      <c r="D382" s="163" t="s">
        <v>166</v>
      </c>
      <c r="E382" s="33"/>
      <c r="F382" s="164" t="s">
        <v>1630</v>
      </c>
      <c r="G382" s="33"/>
      <c r="H382" s="33"/>
      <c r="I382" s="165"/>
      <c r="J382" s="33"/>
      <c r="K382" s="33"/>
      <c r="L382" s="34"/>
      <c r="M382" s="166"/>
      <c r="N382" s="167"/>
      <c r="O382" s="59"/>
      <c r="P382" s="59"/>
      <c r="Q382" s="59"/>
      <c r="R382" s="59"/>
      <c r="S382" s="59"/>
      <c r="T382" s="60"/>
      <c r="U382" s="33"/>
      <c r="V382" s="33"/>
      <c r="W382" s="33"/>
      <c r="X382" s="33"/>
      <c r="Y382" s="33"/>
      <c r="Z382" s="33"/>
      <c r="AA382" s="33"/>
      <c r="AB382" s="33"/>
      <c r="AC382" s="33"/>
      <c r="AD382" s="33"/>
      <c r="AE382" s="33"/>
      <c r="AT382" s="18" t="s">
        <v>166</v>
      </c>
      <c r="AU382" s="18" t="s">
        <v>83</v>
      </c>
    </row>
    <row r="383" spans="1:65" s="2" customFormat="1" ht="24.2" customHeight="1">
      <c r="A383" s="33"/>
      <c r="B383" s="149"/>
      <c r="C383" s="192" t="s">
        <v>478</v>
      </c>
      <c r="D383" s="192" t="s">
        <v>299</v>
      </c>
      <c r="E383" s="193" t="s">
        <v>1632</v>
      </c>
      <c r="F383" s="194" t="s">
        <v>1633</v>
      </c>
      <c r="G383" s="195" t="s">
        <v>336</v>
      </c>
      <c r="H383" s="196">
        <v>2</v>
      </c>
      <c r="I383" s="197"/>
      <c r="J383" s="198">
        <f>ROUND(I383*H383,2)</f>
        <v>0</v>
      </c>
      <c r="K383" s="194" t="s">
        <v>163</v>
      </c>
      <c r="L383" s="199"/>
      <c r="M383" s="200" t="s">
        <v>1</v>
      </c>
      <c r="N383" s="201" t="s">
        <v>40</v>
      </c>
      <c r="O383" s="59"/>
      <c r="P383" s="159">
        <f>O383*H383</f>
        <v>0</v>
      </c>
      <c r="Q383" s="159">
        <v>1.8000000000000001E-4</v>
      </c>
      <c r="R383" s="159">
        <f>Q383*H383</f>
        <v>3.6000000000000002E-4</v>
      </c>
      <c r="S383" s="159">
        <v>0</v>
      </c>
      <c r="T383" s="160">
        <f>S383*H383</f>
        <v>0</v>
      </c>
      <c r="U383" s="33"/>
      <c r="V383" s="33"/>
      <c r="W383" s="33"/>
      <c r="X383" s="33"/>
      <c r="Y383" s="33"/>
      <c r="Z383" s="33"/>
      <c r="AA383" s="33"/>
      <c r="AB383" s="33"/>
      <c r="AC383" s="33"/>
      <c r="AD383" s="33"/>
      <c r="AE383" s="33"/>
      <c r="AR383" s="161" t="s">
        <v>373</v>
      </c>
      <c r="AT383" s="161" t="s">
        <v>299</v>
      </c>
      <c r="AU383" s="161" t="s">
        <v>83</v>
      </c>
      <c r="AY383" s="18" t="s">
        <v>157</v>
      </c>
      <c r="BE383" s="162">
        <f>IF(N383="základní",J383,0)</f>
        <v>0</v>
      </c>
      <c r="BF383" s="162">
        <f>IF(N383="snížená",J383,0)</f>
        <v>0</v>
      </c>
      <c r="BG383" s="162">
        <f>IF(N383="zákl. přenesená",J383,0)</f>
        <v>0</v>
      </c>
      <c r="BH383" s="162">
        <f>IF(N383="sníž. přenesená",J383,0)</f>
        <v>0</v>
      </c>
      <c r="BI383" s="162">
        <f>IF(N383="nulová",J383,0)</f>
        <v>0</v>
      </c>
      <c r="BJ383" s="18" t="s">
        <v>81</v>
      </c>
      <c r="BK383" s="162">
        <f>ROUND(I383*H383,2)</f>
        <v>0</v>
      </c>
      <c r="BL383" s="18" t="s">
        <v>268</v>
      </c>
      <c r="BM383" s="161" t="s">
        <v>1634</v>
      </c>
    </row>
    <row r="384" spans="1:65" s="2" customFormat="1" ht="11.25">
      <c r="A384" s="33"/>
      <c r="B384" s="34"/>
      <c r="C384" s="33"/>
      <c r="D384" s="163" t="s">
        <v>166</v>
      </c>
      <c r="E384" s="33"/>
      <c r="F384" s="164" t="s">
        <v>1633</v>
      </c>
      <c r="G384" s="33"/>
      <c r="H384" s="33"/>
      <c r="I384" s="165"/>
      <c r="J384" s="33"/>
      <c r="K384" s="33"/>
      <c r="L384" s="34"/>
      <c r="M384" s="166"/>
      <c r="N384" s="167"/>
      <c r="O384" s="59"/>
      <c r="P384" s="59"/>
      <c r="Q384" s="59"/>
      <c r="R384" s="59"/>
      <c r="S384" s="59"/>
      <c r="T384" s="60"/>
      <c r="U384" s="33"/>
      <c r="V384" s="33"/>
      <c r="W384" s="33"/>
      <c r="X384" s="33"/>
      <c r="Y384" s="33"/>
      <c r="Z384" s="33"/>
      <c r="AA384" s="33"/>
      <c r="AB384" s="33"/>
      <c r="AC384" s="33"/>
      <c r="AD384" s="33"/>
      <c r="AE384" s="33"/>
      <c r="AT384" s="18" t="s">
        <v>166</v>
      </c>
      <c r="AU384" s="18" t="s">
        <v>83</v>
      </c>
    </row>
    <row r="385" spans="1:65" s="2" customFormat="1" ht="19.5">
      <c r="A385" s="33"/>
      <c r="B385" s="34"/>
      <c r="C385" s="33"/>
      <c r="D385" s="163" t="s">
        <v>168</v>
      </c>
      <c r="E385" s="33"/>
      <c r="F385" s="168" t="s">
        <v>1635</v>
      </c>
      <c r="G385" s="33"/>
      <c r="H385" s="33"/>
      <c r="I385" s="165"/>
      <c r="J385" s="33"/>
      <c r="K385" s="33"/>
      <c r="L385" s="34"/>
      <c r="M385" s="166"/>
      <c r="N385" s="167"/>
      <c r="O385" s="59"/>
      <c r="P385" s="59"/>
      <c r="Q385" s="59"/>
      <c r="R385" s="59"/>
      <c r="S385" s="59"/>
      <c r="T385" s="60"/>
      <c r="U385" s="33"/>
      <c r="V385" s="33"/>
      <c r="W385" s="33"/>
      <c r="X385" s="33"/>
      <c r="Y385" s="33"/>
      <c r="Z385" s="33"/>
      <c r="AA385" s="33"/>
      <c r="AB385" s="33"/>
      <c r="AC385" s="33"/>
      <c r="AD385" s="33"/>
      <c r="AE385" s="33"/>
      <c r="AT385" s="18" t="s">
        <v>168</v>
      </c>
      <c r="AU385" s="18" t="s">
        <v>83</v>
      </c>
    </row>
    <row r="386" spans="1:65" s="2" customFormat="1" ht="21.75" customHeight="1">
      <c r="A386" s="33"/>
      <c r="B386" s="149"/>
      <c r="C386" s="192" t="s">
        <v>172</v>
      </c>
      <c r="D386" s="192" t="s">
        <v>299</v>
      </c>
      <c r="E386" s="193" t="s">
        <v>1636</v>
      </c>
      <c r="F386" s="194" t="s">
        <v>1637</v>
      </c>
      <c r="G386" s="195" t="s">
        <v>336</v>
      </c>
      <c r="H386" s="196">
        <v>5</v>
      </c>
      <c r="I386" s="197"/>
      <c r="J386" s="198">
        <f>ROUND(I386*H386,2)</f>
        <v>0</v>
      </c>
      <c r="K386" s="194" t="s">
        <v>163</v>
      </c>
      <c r="L386" s="199"/>
      <c r="M386" s="200" t="s">
        <v>1</v>
      </c>
      <c r="N386" s="201" t="s">
        <v>40</v>
      </c>
      <c r="O386" s="59"/>
      <c r="P386" s="159">
        <f>O386*H386</f>
        <v>0</v>
      </c>
      <c r="Q386" s="159">
        <v>2.4000000000000001E-4</v>
      </c>
      <c r="R386" s="159">
        <f>Q386*H386</f>
        <v>1.2000000000000001E-3</v>
      </c>
      <c r="S386" s="159">
        <v>0</v>
      </c>
      <c r="T386" s="160">
        <f>S386*H386</f>
        <v>0</v>
      </c>
      <c r="U386" s="33"/>
      <c r="V386" s="33"/>
      <c r="W386" s="33"/>
      <c r="X386" s="33"/>
      <c r="Y386" s="33"/>
      <c r="Z386" s="33"/>
      <c r="AA386" s="33"/>
      <c r="AB386" s="33"/>
      <c r="AC386" s="33"/>
      <c r="AD386" s="33"/>
      <c r="AE386" s="33"/>
      <c r="AR386" s="161" t="s">
        <v>373</v>
      </c>
      <c r="AT386" s="161" t="s">
        <v>299</v>
      </c>
      <c r="AU386" s="161" t="s">
        <v>83</v>
      </c>
      <c r="AY386" s="18" t="s">
        <v>157</v>
      </c>
      <c r="BE386" s="162">
        <f>IF(N386="základní",J386,0)</f>
        <v>0</v>
      </c>
      <c r="BF386" s="162">
        <f>IF(N386="snížená",J386,0)</f>
        <v>0</v>
      </c>
      <c r="BG386" s="162">
        <f>IF(N386="zákl. přenesená",J386,0)</f>
        <v>0</v>
      </c>
      <c r="BH386" s="162">
        <f>IF(N386="sníž. přenesená",J386,0)</f>
        <v>0</v>
      </c>
      <c r="BI386" s="162">
        <f>IF(N386="nulová",J386,0)</f>
        <v>0</v>
      </c>
      <c r="BJ386" s="18" t="s">
        <v>81</v>
      </c>
      <c r="BK386" s="162">
        <f>ROUND(I386*H386,2)</f>
        <v>0</v>
      </c>
      <c r="BL386" s="18" t="s">
        <v>268</v>
      </c>
      <c r="BM386" s="161" t="s">
        <v>1638</v>
      </c>
    </row>
    <row r="387" spans="1:65" s="2" customFormat="1" ht="11.25">
      <c r="A387" s="33"/>
      <c r="B387" s="34"/>
      <c r="C387" s="33"/>
      <c r="D387" s="163" t="s">
        <v>166</v>
      </c>
      <c r="E387" s="33"/>
      <c r="F387" s="164" t="s">
        <v>1637</v>
      </c>
      <c r="G387" s="33"/>
      <c r="H387" s="33"/>
      <c r="I387" s="165"/>
      <c r="J387" s="33"/>
      <c r="K387" s="33"/>
      <c r="L387" s="34"/>
      <c r="M387" s="166"/>
      <c r="N387" s="167"/>
      <c r="O387" s="59"/>
      <c r="P387" s="59"/>
      <c r="Q387" s="59"/>
      <c r="R387" s="59"/>
      <c r="S387" s="59"/>
      <c r="T387" s="60"/>
      <c r="U387" s="33"/>
      <c r="V387" s="33"/>
      <c r="W387" s="33"/>
      <c r="X387" s="33"/>
      <c r="Y387" s="33"/>
      <c r="Z387" s="33"/>
      <c r="AA387" s="33"/>
      <c r="AB387" s="33"/>
      <c r="AC387" s="33"/>
      <c r="AD387" s="33"/>
      <c r="AE387" s="33"/>
      <c r="AT387" s="18" t="s">
        <v>166</v>
      </c>
      <c r="AU387" s="18" t="s">
        <v>83</v>
      </c>
    </row>
    <row r="388" spans="1:65" s="2" customFormat="1" ht="16.5" customHeight="1">
      <c r="A388" s="33"/>
      <c r="B388" s="149"/>
      <c r="C388" s="192" t="s">
        <v>492</v>
      </c>
      <c r="D388" s="192" t="s">
        <v>299</v>
      </c>
      <c r="E388" s="193" t="s">
        <v>1639</v>
      </c>
      <c r="F388" s="194" t="s">
        <v>1640</v>
      </c>
      <c r="G388" s="195" t="s">
        <v>336</v>
      </c>
      <c r="H388" s="196">
        <v>5</v>
      </c>
      <c r="I388" s="197"/>
      <c r="J388" s="198">
        <f>ROUND(I388*H388,2)</f>
        <v>0</v>
      </c>
      <c r="K388" s="194" t="s">
        <v>163</v>
      </c>
      <c r="L388" s="199"/>
      <c r="M388" s="200" t="s">
        <v>1</v>
      </c>
      <c r="N388" s="201" t="s">
        <v>40</v>
      </c>
      <c r="O388" s="59"/>
      <c r="P388" s="159">
        <f>O388*H388</f>
        <v>0</v>
      </c>
      <c r="Q388" s="159">
        <v>2.2000000000000001E-4</v>
      </c>
      <c r="R388" s="159">
        <f>Q388*H388</f>
        <v>1.1000000000000001E-3</v>
      </c>
      <c r="S388" s="159">
        <v>0</v>
      </c>
      <c r="T388" s="160">
        <f>S388*H388</f>
        <v>0</v>
      </c>
      <c r="U388" s="33"/>
      <c r="V388" s="33"/>
      <c r="W388" s="33"/>
      <c r="X388" s="33"/>
      <c r="Y388" s="33"/>
      <c r="Z388" s="33"/>
      <c r="AA388" s="33"/>
      <c r="AB388" s="33"/>
      <c r="AC388" s="33"/>
      <c r="AD388" s="33"/>
      <c r="AE388" s="33"/>
      <c r="AR388" s="161" t="s">
        <v>373</v>
      </c>
      <c r="AT388" s="161" t="s">
        <v>299</v>
      </c>
      <c r="AU388" s="161" t="s">
        <v>83</v>
      </c>
      <c r="AY388" s="18" t="s">
        <v>157</v>
      </c>
      <c r="BE388" s="162">
        <f>IF(N388="základní",J388,0)</f>
        <v>0</v>
      </c>
      <c r="BF388" s="162">
        <f>IF(N388="snížená",J388,0)</f>
        <v>0</v>
      </c>
      <c r="BG388" s="162">
        <f>IF(N388="zákl. přenesená",J388,0)</f>
        <v>0</v>
      </c>
      <c r="BH388" s="162">
        <f>IF(N388="sníž. přenesená",J388,0)</f>
        <v>0</v>
      </c>
      <c r="BI388" s="162">
        <f>IF(N388="nulová",J388,0)</f>
        <v>0</v>
      </c>
      <c r="BJ388" s="18" t="s">
        <v>81</v>
      </c>
      <c r="BK388" s="162">
        <f>ROUND(I388*H388,2)</f>
        <v>0</v>
      </c>
      <c r="BL388" s="18" t="s">
        <v>268</v>
      </c>
      <c r="BM388" s="161" t="s">
        <v>1641</v>
      </c>
    </row>
    <row r="389" spans="1:65" s="2" customFormat="1" ht="11.25">
      <c r="A389" s="33"/>
      <c r="B389" s="34"/>
      <c r="C389" s="33"/>
      <c r="D389" s="163" t="s">
        <v>166</v>
      </c>
      <c r="E389" s="33"/>
      <c r="F389" s="164" t="s">
        <v>1640</v>
      </c>
      <c r="G389" s="33"/>
      <c r="H389" s="33"/>
      <c r="I389" s="165"/>
      <c r="J389" s="33"/>
      <c r="K389" s="33"/>
      <c r="L389" s="34"/>
      <c r="M389" s="166"/>
      <c r="N389" s="167"/>
      <c r="O389" s="59"/>
      <c r="P389" s="59"/>
      <c r="Q389" s="59"/>
      <c r="R389" s="59"/>
      <c r="S389" s="59"/>
      <c r="T389" s="60"/>
      <c r="U389" s="33"/>
      <c r="V389" s="33"/>
      <c r="W389" s="33"/>
      <c r="X389" s="33"/>
      <c r="Y389" s="33"/>
      <c r="Z389" s="33"/>
      <c r="AA389" s="33"/>
      <c r="AB389" s="33"/>
      <c r="AC389" s="33"/>
      <c r="AD389" s="33"/>
      <c r="AE389" s="33"/>
      <c r="AT389" s="18" t="s">
        <v>166</v>
      </c>
      <c r="AU389" s="18" t="s">
        <v>83</v>
      </c>
    </row>
    <row r="390" spans="1:65" s="2" customFormat="1" ht="16.5" customHeight="1">
      <c r="A390" s="33"/>
      <c r="B390" s="149"/>
      <c r="C390" s="192" t="s">
        <v>497</v>
      </c>
      <c r="D390" s="192" t="s">
        <v>299</v>
      </c>
      <c r="E390" s="193" t="s">
        <v>1642</v>
      </c>
      <c r="F390" s="194" t="s">
        <v>1643</v>
      </c>
      <c r="G390" s="195" t="s">
        <v>336</v>
      </c>
      <c r="H390" s="196">
        <v>10</v>
      </c>
      <c r="I390" s="197"/>
      <c r="J390" s="198">
        <f>ROUND(I390*H390,2)</f>
        <v>0</v>
      </c>
      <c r="K390" s="194" t="s">
        <v>163</v>
      </c>
      <c r="L390" s="199"/>
      <c r="M390" s="200" t="s">
        <v>1</v>
      </c>
      <c r="N390" s="201" t="s">
        <v>40</v>
      </c>
      <c r="O390" s="59"/>
      <c r="P390" s="159">
        <f>O390*H390</f>
        <v>0</v>
      </c>
      <c r="Q390" s="159">
        <v>1.2E-4</v>
      </c>
      <c r="R390" s="159">
        <f>Q390*H390</f>
        <v>1.2000000000000001E-3</v>
      </c>
      <c r="S390" s="159">
        <v>0</v>
      </c>
      <c r="T390" s="160">
        <f>S390*H390</f>
        <v>0</v>
      </c>
      <c r="U390" s="33"/>
      <c r="V390" s="33"/>
      <c r="W390" s="33"/>
      <c r="X390" s="33"/>
      <c r="Y390" s="33"/>
      <c r="Z390" s="33"/>
      <c r="AA390" s="33"/>
      <c r="AB390" s="33"/>
      <c r="AC390" s="33"/>
      <c r="AD390" s="33"/>
      <c r="AE390" s="33"/>
      <c r="AR390" s="161" t="s">
        <v>373</v>
      </c>
      <c r="AT390" s="161" t="s">
        <v>299</v>
      </c>
      <c r="AU390" s="161" t="s">
        <v>83</v>
      </c>
      <c r="AY390" s="18" t="s">
        <v>157</v>
      </c>
      <c r="BE390" s="162">
        <f>IF(N390="základní",J390,0)</f>
        <v>0</v>
      </c>
      <c r="BF390" s="162">
        <f>IF(N390="snížená",J390,0)</f>
        <v>0</v>
      </c>
      <c r="BG390" s="162">
        <f>IF(N390="zákl. přenesená",J390,0)</f>
        <v>0</v>
      </c>
      <c r="BH390" s="162">
        <f>IF(N390="sníž. přenesená",J390,0)</f>
        <v>0</v>
      </c>
      <c r="BI390" s="162">
        <f>IF(N390="nulová",J390,0)</f>
        <v>0</v>
      </c>
      <c r="BJ390" s="18" t="s">
        <v>81</v>
      </c>
      <c r="BK390" s="162">
        <f>ROUND(I390*H390,2)</f>
        <v>0</v>
      </c>
      <c r="BL390" s="18" t="s">
        <v>268</v>
      </c>
      <c r="BM390" s="161" t="s">
        <v>1644</v>
      </c>
    </row>
    <row r="391" spans="1:65" s="2" customFormat="1" ht="11.25">
      <c r="A391" s="33"/>
      <c r="B391" s="34"/>
      <c r="C391" s="33"/>
      <c r="D391" s="163" t="s">
        <v>166</v>
      </c>
      <c r="E391" s="33"/>
      <c r="F391" s="164" t="s">
        <v>1643</v>
      </c>
      <c r="G391" s="33"/>
      <c r="H391" s="33"/>
      <c r="I391" s="165"/>
      <c r="J391" s="33"/>
      <c r="K391" s="33"/>
      <c r="L391" s="34"/>
      <c r="M391" s="166"/>
      <c r="N391" s="167"/>
      <c r="O391" s="59"/>
      <c r="P391" s="59"/>
      <c r="Q391" s="59"/>
      <c r="R391" s="59"/>
      <c r="S391" s="59"/>
      <c r="T391" s="60"/>
      <c r="U391" s="33"/>
      <c r="V391" s="33"/>
      <c r="W391" s="33"/>
      <c r="X391" s="33"/>
      <c r="Y391" s="33"/>
      <c r="Z391" s="33"/>
      <c r="AA391" s="33"/>
      <c r="AB391" s="33"/>
      <c r="AC391" s="33"/>
      <c r="AD391" s="33"/>
      <c r="AE391" s="33"/>
      <c r="AT391" s="18" t="s">
        <v>166</v>
      </c>
      <c r="AU391" s="18" t="s">
        <v>83</v>
      </c>
    </row>
    <row r="392" spans="1:65" s="2" customFormat="1" ht="16.5" customHeight="1">
      <c r="A392" s="33"/>
      <c r="B392" s="149"/>
      <c r="C392" s="192" t="s">
        <v>503</v>
      </c>
      <c r="D392" s="192" t="s">
        <v>299</v>
      </c>
      <c r="E392" s="193" t="s">
        <v>1645</v>
      </c>
      <c r="F392" s="194" t="s">
        <v>1646</v>
      </c>
      <c r="G392" s="195" t="s">
        <v>336</v>
      </c>
      <c r="H392" s="196">
        <v>4</v>
      </c>
      <c r="I392" s="197"/>
      <c r="J392" s="198">
        <f>ROUND(I392*H392,2)</f>
        <v>0</v>
      </c>
      <c r="K392" s="194" t="s">
        <v>163</v>
      </c>
      <c r="L392" s="199"/>
      <c r="M392" s="200" t="s">
        <v>1</v>
      </c>
      <c r="N392" s="201" t="s">
        <v>40</v>
      </c>
      <c r="O392" s="59"/>
      <c r="P392" s="159">
        <f>O392*H392</f>
        <v>0</v>
      </c>
      <c r="Q392" s="159">
        <v>2.9999999999999997E-4</v>
      </c>
      <c r="R392" s="159">
        <f>Q392*H392</f>
        <v>1.1999999999999999E-3</v>
      </c>
      <c r="S392" s="159">
        <v>0</v>
      </c>
      <c r="T392" s="160">
        <f>S392*H392</f>
        <v>0</v>
      </c>
      <c r="U392" s="33"/>
      <c r="V392" s="33"/>
      <c r="W392" s="33"/>
      <c r="X392" s="33"/>
      <c r="Y392" s="33"/>
      <c r="Z392" s="33"/>
      <c r="AA392" s="33"/>
      <c r="AB392" s="33"/>
      <c r="AC392" s="33"/>
      <c r="AD392" s="33"/>
      <c r="AE392" s="33"/>
      <c r="AR392" s="161" t="s">
        <v>373</v>
      </c>
      <c r="AT392" s="161" t="s">
        <v>299</v>
      </c>
      <c r="AU392" s="161" t="s">
        <v>83</v>
      </c>
      <c r="AY392" s="18" t="s">
        <v>157</v>
      </c>
      <c r="BE392" s="162">
        <f>IF(N392="základní",J392,0)</f>
        <v>0</v>
      </c>
      <c r="BF392" s="162">
        <f>IF(N392="snížená",J392,0)</f>
        <v>0</v>
      </c>
      <c r="BG392" s="162">
        <f>IF(N392="zákl. přenesená",J392,0)</f>
        <v>0</v>
      </c>
      <c r="BH392" s="162">
        <f>IF(N392="sníž. přenesená",J392,0)</f>
        <v>0</v>
      </c>
      <c r="BI392" s="162">
        <f>IF(N392="nulová",J392,0)</f>
        <v>0</v>
      </c>
      <c r="BJ392" s="18" t="s">
        <v>81</v>
      </c>
      <c r="BK392" s="162">
        <f>ROUND(I392*H392,2)</f>
        <v>0</v>
      </c>
      <c r="BL392" s="18" t="s">
        <v>268</v>
      </c>
      <c r="BM392" s="161" t="s">
        <v>1647</v>
      </c>
    </row>
    <row r="393" spans="1:65" s="2" customFormat="1" ht="11.25">
      <c r="A393" s="33"/>
      <c r="B393" s="34"/>
      <c r="C393" s="33"/>
      <c r="D393" s="163" t="s">
        <v>166</v>
      </c>
      <c r="E393" s="33"/>
      <c r="F393" s="164" t="s">
        <v>1646</v>
      </c>
      <c r="G393" s="33"/>
      <c r="H393" s="33"/>
      <c r="I393" s="165"/>
      <c r="J393" s="33"/>
      <c r="K393" s="33"/>
      <c r="L393" s="34"/>
      <c r="M393" s="166"/>
      <c r="N393" s="167"/>
      <c r="O393" s="59"/>
      <c r="P393" s="59"/>
      <c r="Q393" s="59"/>
      <c r="R393" s="59"/>
      <c r="S393" s="59"/>
      <c r="T393" s="60"/>
      <c r="U393" s="33"/>
      <c r="V393" s="33"/>
      <c r="W393" s="33"/>
      <c r="X393" s="33"/>
      <c r="Y393" s="33"/>
      <c r="Z393" s="33"/>
      <c r="AA393" s="33"/>
      <c r="AB393" s="33"/>
      <c r="AC393" s="33"/>
      <c r="AD393" s="33"/>
      <c r="AE393" s="33"/>
      <c r="AT393" s="18" t="s">
        <v>166</v>
      </c>
      <c r="AU393" s="18" t="s">
        <v>83</v>
      </c>
    </row>
    <row r="394" spans="1:65" s="2" customFormat="1" ht="19.5">
      <c r="A394" s="33"/>
      <c r="B394" s="34"/>
      <c r="C394" s="33"/>
      <c r="D394" s="163" t="s">
        <v>168</v>
      </c>
      <c r="E394" s="33"/>
      <c r="F394" s="168" t="s">
        <v>1648</v>
      </c>
      <c r="G394" s="33"/>
      <c r="H394" s="33"/>
      <c r="I394" s="165"/>
      <c r="J394" s="33"/>
      <c r="K394" s="33"/>
      <c r="L394" s="34"/>
      <c r="M394" s="166"/>
      <c r="N394" s="167"/>
      <c r="O394" s="59"/>
      <c r="P394" s="59"/>
      <c r="Q394" s="59"/>
      <c r="R394" s="59"/>
      <c r="S394" s="59"/>
      <c r="T394" s="60"/>
      <c r="U394" s="33"/>
      <c r="V394" s="33"/>
      <c r="W394" s="33"/>
      <c r="X394" s="33"/>
      <c r="Y394" s="33"/>
      <c r="Z394" s="33"/>
      <c r="AA394" s="33"/>
      <c r="AB394" s="33"/>
      <c r="AC394" s="33"/>
      <c r="AD394" s="33"/>
      <c r="AE394" s="33"/>
      <c r="AT394" s="18" t="s">
        <v>168</v>
      </c>
      <c r="AU394" s="18" t="s">
        <v>83</v>
      </c>
    </row>
    <row r="395" spans="1:65" s="2" customFormat="1" ht="16.5" customHeight="1">
      <c r="A395" s="33"/>
      <c r="B395" s="149"/>
      <c r="C395" s="192" t="s">
        <v>509</v>
      </c>
      <c r="D395" s="192" t="s">
        <v>299</v>
      </c>
      <c r="E395" s="193" t="s">
        <v>1649</v>
      </c>
      <c r="F395" s="194" t="s">
        <v>1650</v>
      </c>
      <c r="G395" s="195" t="s">
        <v>336</v>
      </c>
      <c r="H395" s="196">
        <v>20</v>
      </c>
      <c r="I395" s="197"/>
      <c r="J395" s="198">
        <f>ROUND(I395*H395,2)</f>
        <v>0</v>
      </c>
      <c r="K395" s="194" t="s">
        <v>163</v>
      </c>
      <c r="L395" s="199"/>
      <c r="M395" s="200" t="s">
        <v>1</v>
      </c>
      <c r="N395" s="201" t="s">
        <v>40</v>
      </c>
      <c r="O395" s="59"/>
      <c r="P395" s="159">
        <f>O395*H395</f>
        <v>0</v>
      </c>
      <c r="Q395" s="159">
        <v>1.2999999999999999E-4</v>
      </c>
      <c r="R395" s="159">
        <f>Q395*H395</f>
        <v>2.5999999999999999E-3</v>
      </c>
      <c r="S395" s="159">
        <v>0</v>
      </c>
      <c r="T395" s="160">
        <f>S395*H395</f>
        <v>0</v>
      </c>
      <c r="U395" s="33"/>
      <c r="V395" s="33"/>
      <c r="W395" s="33"/>
      <c r="X395" s="33"/>
      <c r="Y395" s="33"/>
      <c r="Z395" s="33"/>
      <c r="AA395" s="33"/>
      <c r="AB395" s="33"/>
      <c r="AC395" s="33"/>
      <c r="AD395" s="33"/>
      <c r="AE395" s="33"/>
      <c r="AR395" s="161" t="s">
        <v>373</v>
      </c>
      <c r="AT395" s="161" t="s">
        <v>299</v>
      </c>
      <c r="AU395" s="161" t="s">
        <v>83</v>
      </c>
      <c r="AY395" s="18" t="s">
        <v>157</v>
      </c>
      <c r="BE395" s="162">
        <f>IF(N395="základní",J395,0)</f>
        <v>0</v>
      </c>
      <c r="BF395" s="162">
        <f>IF(N395="snížená",J395,0)</f>
        <v>0</v>
      </c>
      <c r="BG395" s="162">
        <f>IF(N395="zákl. přenesená",J395,0)</f>
        <v>0</v>
      </c>
      <c r="BH395" s="162">
        <f>IF(N395="sníž. přenesená",J395,0)</f>
        <v>0</v>
      </c>
      <c r="BI395" s="162">
        <f>IF(N395="nulová",J395,0)</f>
        <v>0</v>
      </c>
      <c r="BJ395" s="18" t="s">
        <v>81</v>
      </c>
      <c r="BK395" s="162">
        <f>ROUND(I395*H395,2)</f>
        <v>0</v>
      </c>
      <c r="BL395" s="18" t="s">
        <v>268</v>
      </c>
      <c r="BM395" s="161" t="s">
        <v>1651</v>
      </c>
    </row>
    <row r="396" spans="1:65" s="2" customFormat="1" ht="11.25">
      <c r="A396" s="33"/>
      <c r="B396" s="34"/>
      <c r="C396" s="33"/>
      <c r="D396" s="163" t="s">
        <v>166</v>
      </c>
      <c r="E396" s="33"/>
      <c r="F396" s="164" t="s">
        <v>1650</v>
      </c>
      <c r="G396" s="33"/>
      <c r="H396" s="33"/>
      <c r="I396" s="165"/>
      <c r="J396" s="33"/>
      <c r="K396" s="33"/>
      <c r="L396" s="34"/>
      <c r="M396" s="166"/>
      <c r="N396" s="167"/>
      <c r="O396" s="59"/>
      <c r="P396" s="59"/>
      <c r="Q396" s="59"/>
      <c r="R396" s="59"/>
      <c r="S396" s="59"/>
      <c r="T396" s="60"/>
      <c r="U396" s="33"/>
      <c r="V396" s="33"/>
      <c r="W396" s="33"/>
      <c r="X396" s="33"/>
      <c r="Y396" s="33"/>
      <c r="Z396" s="33"/>
      <c r="AA396" s="33"/>
      <c r="AB396" s="33"/>
      <c r="AC396" s="33"/>
      <c r="AD396" s="33"/>
      <c r="AE396" s="33"/>
      <c r="AT396" s="18" t="s">
        <v>166</v>
      </c>
      <c r="AU396" s="18" t="s">
        <v>83</v>
      </c>
    </row>
    <row r="397" spans="1:65" s="2" customFormat="1" ht="19.5">
      <c r="A397" s="33"/>
      <c r="B397" s="34"/>
      <c r="C397" s="33"/>
      <c r="D397" s="163" t="s">
        <v>168</v>
      </c>
      <c r="E397" s="33"/>
      <c r="F397" s="168" t="s">
        <v>1652</v>
      </c>
      <c r="G397" s="33"/>
      <c r="H397" s="33"/>
      <c r="I397" s="165"/>
      <c r="J397" s="33"/>
      <c r="K397" s="33"/>
      <c r="L397" s="34"/>
      <c r="M397" s="166"/>
      <c r="N397" s="167"/>
      <c r="O397" s="59"/>
      <c r="P397" s="59"/>
      <c r="Q397" s="59"/>
      <c r="R397" s="59"/>
      <c r="S397" s="59"/>
      <c r="T397" s="60"/>
      <c r="U397" s="33"/>
      <c r="V397" s="33"/>
      <c r="W397" s="33"/>
      <c r="X397" s="33"/>
      <c r="Y397" s="33"/>
      <c r="Z397" s="33"/>
      <c r="AA397" s="33"/>
      <c r="AB397" s="33"/>
      <c r="AC397" s="33"/>
      <c r="AD397" s="33"/>
      <c r="AE397" s="33"/>
      <c r="AT397" s="18" t="s">
        <v>168</v>
      </c>
      <c r="AU397" s="18" t="s">
        <v>83</v>
      </c>
    </row>
    <row r="398" spans="1:65" s="14" customFormat="1" ht="11.25">
      <c r="B398" s="176"/>
      <c r="D398" s="163" t="s">
        <v>170</v>
      </c>
      <c r="F398" s="178" t="s">
        <v>1653</v>
      </c>
      <c r="H398" s="179">
        <v>20</v>
      </c>
      <c r="I398" s="180"/>
      <c r="L398" s="176"/>
      <c r="M398" s="181"/>
      <c r="N398" s="182"/>
      <c r="O398" s="182"/>
      <c r="P398" s="182"/>
      <c r="Q398" s="182"/>
      <c r="R398" s="182"/>
      <c r="S398" s="182"/>
      <c r="T398" s="183"/>
      <c r="AT398" s="177" t="s">
        <v>170</v>
      </c>
      <c r="AU398" s="177" t="s">
        <v>83</v>
      </c>
      <c r="AV398" s="14" t="s">
        <v>83</v>
      </c>
      <c r="AW398" s="14" t="s">
        <v>3</v>
      </c>
      <c r="AX398" s="14" t="s">
        <v>81</v>
      </c>
      <c r="AY398" s="177" t="s">
        <v>157</v>
      </c>
    </row>
    <row r="399" spans="1:65" s="2" customFormat="1" ht="24.2" customHeight="1">
      <c r="A399" s="33"/>
      <c r="B399" s="149"/>
      <c r="C399" s="150" t="s">
        <v>515</v>
      </c>
      <c r="D399" s="150" t="s">
        <v>159</v>
      </c>
      <c r="E399" s="151" t="s">
        <v>1654</v>
      </c>
      <c r="F399" s="152" t="s">
        <v>1655</v>
      </c>
      <c r="G399" s="153" t="s">
        <v>183</v>
      </c>
      <c r="H399" s="154">
        <v>1</v>
      </c>
      <c r="I399" s="155"/>
      <c r="J399" s="156">
        <f>ROUND(I399*H399,2)</f>
        <v>0</v>
      </c>
      <c r="K399" s="152" t="s">
        <v>163</v>
      </c>
      <c r="L399" s="34"/>
      <c r="M399" s="157" t="s">
        <v>1</v>
      </c>
      <c r="N399" s="158" t="s">
        <v>40</v>
      </c>
      <c r="O399" s="59"/>
      <c r="P399" s="159">
        <f>O399*H399</f>
        <v>0</v>
      </c>
      <c r="Q399" s="159">
        <v>0</v>
      </c>
      <c r="R399" s="159">
        <f>Q399*H399</f>
        <v>0</v>
      </c>
      <c r="S399" s="159">
        <v>0</v>
      </c>
      <c r="T399" s="160">
        <f>S399*H399</f>
        <v>0</v>
      </c>
      <c r="U399" s="33"/>
      <c r="V399" s="33"/>
      <c r="W399" s="33"/>
      <c r="X399" s="33"/>
      <c r="Y399" s="33"/>
      <c r="Z399" s="33"/>
      <c r="AA399" s="33"/>
      <c r="AB399" s="33"/>
      <c r="AC399" s="33"/>
      <c r="AD399" s="33"/>
      <c r="AE399" s="33"/>
      <c r="AR399" s="161" t="s">
        <v>268</v>
      </c>
      <c r="AT399" s="161" t="s">
        <v>159</v>
      </c>
      <c r="AU399" s="161" t="s">
        <v>83</v>
      </c>
      <c r="AY399" s="18" t="s">
        <v>157</v>
      </c>
      <c r="BE399" s="162">
        <f>IF(N399="základní",J399,0)</f>
        <v>0</v>
      </c>
      <c r="BF399" s="162">
        <f>IF(N399="snížená",J399,0)</f>
        <v>0</v>
      </c>
      <c r="BG399" s="162">
        <f>IF(N399="zákl. přenesená",J399,0)</f>
        <v>0</v>
      </c>
      <c r="BH399" s="162">
        <f>IF(N399="sníž. přenesená",J399,0)</f>
        <v>0</v>
      </c>
      <c r="BI399" s="162">
        <f>IF(N399="nulová",J399,0)</f>
        <v>0</v>
      </c>
      <c r="BJ399" s="18" t="s">
        <v>81</v>
      </c>
      <c r="BK399" s="162">
        <f>ROUND(I399*H399,2)</f>
        <v>0</v>
      </c>
      <c r="BL399" s="18" t="s">
        <v>268</v>
      </c>
      <c r="BM399" s="161" t="s">
        <v>1656</v>
      </c>
    </row>
    <row r="400" spans="1:65" s="2" customFormat="1" ht="29.25">
      <c r="A400" s="33"/>
      <c r="B400" s="34"/>
      <c r="C400" s="33"/>
      <c r="D400" s="163" t="s">
        <v>166</v>
      </c>
      <c r="E400" s="33"/>
      <c r="F400" s="164" t="s">
        <v>1657</v>
      </c>
      <c r="G400" s="33"/>
      <c r="H400" s="33"/>
      <c r="I400" s="165"/>
      <c r="J400" s="33"/>
      <c r="K400" s="33"/>
      <c r="L400" s="34"/>
      <c r="M400" s="166"/>
      <c r="N400" s="167"/>
      <c r="O400" s="59"/>
      <c r="P400" s="59"/>
      <c r="Q400" s="59"/>
      <c r="R400" s="59"/>
      <c r="S400" s="59"/>
      <c r="T400" s="60"/>
      <c r="U400" s="33"/>
      <c r="V400" s="33"/>
      <c r="W400" s="33"/>
      <c r="X400" s="33"/>
      <c r="Y400" s="33"/>
      <c r="Z400" s="33"/>
      <c r="AA400" s="33"/>
      <c r="AB400" s="33"/>
      <c r="AC400" s="33"/>
      <c r="AD400" s="33"/>
      <c r="AE400" s="33"/>
      <c r="AT400" s="18" t="s">
        <v>166</v>
      </c>
      <c r="AU400" s="18" t="s">
        <v>83</v>
      </c>
    </row>
    <row r="401" spans="1:65" s="13" customFormat="1" ht="11.25">
      <c r="B401" s="169"/>
      <c r="D401" s="163" t="s">
        <v>170</v>
      </c>
      <c r="E401" s="170" t="s">
        <v>1</v>
      </c>
      <c r="F401" s="171" t="s">
        <v>1427</v>
      </c>
      <c r="H401" s="170" t="s">
        <v>1</v>
      </c>
      <c r="I401" s="172"/>
      <c r="L401" s="169"/>
      <c r="M401" s="173"/>
      <c r="N401" s="174"/>
      <c r="O401" s="174"/>
      <c r="P401" s="174"/>
      <c r="Q401" s="174"/>
      <c r="R401" s="174"/>
      <c r="S401" s="174"/>
      <c r="T401" s="175"/>
      <c r="AT401" s="170" t="s">
        <v>170</v>
      </c>
      <c r="AU401" s="170" t="s">
        <v>83</v>
      </c>
      <c r="AV401" s="13" t="s">
        <v>81</v>
      </c>
      <c r="AW401" s="13" t="s">
        <v>32</v>
      </c>
      <c r="AX401" s="13" t="s">
        <v>75</v>
      </c>
      <c r="AY401" s="170" t="s">
        <v>157</v>
      </c>
    </row>
    <row r="402" spans="1:65" s="13" customFormat="1" ht="22.5">
      <c r="B402" s="169"/>
      <c r="D402" s="163" t="s">
        <v>170</v>
      </c>
      <c r="E402" s="170" t="s">
        <v>1</v>
      </c>
      <c r="F402" s="171" t="s">
        <v>1658</v>
      </c>
      <c r="H402" s="170" t="s">
        <v>1</v>
      </c>
      <c r="I402" s="172"/>
      <c r="L402" s="169"/>
      <c r="M402" s="173"/>
      <c r="N402" s="174"/>
      <c r="O402" s="174"/>
      <c r="P402" s="174"/>
      <c r="Q402" s="174"/>
      <c r="R402" s="174"/>
      <c r="S402" s="174"/>
      <c r="T402" s="175"/>
      <c r="AT402" s="170" t="s">
        <v>170</v>
      </c>
      <c r="AU402" s="170" t="s">
        <v>83</v>
      </c>
      <c r="AV402" s="13" t="s">
        <v>81</v>
      </c>
      <c r="AW402" s="13" t="s">
        <v>32</v>
      </c>
      <c r="AX402" s="13" t="s">
        <v>75</v>
      </c>
      <c r="AY402" s="170" t="s">
        <v>157</v>
      </c>
    </row>
    <row r="403" spans="1:65" s="14" customFormat="1" ht="11.25">
      <c r="B403" s="176"/>
      <c r="D403" s="163" t="s">
        <v>170</v>
      </c>
      <c r="E403" s="177" t="s">
        <v>1</v>
      </c>
      <c r="F403" s="178" t="s">
        <v>81</v>
      </c>
      <c r="H403" s="179">
        <v>1</v>
      </c>
      <c r="I403" s="180"/>
      <c r="L403" s="176"/>
      <c r="M403" s="181"/>
      <c r="N403" s="182"/>
      <c r="O403" s="182"/>
      <c r="P403" s="182"/>
      <c r="Q403" s="182"/>
      <c r="R403" s="182"/>
      <c r="S403" s="182"/>
      <c r="T403" s="183"/>
      <c r="AT403" s="177" t="s">
        <v>170</v>
      </c>
      <c r="AU403" s="177" t="s">
        <v>83</v>
      </c>
      <c r="AV403" s="14" t="s">
        <v>83</v>
      </c>
      <c r="AW403" s="14" t="s">
        <v>32</v>
      </c>
      <c r="AX403" s="14" t="s">
        <v>81</v>
      </c>
      <c r="AY403" s="177" t="s">
        <v>157</v>
      </c>
    </row>
    <row r="404" spans="1:65" s="2" customFormat="1" ht="24.2" customHeight="1">
      <c r="A404" s="33"/>
      <c r="B404" s="149"/>
      <c r="C404" s="192" t="s">
        <v>525</v>
      </c>
      <c r="D404" s="192" t="s">
        <v>299</v>
      </c>
      <c r="E404" s="193" t="s">
        <v>1659</v>
      </c>
      <c r="F404" s="194" t="s">
        <v>1660</v>
      </c>
      <c r="G404" s="195" t="s">
        <v>336</v>
      </c>
      <c r="H404" s="196">
        <v>1</v>
      </c>
      <c r="I404" s="197"/>
      <c r="J404" s="198">
        <f>ROUND(I404*H404,2)</f>
        <v>0</v>
      </c>
      <c r="K404" s="194" t="s">
        <v>163</v>
      </c>
      <c r="L404" s="199"/>
      <c r="M404" s="200" t="s">
        <v>1</v>
      </c>
      <c r="N404" s="201" t="s">
        <v>40</v>
      </c>
      <c r="O404" s="59"/>
      <c r="P404" s="159">
        <f>O404*H404</f>
        <v>0</v>
      </c>
      <c r="Q404" s="159">
        <v>5.8E-4</v>
      </c>
      <c r="R404" s="159">
        <f>Q404*H404</f>
        <v>5.8E-4</v>
      </c>
      <c r="S404" s="159">
        <v>0</v>
      </c>
      <c r="T404" s="160">
        <f>S404*H404</f>
        <v>0</v>
      </c>
      <c r="U404" s="33"/>
      <c r="V404" s="33"/>
      <c r="W404" s="33"/>
      <c r="X404" s="33"/>
      <c r="Y404" s="33"/>
      <c r="Z404" s="33"/>
      <c r="AA404" s="33"/>
      <c r="AB404" s="33"/>
      <c r="AC404" s="33"/>
      <c r="AD404" s="33"/>
      <c r="AE404" s="33"/>
      <c r="AR404" s="161" t="s">
        <v>373</v>
      </c>
      <c r="AT404" s="161" t="s">
        <v>299</v>
      </c>
      <c r="AU404" s="161" t="s">
        <v>83</v>
      </c>
      <c r="AY404" s="18" t="s">
        <v>157</v>
      </c>
      <c r="BE404" s="162">
        <f>IF(N404="základní",J404,0)</f>
        <v>0</v>
      </c>
      <c r="BF404" s="162">
        <f>IF(N404="snížená",J404,0)</f>
        <v>0</v>
      </c>
      <c r="BG404" s="162">
        <f>IF(N404="zákl. přenesená",J404,0)</f>
        <v>0</v>
      </c>
      <c r="BH404" s="162">
        <f>IF(N404="sníž. přenesená",J404,0)</f>
        <v>0</v>
      </c>
      <c r="BI404" s="162">
        <f>IF(N404="nulová",J404,0)</f>
        <v>0</v>
      </c>
      <c r="BJ404" s="18" t="s">
        <v>81</v>
      </c>
      <c r="BK404" s="162">
        <f>ROUND(I404*H404,2)</f>
        <v>0</v>
      </c>
      <c r="BL404" s="18" t="s">
        <v>268</v>
      </c>
      <c r="BM404" s="161" t="s">
        <v>1661</v>
      </c>
    </row>
    <row r="405" spans="1:65" s="2" customFormat="1" ht="19.5">
      <c r="A405" s="33"/>
      <c r="B405" s="34"/>
      <c r="C405" s="33"/>
      <c r="D405" s="163" t="s">
        <v>166</v>
      </c>
      <c r="E405" s="33"/>
      <c r="F405" s="164" t="s">
        <v>1660</v>
      </c>
      <c r="G405" s="33"/>
      <c r="H405" s="33"/>
      <c r="I405" s="165"/>
      <c r="J405" s="33"/>
      <c r="K405" s="33"/>
      <c r="L405" s="34"/>
      <c r="M405" s="166"/>
      <c r="N405" s="167"/>
      <c r="O405" s="59"/>
      <c r="P405" s="59"/>
      <c r="Q405" s="59"/>
      <c r="R405" s="59"/>
      <c r="S405" s="59"/>
      <c r="T405" s="60"/>
      <c r="U405" s="33"/>
      <c r="V405" s="33"/>
      <c r="W405" s="33"/>
      <c r="X405" s="33"/>
      <c r="Y405" s="33"/>
      <c r="Z405" s="33"/>
      <c r="AA405" s="33"/>
      <c r="AB405" s="33"/>
      <c r="AC405" s="33"/>
      <c r="AD405" s="33"/>
      <c r="AE405" s="33"/>
      <c r="AT405" s="18" t="s">
        <v>166</v>
      </c>
      <c r="AU405" s="18" t="s">
        <v>83</v>
      </c>
    </row>
    <row r="406" spans="1:65" s="2" customFormat="1" ht="16.5" customHeight="1">
      <c r="A406" s="33"/>
      <c r="B406" s="149"/>
      <c r="C406" s="150" t="s">
        <v>530</v>
      </c>
      <c r="D406" s="150" t="s">
        <v>159</v>
      </c>
      <c r="E406" s="151" t="s">
        <v>1662</v>
      </c>
      <c r="F406" s="152" t="s">
        <v>1663</v>
      </c>
      <c r="G406" s="153" t="s">
        <v>336</v>
      </c>
      <c r="H406" s="154">
        <v>2</v>
      </c>
      <c r="I406" s="155"/>
      <c r="J406" s="156">
        <f>ROUND(I406*H406,2)</f>
        <v>0</v>
      </c>
      <c r="K406" s="152" t="s">
        <v>163</v>
      </c>
      <c r="L406" s="34"/>
      <c r="M406" s="157" t="s">
        <v>1</v>
      </c>
      <c r="N406" s="158" t="s">
        <v>40</v>
      </c>
      <c r="O406" s="59"/>
      <c r="P406" s="159">
        <f>O406*H406</f>
        <v>0</v>
      </c>
      <c r="Q406" s="159">
        <v>0</v>
      </c>
      <c r="R406" s="159">
        <f>Q406*H406</f>
        <v>0</v>
      </c>
      <c r="S406" s="159">
        <v>0</v>
      </c>
      <c r="T406" s="160">
        <f>S406*H406</f>
        <v>0</v>
      </c>
      <c r="U406" s="33"/>
      <c r="V406" s="33"/>
      <c r="W406" s="33"/>
      <c r="X406" s="33"/>
      <c r="Y406" s="33"/>
      <c r="Z406" s="33"/>
      <c r="AA406" s="33"/>
      <c r="AB406" s="33"/>
      <c r="AC406" s="33"/>
      <c r="AD406" s="33"/>
      <c r="AE406" s="33"/>
      <c r="AR406" s="161" t="s">
        <v>268</v>
      </c>
      <c r="AT406" s="161" t="s">
        <v>159</v>
      </c>
      <c r="AU406" s="161" t="s">
        <v>83</v>
      </c>
      <c r="AY406" s="18" t="s">
        <v>157</v>
      </c>
      <c r="BE406" s="162">
        <f>IF(N406="základní",J406,0)</f>
        <v>0</v>
      </c>
      <c r="BF406" s="162">
        <f>IF(N406="snížená",J406,0)</f>
        <v>0</v>
      </c>
      <c r="BG406" s="162">
        <f>IF(N406="zákl. přenesená",J406,0)</f>
        <v>0</v>
      </c>
      <c r="BH406" s="162">
        <f>IF(N406="sníž. přenesená",J406,0)</f>
        <v>0</v>
      </c>
      <c r="BI406" s="162">
        <f>IF(N406="nulová",J406,0)</f>
        <v>0</v>
      </c>
      <c r="BJ406" s="18" t="s">
        <v>81</v>
      </c>
      <c r="BK406" s="162">
        <f>ROUND(I406*H406,2)</f>
        <v>0</v>
      </c>
      <c r="BL406" s="18" t="s">
        <v>268</v>
      </c>
      <c r="BM406" s="161" t="s">
        <v>1664</v>
      </c>
    </row>
    <row r="407" spans="1:65" s="2" customFormat="1" ht="11.25">
      <c r="A407" s="33"/>
      <c r="B407" s="34"/>
      <c r="C407" s="33"/>
      <c r="D407" s="163" t="s">
        <v>166</v>
      </c>
      <c r="E407" s="33"/>
      <c r="F407" s="164" t="s">
        <v>1665</v>
      </c>
      <c r="G407" s="33"/>
      <c r="H407" s="33"/>
      <c r="I407" s="165"/>
      <c r="J407" s="33"/>
      <c r="K407" s="33"/>
      <c r="L407" s="34"/>
      <c r="M407" s="166"/>
      <c r="N407" s="167"/>
      <c r="O407" s="59"/>
      <c r="P407" s="59"/>
      <c r="Q407" s="59"/>
      <c r="R407" s="59"/>
      <c r="S407" s="59"/>
      <c r="T407" s="60"/>
      <c r="U407" s="33"/>
      <c r="V407" s="33"/>
      <c r="W407" s="33"/>
      <c r="X407" s="33"/>
      <c r="Y407" s="33"/>
      <c r="Z407" s="33"/>
      <c r="AA407" s="33"/>
      <c r="AB407" s="33"/>
      <c r="AC407" s="33"/>
      <c r="AD407" s="33"/>
      <c r="AE407" s="33"/>
      <c r="AT407" s="18" t="s">
        <v>166</v>
      </c>
      <c r="AU407" s="18" t="s">
        <v>83</v>
      </c>
    </row>
    <row r="408" spans="1:65" s="13" customFormat="1" ht="11.25">
      <c r="B408" s="169"/>
      <c r="D408" s="163" t="s">
        <v>170</v>
      </c>
      <c r="E408" s="170" t="s">
        <v>1</v>
      </c>
      <c r="F408" s="171" t="s">
        <v>1427</v>
      </c>
      <c r="H408" s="170" t="s">
        <v>1</v>
      </c>
      <c r="I408" s="172"/>
      <c r="L408" s="169"/>
      <c r="M408" s="173"/>
      <c r="N408" s="174"/>
      <c r="O408" s="174"/>
      <c r="P408" s="174"/>
      <c r="Q408" s="174"/>
      <c r="R408" s="174"/>
      <c r="S408" s="174"/>
      <c r="T408" s="175"/>
      <c r="AT408" s="170" t="s">
        <v>170</v>
      </c>
      <c r="AU408" s="170" t="s">
        <v>83</v>
      </c>
      <c r="AV408" s="13" t="s">
        <v>81</v>
      </c>
      <c r="AW408" s="13" t="s">
        <v>32</v>
      </c>
      <c r="AX408" s="13" t="s">
        <v>75</v>
      </c>
      <c r="AY408" s="170" t="s">
        <v>157</v>
      </c>
    </row>
    <row r="409" spans="1:65" s="13" customFormat="1" ht="22.5">
      <c r="B409" s="169"/>
      <c r="D409" s="163" t="s">
        <v>170</v>
      </c>
      <c r="E409" s="170" t="s">
        <v>1</v>
      </c>
      <c r="F409" s="171" t="s">
        <v>1666</v>
      </c>
      <c r="H409" s="170" t="s">
        <v>1</v>
      </c>
      <c r="I409" s="172"/>
      <c r="L409" s="169"/>
      <c r="M409" s="173"/>
      <c r="N409" s="174"/>
      <c r="O409" s="174"/>
      <c r="P409" s="174"/>
      <c r="Q409" s="174"/>
      <c r="R409" s="174"/>
      <c r="S409" s="174"/>
      <c r="T409" s="175"/>
      <c r="AT409" s="170" t="s">
        <v>170</v>
      </c>
      <c r="AU409" s="170" t="s">
        <v>83</v>
      </c>
      <c r="AV409" s="13" t="s">
        <v>81</v>
      </c>
      <c r="AW409" s="13" t="s">
        <v>32</v>
      </c>
      <c r="AX409" s="13" t="s">
        <v>75</v>
      </c>
      <c r="AY409" s="170" t="s">
        <v>157</v>
      </c>
    </row>
    <row r="410" spans="1:65" s="13" customFormat="1" ht="22.5">
      <c r="B410" s="169"/>
      <c r="D410" s="163" t="s">
        <v>170</v>
      </c>
      <c r="E410" s="170" t="s">
        <v>1</v>
      </c>
      <c r="F410" s="171" t="s">
        <v>1667</v>
      </c>
      <c r="H410" s="170" t="s">
        <v>1</v>
      </c>
      <c r="I410" s="172"/>
      <c r="L410" s="169"/>
      <c r="M410" s="173"/>
      <c r="N410" s="174"/>
      <c r="O410" s="174"/>
      <c r="P410" s="174"/>
      <c r="Q410" s="174"/>
      <c r="R410" s="174"/>
      <c r="S410" s="174"/>
      <c r="T410" s="175"/>
      <c r="AT410" s="170" t="s">
        <v>170</v>
      </c>
      <c r="AU410" s="170" t="s">
        <v>83</v>
      </c>
      <c r="AV410" s="13" t="s">
        <v>81</v>
      </c>
      <c r="AW410" s="13" t="s">
        <v>32</v>
      </c>
      <c r="AX410" s="13" t="s">
        <v>75</v>
      </c>
      <c r="AY410" s="170" t="s">
        <v>157</v>
      </c>
    </row>
    <row r="411" spans="1:65" s="13" customFormat="1" ht="22.5">
      <c r="B411" s="169"/>
      <c r="D411" s="163" t="s">
        <v>170</v>
      </c>
      <c r="E411" s="170" t="s">
        <v>1</v>
      </c>
      <c r="F411" s="171" t="s">
        <v>1668</v>
      </c>
      <c r="H411" s="170" t="s">
        <v>1</v>
      </c>
      <c r="I411" s="172"/>
      <c r="L411" s="169"/>
      <c r="M411" s="173"/>
      <c r="N411" s="174"/>
      <c r="O411" s="174"/>
      <c r="P411" s="174"/>
      <c r="Q411" s="174"/>
      <c r="R411" s="174"/>
      <c r="S411" s="174"/>
      <c r="T411" s="175"/>
      <c r="AT411" s="170" t="s">
        <v>170</v>
      </c>
      <c r="AU411" s="170" t="s">
        <v>83</v>
      </c>
      <c r="AV411" s="13" t="s">
        <v>81</v>
      </c>
      <c r="AW411" s="13" t="s">
        <v>32</v>
      </c>
      <c r="AX411" s="13" t="s">
        <v>75</v>
      </c>
      <c r="AY411" s="170" t="s">
        <v>157</v>
      </c>
    </row>
    <row r="412" spans="1:65" s="14" customFormat="1" ht="11.25">
      <c r="B412" s="176"/>
      <c r="D412" s="163" t="s">
        <v>170</v>
      </c>
      <c r="E412" s="177" t="s">
        <v>1</v>
      </c>
      <c r="F412" s="178" t="s">
        <v>83</v>
      </c>
      <c r="H412" s="179">
        <v>2</v>
      </c>
      <c r="I412" s="180"/>
      <c r="L412" s="176"/>
      <c r="M412" s="181"/>
      <c r="N412" s="182"/>
      <c r="O412" s="182"/>
      <c r="P412" s="182"/>
      <c r="Q412" s="182"/>
      <c r="R412" s="182"/>
      <c r="S412" s="182"/>
      <c r="T412" s="183"/>
      <c r="AT412" s="177" t="s">
        <v>170</v>
      </c>
      <c r="AU412" s="177" t="s">
        <v>83</v>
      </c>
      <c r="AV412" s="14" t="s">
        <v>83</v>
      </c>
      <c r="AW412" s="14" t="s">
        <v>32</v>
      </c>
      <c r="AX412" s="14" t="s">
        <v>75</v>
      </c>
      <c r="AY412" s="177" t="s">
        <v>157</v>
      </c>
    </row>
    <row r="413" spans="1:65" s="15" customFormat="1" ht="11.25">
      <c r="B413" s="184"/>
      <c r="D413" s="163" t="s">
        <v>170</v>
      </c>
      <c r="E413" s="185" t="s">
        <v>1</v>
      </c>
      <c r="F413" s="186" t="s">
        <v>195</v>
      </c>
      <c r="H413" s="187">
        <v>2</v>
      </c>
      <c r="I413" s="188"/>
      <c r="L413" s="184"/>
      <c r="M413" s="189"/>
      <c r="N413" s="190"/>
      <c r="O413" s="190"/>
      <c r="P413" s="190"/>
      <c r="Q413" s="190"/>
      <c r="R413" s="190"/>
      <c r="S413" s="190"/>
      <c r="T413" s="191"/>
      <c r="AT413" s="185" t="s">
        <v>170</v>
      </c>
      <c r="AU413" s="185" t="s">
        <v>83</v>
      </c>
      <c r="AV413" s="15" t="s">
        <v>164</v>
      </c>
      <c r="AW413" s="15" t="s">
        <v>32</v>
      </c>
      <c r="AX413" s="15" t="s">
        <v>81</v>
      </c>
      <c r="AY413" s="185" t="s">
        <v>157</v>
      </c>
    </row>
    <row r="414" spans="1:65" s="2" customFormat="1" ht="24.2" customHeight="1">
      <c r="A414" s="33"/>
      <c r="B414" s="149"/>
      <c r="C414" s="192" t="s">
        <v>537</v>
      </c>
      <c r="D414" s="192" t="s">
        <v>299</v>
      </c>
      <c r="E414" s="193" t="s">
        <v>1669</v>
      </c>
      <c r="F414" s="194" t="s">
        <v>1670</v>
      </c>
      <c r="G414" s="195" t="s">
        <v>336</v>
      </c>
      <c r="H414" s="196">
        <v>2</v>
      </c>
      <c r="I414" s="197"/>
      <c r="J414" s="198">
        <f>ROUND(I414*H414,2)</f>
        <v>0</v>
      </c>
      <c r="K414" s="194" t="s">
        <v>163</v>
      </c>
      <c r="L414" s="199"/>
      <c r="M414" s="200" t="s">
        <v>1</v>
      </c>
      <c r="N414" s="201" t="s">
        <v>40</v>
      </c>
      <c r="O414" s="59"/>
      <c r="P414" s="159">
        <f>O414*H414</f>
        <v>0</v>
      </c>
      <c r="Q414" s="159">
        <v>3.4000000000000002E-4</v>
      </c>
      <c r="R414" s="159">
        <f>Q414*H414</f>
        <v>6.8000000000000005E-4</v>
      </c>
      <c r="S414" s="159">
        <v>0</v>
      </c>
      <c r="T414" s="160">
        <f>S414*H414</f>
        <v>0</v>
      </c>
      <c r="U414" s="33"/>
      <c r="V414" s="33"/>
      <c r="W414" s="33"/>
      <c r="X414" s="33"/>
      <c r="Y414" s="33"/>
      <c r="Z414" s="33"/>
      <c r="AA414" s="33"/>
      <c r="AB414" s="33"/>
      <c r="AC414" s="33"/>
      <c r="AD414" s="33"/>
      <c r="AE414" s="33"/>
      <c r="AR414" s="161" t="s">
        <v>373</v>
      </c>
      <c r="AT414" s="161" t="s">
        <v>299</v>
      </c>
      <c r="AU414" s="161" t="s">
        <v>83</v>
      </c>
      <c r="AY414" s="18" t="s">
        <v>157</v>
      </c>
      <c r="BE414" s="162">
        <f>IF(N414="základní",J414,0)</f>
        <v>0</v>
      </c>
      <c r="BF414" s="162">
        <f>IF(N414="snížená",J414,0)</f>
        <v>0</v>
      </c>
      <c r="BG414" s="162">
        <f>IF(N414="zákl. přenesená",J414,0)</f>
        <v>0</v>
      </c>
      <c r="BH414" s="162">
        <f>IF(N414="sníž. přenesená",J414,0)</f>
        <v>0</v>
      </c>
      <c r="BI414" s="162">
        <f>IF(N414="nulová",J414,0)</f>
        <v>0</v>
      </c>
      <c r="BJ414" s="18" t="s">
        <v>81</v>
      </c>
      <c r="BK414" s="162">
        <f>ROUND(I414*H414,2)</f>
        <v>0</v>
      </c>
      <c r="BL414" s="18" t="s">
        <v>268</v>
      </c>
      <c r="BM414" s="161" t="s">
        <v>1671</v>
      </c>
    </row>
    <row r="415" spans="1:65" s="2" customFormat="1" ht="11.25">
      <c r="A415" s="33"/>
      <c r="B415" s="34"/>
      <c r="C415" s="33"/>
      <c r="D415" s="163" t="s">
        <v>166</v>
      </c>
      <c r="E415" s="33"/>
      <c r="F415" s="164" t="s">
        <v>1670</v>
      </c>
      <c r="G415" s="33"/>
      <c r="H415" s="33"/>
      <c r="I415" s="165"/>
      <c r="J415" s="33"/>
      <c r="K415" s="33"/>
      <c r="L415" s="34"/>
      <c r="M415" s="166"/>
      <c r="N415" s="167"/>
      <c r="O415" s="59"/>
      <c r="P415" s="59"/>
      <c r="Q415" s="59"/>
      <c r="R415" s="59"/>
      <c r="S415" s="59"/>
      <c r="T415" s="60"/>
      <c r="U415" s="33"/>
      <c r="V415" s="33"/>
      <c r="W415" s="33"/>
      <c r="X415" s="33"/>
      <c r="Y415" s="33"/>
      <c r="Z415" s="33"/>
      <c r="AA415" s="33"/>
      <c r="AB415" s="33"/>
      <c r="AC415" s="33"/>
      <c r="AD415" s="33"/>
      <c r="AE415" s="33"/>
      <c r="AT415" s="18" t="s">
        <v>166</v>
      </c>
      <c r="AU415" s="18" t="s">
        <v>83</v>
      </c>
    </row>
    <row r="416" spans="1:65" s="2" customFormat="1" ht="24.2" customHeight="1">
      <c r="A416" s="33"/>
      <c r="B416" s="149"/>
      <c r="C416" s="150" t="s">
        <v>542</v>
      </c>
      <c r="D416" s="150" t="s">
        <v>159</v>
      </c>
      <c r="E416" s="151" t="s">
        <v>1672</v>
      </c>
      <c r="F416" s="152" t="s">
        <v>1673</v>
      </c>
      <c r="G416" s="153" t="s">
        <v>183</v>
      </c>
      <c r="H416" s="154">
        <v>10</v>
      </c>
      <c r="I416" s="155"/>
      <c r="J416" s="156">
        <f>ROUND(I416*H416,2)</f>
        <v>0</v>
      </c>
      <c r="K416" s="152" t="s">
        <v>163</v>
      </c>
      <c r="L416" s="34"/>
      <c r="M416" s="157" t="s">
        <v>1</v>
      </c>
      <c r="N416" s="158" t="s">
        <v>40</v>
      </c>
      <c r="O416" s="59"/>
      <c r="P416" s="159">
        <f>O416*H416</f>
        <v>0</v>
      </c>
      <c r="Q416" s="159">
        <v>0</v>
      </c>
      <c r="R416" s="159">
        <f>Q416*H416</f>
        <v>0</v>
      </c>
      <c r="S416" s="159">
        <v>0</v>
      </c>
      <c r="T416" s="160">
        <f>S416*H416</f>
        <v>0</v>
      </c>
      <c r="U416" s="33"/>
      <c r="V416" s="33"/>
      <c r="W416" s="33"/>
      <c r="X416" s="33"/>
      <c r="Y416" s="33"/>
      <c r="Z416" s="33"/>
      <c r="AA416" s="33"/>
      <c r="AB416" s="33"/>
      <c r="AC416" s="33"/>
      <c r="AD416" s="33"/>
      <c r="AE416" s="33"/>
      <c r="AR416" s="161" t="s">
        <v>268</v>
      </c>
      <c r="AT416" s="161" t="s">
        <v>159</v>
      </c>
      <c r="AU416" s="161" t="s">
        <v>83</v>
      </c>
      <c r="AY416" s="18" t="s">
        <v>157</v>
      </c>
      <c r="BE416" s="162">
        <f>IF(N416="základní",J416,0)</f>
        <v>0</v>
      </c>
      <c r="BF416" s="162">
        <f>IF(N416="snížená",J416,0)</f>
        <v>0</v>
      </c>
      <c r="BG416" s="162">
        <f>IF(N416="zákl. přenesená",J416,0)</f>
        <v>0</v>
      </c>
      <c r="BH416" s="162">
        <f>IF(N416="sníž. přenesená",J416,0)</f>
        <v>0</v>
      </c>
      <c r="BI416" s="162">
        <f>IF(N416="nulová",J416,0)</f>
        <v>0</v>
      </c>
      <c r="BJ416" s="18" t="s">
        <v>81</v>
      </c>
      <c r="BK416" s="162">
        <f>ROUND(I416*H416,2)</f>
        <v>0</v>
      </c>
      <c r="BL416" s="18" t="s">
        <v>268</v>
      </c>
      <c r="BM416" s="161" t="s">
        <v>1674</v>
      </c>
    </row>
    <row r="417" spans="1:65" s="2" customFormat="1" ht="29.25">
      <c r="A417" s="33"/>
      <c r="B417" s="34"/>
      <c r="C417" s="33"/>
      <c r="D417" s="163" t="s">
        <v>166</v>
      </c>
      <c r="E417" s="33"/>
      <c r="F417" s="164" t="s">
        <v>1675</v>
      </c>
      <c r="G417" s="33"/>
      <c r="H417" s="33"/>
      <c r="I417" s="165"/>
      <c r="J417" s="33"/>
      <c r="K417" s="33"/>
      <c r="L417" s="34"/>
      <c r="M417" s="166"/>
      <c r="N417" s="167"/>
      <c r="O417" s="59"/>
      <c r="P417" s="59"/>
      <c r="Q417" s="59"/>
      <c r="R417" s="59"/>
      <c r="S417" s="59"/>
      <c r="T417" s="60"/>
      <c r="U417" s="33"/>
      <c r="V417" s="33"/>
      <c r="W417" s="33"/>
      <c r="X417" s="33"/>
      <c r="Y417" s="33"/>
      <c r="Z417" s="33"/>
      <c r="AA417" s="33"/>
      <c r="AB417" s="33"/>
      <c r="AC417" s="33"/>
      <c r="AD417" s="33"/>
      <c r="AE417" s="33"/>
      <c r="AT417" s="18" t="s">
        <v>166</v>
      </c>
      <c r="AU417" s="18" t="s">
        <v>83</v>
      </c>
    </row>
    <row r="418" spans="1:65" s="2" customFormat="1" ht="24.2" customHeight="1">
      <c r="A418" s="33"/>
      <c r="B418" s="149"/>
      <c r="C418" s="150" t="s">
        <v>547</v>
      </c>
      <c r="D418" s="150" t="s">
        <v>159</v>
      </c>
      <c r="E418" s="151" t="s">
        <v>1676</v>
      </c>
      <c r="F418" s="152" t="s">
        <v>1677</v>
      </c>
      <c r="G418" s="153" t="s">
        <v>336</v>
      </c>
      <c r="H418" s="154">
        <v>3</v>
      </c>
      <c r="I418" s="155"/>
      <c r="J418" s="156">
        <f>ROUND(I418*H418,2)</f>
        <v>0</v>
      </c>
      <c r="K418" s="152" t="s">
        <v>163</v>
      </c>
      <c r="L418" s="34"/>
      <c r="M418" s="157" t="s">
        <v>1</v>
      </c>
      <c r="N418" s="158" t="s">
        <v>40</v>
      </c>
      <c r="O418" s="59"/>
      <c r="P418" s="159">
        <f>O418*H418</f>
        <v>0</v>
      </c>
      <c r="Q418" s="159">
        <v>0</v>
      </c>
      <c r="R418" s="159">
        <f>Q418*H418</f>
        <v>0</v>
      </c>
      <c r="S418" s="159">
        <v>0</v>
      </c>
      <c r="T418" s="160">
        <f>S418*H418</f>
        <v>0</v>
      </c>
      <c r="U418" s="33"/>
      <c r="V418" s="33"/>
      <c r="W418" s="33"/>
      <c r="X418" s="33"/>
      <c r="Y418" s="33"/>
      <c r="Z418" s="33"/>
      <c r="AA418" s="33"/>
      <c r="AB418" s="33"/>
      <c r="AC418" s="33"/>
      <c r="AD418" s="33"/>
      <c r="AE418" s="33"/>
      <c r="AR418" s="161" t="s">
        <v>268</v>
      </c>
      <c r="AT418" s="161" t="s">
        <v>159</v>
      </c>
      <c r="AU418" s="161" t="s">
        <v>83</v>
      </c>
      <c r="AY418" s="18" t="s">
        <v>157</v>
      </c>
      <c r="BE418" s="162">
        <f>IF(N418="základní",J418,0)</f>
        <v>0</v>
      </c>
      <c r="BF418" s="162">
        <f>IF(N418="snížená",J418,0)</f>
        <v>0</v>
      </c>
      <c r="BG418" s="162">
        <f>IF(N418="zákl. přenesená",J418,0)</f>
        <v>0</v>
      </c>
      <c r="BH418" s="162">
        <f>IF(N418="sníž. přenesená",J418,0)</f>
        <v>0</v>
      </c>
      <c r="BI418" s="162">
        <f>IF(N418="nulová",J418,0)</f>
        <v>0</v>
      </c>
      <c r="BJ418" s="18" t="s">
        <v>81</v>
      </c>
      <c r="BK418" s="162">
        <f>ROUND(I418*H418,2)</f>
        <v>0</v>
      </c>
      <c r="BL418" s="18" t="s">
        <v>268</v>
      </c>
      <c r="BM418" s="161" t="s">
        <v>1678</v>
      </c>
    </row>
    <row r="419" spans="1:65" s="2" customFormat="1" ht="29.25">
      <c r="A419" s="33"/>
      <c r="B419" s="34"/>
      <c r="C419" s="33"/>
      <c r="D419" s="163" t="s">
        <v>166</v>
      </c>
      <c r="E419" s="33"/>
      <c r="F419" s="164" t="s">
        <v>1679</v>
      </c>
      <c r="G419" s="33"/>
      <c r="H419" s="33"/>
      <c r="I419" s="165"/>
      <c r="J419" s="33"/>
      <c r="K419" s="33"/>
      <c r="L419" s="34"/>
      <c r="M419" s="166"/>
      <c r="N419" s="167"/>
      <c r="O419" s="59"/>
      <c r="P419" s="59"/>
      <c r="Q419" s="59"/>
      <c r="R419" s="59"/>
      <c r="S419" s="59"/>
      <c r="T419" s="60"/>
      <c r="U419" s="33"/>
      <c r="V419" s="33"/>
      <c r="W419" s="33"/>
      <c r="X419" s="33"/>
      <c r="Y419" s="33"/>
      <c r="Z419" s="33"/>
      <c r="AA419" s="33"/>
      <c r="AB419" s="33"/>
      <c r="AC419" s="33"/>
      <c r="AD419" s="33"/>
      <c r="AE419" s="33"/>
      <c r="AT419" s="18" t="s">
        <v>166</v>
      </c>
      <c r="AU419" s="18" t="s">
        <v>83</v>
      </c>
    </row>
    <row r="420" spans="1:65" s="2" customFormat="1" ht="21.75" customHeight="1">
      <c r="A420" s="33"/>
      <c r="B420" s="149"/>
      <c r="C420" s="150" t="s">
        <v>557</v>
      </c>
      <c r="D420" s="150" t="s">
        <v>159</v>
      </c>
      <c r="E420" s="151" t="s">
        <v>1680</v>
      </c>
      <c r="F420" s="152" t="s">
        <v>1681</v>
      </c>
      <c r="G420" s="153" t="s">
        <v>336</v>
      </c>
      <c r="H420" s="154">
        <v>1</v>
      </c>
      <c r="I420" s="155"/>
      <c r="J420" s="156">
        <f>ROUND(I420*H420,2)</f>
        <v>0</v>
      </c>
      <c r="K420" s="152" t="s">
        <v>163</v>
      </c>
      <c r="L420" s="34"/>
      <c r="M420" s="157" t="s">
        <v>1</v>
      </c>
      <c r="N420" s="158" t="s">
        <v>40</v>
      </c>
      <c r="O420" s="59"/>
      <c r="P420" s="159">
        <f>O420*H420</f>
        <v>0</v>
      </c>
      <c r="Q420" s="159">
        <v>0</v>
      </c>
      <c r="R420" s="159">
        <f>Q420*H420</f>
        <v>0</v>
      </c>
      <c r="S420" s="159">
        <v>0</v>
      </c>
      <c r="T420" s="160">
        <f>S420*H420</f>
        <v>0</v>
      </c>
      <c r="U420" s="33"/>
      <c r="V420" s="33"/>
      <c r="W420" s="33"/>
      <c r="X420" s="33"/>
      <c r="Y420" s="33"/>
      <c r="Z420" s="33"/>
      <c r="AA420" s="33"/>
      <c r="AB420" s="33"/>
      <c r="AC420" s="33"/>
      <c r="AD420" s="33"/>
      <c r="AE420" s="33"/>
      <c r="AR420" s="161" t="s">
        <v>268</v>
      </c>
      <c r="AT420" s="161" t="s">
        <v>159</v>
      </c>
      <c r="AU420" s="161" t="s">
        <v>83</v>
      </c>
      <c r="AY420" s="18" t="s">
        <v>157</v>
      </c>
      <c r="BE420" s="162">
        <f>IF(N420="základní",J420,0)</f>
        <v>0</v>
      </c>
      <c r="BF420" s="162">
        <f>IF(N420="snížená",J420,0)</f>
        <v>0</v>
      </c>
      <c r="BG420" s="162">
        <f>IF(N420="zákl. přenesená",J420,0)</f>
        <v>0</v>
      </c>
      <c r="BH420" s="162">
        <f>IF(N420="sníž. přenesená",J420,0)</f>
        <v>0</v>
      </c>
      <c r="BI420" s="162">
        <f>IF(N420="nulová",J420,0)</f>
        <v>0</v>
      </c>
      <c r="BJ420" s="18" t="s">
        <v>81</v>
      </c>
      <c r="BK420" s="162">
        <f>ROUND(I420*H420,2)</f>
        <v>0</v>
      </c>
      <c r="BL420" s="18" t="s">
        <v>268</v>
      </c>
      <c r="BM420" s="161" t="s">
        <v>1682</v>
      </c>
    </row>
    <row r="421" spans="1:65" s="2" customFormat="1" ht="11.25">
      <c r="A421" s="33"/>
      <c r="B421" s="34"/>
      <c r="C421" s="33"/>
      <c r="D421" s="163" t="s">
        <v>166</v>
      </c>
      <c r="E421" s="33"/>
      <c r="F421" s="164" t="s">
        <v>1683</v>
      </c>
      <c r="G421" s="33"/>
      <c r="H421" s="33"/>
      <c r="I421" s="165"/>
      <c r="J421" s="33"/>
      <c r="K421" s="33"/>
      <c r="L421" s="34"/>
      <c r="M421" s="166"/>
      <c r="N421" s="167"/>
      <c r="O421" s="59"/>
      <c r="P421" s="59"/>
      <c r="Q421" s="59"/>
      <c r="R421" s="59"/>
      <c r="S421" s="59"/>
      <c r="T421" s="60"/>
      <c r="U421" s="33"/>
      <c r="V421" s="33"/>
      <c r="W421" s="33"/>
      <c r="X421" s="33"/>
      <c r="Y421" s="33"/>
      <c r="Z421" s="33"/>
      <c r="AA421" s="33"/>
      <c r="AB421" s="33"/>
      <c r="AC421" s="33"/>
      <c r="AD421" s="33"/>
      <c r="AE421" s="33"/>
      <c r="AT421" s="18" t="s">
        <v>166</v>
      </c>
      <c r="AU421" s="18" t="s">
        <v>83</v>
      </c>
    </row>
    <row r="422" spans="1:65" s="13" customFormat="1" ht="11.25">
      <c r="B422" s="169"/>
      <c r="D422" s="163" t="s">
        <v>170</v>
      </c>
      <c r="E422" s="170" t="s">
        <v>1</v>
      </c>
      <c r="F422" s="171" t="s">
        <v>1427</v>
      </c>
      <c r="H422" s="170" t="s">
        <v>1</v>
      </c>
      <c r="I422" s="172"/>
      <c r="L422" s="169"/>
      <c r="M422" s="173"/>
      <c r="N422" s="174"/>
      <c r="O422" s="174"/>
      <c r="P422" s="174"/>
      <c r="Q422" s="174"/>
      <c r="R422" s="174"/>
      <c r="S422" s="174"/>
      <c r="T422" s="175"/>
      <c r="AT422" s="170" t="s">
        <v>170</v>
      </c>
      <c r="AU422" s="170" t="s">
        <v>83</v>
      </c>
      <c r="AV422" s="13" t="s">
        <v>81</v>
      </c>
      <c r="AW422" s="13" t="s">
        <v>32</v>
      </c>
      <c r="AX422" s="13" t="s">
        <v>75</v>
      </c>
      <c r="AY422" s="170" t="s">
        <v>157</v>
      </c>
    </row>
    <row r="423" spans="1:65" s="13" customFormat="1" ht="22.5">
      <c r="B423" s="169"/>
      <c r="D423" s="163" t="s">
        <v>170</v>
      </c>
      <c r="E423" s="170" t="s">
        <v>1</v>
      </c>
      <c r="F423" s="171" t="s">
        <v>1666</v>
      </c>
      <c r="H423" s="170" t="s">
        <v>1</v>
      </c>
      <c r="I423" s="172"/>
      <c r="L423" s="169"/>
      <c r="M423" s="173"/>
      <c r="N423" s="174"/>
      <c r="O423" s="174"/>
      <c r="P423" s="174"/>
      <c r="Q423" s="174"/>
      <c r="R423" s="174"/>
      <c r="S423" s="174"/>
      <c r="T423" s="175"/>
      <c r="AT423" s="170" t="s">
        <v>170</v>
      </c>
      <c r="AU423" s="170" t="s">
        <v>83</v>
      </c>
      <c r="AV423" s="13" t="s">
        <v>81</v>
      </c>
      <c r="AW423" s="13" t="s">
        <v>32</v>
      </c>
      <c r="AX423" s="13" t="s">
        <v>75</v>
      </c>
      <c r="AY423" s="170" t="s">
        <v>157</v>
      </c>
    </row>
    <row r="424" spans="1:65" s="13" customFormat="1" ht="22.5">
      <c r="B424" s="169"/>
      <c r="D424" s="163" t="s">
        <v>170</v>
      </c>
      <c r="E424" s="170" t="s">
        <v>1</v>
      </c>
      <c r="F424" s="171" t="s">
        <v>1667</v>
      </c>
      <c r="H424" s="170" t="s">
        <v>1</v>
      </c>
      <c r="I424" s="172"/>
      <c r="L424" s="169"/>
      <c r="M424" s="173"/>
      <c r="N424" s="174"/>
      <c r="O424" s="174"/>
      <c r="P424" s="174"/>
      <c r="Q424" s="174"/>
      <c r="R424" s="174"/>
      <c r="S424" s="174"/>
      <c r="T424" s="175"/>
      <c r="AT424" s="170" t="s">
        <v>170</v>
      </c>
      <c r="AU424" s="170" t="s">
        <v>83</v>
      </c>
      <c r="AV424" s="13" t="s">
        <v>81</v>
      </c>
      <c r="AW424" s="13" t="s">
        <v>32</v>
      </c>
      <c r="AX424" s="13" t="s">
        <v>75</v>
      </c>
      <c r="AY424" s="170" t="s">
        <v>157</v>
      </c>
    </row>
    <row r="425" spans="1:65" s="13" customFormat="1" ht="22.5">
      <c r="B425" s="169"/>
      <c r="D425" s="163" t="s">
        <v>170</v>
      </c>
      <c r="E425" s="170" t="s">
        <v>1</v>
      </c>
      <c r="F425" s="171" t="s">
        <v>1668</v>
      </c>
      <c r="H425" s="170" t="s">
        <v>1</v>
      </c>
      <c r="I425" s="172"/>
      <c r="L425" s="169"/>
      <c r="M425" s="173"/>
      <c r="N425" s="174"/>
      <c r="O425" s="174"/>
      <c r="P425" s="174"/>
      <c r="Q425" s="174"/>
      <c r="R425" s="174"/>
      <c r="S425" s="174"/>
      <c r="T425" s="175"/>
      <c r="AT425" s="170" t="s">
        <v>170</v>
      </c>
      <c r="AU425" s="170" t="s">
        <v>83</v>
      </c>
      <c r="AV425" s="13" t="s">
        <v>81</v>
      </c>
      <c r="AW425" s="13" t="s">
        <v>32</v>
      </c>
      <c r="AX425" s="13" t="s">
        <v>75</v>
      </c>
      <c r="AY425" s="170" t="s">
        <v>157</v>
      </c>
    </row>
    <row r="426" spans="1:65" s="14" customFormat="1" ht="11.25">
      <c r="B426" s="176"/>
      <c r="D426" s="163" t="s">
        <v>170</v>
      </c>
      <c r="E426" s="177" t="s">
        <v>1</v>
      </c>
      <c r="F426" s="178" t="s">
        <v>81</v>
      </c>
      <c r="H426" s="179">
        <v>1</v>
      </c>
      <c r="I426" s="180"/>
      <c r="L426" s="176"/>
      <c r="M426" s="181"/>
      <c r="N426" s="182"/>
      <c r="O426" s="182"/>
      <c r="P426" s="182"/>
      <c r="Q426" s="182"/>
      <c r="R426" s="182"/>
      <c r="S426" s="182"/>
      <c r="T426" s="183"/>
      <c r="AT426" s="177" t="s">
        <v>170</v>
      </c>
      <c r="AU426" s="177" t="s">
        <v>83</v>
      </c>
      <c r="AV426" s="14" t="s">
        <v>83</v>
      </c>
      <c r="AW426" s="14" t="s">
        <v>32</v>
      </c>
      <c r="AX426" s="14" t="s">
        <v>75</v>
      </c>
      <c r="AY426" s="177" t="s">
        <v>157</v>
      </c>
    </row>
    <row r="427" spans="1:65" s="15" customFormat="1" ht="11.25">
      <c r="B427" s="184"/>
      <c r="D427" s="163" t="s">
        <v>170</v>
      </c>
      <c r="E427" s="185" t="s">
        <v>1</v>
      </c>
      <c r="F427" s="186" t="s">
        <v>195</v>
      </c>
      <c r="H427" s="187">
        <v>1</v>
      </c>
      <c r="I427" s="188"/>
      <c r="L427" s="184"/>
      <c r="M427" s="189"/>
      <c r="N427" s="190"/>
      <c r="O427" s="190"/>
      <c r="P427" s="190"/>
      <c r="Q427" s="190"/>
      <c r="R427" s="190"/>
      <c r="S427" s="190"/>
      <c r="T427" s="191"/>
      <c r="AT427" s="185" t="s">
        <v>170</v>
      </c>
      <c r="AU427" s="185" t="s">
        <v>83</v>
      </c>
      <c r="AV427" s="15" t="s">
        <v>164</v>
      </c>
      <c r="AW427" s="15" t="s">
        <v>32</v>
      </c>
      <c r="AX427" s="15" t="s">
        <v>81</v>
      </c>
      <c r="AY427" s="185" t="s">
        <v>157</v>
      </c>
    </row>
    <row r="428" spans="1:65" s="2" customFormat="1" ht="24.2" customHeight="1">
      <c r="A428" s="33"/>
      <c r="B428" s="149"/>
      <c r="C428" s="192" t="s">
        <v>562</v>
      </c>
      <c r="D428" s="192" t="s">
        <v>299</v>
      </c>
      <c r="E428" s="193" t="s">
        <v>1684</v>
      </c>
      <c r="F428" s="194" t="s">
        <v>1685</v>
      </c>
      <c r="G428" s="195" t="s">
        <v>336</v>
      </c>
      <c r="H428" s="196">
        <v>1</v>
      </c>
      <c r="I428" s="197"/>
      <c r="J428" s="198">
        <f>ROUND(I428*H428,2)</f>
        <v>0</v>
      </c>
      <c r="K428" s="194" t="s">
        <v>163</v>
      </c>
      <c r="L428" s="199"/>
      <c r="M428" s="200" t="s">
        <v>1</v>
      </c>
      <c r="N428" s="201" t="s">
        <v>40</v>
      </c>
      <c r="O428" s="59"/>
      <c r="P428" s="159">
        <f>O428*H428</f>
        <v>0</v>
      </c>
      <c r="Q428" s="159">
        <v>7.6999999999999996E-4</v>
      </c>
      <c r="R428" s="159">
        <f>Q428*H428</f>
        <v>7.6999999999999996E-4</v>
      </c>
      <c r="S428" s="159">
        <v>0</v>
      </c>
      <c r="T428" s="160">
        <f>S428*H428</f>
        <v>0</v>
      </c>
      <c r="U428" s="33"/>
      <c r="V428" s="33"/>
      <c r="W428" s="33"/>
      <c r="X428" s="33"/>
      <c r="Y428" s="33"/>
      <c r="Z428" s="33"/>
      <c r="AA428" s="33"/>
      <c r="AB428" s="33"/>
      <c r="AC428" s="33"/>
      <c r="AD428" s="33"/>
      <c r="AE428" s="33"/>
      <c r="AR428" s="161" t="s">
        <v>373</v>
      </c>
      <c r="AT428" s="161" t="s">
        <v>299</v>
      </c>
      <c r="AU428" s="161" t="s">
        <v>83</v>
      </c>
      <c r="AY428" s="18" t="s">
        <v>157</v>
      </c>
      <c r="BE428" s="162">
        <f>IF(N428="základní",J428,0)</f>
        <v>0</v>
      </c>
      <c r="BF428" s="162">
        <f>IF(N428="snížená",J428,0)</f>
        <v>0</v>
      </c>
      <c r="BG428" s="162">
        <f>IF(N428="zákl. přenesená",J428,0)</f>
        <v>0</v>
      </c>
      <c r="BH428" s="162">
        <f>IF(N428="sníž. přenesená",J428,0)</f>
        <v>0</v>
      </c>
      <c r="BI428" s="162">
        <f>IF(N428="nulová",J428,0)</f>
        <v>0</v>
      </c>
      <c r="BJ428" s="18" t="s">
        <v>81</v>
      </c>
      <c r="BK428" s="162">
        <f>ROUND(I428*H428,2)</f>
        <v>0</v>
      </c>
      <c r="BL428" s="18" t="s">
        <v>268</v>
      </c>
      <c r="BM428" s="161" t="s">
        <v>1686</v>
      </c>
    </row>
    <row r="429" spans="1:65" s="2" customFormat="1" ht="11.25">
      <c r="A429" s="33"/>
      <c r="B429" s="34"/>
      <c r="C429" s="33"/>
      <c r="D429" s="163" t="s">
        <v>166</v>
      </c>
      <c r="E429" s="33"/>
      <c r="F429" s="164" t="s">
        <v>1685</v>
      </c>
      <c r="G429" s="33"/>
      <c r="H429" s="33"/>
      <c r="I429" s="165"/>
      <c r="J429" s="33"/>
      <c r="K429" s="33"/>
      <c r="L429" s="34"/>
      <c r="M429" s="166"/>
      <c r="N429" s="167"/>
      <c r="O429" s="59"/>
      <c r="P429" s="59"/>
      <c r="Q429" s="59"/>
      <c r="R429" s="59"/>
      <c r="S429" s="59"/>
      <c r="T429" s="60"/>
      <c r="U429" s="33"/>
      <c r="V429" s="33"/>
      <c r="W429" s="33"/>
      <c r="X429" s="33"/>
      <c r="Y429" s="33"/>
      <c r="Z429" s="33"/>
      <c r="AA429" s="33"/>
      <c r="AB429" s="33"/>
      <c r="AC429" s="33"/>
      <c r="AD429" s="33"/>
      <c r="AE429" s="33"/>
      <c r="AT429" s="18" t="s">
        <v>166</v>
      </c>
      <c r="AU429" s="18" t="s">
        <v>83</v>
      </c>
    </row>
    <row r="430" spans="1:65" s="2" customFormat="1" ht="16.5" customHeight="1">
      <c r="A430" s="33"/>
      <c r="B430" s="149"/>
      <c r="C430" s="192" t="s">
        <v>572</v>
      </c>
      <c r="D430" s="192" t="s">
        <v>299</v>
      </c>
      <c r="E430" s="193" t="s">
        <v>1687</v>
      </c>
      <c r="F430" s="194" t="s">
        <v>1688</v>
      </c>
      <c r="G430" s="195" t="s">
        <v>336</v>
      </c>
      <c r="H430" s="196">
        <v>1</v>
      </c>
      <c r="I430" s="197"/>
      <c r="J430" s="198">
        <f>ROUND(I430*H430,2)</f>
        <v>0</v>
      </c>
      <c r="K430" s="194" t="s">
        <v>163</v>
      </c>
      <c r="L430" s="199"/>
      <c r="M430" s="200" t="s">
        <v>1</v>
      </c>
      <c r="N430" s="201" t="s">
        <v>40</v>
      </c>
      <c r="O430" s="59"/>
      <c r="P430" s="159">
        <f>O430*H430</f>
        <v>0</v>
      </c>
      <c r="Q430" s="159">
        <v>1.9000000000000001E-4</v>
      </c>
      <c r="R430" s="159">
        <f>Q430*H430</f>
        <v>1.9000000000000001E-4</v>
      </c>
      <c r="S430" s="159">
        <v>0</v>
      </c>
      <c r="T430" s="160">
        <f>S430*H430</f>
        <v>0</v>
      </c>
      <c r="U430" s="33"/>
      <c r="V430" s="33"/>
      <c r="W430" s="33"/>
      <c r="X430" s="33"/>
      <c r="Y430" s="33"/>
      <c r="Z430" s="33"/>
      <c r="AA430" s="33"/>
      <c r="AB430" s="33"/>
      <c r="AC430" s="33"/>
      <c r="AD430" s="33"/>
      <c r="AE430" s="33"/>
      <c r="AR430" s="161" t="s">
        <v>373</v>
      </c>
      <c r="AT430" s="161" t="s">
        <v>299</v>
      </c>
      <c r="AU430" s="161" t="s">
        <v>83</v>
      </c>
      <c r="AY430" s="18" t="s">
        <v>157</v>
      </c>
      <c r="BE430" s="162">
        <f>IF(N430="základní",J430,0)</f>
        <v>0</v>
      </c>
      <c r="BF430" s="162">
        <f>IF(N430="snížená",J430,0)</f>
        <v>0</v>
      </c>
      <c r="BG430" s="162">
        <f>IF(N430="zákl. přenesená",J430,0)</f>
        <v>0</v>
      </c>
      <c r="BH430" s="162">
        <f>IF(N430="sníž. přenesená",J430,0)</f>
        <v>0</v>
      </c>
      <c r="BI430" s="162">
        <f>IF(N430="nulová",J430,0)</f>
        <v>0</v>
      </c>
      <c r="BJ430" s="18" t="s">
        <v>81</v>
      </c>
      <c r="BK430" s="162">
        <f>ROUND(I430*H430,2)</f>
        <v>0</v>
      </c>
      <c r="BL430" s="18" t="s">
        <v>268</v>
      </c>
      <c r="BM430" s="161" t="s">
        <v>1689</v>
      </c>
    </row>
    <row r="431" spans="1:65" s="2" customFormat="1" ht="11.25">
      <c r="A431" s="33"/>
      <c r="B431" s="34"/>
      <c r="C431" s="33"/>
      <c r="D431" s="163" t="s">
        <v>166</v>
      </c>
      <c r="E431" s="33"/>
      <c r="F431" s="164" t="s">
        <v>1688</v>
      </c>
      <c r="G431" s="33"/>
      <c r="H431" s="33"/>
      <c r="I431" s="165"/>
      <c r="J431" s="33"/>
      <c r="K431" s="33"/>
      <c r="L431" s="34"/>
      <c r="M431" s="166"/>
      <c r="N431" s="167"/>
      <c r="O431" s="59"/>
      <c r="P431" s="59"/>
      <c r="Q431" s="59"/>
      <c r="R431" s="59"/>
      <c r="S431" s="59"/>
      <c r="T431" s="60"/>
      <c r="U431" s="33"/>
      <c r="V431" s="33"/>
      <c r="W431" s="33"/>
      <c r="X431" s="33"/>
      <c r="Y431" s="33"/>
      <c r="Z431" s="33"/>
      <c r="AA431" s="33"/>
      <c r="AB431" s="33"/>
      <c r="AC431" s="33"/>
      <c r="AD431" s="33"/>
      <c r="AE431" s="33"/>
      <c r="AT431" s="18" t="s">
        <v>166</v>
      </c>
      <c r="AU431" s="18" t="s">
        <v>83</v>
      </c>
    </row>
    <row r="432" spans="1:65" s="2" customFormat="1" ht="16.5" customHeight="1">
      <c r="A432" s="33"/>
      <c r="B432" s="149"/>
      <c r="C432" s="150" t="s">
        <v>578</v>
      </c>
      <c r="D432" s="150" t="s">
        <v>159</v>
      </c>
      <c r="E432" s="151" t="s">
        <v>1690</v>
      </c>
      <c r="F432" s="152" t="s">
        <v>1691</v>
      </c>
      <c r="G432" s="153" t="s">
        <v>336</v>
      </c>
      <c r="H432" s="154">
        <v>1</v>
      </c>
      <c r="I432" s="155"/>
      <c r="J432" s="156">
        <f>ROUND(I432*H432,2)</f>
        <v>0</v>
      </c>
      <c r="K432" s="152" t="s">
        <v>163</v>
      </c>
      <c r="L432" s="34"/>
      <c r="M432" s="157" t="s">
        <v>1</v>
      </c>
      <c r="N432" s="158" t="s">
        <v>40</v>
      </c>
      <c r="O432" s="59"/>
      <c r="P432" s="159">
        <f>O432*H432</f>
        <v>0</v>
      </c>
      <c r="Q432" s="159">
        <v>0</v>
      </c>
      <c r="R432" s="159">
        <f>Q432*H432</f>
        <v>0</v>
      </c>
      <c r="S432" s="159">
        <v>0</v>
      </c>
      <c r="T432" s="160">
        <f>S432*H432</f>
        <v>0</v>
      </c>
      <c r="U432" s="33"/>
      <c r="V432" s="33"/>
      <c r="W432" s="33"/>
      <c r="X432" s="33"/>
      <c r="Y432" s="33"/>
      <c r="Z432" s="33"/>
      <c r="AA432" s="33"/>
      <c r="AB432" s="33"/>
      <c r="AC432" s="33"/>
      <c r="AD432" s="33"/>
      <c r="AE432" s="33"/>
      <c r="AR432" s="161" t="s">
        <v>268</v>
      </c>
      <c r="AT432" s="161" t="s">
        <v>159</v>
      </c>
      <c r="AU432" s="161" t="s">
        <v>83</v>
      </c>
      <c r="AY432" s="18" t="s">
        <v>157</v>
      </c>
      <c r="BE432" s="162">
        <f>IF(N432="základní",J432,0)</f>
        <v>0</v>
      </c>
      <c r="BF432" s="162">
        <f>IF(N432="snížená",J432,0)</f>
        <v>0</v>
      </c>
      <c r="BG432" s="162">
        <f>IF(N432="zákl. přenesená",J432,0)</f>
        <v>0</v>
      </c>
      <c r="BH432" s="162">
        <f>IF(N432="sníž. přenesená",J432,0)</f>
        <v>0</v>
      </c>
      <c r="BI432" s="162">
        <f>IF(N432="nulová",J432,0)</f>
        <v>0</v>
      </c>
      <c r="BJ432" s="18" t="s">
        <v>81</v>
      </c>
      <c r="BK432" s="162">
        <f>ROUND(I432*H432,2)</f>
        <v>0</v>
      </c>
      <c r="BL432" s="18" t="s">
        <v>268</v>
      </c>
      <c r="BM432" s="161" t="s">
        <v>1692</v>
      </c>
    </row>
    <row r="433" spans="1:65" s="2" customFormat="1" ht="11.25">
      <c r="A433" s="33"/>
      <c r="B433" s="34"/>
      <c r="C433" s="33"/>
      <c r="D433" s="163" t="s">
        <v>166</v>
      </c>
      <c r="E433" s="33"/>
      <c r="F433" s="164" t="s">
        <v>1693</v>
      </c>
      <c r="G433" s="33"/>
      <c r="H433" s="33"/>
      <c r="I433" s="165"/>
      <c r="J433" s="33"/>
      <c r="K433" s="33"/>
      <c r="L433" s="34"/>
      <c r="M433" s="166"/>
      <c r="N433" s="167"/>
      <c r="O433" s="59"/>
      <c r="P433" s="59"/>
      <c r="Q433" s="59"/>
      <c r="R433" s="59"/>
      <c r="S433" s="59"/>
      <c r="T433" s="60"/>
      <c r="U433" s="33"/>
      <c r="V433" s="33"/>
      <c r="W433" s="33"/>
      <c r="X433" s="33"/>
      <c r="Y433" s="33"/>
      <c r="Z433" s="33"/>
      <c r="AA433" s="33"/>
      <c r="AB433" s="33"/>
      <c r="AC433" s="33"/>
      <c r="AD433" s="33"/>
      <c r="AE433" s="33"/>
      <c r="AT433" s="18" t="s">
        <v>166</v>
      </c>
      <c r="AU433" s="18" t="s">
        <v>83</v>
      </c>
    </row>
    <row r="434" spans="1:65" s="13" customFormat="1" ht="11.25">
      <c r="B434" s="169"/>
      <c r="D434" s="163" t="s">
        <v>170</v>
      </c>
      <c r="E434" s="170" t="s">
        <v>1</v>
      </c>
      <c r="F434" s="171" t="s">
        <v>1427</v>
      </c>
      <c r="H434" s="170" t="s">
        <v>1</v>
      </c>
      <c r="I434" s="172"/>
      <c r="L434" s="169"/>
      <c r="M434" s="173"/>
      <c r="N434" s="174"/>
      <c r="O434" s="174"/>
      <c r="P434" s="174"/>
      <c r="Q434" s="174"/>
      <c r="R434" s="174"/>
      <c r="S434" s="174"/>
      <c r="T434" s="175"/>
      <c r="AT434" s="170" t="s">
        <v>170</v>
      </c>
      <c r="AU434" s="170" t="s">
        <v>83</v>
      </c>
      <c r="AV434" s="13" t="s">
        <v>81</v>
      </c>
      <c r="AW434" s="13" t="s">
        <v>32</v>
      </c>
      <c r="AX434" s="13" t="s">
        <v>75</v>
      </c>
      <c r="AY434" s="170" t="s">
        <v>157</v>
      </c>
    </row>
    <row r="435" spans="1:65" s="13" customFormat="1" ht="11.25">
      <c r="B435" s="169"/>
      <c r="D435" s="163" t="s">
        <v>170</v>
      </c>
      <c r="E435" s="170" t="s">
        <v>1</v>
      </c>
      <c r="F435" s="171" t="s">
        <v>1694</v>
      </c>
      <c r="H435" s="170" t="s">
        <v>1</v>
      </c>
      <c r="I435" s="172"/>
      <c r="L435" s="169"/>
      <c r="M435" s="173"/>
      <c r="N435" s="174"/>
      <c r="O435" s="174"/>
      <c r="P435" s="174"/>
      <c r="Q435" s="174"/>
      <c r="R435" s="174"/>
      <c r="S435" s="174"/>
      <c r="T435" s="175"/>
      <c r="AT435" s="170" t="s">
        <v>170</v>
      </c>
      <c r="AU435" s="170" t="s">
        <v>83</v>
      </c>
      <c r="AV435" s="13" t="s">
        <v>81</v>
      </c>
      <c r="AW435" s="13" t="s">
        <v>32</v>
      </c>
      <c r="AX435" s="13" t="s">
        <v>75</v>
      </c>
      <c r="AY435" s="170" t="s">
        <v>157</v>
      </c>
    </row>
    <row r="436" spans="1:65" s="14" customFormat="1" ht="11.25">
      <c r="B436" s="176"/>
      <c r="D436" s="163" t="s">
        <v>170</v>
      </c>
      <c r="E436" s="177" t="s">
        <v>1</v>
      </c>
      <c r="F436" s="178" t="s">
        <v>81</v>
      </c>
      <c r="H436" s="179">
        <v>1</v>
      </c>
      <c r="I436" s="180"/>
      <c r="L436" s="176"/>
      <c r="M436" s="181"/>
      <c r="N436" s="182"/>
      <c r="O436" s="182"/>
      <c r="P436" s="182"/>
      <c r="Q436" s="182"/>
      <c r="R436" s="182"/>
      <c r="S436" s="182"/>
      <c r="T436" s="183"/>
      <c r="AT436" s="177" t="s">
        <v>170</v>
      </c>
      <c r="AU436" s="177" t="s">
        <v>83</v>
      </c>
      <c r="AV436" s="14" t="s">
        <v>83</v>
      </c>
      <c r="AW436" s="14" t="s">
        <v>32</v>
      </c>
      <c r="AX436" s="14" t="s">
        <v>75</v>
      </c>
      <c r="AY436" s="177" t="s">
        <v>157</v>
      </c>
    </row>
    <row r="437" spans="1:65" s="15" customFormat="1" ht="11.25">
      <c r="B437" s="184"/>
      <c r="D437" s="163" t="s">
        <v>170</v>
      </c>
      <c r="E437" s="185" t="s">
        <v>1</v>
      </c>
      <c r="F437" s="186" t="s">
        <v>195</v>
      </c>
      <c r="H437" s="187">
        <v>1</v>
      </c>
      <c r="I437" s="188"/>
      <c r="L437" s="184"/>
      <c r="M437" s="189"/>
      <c r="N437" s="190"/>
      <c r="O437" s="190"/>
      <c r="P437" s="190"/>
      <c r="Q437" s="190"/>
      <c r="R437" s="190"/>
      <c r="S437" s="190"/>
      <c r="T437" s="191"/>
      <c r="AT437" s="185" t="s">
        <v>170</v>
      </c>
      <c r="AU437" s="185" t="s">
        <v>83</v>
      </c>
      <c r="AV437" s="15" t="s">
        <v>164</v>
      </c>
      <c r="AW437" s="15" t="s">
        <v>32</v>
      </c>
      <c r="AX437" s="15" t="s">
        <v>81</v>
      </c>
      <c r="AY437" s="185" t="s">
        <v>157</v>
      </c>
    </row>
    <row r="438" spans="1:65" s="2" customFormat="1" ht="16.5" customHeight="1">
      <c r="A438" s="33"/>
      <c r="B438" s="149"/>
      <c r="C438" s="192" t="s">
        <v>584</v>
      </c>
      <c r="D438" s="192" t="s">
        <v>299</v>
      </c>
      <c r="E438" s="193" t="s">
        <v>1695</v>
      </c>
      <c r="F438" s="194" t="s">
        <v>1696</v>
      </c>
      <c r="G438" s="195" t="s">
        <v>336</v>
      </c>
      <c r="H438" s="196">
        <v>1</v>
      </c>
      <c r="I438" s="197"/>
      <c r="J438" s="198">
        <f>ROUND(I438*H438,2)</f>
        <v>0</v>
      </c>
      <c r="K438" s="194" t="s">
        <v>163</v>
      </c>
      <c r="L438" s="199"/>
      <c r="M438" s="200" t="s">
        <v>1</v>
      </c>
      <c r="N438" s="201" t="s">
        <v>40</v>
      </c>
      <c r="O438" s="59"/>
      <c r="P438" s="159">
        <f>O438*H438</f>
        <v>0</v>
      </c>
      <c r="Q438" s="159">
        <v>2E-3</v>
      </c>
      <c r="R438" s="159">
        <f>Q438*H438</f>
        <v>2E-3</v>
      </c>
      <c r="S438" s="159">
        <v>0</v>
      </c>
      <c r="T438" s="160">
        <f>S438*H438</f>
        <v>0</v>
      </c>
      <c r="U438" s="33"/>
      <c r="V438" s="33"/>
      <c r="W438" s="33"/>
      <c r="X438" s="33"/>
      <c r="Y438" s="33"/>
      <c r="Z438" s="33"/>
      <c r="AA438" s="33"/>
      <c r="AB438" s="33"/>
      <c r="AC438" s="33"/>
      <c r="AD438" s="33"/>
      <c r="AE438" s="33"/>
      <c r="AR438" s="161" t="s">
        <v>373</v>
      </c>
      <c r="AT438" s="161" t="s">
        <v>299</v>
      </c>
      <c r="AU438" s="161" t="s">
        <v>83</v>
      </c>
      <c r="AY438" s="18" t="s">
        <v>157</v>
      </c>
      <c r="BE438" s="162">
        <f>IF(N438="základní",J438,0)</f>
        <v>0</v>
      </c>
      <c r="BF438" s="162">
        <f>IF(N438="snížená",J438,0)</f>
        <v>0</v>
      </c>
      <c r="BG438" s="162">
        <f>IF(N438="zákl. přenesená",J438,0)</f>
        <v>0</v>
      </c>
      <c r="BH438" s="162">
        <f>IF(N438="sníž. přenesená",J438,0)</f>
        <v>0</v>
      </c>
      <c r="BI438" s="162">
        <f>IF(N438="nulová",J438,0)</f>
        <v>0</v>
      </c>
      <c r="BJ438" s="18" t="s">
        <v>81</v>
      </c>
      <c r="BK438" s="162">
        <f>ROUND(I438*H438,2)</f>
        <v>0</v>
      </c>
      <c r="BL438" s="18" t="s">
        <v>268</v>
      </c>
      <c r="BM438" s="161" t="s">
        <v>1697</v>
      </c>
    </row>
    <row r="439" spans="1:65" s="2" customFormat="1" ht="11.25">
      <c r="A439" s="33"/>
      <c r="B439" s="34"/>
      <c r="C439" s="33"/>
      <c r="D439" s="163" t="s">
        <v>166</v>
      </c>
      <c r="E439" s="33"/>
      <c r="F439" s="164" t="s">
        <v>1696</v>
      </c>
      <c r="G439" s="33"/>
      <c r="H439" s="33"/>
      <c r="I439" s="165"/>
      <c r="J439" s="33"/>
      <c r="K439" s="33"/>
      <c r="L439" s="34"/>
      <c r="M439" s="166"/>
      <c r="N439" s="167"/>
      <c r="O439" s="59"/>
      <c r="P439" s="59"/>
      <c r="Q439" s="59"/>
      <c r="R439" s="59"/>
      <c r="S439" s="59"/>
      <c r="T439" s="60"/>
      <c r="U439" s="33"/>
      <c r="V439" s="33"/>
      <c r="W439" s="33"/>
      <c r="X439" s="33"/>
      <c r="Y439" s="33"/>
      <c r="Z439" s="33"/>
      <c r="AA439" s="33"/>
      <c r="AB439" s="33"/>
      <c r="AC439" s="33"/>
      <c r="AD439" s="33"/>
      <c r="AE439" s="33"/>
      <c r="AT439" s="18" t="s">
        <v>166</v>
      </c>
      <c r="AU439" s="18" t="s">
        <v>83</v>
      </c>
    </row>
    <row r="440" spans="1:65" s="2" customFormat="1" ht="24.2" customHeight="1">
      <c r="A440" s="33"/>
      <c r="B440" s="149"/>
      <c r="C440" s="150" t="s">
        <v>589</v>
      </c>
      <c r="D440" s="150" t="s">
        <v>159</v>
      </c>
      <c r="E440" s="151" t="s">
        <v>1698</v>
      </c>
      <c r="F440" s="152" t="s">
        <v>1699</v>
      </c>
      <c r="G440" s="153" t="s">
        <v>336</v>
      </c>
      <c r="H440" s="154">
        <v>1</v>
      </c>
      <c r="I440" s="155"/>
      <c r="J440" s="156">
        <f>ROUND(I440*H440,2)</f>
        <v>0</v>
      </c>
      <c r="K440" s="152" t="s">
        <v>1700</v>
      </c>
      <c r="L440" s="34"/>
      <c r="M440" s="157" t="s">
        <v>1</v>
      </c>
      <c r="N440" s="158" t="s">
        <v>40</v>
      </c>
      <c r="O440" s="59"/>
      <c r="P440" s="159">
        <f>O440*H440</f>
        <v>0</v>
      </c>
      <c r="Q440" s="159">
        <v>0</v>
      </c>
      <c r="R440" s="159">
        <f>Q440*H440</f>
        <v>0</v>
      </c>
      <c r="S440" s="159">
        <v>0</v>
      </c>
      <c r="T440" s="160">
        <f>S440*H440</f>
        <v>0</v>
      </c>
      <c r="U440" s="33"/>
      <c r="V440" s="33"/>
      <c r="W440" s="33"/>
      <c r="X440" s="33"/>
      <c r="Y440" s="33"/>
      <c r="Z440" s="33"/>
      <c r="AA440" s="33"/>
      <c r="AB440" s="33"/>
      <c r="AC440" s="33"/>
      <c r="AD440" s="33"/>
      <c r="AE440" s="33"/>
      <c r="AR440" s="161" t="s">
        <v>268</v>
      </c>
      <c r="AT440" s="161" t="s">
        <v>159</v>
      </c>
      <c r="AU440" s="161" t="s">
        <v>83</v>
      </c>
      <c r="AY440" s="18" t="s">
        <v>157</v>
      </c>
      <c r="BE440" s="162">
        <f>IF(N440="základní",J440,0)</f>
        <v>0</v>
      </c>
      <c r="BF440" s="162">
        <f>IF(N440="snížená",J440,0)</f>
        <v>0</v>
      </c>
      <c r="BG440" s="162">
        <f>IF(N440="zákl. přenesená",J440,0)</f>
        <v>0</v>
      </c>
      <c r="BH440" s="162">
        <f>IF(N440="sníž. přenesená",J440,0)</f>
        <v>0</v>
      </c>
      <c r="BI440" s="162">
        <f>IF(N440="nulová",J440,0)</f>
        <v>0</v>
      </c>
      <c r="BJ440" s="18" t="s">
        <v>81</v>
      </c>
      <c r="BK440" s="162">
        <f>ROUND(I440*H440,2)</f>
        <v>0</v>
      </c>
      <c r="BL440" s="18" t="s">
        <v>268</v>
      </c>
      <c r="BM440" s="161" t="s">
        <v>1701</v>
      </c>
    </row>
    <row r="441" spans="1:65" s="2" customFormat="1" ht="29.25">
      <c r="A441" s="33"/>
      <c r="B441" s="34"/>
      <c r="C441" s="33"/>
      <c r="D441" s="163" t="s">
        <v>166</v>
      </c>
      <c r="E441" s="33"/>
      <c r="F441" s="164" t="s">
        <v>1702</v>
      </c>
      <c r="G441" s="33"/>
      <c r="H441" s="33"/>
      <c r="I441" s="165"/>
      <c r="J441" s="33"/>
      <c r="K441" s="33"/>
      <c r="L441" s="34"/>
      <c r="M441" s="166"/>
      <c r="N441" s="167"/>
      <c r="O441" s="59"/>
      <c r="P441" s="59"/>
      <c r="Q441" s="59"/>
      <c r="R441" s="59"/>
      <c r="S441" s="59"/>
      <c r="T441" s="60"/>
      <c r="U441" s="33"/>
      <c r="V441" s="33"/>
      <c r="W441" s="33"/>
      <c r="X441" s="33"/>
      <c r="Y441" s="33"/>
      <c r="Z441" s="33"/>
      <c r="AA441" s="33"/>
      <c r="AB441" s="33"/>
      <c r="AC441" s="33"/>
      <c r="AD441" s="33"/>
      <c r="AE441" s="33"/>
      <c r="AT441" s="18" t="s">
        <v>166</v>
      </c>
      <c r="AU441" s="18" t="s">
        <v>83</v>
      </c>
    </row>
    <row r="442" spans="1:65" s="13" customFormat="1" ht="11.25">
      <c r="B442" s="169"/>
      <c r="D442" s="163" t="s">
        <v>170</v>
      </c>
      <c r="E442" s="170" t="s">
        <v>1</v>
      </c>
      <c r="F442" s="171" t="s">
        <v>1703</v>
      </c>
      <c r="H442" s="170" t="s">
        <v>1</v>
      </c>
      <c r="I442" s="172"/>
      <c r="L442" s="169"/>
      <c r="M442" s="173"/>
      <c r="N442" s="174"/>
      <c r="O442" s="174"/>
      <c r="P442" s="174"/>
      <c r="Q442" s="174"/>
      <c r="R442" s="174"/>
      <c r="S442" s="174"/>
      <c r="T442" s="175"/>
      <c r="AT442" s="170" t="s">
        <v>170</v>
      </c>
      <c r="AU442" s="170" t="s">
        <v>83</v>
      </c>
      <c r="AV442" s="13" t="s">
        <v>81</v>
      </c>
      <c r="AW442" s="13" t="s">
        <v>32</v>
      </c>
      <c r="AX442" s="13" t="s">
        <v>75</v>
      </c>
      <c r="AY442" s="170" t="s">
        <v>157</v>
      </c>
    </row>
    <row r="443" spans="1:65" s="13" customFormat="1" ht="22.5">
      <c r="B443" s="169"/>
      <c r="D443" s="163" t="s">
        <v>170</v>
      </c>
      <c r="E443" s="170" t="s">
        <v>1</v>
      </c>
      <c r="F443" s="171" t="s">
        <v>1704</v>
      </c>
      <c r="H443" s="170" t="s">
        <v>1</v>
      </c>
      <c r="I443" s="172"/>
      <c r="L443" s="169"/>
      <c r="M443" s="173"/>
      <c r="N443" s="174"/>
      <c r="O443" s="174"/>
      <c r="P443" s="174"/>
      <c r="Q443" s="174"/>
      <c r="R443" s="174"/>
      <c r="S443" s="174"/>
      <c r="T443" s="175"/>
      <c r="AT443" s="170" t="s">
        <v>170</v>
      </c>
      <c r="AU443" s="170" t="s">
        <v>83</v>
      </c>
      <c r="AV443" s="13" t="s">
        <v>81</v>
      </c>
      <c r="AW443" s="13" t="s">
        <v>32</v>
      </c>
      <c r="AX443" s="13" t="s">
        <v>75</v>
      </c>
      <c r="AY443" s="170" t="s">
        <v>157</v>
      </c>
    </row>
    <row r="444" spans="1:65" s="13" customFormat="1" ht="11.25">
      <c r="B444" s="169"/>
      <c r="D444" s="163" t="s">
        <v>170</v>
      </c>
      <c r="E444" s="170" t="s">
        <v>1</v>
      </c>
      <c r="F444" s="171" t="s">
        <v>1705</v>
      </c>
      <c r="H444" s="170" t="s">
        <v>1</v>
      </c>
      <c r="I444" s="172"/>
      <c r="L444" s="169"/>
      <c r="M444" s="173"/>
      <c r="N444" s="174"/>
      <c r="O444" s="174"/>
      <c r="P444" s="174"/>
      <c r="Q444" s="174"/>
      <c r="R444" s="174"/>
      <c r="S444" s="174"/>
      <c r="T444" s="175"/>
      <c r="AT444" s="170" t="s">
        <v>170</v>
      </c>
      <c r="AU444" s="170" t="s">
        <v>83</v>
      </c>
      <c r="AV444" s="13" t="s">
        <v>81</v>
      </c>
      <c r="AW444" s="13" t="s">
        <v>32</v>
      </c>
      <c r="AX444" s="13" t="s">
        <v>75</v>
      </c>
      <c r="AY444" s="170" t="s">
        <v>157</v>
      </c>
    </row>
    <row r="445" spans="1:65" s="13" customFormat="1" ht="22.5">
      <c r="B445" s="169"/>
      <c r="D445" s="163" t="s">
        <v>170</v>
      </c>
      <c r="E445" s="170" t="s">
        <v>1</v>
      </c>
      <c r="F445" s="171" t="s">
        <v>1706</v>
      </c>
      <c r="H445" s="170" t="s">
        <v>1</v>
      </c>
      <c r="I445" s="172"/>
      <c r="L445" s="169"/>
      <c r="M445" s="173"/>
      <c r="N445" s="174"/>
      <c r="O445" s="174"/>
      <c r="P445" s="174"/>
      <c r="Q445" s="174"/>
      <c r="R445" s="174"/>
      <c r="S445" s="174"/>
      <c r="T445" s="175"/>
      <c r="AT445" s="170" t="s">
        <v>170</v>
      </c>
      <c r="AU445" s="170" t="s">
        <v>83</v>
      </c>
      <c r="AV445" s="13" t="s">
        <v>81</v>
      </c>
      <c r="AW445" s="13" t="s">
        <v>32</v>
      </c>
      <c r="AX445" s="13" t="s">
        <v>75</v>
      </c>
      <c r="AY445" s="170" t="s">
        <v>157</v>
      </c>
    </row>
    <row r="446" spans="1:65" s="14" customFormat="1" ht="11.25">
      <c r="B446" s="176"/>
      <c r="D446" s="163" t="s">
        <v>170</v>
      </c>
      <c r="E446" s="177" t="s">
        <v>1</v>
      </c>
      <c r="F446" s="178" t="s">
        <v>81</v>
      </c>
      <c r="H446" s="179">
        <v>1</v>
      </c>
      <c r="I446" s="180"/>
      <c r="L446" s="176"/>
      <c r="M446" s="181"/>
      <c r="N446" s="182"/>
      <c r="O446" s="182"/>
      <c r="P446" s="182"/>
      <c r="Q446" s="182"/>
      <c r="R446" s="182"/>
      <c r="S446" s="182"/>
      <c r="T446" s="183"/>
      <c r="AT446" s="177" t="s">
        <v>170</v>
      </c>
      <c r="AU446" s="177" t="s">
        <v>83</v>
      </c>
      <c r="AV446" s="14" t="s">
        <v>83</v>
      </c>
      <c r="AW446" s="14" t="s">
        <v>32</v>
      </c>
      <c r="AX446" s="14" t="s">
        <v>75</v>
      </c>
      <c r="AY446" s="177" t="s">
        <v>157</v>
      </c>
    </row>
    <row r="447" spans="1:65" s="15" customFormat="1" ht="11.25">
      <c r="B447" s="184"/>
      <c r="D447" s="163" t="s">
        <v>170</v>
      </c>
      <c r="E447" s="185" t="s">
        <v>1</v>
      </c>
      <c r="F447" s="186" t="s">
        <v>195</v>
      </c>
      <c r="H447" s="187">
        <v>1</v>
      </c>
      <c r="I447" s="188"/>
      <c r="L447" s="184"/>
      <c r="M447" s="189"/>
      <c r="N447" s="190"/>
      <c r="O447" s="190"/>
      <c r="P447" s="190"/>
      <c r="Q447" s="190"/>
      <c r="R447" s="190"/>
      <c r="S447" s="190"/>
      <c r="T447" s="191"/>
      <c r="AT447" s="185" t="s">
        <v>170</v>
      </c>
      <c r="AU447" s="185" t="s">
        <v>83</v>
      </c>
      <c r="AV447" s="15" t="s">
        <v>164</v>
      </c>
      <c r="AW447" s="15" t="s">
        <v>32</v>
      </c>
      <c r="AX447" s="15" t="s">
        <v>81</v>
      </c>
      <c r="AY447" s="185" t="s">
        <v>157</v>
      </c>
    </row>
    <row r="448" spans="1:65" s="2" customFormat="1" ht="24.2" customHeight="1">
      <c r="A448" s="33"/>
      <c r="B448" s="149"/>
      <c r="C448" s="150" t="s">
        <v>596</v>
      </c>
      <c r="D448" s="150" t="s">
        <v>159</v>
      </c>
      <c r="E448" s="151" t="s">
        <v>1707</v>
      </c>
      <c r="F448" s="152" t="s">
        <v>1708</v>
      </c>
      <c r="G448" s="153" t="s">
        <v>336</v>
      </c>
      <c r="H448" s="154">
        <v>1</v>
      </c>
      <c r="I448" s="155"/>
      <c r="J448" s="156">
        <f>ROUND(I448*H448,2)</f>
        <v>0</v>
      </c>
      <c r="K448" s="152" t="s">
        <v>1700</v>
      </c>
      <c r="L448" s="34"/>
      <c r="M448" s="157" t="s">
        <v>1</v>
      </c>
      <c r="N448" s="158" t="s">
        <v>40</v>
      </c>
      <c r="O448" s="59"/>
      <c r="P448" s="159">
        <f>O448*H448</f>
        <v>0</v>
      </c>
      <c r="Q448" s="159">
        <v>0</v>
      </c>
      <c r="R448" s="159">
        <f>Q448*H448</f>
        <v>0</v>
      </c>
      <c r="S448" s="159">
        <v>0</v>
      </c>
      <c r="T448" s="160">
        <f>S448*H448</f>
        <v>0</v>
      </c>
      <c r="U448" s="33"/>
      <c r="V448" s="33"/>
      <c r="W448" s="33"/>
      <c r="X448" s="33"/>
      <c r="Y448" s="33"/>
      <c r="Z448" s="33"/>
      <c r="AA448" s="33"/>
      <c r="AB448" s="33"/>
      <c r="AC448" s="33"/>
      <c r="AD448" s="33"/>
      <c r="AE448" s="33"/>
      <c r="AR448" s="161" t="s">
        <v>268</v>
      </c>
      <c r="AT448" s="161" t="s">
        <v>159</v>
      </c>
      <c r="AU448" s="161" t="s">
        <v>83</v>
      </c>
      <c r="AY448" s="18" t="s">
        <v>157</v>
      </c>
      <c r="BE448" s="162">
        <f>IF(N448="základní",J448,0)</f>
        <v>0</v>
      </c>
      <c r="BF448" s="162">
        <f>IF(N448="snížená",J448,0)</f>
        <v>0</v>
      </c>
      <c r="BG448" s="162">
        <f>IF(N448="zákl. přenesená",J448,0)</f>
        <v>0</v>
      </c>
      <c r="BH448" s="162">
        <f>IF(N448="sníž. přenesená",J448,0)</f>
        <v>0</v>
      </c>
      <c r="BI448" s="162">
        <f>IF(N448="nulová",J448,0)</f>
        <v>0</v>
      </c>
      <c r="BJ448" s="18" t="s">
        <v>81</v>
      </c>
      <c r="BK448" s="162">
        <f>ROUND(I448*H448,2)</f>
        <v>0</v>
      </c>
      <c r="BL448" s="18" t="s">
        <v>268</v>
      </c>
      <c r="BM448" s="161" t="s">
        <v>1709</v>
      </c>
    </row>
    <row r="449" spans="1:65" s="2" customFormat="1" ht="29.25">
      <c r="A449" s="33"/>
      <c r="B449" s="34"/>
      <c r="C449" s="33"/>
      <c r="D449" s="163" t="s">
        <v>166</v>
      </c>
      <c r="E449" s="33"/>
      <c r="F449" s="164" t="s">
        <v>1702</v>
      </c>
      <c r="G449" s="33"/>
      <c r="H449" s="33"/>
      <c r="I449" s="165"/>
      <c r="J449" s="33"/>
      <c r="K449" s="33"/>
      <c r="L449" s="34"/>
      <c r="M449" s="166"/>
      <c r="N449" s="167"/>
      <c r="O449" s="59"/>
      <c r="P449" s="59"/>
      <c r="Q449" s="59"/>
      <c r="R449" s="59"/>
      <c r="S449" s="59"/>
      <c r="T449" s="60"/>
      <c r="U449" s="33"/>
      <c r="V449" s="33"/>
      <c r="W449" s="33"/>
      <c r="X449" s="33"/>
      <c r="Y449" s="33"/>
      <c r="Z449" s="33"/>
      <c r="AA449" s="33"/>
      <c r="AB449" s="33"/>
      <c r="AC449" s="33"/>
      <c r="AD449" s="33"/>
      <c r="AE449" s="33"/>
      <c r="AT449" s="18" t="s">
        <v>166</v>
      </c>
      <c r="AU449" s="18" t="s">
        <v>83</v>
      </c>
    </row>
    <row r="450" spans="1:65" s="13" customFormat="1" ht="11.25">
      <c r="B450" s="169"/>
      <c r="D450" s="163" t="s">
        <v>170</v>
      </c>
      <c r="E450" s="170" t="s">
        <v>1</v>
      </c>
      <c r="F450" s="171" t="s">
        <v>1710</v>
      </c>
      <c r="H450" s="170" t="s">
        <v>1</v>
      </c>
      <c r="I450" s="172"/>
      <c r="L450" s="169"/>
      <c r="M450" s="173"/>
      <c r="N450" s="174"/>
      <c r="O450" s="174"/>
      <c r="P450" s="174"/>
      <c r="Q450" s="174"/>
      <c r="R450" s="174"/>
      <c r="S450" s="174"/>
      <c r="T450" s="175"/>
      <c r="AT450" s="170" t="s">
        <v>170</v>
      </c>
      <c r="AU450" s="170" t="s">
        <v>83</v>
      </c>
      <c r="AV450" s="13" t="s">
        <v>81</v>
      </c>
      <c r="AW450" s="13" t="s">
        <v>32</v>
      </c>
      <c r="AX450" s="13" t="s">
        <v>75</v>
      </c>
      <c r="AY450" s="170" t="s">
        <v>157</v>
      </c>
    </row>
    <row r="451" spans="1:65" s="13" customFormat="1" ht="22.5">
      <c r="B451" s="169"/>
      <c r="D451" s="163" t="s">
        <v>170</v>
      </c>
      <c r="E451" s="170" t="s">
        <v>1</v>
      </c>
      <c r="F451" s="171" t="s">
        <v>1711</v>
      </c>
      <c r="H451" s="170" t="s">
        <v>1</v>
      </c>
      <c r="I451" s="172"/>
      <c r="L451" s="169"/>
      <c r="M451" s="173"/>
      <c r="N451" s="174"/>
      <c r="O451" s="174"/>
      <c r="P451" s="174"/>
      <c r="Q451" s="174"/>
      <c r="R451" s="174"/>
      <c r="S451" s="174"/>
      <c r="T451" s="175"/>
      <c r="AT451" s="170" t="s">
        <v>170</v>
      </c>
      <c r="AU451" s="170" t="s">
        <v>83</v>
      </c>
      <c r="AV451" s="13" t="s">
        <v>81</v>
      </c>
      <c r="AW451" s="13" t="s">
        <v>32</v>
      </c>
      <c r="AX451" s="13" t="s">
        <v>75</v>
      </c>
      <c r="AY451" s="170" t="s">
        <v>157</v>
      </c>
    </row>
    <row r="452" spans="1:65" s="13" customFormat="1" ht="22.5">
      <c r="B452" s="169"/>
      <c r="D452" s="163" t="s">
        <v>170</v>
      </c>
      <c r="E452" s="170" t="s">
        <v>1</v>
      </c>
      <c r="F452" s="171" t="s">
        <v>1712</v>
      </c>
      <c r="H452" s="170" t="s">
        <v>1</v>
      </c>
      <c r="I452" s="172"/>
      <c r="L452" s="169"/>
      <c r="M452" s="173"/>
      <c r="N452" s="174"/>
      <c r="O452" s="174"/>
      <c r="P452" s="174"/>
      <c r="Q452" s="174"/>
      <c r="R452" s="174"/>
      <c r="S452" s="174"/>
      <c r="T452" s="175"/>
      <c r="AT452" s="170" t="s">
        <v>170</v>
      </c>
      <c r="AU452" s="170" t="s">
        <v>83</v>
      </c>
      <c r="AV452" s="13" t="s">
        <v>81</v>
      </c>
      <c r="AW452" s="13" t="s">
        <v>32</v>
      </c>
      <c r="AX452" s="13" t="s">
        <v>75</v>
      </c>
      <c r="AY452" s="170" t="s">
        <v>157</v>
      </c>
    </row>
    <row r="453" spans="1:65" s="13" customFormat="1" ht="22.5">
      <c r="B453" s="169"/>
      <c r="D453" s="163" t="s">
        <v>170</v>
      </c>
      <c r="E453" s="170" t="s">
        <v>1</v>
      </c>
      <c r="F453" s="171" t="s">
        <v>1713</v>
      </c>
      <c r="H453" s="170" t="s">
        <v>1</v>
      </c>
      <c r="I453" s="172"/>
      <c r="L453" s="169"/>
      <c r="M453" s="173"/>
      <c r="N453" s="174"/>
      <c r="O453" s="174"/>
      <c r="P453" s="174"/>
      <c r="Q453" s="174"/>
      <c r="R453" s="174"/>
      <c r="S453" s="174"/>
      <c r="T453" s="175"/>
      <c r="AT453" s="170" t="s">
        <v>170</v>
      </c>
      <c r="AU453" s="170" t="s">
        <v>83</v>
      </c>
      <c r="AV453" s="13" t="s">
        <v>81</v>
      </c>
      <c r="AW453" s="13" t="s">
        <v>32</v>
      </c>
      <c r="AX453" s="13" t="s">
        <v>75</v>
      </c>
      <c r="AY453" s="170" t="s">
        <v>157</v>
      </c>
    </row>
    <row r="454" spans="1:65" s="14" customFormat="1" ht="11.25">
      <c r="B454" s="176"/>
      <c r="D454" s="163" t="s">
        <v>170</v>
      </c>
      <c r="E454" s="177" t="s">
        <v>1</v>
      </c>
      <c r="F454" s="178" t="s">
        <v>81</v>
      </c>
      <c r="H454" s="179">
        <v>1</v>
      </c>
      <c r="I454" s="180"/>
      <c r="L454" s="176"/>
      <c r="M454" s="181"/>
      <c r="N454" s="182"/>
      <c r="O454" s="182"/>
      <c r="P454" s="182"/>
      <c r="Q454" s="182"/>
      <c r="R454" s="182"/>
      <c r="S454" s="182"/>
      <c r="T454" s="183"/>
      <c r="AT454" s="177" t="s">
        <v>170</v>
      </c>
      <c r="AU454" s="177" t="s">
        <v>83</v>
      </c>
      <c r="AV454" s="14" t="s">
        <v>83</v>
      </c>
      <c r="AW454" s="14" t="s">
        <v>32</v>
      </c>
      <c r="AX454" s="14" t="s">
        <v>75</v>
      </c>
      <c r="AY454" s="177" t="s">
        <v>157</v>
      </c>
    </row>
    <row r="455" spans="1:65" s="15" customFormat="1" ht="11.25">
      <c r="B455" s="184"/>
      <c r="D455" s="163" t="s">
        <v>170</v>
      </c>
      <c r="E455" s="185" t="s">
        <v>1</v>
      </c>
      <c r="F455" s="186" t="s">
        <v>195</v>
      </c>
      <c r="H455" s="187">
        <v>1</v>
      </c>
      <c r="I455" s="188"/>
      <c r="L455" s="184"/>
      <c r="M455" s="189"/>
      <c r="N455" s="190"/>
      <c r="O455" s="190"/>
      <c r="P455" s="190"/>
      <c r="Q455" s="190"/>
      <c r="R455" s="190"/>
      <c r="S455" s="190"/>
      <c r="T455" s="191"/>
      <c r="AT455" s="185" t="s">
        <v>170</v>
      </c>
      <c r="AU455" s="185" t="s">
        <v>83</v>
      </c>
      <c r="AV455" s="15" t="s">
        <v>164</v>
      </c>
      <c r="AW455" s="15" t="s">
        <v>32</v>
      </c>
      <c r="AX455" s="15" t="s">
        <v>81</v>
      </c>
      <c r="AY455" s="185" t="s">
        <v>157</v>
      </c>
    </row>
    <row r="456" spans="1:65" s="2" customFormat="1" ht="24.2" customHeight="1">
      <c r="A456" s="33"/>
      <c r="B456" s="149"/>
      <c r="C456" s="150" t="s">
        <v>601</v>
      </c>
      <c r="D456" s="150" t="s">
        <v>159</v>
      </c>
      <c r="E456" s="151" t="s">
        <v>1714</v>
      </c>
      <c r="F456" s="152" t="s">
        <v>1715</v>
      </c>
      <c r="G456" s="153" t="s">
        <v>302</v>
      </c>
      <c r="H456" s="154">
        <v>0.26700000000000002</v>
      </c>
      <c r="I456" s="155"/>
      <c r="J456" s="156">
        <f>ROUND(I456*H456,2)</f>
        <v>0</v>
      </c>
      <c r="K456" s="152" t="s">
        <v>381</v>
      </c>
      <c r="L456" s="34"/>
      <c r="M456" s="157" t="s">
        <v>1</v>
      </c>
      <c r="N456" s="158" t="s">
        <v>40</v>
      </c>
      <c r="O456" s="59"/>
      <c r="P456" s="159">
        <f>O456*H456</f>
        <v>0</v>
      </c>
      <c r="Q456" s="159">
        <v>0</v>
      </c>
      <c r="R456" s="159">
        <f>Q456*H456</f>
        <v>0</v>
      </c>
      <c r="S456" s="159">
        <v>0</v>
      </c>
      <c r="T456" s="160">
        <f>S456*H456</f>
        <v>0</v>
      </c>
      <c r="U456" s="33"/>
      <c r="V456" s="33"/>
      <c r="W456" s="33"/>
      <c r="X456" s="33"/>
      <c r="Y456" s="33"/>
      <c r="Z456" s="33"/>
      <c r="AA456" s="33"/>
      <c r="AB456" s="33"/>
      <c r="AC456" s="33"/>
      <c r="AD456" s="33"/>
      <c r="AE456" s="33"/>
      <c r="AR456" s="161" t="s">
        <v>268</v>
      </c>
      <c r="AT456" s="161" t="s">
        <v>159</v>
      </c>
      <c r="AU456" s="161" t="s">
        <v>83</v>
      </c>
      <c r="AY456" s="18" t="s">
        <v>157</v>
      </c>
      <c r="BE456" s="162">
        <f>IF(N456="základní",J456,0)</f>
        <v>0</v>
      </c>
      <c r="BF456" s="162">
        <f>IF(N456="snížená",J456,0)</f>
        <v>0</v>
      </c>
      <c r="BG456" s="162">
        <f>IF(N456="zákl. přenesená",J456,0)</f>
        <v>0</v>
      </c>
      <c r="BH456" s="162">
        <f>IF(N456="sníž. přenesená",J456,0)</f>
        <v>0</v>
      </c>
      <c r="BI456" s="162">
        <f>IF(N456="nulová",J456,0)</f>
        <v>0</v>
      </c>
      <c r="BJ456" s="18" t="s">
        <v>81</v>
      </c>
      <c r="BK456" s="162">
        <f>ROUND(I456*H456,2)</f>
        <v>0</v>
      </c>
      <c r="BL456" s="18" t="s">
        <v>268</v>
      </c>
      <c r="BM456" s="161" t="s">
        <v>1716</v>
      </c>
    </row>
    <row r="457" spans="1:65" s="2" customFormat="1" ht="29.25">
      <c r="A457" s="33"/>
      <c r="B457" s="34"/>
      <c r="C457" s="33"/>
      <c r="D457" s="163" t="s">
        <v>166</v>
      </c>
      <c r="E457" s="33"/>
      <c r="F457" s="164" t="s">
        <v>1717</v>
      </c>
      <c r="G457" s="33"/>
      <c r="H457" s="33"/>
      <c r="I457" s="165"/>
      <c r="J457" s="33"/>
      <c r="K457" s="33"/>
      <c r="L457" s="34"/>
      <c r="M457" s="166"/>
      <c r="N457" s="167"/>
      <c r="O457" s="59"/>
      <c r="P457" s="59"/>
      <c r="Q457" s="59"/>
      <c r="R457" s="59"/>
      <c r="S457" s="59"/>
      <c r="T457" s="60"/>
      <c r="U457" s="33"/>
      <c r="V457" s="33"/>
      <c r="W457" s="33"/>
      <c r="X457" s="33"/>
      <c r="Y457" s="33"/>
      <c r="Z457" s="33"/>
      <c r="AA457" s="33"/>
      <c r="AB457" s="33"/>
      <c r="AC457" s="33"/>
      <c r="AD457" s="33"/>
      <c r="AE457" s="33"/>
      <c r="AT457" s="18" t="s">
        <v>166</v>
      </c>
      <c r="AU457" s="18" t="s">
        <v>83</v>
      </c>
    </row>
    <row r="458" spans="1:65" s="12" customFormat="1" ht="22.9" customHeight="1">
      <c r="B458" s="136"/>
      <c r="D458" s="137" t="s">
        <v>74</v>
      </c>
      <c r="E458" s="147" t="s">
        <v>1718</v>
      </c>
      <c r="F458" s="147" t="s">
        <v>1719</v>
      </c>
      <c r="I458" s="139"/>
      <c r="J458" s="148">
        <f>BK458</f>
        <v>0</v>
      </c>
      <c r="L458" s="136"/>
      <c r="M458" s="141"/>
      <c r="N458" s="142"/>
      <c r="O458" s="142"/>
      <c r="P458" s="143">
        <f>SUM(P459:P527)</f>
        <v>0</v>
      </c>
      <c r="Q458" s="142"/>
      <c r="R458" s="143">
        <f>SUM(R459:R527)</f>
        <v>1.713775E-2</v>
      </c>
      <c r="S458" s="142"/>
      <c r="T458" s="144">
        <f>SUM(T459:T527)</f>
        <v>0</v>
      </c>
      <c r="AR458" s="137" t="s">
        <v>83</v>
      </c>
      <c r="AT458" s="145" t="s">
        <v>74</v>
      </c>
      <c r="AU458" s="145" t="s">
        <v>81</v>
      </c>
      <c r="AY458" s="137" t="s">
        <v>157</v>
      </c>
      <c r="BK458" s="146">
        <f>SUM(BK459:BK527)</f>
        <v>0</v>
      </c>
    </row>
    <row r="459" spans="1:65" s="2" customFormat="1" ht="24.2" customHeight="1">
      <c r="A459" s="33"/>
      <c r="B459" s="149"/>
      <c r="C459" s="150" t="s">
        <v>607</v>
      </c>
      <c r="D459" s="150" t="s">
        <v>159</v>
      </c>
      <c r="E459" s="151" t="s">
        <v>1720</v>
      </c>
      <c r="F459" s="152" t="s">
        <v>1721</v>
      </c>
      <c r="G459" s="153" t="s">
        <v>183</v>
      </c>
      <c r="H459" s="154">
        <v>10</v>
      </c>
      <c r="I459" s="155"/>
      <c r="J459" s="156">
        <f>ROUND(I459*H459,2)</f>
        <v>0</v>
      </c>
      <c r="K459" s="152" t="s">
        <v>1700</v>
      </c>
      <c r="L459" s="34"/>
      <c r="M459" s="157" t="s">
        <v>1</v>
      </c>
      <c r="N459" s="158" t="s">
        <v>40</v>
      </c>
      <c r="O459" s="59"/>
      <c r="P459" s="159">
        <f>O459*H459</f>
        <v>0</v>
      </c>
      <c r="Q459" s="159">
        <v>0</v>
      </c>
      <c r="R459" s="159">
        <f>Q459*H459</f>
        <v>0</v>
      </c>
      <c r="S459" s="159">
        <v>0</v>
      </c>
      <c r="T459" s="160">
        <f>S459*H459</f>
        <v>0</v>
      </c>
      <c r="U459" s="33"/>
      <c r="V459" s="33"/>
      <c r="W459" s="33"/>
      <c r="X459" s="33"/>
      <c r="Y459" s="33"/>
      <c r="Z459" s="33"/>
      <c r="AA459" s="33"/>
      <c r="AB459" s="33"/>
      <c r="AC459" s="33"/>
      <c r="AD459" s="33"/>
      <c r="AE459" s="33"/>
      <c r="AR459" s="161" t="s">
        <v>268</v>
      </c>
      <c r="AT459" s="161" t="s">
        <v>159</v>
      </c>
      <c r="AU459" s="161" t="s">
        <v>83</v>
      </c>
      <c r="AY459" s="18" t="s">
        <v>157</v>
      </c>
      <c r="BE459" s="162">
        <f>IF(N459="základní",J459,0)</f>
        <v>0</v>
      </c>
      <c r="BF459" s="162">
        <f>IF(N459="snížená",J459,0)</f>
        <v>0</v>
      </c>
      <c r="BG459" s="162">
        <f>IF(N459="zákl. přenesená",J459,0)</f>
        <v>0</v>
      </c>
      <c r="BH459" s="162">
        <f>IF(N459="sníž. přenesená",J459,0)</f>
        <v>0</v>
      </c>
      <c r="BI459" s="162">
        <f>IF(N459="nulová",J459,0)</f>
        <v>0</v>
      </c>
      <c r="BJ459" s="18" t="s">
        <v>81</v>
      </c>
      <c r="BK459" s="162">
        <f>ROUND(I459*H459,2)</f>
        <v>0</v>
      </c>
      <c r="BL459" s="18" t="s">
        <v>268</v>
      </c>
      <c r="BM459" s="161" t="s">
        <v>1722</v>
      </c>
    </row>
    <row r="460" spans="1:65" s="2" customFormat="1" ht="11.25">
      <c r="A460" s="33"/>
      <c r="B460" s="34"/>
      <c r="C460" s="33"/>
      <c r="D460" s="163" t="s">
        <v>166</v>
      </c>
      <c r="E460" s="33"/>
      <c r="F460" s="164" t="s">
        <v>1723</v>
      </c>
      <c r="G460" s="33"/>
      <c r="H460" s="33"/>
      <c r="I460" s="165"/>
      <c r="J460" s="33"/>
      <c r="K460" s="33"/>
      <c r="L460" s="34"/>
      <c r="M460" s="166"/>
      <c r="N460" s="167"/>
      <c r="O460" s="59"/>
      <c r="P460" s="59"/>
      <c r="Q460" s="59"/>
      <c r="R460" s="59"/>
      <c r="S460" s="59"/>
      <c r="T460" s="60"/>
      <c r="U460" s="33"/>
      <c r="V460" s="33"/>
      <c r="W460" s="33"/>
      <c r="X460" s="33"/>
      <c r="Y460" s="33"/>
      <c r="Z460" s="33"/>
      <c r="AA460" s="33"/>
      <c r="AB460" s="33"/>
      <c r="AC460" s="33"/>
      <c r="AD460" s="33"/>
      <c r="AE460" s="33"/>
      <c r="AT460" s="18" t="s">
        <v>166</v>
      </c>
      <c r="AU460" s="18" t="s">
        <v>83</v>
      </c>
    </row>
    <row r="461" spans="1:65" s="13" customFormat="1" ht="22.5">
      <c r="B461" s="169"/>
      <c r="D461" s="163" t="s">
        <v>170</v>
      </c>
      <c r="E461" s="170" t="s">
        <v>1</v>
      </c>
      <c r="F461" s="171" t="s">
        <v>1724</v>
      </c>
      <c r="H461" s="170" t="s">
        <v>1</v>
      </c>
      <c r="I461" s="172"/>
      <c r="L461" s="169"/>
      <c r="M461" s="173"/>
      <c r="N461" s="174"/>
      <c r="O461" s="174"/>
      <c r="P461" s="174"/>
      <c r="Q461" s="174"/>
      <c r="R461" s="174"/>
      <c r="S461" s="174"/>
      <c r="T461" s="175"/>
      <c r="AT461" s="170" t="s">
        <v>170</v>
      </c>
      <c r="AU461" s="170" t="s">
        <v>83</v>
      </c>
      <c r="AV461" s="13" t="s">
        <v>81</v>
      </c>
      <c r="AW461" s="13" t="s">
        <v>32</v>
      </c>
      <c r="AX461" s="13" t="s">
        <v>75</v>
      </c>
      <c r="AY461" s="170" t="s">
        <v>157</v>
      </c>
    </row>
    <row r="462" spans="1:65" s="13" customFormat="1" ht="11.25">
      <c r="B462" s="169"/>
      <c r="D462" s="163" t="s">
        <v>170</v>
      </c>
      <c r="E462" s="170" t="s">
        <v>1</v>
      </c>
      <c r="F462" s="171" t="s">
        <v>1725</v>
      </c>
      <c r="H462" s="170" t="s">
        <v>1</v>
      </c>
      <c r="I462" s="172"/>
      <c r="L462" s="169"/>
      <c r="M462" s="173"/>
      <c r="N462" s="174"/>
      <c r="O462" s="174"/>
      <c r="P462" s="174"/>
      <c r="Q462" s="174"/>
      <c r="R462" s="174"/>
      <c r="S462" s="174"/>
      <c r="T462" s="175"/>
      <c r="AT462" s="170" t="s">
        <v>170</v>
      </c>
      <c r="AU462" s="170" t="s">
        <v>83</v>
      </c>
      <c r="AV462" s="13" t="s">
        <v>81</v>
      </c>
      <c r="AW462" s="13" t="s">
        <v>32</v>
      </c>
      <c r="AX462" s="13" t="s">
        <v>75</v>
      </c>
      <c r="AY462" s="170" t="s">
        <v>157</v>
      </c>
    </row>
    <row r="463" spans="1:65" s="13" customFormat="1" ht="11.25">
      <c r="B463" s="169"/>
      <c r="D463" s="163" t="s">
        <v>170</v>
      </c>
      <c r="E463" s="170" t="s">
        <v>1</v>
      </c>
      <c r="F463" s="171" t="s">
        <v>1726</v>
      </c>
      <c r="H463" s="170" t="s">
        <v>1</v>
      </c>
      <c r="I463" s="172"/>
      <c r="L463" s="169"/>
      <c r="M463" s="173"/>
      <c r="N463" s="174"/>
      <c r="O463" s="174"/>
      <c r="P463" s="174"/>
      <c r="Q463" s="174"/>
      <c r="R463" s="174"/>
      <c r="S463" s="174"/>
      <c r="T463" s="175"/>
      <c r="AT463" s="170" t="s">
        <v>170</v>
      </c>
      <c r="AU463" s="170" t="s">
        <v>83</v>
      </c>
      <c r="AV463" s="13" t="s">
        <v>81</v>
      </c>
      <c r="AW463" s="13" t="s">
        <v>32</v>
      </c>
      <c r="AX463" s="13" t="s">
        <v>75</v>
      </c>
      <c r="AY463" s="170" t="s">
        <v>157</v>
      </c>
    </row>
    <row r="464" spans="1:65" s="14" customFormat="1" ht="11.25">
      <c r="B464" s="176"/>
      <c r="D464" s="163" t="s">
        <v>170</v>
      </c>
      <c r="E464" s="177" t="s">
        <v>1</v>
      </c>
      <c r="F464" s="178" t="s">
        <v>234</v>
      </c>
      <c r="H464" s="179">
        <v>10</v>
      </c>
      <c r="I464" s="180"/>
      <c r="L464" s="176"/>
      <c r="M464" s="181"/>
      <c r="N464" s="182"/>
      <c r="O464" s="182"/>
      <c r="P464" s="182"/>
      <c r="Q464" s="182"/>
      <c r="R464" s="182"/>
      <c r="S464" s="182"/>
      <c r="T464" s="183"/>
      <c r="AT464" s="177" t="s">
        <v>170</v>
      </c>
      <c r="AU464" s="177" t="s">
        <v>83</v>
      </c>
      <c r="AV464" s="14" t="s">
        <v>83</v>
      </c>
      <c r="AW464" s="14" t="s">
        <v>32</v>
      </c>
      <c r="AX464" s="14" t="s">
        <v>75</v>
      </c>
      <c r="AY464" s="177" t="s">
        <v>157</v>
      </c>
    </row>
    <row r="465" spans="1:65" s="15" customFormat="1" ht="11.25">
      <c r="B465" s="184"/>
      <c r="D465" s="163" t="s">
        <v>170</v>
      </c>
      <c r="E465" s="185" t="s">
        <v>1</v>
      </c>
      <c r="F465" s="186" t="s">
        <v>195</v>
      </c>
      <c r="H465" s="187">
        <v>10</v>
      </c>
      <c r="I465" s="188"/>
      <c r="L465" s="184"/>
      <c r="M465" s="189"/>
      <c r="N465" s="190"/>
      <c r="O465" s="190"/>
      <c r="P465" s="190"/>
      <c r="Q465" s="190"/>
      <c r="R465" s="190"/>
      <c r="S465" s="190"/>
      <c r="T465" s="191"/>
      <c r="AT465" s="185" t="s">
        <v>170</v>
      </c>
      <c r="AU465" s="185" t="s">
        <v>83</v>
      </c>
      <c r="AV465" s="15" t="s">
        <v>164</v>
      </c>
      <c r="AW465" s="15" t="s">
        <v>32</v>
      </c>
      <c r="AX465" s="15" t="s">
        <v>81</v>
      </c>
      <c r="AY465" s="185" t="s">
        <v>157</v>
      </c>
    </row>
    <row r="466" spans="1:65" s="2" customFormat="1" ht="16.5" customHeight="1">
      <c r="A466" s="33"/>
      <c r="B466" s="149"/>
      <c r="C466" s="192" t="s">
        <v>613</v>
      </c>
      <c r="D466" s="192" t="s">
        <v>299</v>
      </c>
      <c r="E466" s="193" t="s">
        <v>1727</v>
      </c>
      <c r="F466" s="194" t="s">
        <v>1728</v>
      </c>
      <c r="G466" s="195" t="s">
        <v>183</v>
      </c>
      <c r="H466" s="196">
        <v>10</v>
      </c>
      <c r="I466" s="197"/>
      <c r="J466" s="198">
        <f>ROUND(I466*H466,2)</f>
        <v>0</v>
      </c>
      <c r="K466" s="194" t="s">
        <v>1</v>
      </c>
      <c r="L466" s="199"/>
      <c r="M466" s="200" t="s">
        <v>1</v>
      </c>
      <c r="N466" s="201" t="s">
        <v>40</v>
      </c>
      <c r="O466" s="59"/>
      <c r="P466" s="159">
        <f>O466*H466</f>
        <v>0</v>
      </c>
      <c r="Q466" s="159">
        <v>1.4E-3</v>
      </c>
      <c r="R466" s="159">
        <f>Q466*H466</f>
        <v>1.4E-2</v>
      </c>
      <c r="S466" s="159">
        <v>0</v>
      </c>
      <c r="T466" s="160">
        <f>S466*H466</f>
        <v>0</v>
      </c>
      <c r="U466" s="33"/>
      <c r="V466" s="33"/>
      <c r="W466" s="33"/>
      <c r="X466" s="33"/>
      <c r="Y466" s="33"/>
      <c r="Z466" s="33"/>
      <c r="AA466" s="33"/>
      <c r="AB466" s="33"/>
      <c r="AC466" s="33"/>
      <c r="AD466" s="33"/>
      <c r="AE466" s="33"/>
      <c r="AR466" s="161" t="s">
        <v>373</v>
      </c>
      <c r="AT466" s="161" t="s">
        <v>299</v>
      </c>
      <c r="AU466" s="161" t="s">
        <v>83</v>
      </c>
      <c r="AY466" s="18" t="s">
        <v>157</v>
      </c>
      <c r="BE466" s="162">
        <f>IF(N466="základní",J466,0)</f>
        <v>0</v>
      </c>
      <c r="BF466" s="162">
        <f>IF(N466="snížená",J466,0)</f>
        <v>0</v>
      </c>
      <c r="BG466" s="162">
        <f>IF(N466="zákl. přenesená",J466,0)</f>
        <v>0</v>
      </c>
      <c r="BH466" s="162">
        <f>IF(N466="sníž. přenesená",J466,0)</f>
        <v>0</v>
      </c>
      <c r="BI466" s="162">
        <f>IF(N466="nulová",J466,0)</f>
        <v>0</v>
      </c>
      <c r="BJ466" s="18" t="s">
        <v>81</v>
      </c>
      <c r="BK466" s="162">
        <f>ROUND(I466*H466,2)</f>
        <v>0</v>
      </c>
      <c r="BL466" s="18" t="s">
        <v>268</v>
      </c>
      <c r="BM466" s="161" t="s">
        <v>1729</v>
      </c>
    </row>
    <row r="467" spans="1:65" s="2" customFormat="1" ht="11.25">
      <c r="A467" s="33"/>
      <c r="B467" s="34"/>
      <c r="C467" s="33"/>
      <c r="D467" s="163" t="s">
        <v>166</v>
      </c>
      <c r="E467" s="33"/>
      <c r="F467" s="164" t="s">
        <v>1730</v>
      </c>
      <c r="G467" s="33"/>
      <c r="H467" s="33"/>
      <c r="I467" s="165"/>
      <c r="J467" s="33"/>
      <c r="K467" s="33"/>
      <c r="L467" s="34"/>
      <c r="M467" s="166"/>
      <c r="N467" s="167"/>
      <c r="O467" s="59"/>
      <c r="P467" s="59"/>
      <c r="Q467" s="59"/>
      <c r="R467" s="59"/>
      <c r="S467" s="59"/>
      <c r="T467" s="60"/>
      <c r="U467" s="33"/>
      <c r="V467" s="33"/>
      <c r="W467" s="33"/>
      <c r="X467" s="33"/>
      <c r="Y467" s="33"/>
      <c r="Z467" s="33"/>
      <c r="AA467" s="33"/>
      <c r="AB467" s="33"/>
      <c r="AC467" s="33"/>
      <c r="AD467" s="33"/>
      <c r="AE467" s="33"/>
      <c r="AT467" s="18" t="s">
        <v>166</v>
      </c>
      <c r="AU467" s="18" t="s">
        <v>83</v>
      </c>
    </row>
    <row r="468" spans="1:65" s="13" customFormat="1" ht="22.5">
      <c r="B468" s="169"/>
      <c r="D468" s="163" t="s">
        <v>170</v>
      </c>
      <c r="E468" s="170" t="s">
        <v>1</v>
      </c>
      <c r="F468" s="171" t="s">
        <v>1724</v>
      </c>
      <c r="H468" s="170" t="s">
        <v>1</v>
      </c>
      <c r="I468" s="172"/>
      <c r="L468" s="169"/>
      <c r="M468" s="173"/>
      <c r="N468" s="174"/>
      <c r="O468" s="174"/>
      <c r="P468" s="174"/>
      <c r="Q468" s="174"/>
      <c r="R468" s="174"/>
      <c r="S468" s="174"/>
      <c r="T468" s="175"/>
      <c r="AT468" s="170" t="s">
        <v>170</v>
      </c>
      <c r="AU468" s="170" t="s">
        <v>83</v>
      </c>
      <c r="AV468" s="13" t="s">
        <v>81</v>
      </c>
      <c r="AW468" s="13" t="s">
        <v>32</v>
      </c>
      <c r="AX468" s="13" t="s">
        <v>75</v>
      </c>
      <c r="AY468" s="170" t="s">
        <v>157</v>
      </c>
    </row>
    <row r="469" spans="1:65" s="13" customFormat="1" ht="11.25">
      <c r="B469" s="169"/>
      <c r="D469" s="163" t="s">
        <v>170</v>
      </c>
      <c r="E469" s="170" t="s">
        <v>1</v>
      </c>
      <c r="F469" s="171" t="s">
        <v>1725</v>
      </c>
      <c r="H469" s="170" t="s">
        <v>1</v>
      </c>
      <c r="I469" s="172"/>
      <c r="L469" s="169"/>
      <c r="M469" s="173"/>
      <c r="N469" s="174"/>
      <c r="O469" s="174"/>
      <c r="P469" s="174"/>
      <c r="Q469" s="174"/>
      <c r="R469" s="174"/>
      <c r="S469" s="174"/>
      <c r="T469" s="175"/>
      <c r="AT469" s="170" t="s">
        <v>170</v>
      </c>
      <c r="AU469" s="170" t="s">
        <v>83</v>
      </c>
      <c r="AV469" s="13" t="s">
        <v>81</v>
      </c>
      <c r="AW469" s="13" t="s">
        <v>32</v>
      </c>
      <c r="AX469" s="13" t="s">
        <v>75</v>
      </c>
      <c r="AY469" s="170" t="s">
        <v>157</v>
      </c>
    </row>
    <row r="470" spans="1:65" s="13" customFormat="1" ht="11.25">
      <c r="B470" s="169"/>
      <c r="D470" s="163" t="s">
        <v>170</v>
      </c>
      <c r="E470" s="170" t="s">
        <v>1</v>
      </c>
      <c r="F470" s="171" t="s">
        <v>1726</v>
      </c>
      <c r="H470" s="170" t="s">
        <v>1</v>
      </c>
      <c r="I470" s="172"/>
      <c r="L470" s="169"/>
      <c r="M470" s="173"/>
      <c r="N470" s="174"/>
      <c r="O470" s="174"/>
      <c r="P470" s="174"/>
      <c r="Q470" s="174"/>
      <c r="R470" s="174"/>
      <c r="S470" s="174"/>
      <c r="T470" s="175"/>
      <c r="AT470" s="170" t="s">
        <v>170</v>
      </c>
      <c r="AU470" s="170" t="s">
        <v>83</v>
      </c>
      <c r="AV470" s="13" t="s">
        <v>81</v>
      </c>
      <c r="AW470" s="13" t="s">
        <v>32</v>
      </c>
      <c r="AX470" s="13" t="s">
        <v>75</v>
      </c>
      <c r="AY470" s="170" t="s">
        <v>157</v>
      </c>
    </row>
    <row r="471" spans="1:65" s="14" customFormat="1" ht="11.25">
      <c r="B471" s="176"/>
      <c r="D471" s="163" t="s">
        <v>170</v>
      </c>
      <c r="E471" s="177" t="s">
        <v>1</v>
      </c>
      <c r="F471" s="178" t="s">
        <v>234</v>
      </c>
      <c r="H471" s="179">
        <v>10</v>
      </c>
      <c r="I471" s="180"/>
      <c r="L471" s="176"/>
      <c r="M471" s="181"/>
      <c r="N471" s="182"/>
      <c r="O471" s="182"/>
      <c r="P471" s="182"/>
      <c r="Q471" s="182"/>
      <c r="R471" s="182"/>
      <c r="S471" s="182"/>
      <c r="T471" s="183"/>
      <c r="AT471" s="177" t="s">
        <v>170</v>
      </c>
      <c r="AU471" s="177" t="s">
        <v>83</v>
      </c>
      <c r="AV471" s="14" t="s">
        <v>83</v>
      </c>
      <c r="AW471" s="14" t="s">
        <v>32</v>
      </c>
      <c r="AX471" s="14" t="s">
        <v>75</v>
      </c>
      <c r="AY471" s="177" t="s">
        <v>157</v>
      </c>
    </row>
    <row r="472" spans="1:65" s="15" customFormat="1" ht="11.25">
      <c r="B472" s="184"/>
      <c r="D472" s="163" t="s">
        <v>170</v>
      </c>
      <c r="E472" s="185" t="s">
        <v>1</v>
      </c>
      <c r="F472" s="186" t="s">
        <v>195</v>
      </c>
      <c r="H472" s="187">
        <v>10</v>
      </c>
      <c r="I472" s="188"/>
      <c r="L472" s="184"/>
      <c r="M472" s="189"/>
      <c r="N472" s="190"/>
      <c r="O472" s="190"/>
      <c r="P472" s="190"/>
      <c r="Q472" s="190"/>
      <c r="R472" s="190"/>
      <c r="S472" s="190"/>
      <c r="T472" s="191"/>
      <c r="AT472" s="185" t="s">
        <v>170</v>
      </c>
      <c r="AU472" s="185" t="s">
        <v>83</v>
      </c>
      <c r="AV472" s="15" t="s">
        <v>164</v>
      </c>
      <c r="AW472" s="15" t="s">
        <v>32</v>
      </c>
      <c r="AX472" s="15" t="s">
        <v>81</v>
      </c>
      <c r="AY472" s="185" t="s">
        <v>157</v>
      </c>
    </row>
    <row r="473" spans="1:65" s="2" customFormat="1" ht="16.5" customHeight="1">
      <c r="A473" s="33"/>
      <c r="B473" s="149"/>
      <c r="C473" s="192" t="s">
        <v>618</v>
      </c>
      <c r="D473" s="192" t="s">
        <v>299</v>
      </c>
      <c r="E473" s="193" t="s">
        <v>1731</v>
      </c>
      <c r="F473" s="194" t="s">
        <v>1732</v>
      </c>
      <c r="G473" s="195" t="s">
        <v>183</v>
      </c>
      <c r="H473" s="196">
        <v>10</v>
      </c>
      <c r="I473" s="197"/>
      <c r="J473" s="198">
        <f>ROUND(I473*H473,2)</f>
        <v>0</v>
      </c>
      <c r="K473" s="194" t="s">
        <v>1700</v>
      </c>
      <c r="L473" s="199"/>
      <c r="M473" s="200" t="s">
        <v>1</v>
      </c>
      <c r="N473" s="201" t="s">
        <v>40</v>
      </c>
      <c r="O473" s="59"/>
      <c r="P473" s="159">
        <f>O473*H473</f>
        <v>0</v>
      </c>
      <c r="Q473" s="159">
        <v>0</v>
      </c>
      <c r="R473" s="159">
        <f>Q473*H473</f>
        <v>0</v>
      </c>
      <c r="S473" s="159">
        <v>0</v>
      </c>
      <c r="T473" s="160">
        <f>S473*H473</f>
        <v>0</v>
      </c>
      <c r="U473" s="33"/>
      <c r="V473" s="33"/>
      <c r="W473" s="33"/>
      <c r="X473" s="33"/>
      <c r="Y473" s="33"/>
      <c r="Z473" s="33"/>
      <c r="AA473" s="33"/>
      <c r="AB473" s="33"/>
      <c r="AC473" s="33"/>
      <c r="AD473" s="33"/>
      <c r="AE473" s="33"/>
      <c r="AR473" s="161" t="s">
        <v>373</v>
      </c>
      <c r="AT473" s="161" t="s">
        <v>299</v>
      </c>
      <c r="AU473" s="161" t="s">
        <v>83</v>
      </c>
      <c r="AY473" s="18" t="s">
        <v>157</v>
      </c>
      <c r="BE473" s="162">
        <f>IF(N473="základní",J473,0)</f>
        <v>0</v>
      </c>
      <c r="BF473" s="162">
        <f>IF(N473="snížená",J473,0)</f>
        <v>0</v>
      </c>
      <c r="BG473" s="162">
        <f>IF(N473="zákl. přenesená",J473,0)</f>
        <v>0</v>
      </c>
      <c r="BH473" s="162">
        <f>IF(N473="sníž. přenesená",J473,0)</f>
        <v>0</v>
      </c>
      <c r="BI473" s="162">
        <f>IF(N473="nulová",J473,0)</f>
        <v>0</v>
      </c>
      <c r="BJ473" s="18" t="s">
        <v>81</v>
      </c>
      <c r="BK473" s="162">
        <f>ROUND(I473*H473,2)</f>
        <v>0</v>
      </c>
      <c r="BL473" s="18" t="s">
        <v>268</v>
      </c>
      <c r="BM473" s="161" t="s">
        <v>1733</v>
      </c>
    </row>
    <row r="474" spans="1:65" s="2" customFormat="1" ht="11.25">
      <c r="A474" s="33"/>
      <c r="B474" s="34"/>
      <c r="C474" s="33"/>
      <c r="D474" s="163" t="s">
        <v>166</v>
      </c>
      <c r="E474" s="33"/>
      <c r="F474" s="164" t="s">
        <v>1732</v>
      </c>
      <c r="G474" s="33"/>
      <c r="H474" s="33"/>
      <c r="I474" s="165"/>
      <c r="J474" s="33"/>
      <c r="K474" s="33"/>
      <c r="L474" s="34"/>
      <c r="M474" s="166"/>
      <c r="N474" s="167"/>
      <c r="O474" s="59"/>
      <c r="P474" s="59"/>
      <c r="Q474" s="59"/>
      <c r="R474" s="59"/>
      <c r="S474" s="59"/>
      <c r="T474" s="60"/>
      <c r="U474" s="33"/>
      <c r="V474" s="33"/>
      <c r="W474" s="33"/>
      <c r="X474" s="33"/>
      <c r="Y474" s="33"/>
      <c r="Z474" s="33"/>
      <c r="AA474" s="33"/>
      <c r="AB474" s="33"/>
      <c r="AC474" s="33"/>
      <c r="AD474" s="33"/>
      <c r="AE474" s="33"/>
      <c r="AT474" s="18" t="s">
        <v>166</v>
      </c>
      <c r="AU474" s="18" t="s">
        <v>83</v>
      </c>
    </row>
    <row r="475" spans="1:65" s="13" customFormat="1" ht="22.5">
      <c r="B475" s="169"/>
      <c r="D475" s="163" t="s">
        <v>170</v>
      </c>
      <c r="E475" s="170" t="s">
        <v>1</v>
      </c>
      <c r="F475" s="171" t="s">
        <v>1724</v>
      </c>
      <c r="H475" s="170" t="s">
        <v>1</v>
      </c>
      <c r="I475" s="172"/>
      <c r="L475" s="169"/>
      <c r="M475" s="173"/>
      <c r="N475" s="174"/>
      <c r="O475" s="174"/>
      <c r="P475" s="174"/>
      <c r="Q475" s="174"/>
      <c r="R475" s="174"/>
      <c r="S475" s="174"/>
      <c r="T475" s="175"/>
      <c r="AT475" s="170" t="s">
        <v>170</v>
      </c>
      <c r="AU475" s="170" t="s">
        <v>83</v>
      </c>
      <c r="AV475" s="13" t="s">
        <v>81</v>
      </c>
      <c r="AW475" s="13" t="s">
        <v>32</v>
      </c>
      <c r="AX475" s="13" t="s">
        <v>75</v>
      </c>
      <c r="AY475" s="170" t="s">
        <v>157</v>
      </c>
    </row>
    <row r="476" spans="1:65" s="13" customFormat="1" ht="11.25">
      <c r="B476" s="169"/>
      <c r="D476" s="163" t="s">
        <v>170</v>
      </c>
      <c r="E476" s="170" t="s">
        <v>1</v>
      </c>
      <c r="F476" s="171" t="s">
        <v>1725</v>
      </c>
      <c r="H476" s="170" t="s">
        <v>1</v>
      </c>
      <c r="I476" s="172"/>
      <c r="L476" s="169"/>
      <c r="M476" s="173"/>
      <c r="N476" s="174"/>
      <c r="O476" s="174"/>
      <c r="P476" s="174"/>
      <c r="Q476" s="174"/>
      <c r="R476" s="174"/>
      <c r="S476" s="174"/>
      <c r="T476" s="175"/>
      <c r="AT476" s="170" t="s">
        <v>170</v>
      </c>
      <c r="AU476" s="170" t="s">
        <v>83</v>
      </c>
      <c r="AV476" s="13" t="s">
        <v>81</v>
      </c>
      <c r="AW476" s="13" t="s">
        <v>32</v>
      </c>
      <c r="AX476" s="13" t="s">
        <v>75</v>
      </c>
      <c r="AY476" s="170" t="s">
        <v>157</v>
      </c>
    </row>
    <row r="477" spans="1:65" s="13" customFormat="1" ht="11.25">
      <c r="B477" s="169"/>
      <c r="D477" s="163" t="s">
        <v>170</v>
      </c>
      <c r="E477" s="170" t="s">
        <v>1</v>
      </c>
      <c r="F477" s="171" t="s">
        <v>1726</v>
      </c>
      <c r="H477" s="170" t="s">
        <v>1</v>
      </c>
      <c r="I477" s="172"/>
      <c r="L477" s="169"/>
      <c r="M477" s="173"/>
      <c r="N477" s="174"/>
      <c r="O477" s="174"/>
      <c r="P477" s="174"/>
      <c r="Q477" s="174"/>
      <c r="R477" s="174"/>
      <c r="S477" s="174"/>
      <c r="T477" s="175"/>
      <c r="AT477" s="170" t="s">
        <v>170</v>
      </c>
      <c r="AU477" s="170" t="s">
        <v>83</v>
      </c>
      <c r="AV477" s="13" t="s">
        <v>81</v>
      </c>
      <c r="AW477" s="13" t="s">
        <v>32</v>
      </c>
      <c r="AX477" s="13" t="s">
        <v>75</v>
      </c>
      <c r="AY477" s="170" t="s">
        <v>157</v>
      </c>
    </row>
    <row r="478" spans="1:65" s="14" customFormat="1" ht="11.25">
      <c r="B478" s="176"/>
      <c r="D478" s="163" t="s">
        <v>170</v>
      </c>
      <c r="E478" s="177" t="s">
        <v>1</v>
      </c>
      <c r="F478" s="178" t="s">
        <v>234</v>
      </c>
      <c r="H478" s="179">
        <v>10</v>
      </c>
      <c r="I478" s="180"/>
      <c r="L478" s="176"/>
      <c r="M478" s="181"/>
      <c r="N478" s="182"/>
      <c r="O478" s="182"/>
      <c r="P478" s="182"/>
      <c r="Q478" s="182"/>
      <c r="R478" s="182"/>
      <c r="S478" s="182"/>
      <c r="T478" s="183"/>
      <c r="AT478" s="177" t="s">
        <v>170</v>
      </c>
      <c r="AU478" s="177" t="s">
        <v>83</v>
      </c>
      <c r="AV478" s="14" t="s">
        <v>83</v>
      </c>
      <c r="AW478" s="14" t="s">
        <v>32</v>
      </c>
      <c r="AX478" s="14" t="s">
        <v>75</v>
      </c>
      <c r="AY478" s="177" t="s">
        <v>157</v>
      </c>
    </row>
    <row r="479" spans="1:65" s="15" customFormat="1" ht="11.25">
      <c r="B479" s="184"/>
      <c r="D479" s="163" t="s">
        <v>170</v>
      </c>
      <c r="E479" s="185" t="s">
        <v>1</v>
      </c>
      <c r="F479" s="186" t="s">
        <v>195</v>
      </c>
      <c r="H479" s="187">
        <v>10</v>
      </c>
      <c r="I479" s="188"/>
      <c r="L479" s="184"/>
      <c r="M479" s="189"/>
      <c r="N479" s="190"/>
      <c r="O479" s="190"/>
      <c r="P479" s="190"/>
      <c r="Q479" s="190"/>
      <c r="R479" s="190"/>
      <c r="S479" s="190"/>
      <c r="T479" s="191"/>
      <c r="AT479" s="185" t="s">
        <v>170</v>
      </c>
      <c r="AU479" s="185" t="s">
        <v>83</v>
      </c>
      <c r="AV479" s="15" t="s">
        <v>164</v>
      </c>
      <c r="AW479" s="15" t="s">
        <v>32</v>
      </c>
      <c r="AX479" s="15" t="s">
        <v>81</v>
      </c>
      <c r="AY479" s="185" t="s">
        <v>157</v>
      </c>
    </row>
    <row r="480" spans="1:65" s="2" customFormat="1" ht="24.2" customHeight="1">
      <c r="A480" s="33"/>
      <c r="B480" s="149"/>
      <c r="C480" s="150" t="s">
        <v>624</v>
      </c>
      <c r="D480" s="150" t="s">
        <v>159</v>
      </c>
      <c r="E480" s="151" t="s">
        <v>1734</v>
      </c>
      <c r="F480" s="152" t="s">
        <v>1735</v>
      </c>
      <c r="G480" s="153" t="s">
        <v>336</v>
      </c>
      <c r="H480" s="154">
        <v>5</v>
      </c>
      <c r="I480" s="155"/>
      <c r="J480" s="156">
        <f>ROUND(I480*H480,2)</f>
        <v>0</v>
      </c>
      <c r="K480" s="152" t="s">
        <v>381</v>
      </c>
      <c r="L480" s="34"/>
      <c r="M480" s="157" t="s">
        <v>1</v>
      </c>
      <c r="N480" s="158" t="s">
        <v>40</v>
      </c>
      <c r="O480" s="59"/>
      <c r="P480" s="159">
        <f>O480*H480</f>
        <v>0</v>
      </c>
      <c r="Q480" s="159">
        <v>0</v>
      </c>
      <c r="R480" s="159">
        <f>Q480*H480</f>
        <v>0</v>
      </c>
      <c r="S480" s="159">
        <v>0</v>
      </c>
      <c r="T480" s="160">
        <f>S480*H480</f>
        <v>0</v>
      </c>
      <c r="U480" s="33"/>
      <c r="V480" s="33"/>
      <c r="W480" s="33"/>
      <c r="X480" s="33"/>
      <c r="Y480" s="33"/>
      <c r="Z480" s="33"/>
      <c r="AA480" s="33"/>
      <c r="AB480" s="33"/>
      <c r="AC480" s="33"/>
      <c r="AD480" s="33"/>
      <c r="AE480" s="33"/>
      <c r="AR480" s="161" t="s">
        <v>268</v>
      </c>
      <c r="AT480" s="161" t="s">
        <v>159</v>
      </c>
      <c r="AU480" s="161" t="s">
        <v>83</v>
      </c>
      <c r="AY480" s="18" t="s">
        <v>157</v>
      </c>
      <c r="BE480" s="162">
        <f>IF(N480="základní",J480,0)</f>
        <v>0</v>
      </c>
      <c r="BF480" s="162">
        <f>IF(N480="snížená",J480,0)</f>
        <v>0</v>
      </c>
      <c r="BG480" s="162">
        <f>IF(N480="zákl. přenesená",J480,0)</f>
        <v>0</v>
      </c>
      <c r="BH480" s="162">
        <f>IF(N480="sníž. přenesená",J480,0)</f>
        <v>0</v>
      </c>
      <c r="BI480" s="162">
        <f>IF(N480="nulová",J480,0)</f>
        <v>0</v>
      </c>
      <c r="BJ480" s="18" t="s">
        <v>81</v>
      </c>
      <c r="BK480" s="162">
        <f>ROUND(I480*H480,2)</f>
        <v>0</v>
      </c>
      <c r="BL480" s="18" t="s">
        <v>268</v>
      </c>
      <c r="BM480" s="161" t="s">
        <v>1736</v>
      </c>
    </row>
    <row r="481" spans="1:65" s="2" customFormat="1" ht="19.5">
      <c r="A481" s="33"/>
      <c r="B481" s="34"/>
      <c r="C481" s="33"/>
      <c r="D481" s="163" t="s">
        <v>166</v>
      </c>
      <c r="E481" s="33"/>
      <c r="F481" s="164" t="s">
        <v>1737</v>
      </c>
      <c r="G481" s="33"/>
      <c r="H481" s="33"/>
      <c r="I481" s="165"/>
      <c r="J481" s="33"/>
      <c r="K481" s="33"/>
      <c r="L481" s="34"/>
      <c r="M481" s="166"/>
      <c r="N481" s="167"/>
      <c r="O481" s="59"/>
      <c r="P481" s="59"/>
      <c r="Q481" s="59"/>
      <c r="R481" s="59"/>
      <c r="S481" s="59"/>
      <c r="T481" s="60"/>
      <c r="U481" s="33"/>
      <c r="V481" s="33"/>
      <c r="W481" s="33"/>
      <c r="X481" s="33"/>
      <c r="Y481" s="33"/>
      <c r="Z481" s="33"/>
      <c r="AA481" s="33"/>
      <c r="AB481" s="33"/>
      <c r="AC481" s="33"/>
      <c r="AD481" s="33"/>
      <c r="AE481" s="33"/>
      <c r="AT481" s="18" t="s">
        <v>166</v>
      </c>
      <c r="AU481" s="18" t="s">
        <v>83</v>
      </c>
    </row>
    <row r="482" spans="1:65" s="13" customFormat="1" ht="22.5">
      <c r="B482" s="169"/>
      <c r="D482" s="163" t="s">
        <v>170</v>
      </c>
      <c r="E482" s="170" t="s">
        <v>1</v>
      </c>
      <c r="F482" s="171" t="s">
        <v>1724</v>
      </c>
      <c r="H482" s="170" t="s">
        <v>1</v>
      </c>
      <c r="I482" s="172"/>
      <c r="L482" s="169"/>
      <c r="M482" s="173"/>
      <c r="N482" s="174"/>
      <c r="O482" s="174"/>
      <c r="P482" s="174"/>
      <c r="Q482" s="174"/>
      <c r="R482" s="174"/>
      <c r="S482" s="174"/>
      <c r="T482" s="175"/>
      <c r="AT482" s="170" t="s">
        <v>170</v>
      </c>
      <c r="AU482" s="170" t="s">
        <v>83</v>
      </c>
      <c r="AV482" s="13" t="s">
        <v>81</v>
      </c>
      <c r="AW482" s="13" t="s">
        <v>32</v>
      </c>
      <c r="AX482" s="13" t="s">
        <v>75</v>
      </c>
      <c r="AY482" s="170" t="s">
        <v>157</v>
      </c>
    </row>
    <row r="483" spans="1:65" s="13" customFormat="1" ht="11.25">
      <c r="B483" s="169"/>
      <c r="D483" s="163" t="s">
        <v>170</v>
      </c>
      <c r="E483" s="170" t="s">
        <v>1</v>
      </c>
      <c r="F483" s="171" t="s">
        <v>1738</v>
      </c>
      <c r="H483" s="170" t="s">
        <v>1</v>
      </c>
      <c r="I483" s="172"/>
      <c r="L483" s="169"/>
      <c r="M483" s="173"/>
      <c r="N483" s="174"/>
      <c r="O483" s="174"/>
      <c r="P483" s="174"/>
      <c r="Q483" s="174"/>
      <c r="R483" s="174"/>
      <c r="S483" s="174"/>
      <c r="T483" s="175"/>
      <c r="AT483" s="170" t="s">
        <v>170</v>
      </c>
      <c r="AU483" s="170" t="s">
        <v>83</v>
      </c>
      <c r="AV483" s="13" t="s">
        <v>81</v>
      </c>
      <c r="AW483" s="13" t="s">
        <v>32</v>
      </c>
      <c r="AX483" s="13" t="s">
        <v>75</v>
      </c>
      <c r="AY483" s="170" t="s">
        <v>157</v>
      </c>
    </row>
    <row r="484" spans="1:65" s="13" customFormat="1" ht="22.5">
      <c r="B484" s="169"/>
      <c r="D484" s="163" t="s">
        <v>170</v>
      </c>
      <c r="E484" s="170" t="s">
        <v>1</v>
      </c>
      <c r="F484" s="171" t="s">
        <v>1739</v>
      </c>
      <c r="H484" s="170" t="s">
        <v>1</v>
      </c>
      <c r="I484" s="172"/>
      <c r="L484" s="169"/>
      <c r="M484" s="173"/>
      <c r="N484" s="174"/>
      <c r="O484" s="174"/>
      <c r="P484" s="174"/>
      <c r="Q484" s="174"/>
      <c r="R484" s="174"/>
      <c r="S484" s="174"/>
      <c r="T484" s="175"/>
      <c r="AT484" s="170" t="s">
        <v>170</v>
      </c>
      <c r="AU484" s="170" t="s">
        <v>83</v>
      </c>
      <c r="AV484" s="13" t="s">
        <v>81</v>
      </c>
      <c r="AW484" s="13" t="s">
        <v>32</v>
      </c>
      <c r="AX484" s="13" t="s">
        <v>75</v>
      </c>
      <c r="AY484" s="170" t="s">
        <v>157</v>
      </c>
    </row>
    <row r="485" spans="1:65" s="13" customFormat="1" ht="11.25">
      <c r="B485" s="169"/>
      <c r="D485" s="163" t="s">
        <v>170</v>
      </c>
      <c r="E485" s="170" t="s">
        <v>1</v>
      </c>
      <c r="F485" s="171" t="s">
        <v>1740</v>
      </c>
      <c r="H485" s="170" t="s">
        <v>1</v>
      </c>
      <c r="I485" s="172"/>
      <c r="L485" s="169"/>
      <c r="M485" s="173"/>
      <c r="N485" s="174"/>
      <c r="O485" s="174"/>
      <c r="P485" s="174"/>
      <c r="Q485" s="174"/>
      <c r="R485" s="174"/>
      <c r="S485" s="174"/>
      <c r="T485" s="175"/>
      <c r="AT485" s="170" t="s">
        <v>170</v>
      </c>
      <c r="AU485" s="170" t="s">
        <v>83</v>
      </c>
      <c r="AV485" s="13" t="s">
        <v>81</v>
      </c>
      <c r="AW485" s="13" t="s">
        <v>32</v>
      </c>
      <c r="AX485" s="13" t="s">
        <v>75</v>
      </c>
      <c r="AY485" s="170" t="s">
        <v>157</v>
      </c>
    </row>
    <row r="486" spans="1:65" s="14" customFormat="1" ht="11.25">
      <c r="B486" s="176"/>
      <c r="D486" s="163" t="s">
        <v>170</v>
      </c>
      <c r="E486" s="177" t="s">
        <v>1</v>
      </c>
      <c r="F486" s="178" t="s">
        <v>196</v>
      </c>
      <c r="H486" s="179">
        <v>5</v>
      </c>
      <c r="I486" s="180"/>
      <c r="L486" s="176"/>
      <c r="M486" s="181"/>
      <c r="N486" s="182"/>
      <c r="O486" s="182"/>
      <c r="P486" s="182"/>
      <c r="Q486" s="182"/>
      <c r="R486" s="182"/>
      <c r="S486" s="182"/>
      <c r="T486" s="183"/>
      <c r="AT486" s="177" t="s">
        <v>170</v>
      </c>
      <c r="AU486" s="177" t="s">
        <v>83</v>
      </c>
      <c r="AV486" s="14" t="s">
        <v>83</v>
      </c>
      <c r="AW486" s="14" t="s">
        <v>32</v>
      </c>
      <c r="AX486" s="14" t="s">
        <v>75</v>
      </c>
      <c r="AY486" s="177" t="s">
        <v>157</v>
      </c>
    </row>
    <row r="487" spans="1:65" s="15" customFormat="1" ht="11.25">
      <c r="B487" s="184"/>
      <c r="D487" s="163" t="s">
        <v>170</v>
      </c>
      <c r="E487" s="185" t="s">
        <v>1</v>
      </c>
      <c r="F487" s="186" t="s">
        <v>195</v>
      </c>
      <c r="H487" s="187">
        <v>5</v>
      </c>
      <c r="I487" s="188"/>
      <c r="L487" s="184"/>
      <c r="M487" s="189"/>
      <c r="N487" s="190"/>
      <c r="O487" s="190"/>
      <c r="P487" s="190"/>
      <c r="Q487" s="190"/>
      <c r="R487" s="190"/>
      <c r="S487" s="190"/>
      <c r="T487" s="191"/>
      <c r="AT487" s="185" t="s">
        <v>170</v>
      </c>
      <c r="AU487" s="185" t="s">
        <v>83</v>
      </c>
      <c r="AV487" s="15" t="s">
        <v>164</v>
      </c>
      <c r="AW487" s="15" t="s">
        <v>32</v>
      </c>
      <c r="AX487" s="15" t="s">
        <v>81</v>
      </c>
      <c r="AY487" s="185" t="s">
        <v>157</v>
      </c>
    </row>
    <row r="488" spans="1:65" s="2" customFormat="1" ht="24.2" customHeight="1">
      <c r="A488" s="33"/>
      <c r="B488" s="149"/>
      <c r="C488" s="192" t="s">
        <v>628</v>
      </c>
      <c r="D488" s="192" t="s">
        <v>299</v>
      </c>
      <c r="E488" s="193" t="s">
        <v>1741</v>
      </c>
      <c r="F488" s="194" t="s">
        <v>1742</v>
      </c>
      <c r="G488" s="195" t="s">
        <v>336</v>
      </c>
      <c r="H488" s="196">
        <v>5</v>
      </c>
      <c r="I488" s="197"/>
      <c r="J488" s="198">
        <f>ROUND(I488*H488,2)</f>
        <v>0</v>
      </c>
      <c r="K488" s="194" t="s">
        <v>1700</v>
      </c>
      <c r="L488" s="199"/>
      <c r="M488" s="200" t="s">
        <v>1</v>
      </c>
      <c r="N488" s="201" t="s">
        <v>40</v>
      </c>
      <c r="O488" s="59"/>
      <c r="P488" s="159">
        <f>O488*H488</f>
        <v>0</v>
      </c>
      <c r="Q488" s="159">
        <v>5.4000000000000001E-4</v>
      </c>
      <c r="R488" s="159">
        <f>Q488*H488</f>
        <v>2.7000000000000001E-3</v>
      </c>
      <c r="S488" s="159">
        <v>0</v>
      </c>
      <c r="T488" s="160">
        <f>S488*H488</f>
        <v>0</v>
      </c>
      <c r="U488" s="33"/>
      <c r="V488" s="33"/>
      <c r="W488" s="33"/>
      <c r="X488" s="33"/>
      <c r="Y488" s="33"/>
      <c r="Z488" s="33"/>
      <c r="AA488" s="33"/>
      <c r="AB488" s="33"/>
      <c r="AC488" s="33"/>
      <c r="AD488" s="33"/>
      <c r="AE488" s="33"/>
      <c r="AR488" s="161" t="s">
        <v>373</v>
      </c>
      <c r="AT488" s="161" t="s">
        <v>299</v>
      </c>
      <c r="AU488" s="161" t="s">
        <v>83</v>
      </c>
      <c r="AY488" s="18" t="s">
        <v>157</v>
      </c>
      <c r="BE488" s="162">
        <f>IF(N488="základní",J488,0)</f>
        <v>0</v>
      </c>
      <c r="BF488" s="162">
        <f>IF(N488="snížená",J488,0)</f>
        <v>0</v>
      </c>
      <c r="BG488" s="162">
        <f>IF(N488="zákl. přenesená",J488,0)</f>
        <v>0</v>
      </c>
      <c r="BH488" s="162">
        <f>IF(N488="sníž. přenesená",J488,0)</f>
        <v>0</v>
      </c>
      <c r="BI488" s="162">
        <f>IF(N488="nulová",J488,0)</f>
        <v>0</v>
      </c>
      <c r="BJ488" s="18" t="s">
        <v>81</v>
      </c>
      <c r="BK488" s="162">
        <f>ROUND(I488*H488,2)</f>
        <v>0</v>
      </c>
      <c r="BL488" s="18" t="s">
        <v>268</v>
      </c>
      <c r="BM488" s="161" t="s">
        <v>1743</v>
      </c>
    </row>
    <row r="489" spans="1:65" s="2" customFormat="1" ht="11.25">
      <c r="A489" s="33"/>
      <c r="B489" s="34"/>
      <c r="C489" s="33"/>
      <c r="D489" s="163" t="s">
        <v>166</v>
      </c>
      <c r="E489" s="33"/>
      <c r="F489" s="164" t="s">
        <v>1744</v>
      </c>
      <c r="G489" s="33"/>
      <c r="H489" s="33"/>
      <c r="I489" s="165"/>
      <c r="J489" s="33"/>
      <c r="K489" s="33"/>
      <c r="L489" s="34"/>
      <c r="M489" s="166"/>
      <c r="N489" s="167"/>
      <c r="O489" s="59"/>
      <c r="P489" s="59"/>
      <c r="Q489" s="59"/>
      <c r="R489" s="59"/>
      <c r="S489" s="59"/>
      <c r="T489" s="60"/>
      <c r="U489" s="33"/>
      <c r="V489" s="33"/>
      <c r="W489" s="33"/>
      <c r="X489" s="33"/>
      <c r="Y489" s="33"/>
      <c r="Z489" s="33"/>
      <c r="AA489" s="33"/>
      <c r="AB489" s="33"/>
      <c r="AC489" s="33"/>
      <c r="AD489" s="33"/>
      <c r="AE489" s="33"/>
      <c r="AT489" s="18" t="s">
        <v>166</v>
      </c>
      <c r="AU489" s="18" t="s">
        <v>83</v>
      </c>
    </row>
    <row r="490" spans="1:65" s="13" customFormat="1" ht="22.5">
      <c r="B490" s="169"/>
      <c r="D490" s="163" t="s">
        <v>170</v>
      </c>
      <c r="E490" s="170" t="s">
        <v>1</v>
      </c>
      <c r="F490" s="171" t="s">
        <v>1724</v>
      </c>
      <c r="H490" s="170" t="s">
        <v>1</v>
      </c>
      <c r="I490" s="172"/>
      <c r="L490" s="169"/>
      <c r="M490" s="173"/>
      <c r="N490" s="174"/>
      <c r="O490" s="174"/>
      <c r="P490" s="174"/>
      <c r="Q490" s="174"/>
      <c r="R490" s="174"/>
      <c r="S490" s="174"/>
      <c r="T490" s="175"/>
      <c r="AT490" s="170" t="s">
        <v>170</v>
      </c>
      <c r="AU490" s="170" t="s">
        <v>83</v>
      </c>
      <c r="AV490" s="13" t="s">
        <v>81</v>
      </c>
      <c r="AW490" s="13" t="s">
        <v>32</v>
      </c>
      <c r="AX490" s="13" t="s">
        <v>75</v>
      </c>
      <c r="AY490" s="170" t="s">
        <v>157</v>
      </c>
    </row>
    <row r="491" spans="1:65" s="13" customFormat="1" ht="11.25">
      <c r="B491" s="169"/>
      <c r="D491" s="163" t="s">
        <v>170</v>
      </c>
      <c r="E491" s="170" t="s">
        <v>1</v>
      </c>
      <c r="F491" s="171" t="s">
        <v>1745</v>
      </c>
      <c r="H491" s="170" t="s">
        <v>1</v>
      </c>
      <c r="I491" s="172"/>
      <c r="L491" s="169"/>
      <c r="M491" s="173"/>
      <c r="N491" s="174"/>
      <c r="O491" s="174"/>
      <c r="P491" s="174"/>
      <c r="Q491" s="174"/>
      <c r="R491" s="174"/>
      <c r="S491" s="174"/>
      <c r="T491" s="175"/>
      <c r="AT491" s="170" t="s">
        <v>170</v>
      </c>
      <c r="AU491" s="170" t="s">
        <v>83</v>
      </c>
      <c r="AV491" s="13" t="s">
        <v>81</v>
      </c>
      <c r="AW491" s="13" t="s">
        <v>32</v>
      </c>
      <c r="AX491" s="13" t="s">
        <v>75</v>
      </c>
      <c r="AY491" s="170" t="s">
        <v>157</v>
      </c>
    </row>
    <row r="492" spans="1:65" s="13" customFormat="1" ht="22.5">
      <c r="B492" s="169"/>
      <c r="D492" s="163" t="s">
        <v>170</v>
      </c>
      <c r="E492" s="170" t="s">
        <v>1</v>
      </c>
      <c r="F492" s="171" t="s">
        <v>1739</v>
      </c>
      <c r="H492" s="170" t="s">
        <v>1</v>
      </c>
      <c r="I492" s="172"/>
      <c r="L492" s="169"/>
      <c r="M492" s="173"/>
      <c r="N492" s="174"/>
      <c r="O492" s="174"/>
      <c r="P492" s="174"/>
      <c r="Q492" s="174"/>
      <c r="R492" s="174"/>
      <c r="S492" s="174"/>
      <c r="T492" s="175"/>
      <c r="AT492" s="170" t="s">
        <v>170</v>
      </c>
      <c r="AU492" s="170" t="s">
        <v>83</v>
      </c>
      <c r="AV492" s="13" t="s">
        <v>81</v>
      </c>
      <c r="AW492" s="13" t="s">
        <v>32</v>
      </c>
      <c r="AX492" s="13" t="s">
        <v>75</v>
      </c>
      <c r="AY492" s="170" t="s">
        <v>157</v>
      </c>
    </row>
    <row r="493" spans="1:65" s="13" customFormat="1" ht="11.25">
      <c r="B493" s="169"/>
      <c r="D493" s="163" t="s">
        <v>170</v>
      </c>
      <c r="E493" s="170" t="s">
        <v>1</v>
      </c>
      <c r="F493" s="171" t="s">
        <v>1740</v>
      </c>
      <c r="H493" s="170" t="s">
        <v>1</v>
      </c>
      <c r="I493" s="172"/>
      <c r="L493" s="169"/>
      <c r="M493" s="173"/>
      <c r="N493" s="174"/>
      <c r="O493" s="174"/>
      <c r="P493" s="174"/>
      <c r="Q493" s="174"/>
      <c r="R493" s="174"/>
      <c r="S493" s="174"/>
      <c r="T493" s="175"/>
      <c r="AT493" s="170" t="s">
        <v>170</v>
      </c>
      <c r="AU493" s="170" t="s">
        <v>83</v>
      </c>
      <c r="AV493" s="13" t="s">
        <v>81</v>
      </c>
      <c r="AW493" s="13" t="s">
        <v>32</v>
      </c>
      <c r="AX493" s="13" t="s">
        <v>75</v>
      </c>
      <c r="AY493" s="170" t="s">
        <v>157</v>
      </c>
    </row>
    <row r="494" spans="1:65" s="14" customFormat="1" ht="11.25">
      <c r="B494" s="176"/>
      <c r="D494" s="163" t="s">
        <v>170</v>
      </c>
      <c r="E494" s="177" t="s">
        <v>1</v>
      </c>
      <c r="F494" s="178" t="s">
        <v>196</v>
      </c>
      <c r="H494" s="179">
        <v>5</v>
      </c>
      <c r="I494" s="180"/>
      <c r="L494" s="176"/>
      <c r="M494" s="181"/>
      <c r="N494" s="182"/>
      <c r="O494" s="182"/>
      <c r="P494" s="182"/>
      <c r="Q494" s="182"/>
      <c r="R494" s="182"/>
      <c r="S494" s="182"/>
      <c r="T494" s="183"/>
      <c r="AT494" s="177" t="s">
        <v>170</v>
      </c>
      <c r="AU494" s="177" t="s">
        <v>83</v>
      </c>
      <c r="AV494" s="14" t="s">
        <v>83</v>
      </c>
      <c r="AW494" s="14" t="s">
        <v>32</v>
      </c>
      <c r="AX494" s="14" t="s">
        <v>75</v>
      </c>
      <c r="AY494" s="177" t="s">
        <v>157</v>
      </c>
    </row>
    <row r="495" spans="1:65" s="15" customFormat="1" ht="11.25">
      <c r="B495" s="184"/>
      <c r="D495" s="163" t="s">
        <v>170</v>
      </c>
      <c r="E495" s="185" t="s">
        <v>1</v>
      </c>
      <c r="F495" s="186" t="s">
        <v>195</v>
      </c>
      <c r="H495" s="187">
        <v>5</v>
      </c>
      <c r="I495" s="188"/>
      <c r="L495" s="184"/>
      <c r="M495" s="189"/>
      <c r="N495" s="190"/>
      <c r="O495" s="190"/>
      <c r="P495" s="190"/>
      <c r="Q495" s="190"/>
      <c r="R495" s="190"/>
      <c r="S495" s="190"/>
      <c r="T495" s="191"/>
      <c r="AT495" s="185" t="s">
        <v>170</v>
      </c>
      <c r="AU495" s="185" t="s">
        <v>83</v>
      </c>
      <c r="AV495" s="15" t="s">
        <v>164</v>
      </c>
      <c r="AW495" s="15" t="s">
        <v>32</v>
      </c>
      <c r="AX495" s="15" t="s">
        <v>81</v>
      </c>
      <c r="AY495" s="185" t="s">
        <v>157</v>
      </c>
    </row>
    <row r="496" spans="1:65" s="2" customFormat="1" ht="16.5" customHeight="1">
      <c r="A496" s="33"/>
      <c r="B496" s="149"/>
      <c r="C496" s="150" t="s">
        <v>634</v>
      </c>
      <c r="D496" s="150" t="s">
        <v>159</v>
      </c>
      <c r="E496" s="151" t="s">
        <v>1746</v>
      </c>
      <c r="F496" s="152" t="s">
        <v>1747</v>
      </c>
      <c r="G496" s="153" t="s">
        <v>183</v>
      </c>
      <c r="H496" s="154">
        <v>10</v>
      </c>
      <c r="I496" s="155"/>
      <c r="J496" s="156">
        <f>ROUND(I496*H496,2)</f>
        <v>0</v>
      </c>
      <c r="K496" s="152" t="s">
        <v>381</v>
      </c>
      <c r="L496" s="34"/>
      <c r="M496" s="157" t="s">
        <v>1</v>
      </c>
      <c r="N496" s="158" t="s">
        <v>40</v>
      </c>
      <c r="O496" s="59"/>
      <c r="P496" s="159">
        <f>O496*H496</f>
        <v>0</v>
      </c>
      <c r="Q496" s="159">
        <v>0</v>
      </c>
      <c r="R496" s="159">
        <f>Q496*H496</f>
        <v>0</v>
      </c>
      <c r="S496" s="159">
        <v>0</v>
      </c>
      <c r="T496" s="160">
        <f>S496*H496</f>
        <v>0</v>
      </c>
      <c r="U496" s="33"/>
      <c r="V496" s="33"/>
      <c r="W496" s="33"/>
      <c r="X496" s="33"/>
      <c r="Y496" s="33"/>
      <c r="Z496" s="33"/>
      <c r="AA496" s="33"/>
      <c r="AB496" s="33"/>
      <c r="AC496" s="33"/>
      <c r="AD496" s="33"/>
      <c r="AE496" s="33"/>
      <c r="AR496" s="161" t="s">
        <v>268</v>
      </c>
      <c r="AT496" s="161" t="s">
        <v>159</v>
      </c>
      <c r="AU496" s="161" t="s">
        <v>83</v>
      </c>
      <c r="AY496" s="18" t="s">
        <v>157</v>
      </c>
      <c r="BE496" s="162">
        <f>IF(N496="základní",J496,0)</f>
        <v>0</v>
      </c>
      <c r="BF496" s="162">
        <f>IF(N496="snížená",J496,0)</f>
        <v>0</v>
      </c>
      <c r="BG496" s="162">
        <f>IF(N496="zákl. přenesená",J496,0)</f>
        <v>0</v>
      </c>
      <c r="BH496" s="162">
        <f>IF(N496="sníž. přenesená",J496,0)</f>
        <v>0</v>
      </c>
      <c r="BI496" s="162">
        <f>IF(N496="nulová",J496,0)</f>
        <v>0</v>
      </c>
      <c r="BJ496" s="18" t="s">
        <v>81</v>
      </c>
      <c r="BK496" s="162">
        <f>ROUND(I496*H496,2)</f>
        <v>0</v>
      </c>
      <c r="BL496" s="18" t="s">
        <v>268</v>
      </c>
      <c r="BM496" s="161" t="s">
        <v>1748</v>
      </c>
    </row>
    <row r="497" spans="1:65" s="2" customFormat="1" ht="11.25">
      <c r="A497" s="33"/>
      <c r="B497" s="34"/>
      <c r="C497" s="33"/>
      <c r="D497" s="163" t="s">
        <v>166</v>
      </c>
      <c r="E497" s="33"/>
      <c r="F497" s="164" t="s">
        <v>1749</v>
      </c>
      <c r="G497" s="33"/>
      <c r="H497" s="33"/>
      <c r="I497" s="165"/>
      <c r="J497" s="33"/>
      <c r="K497" s="33"/>
      <c r="L497" s="34"/>
      <c r="M497" s="166"/>
      <c r="N497" s="167"/>
      <c r="O497" s="59"/>
      <c r="P497" s="59"/>
      <c r="Q497" s="59"/>
      <c r="R497" s="59"/>
      <c r="S497" s="59"/>
      <c r="T497" s="60"/>
      <c r="U497" s="33"/>
      <c r="V497" s="33"/>
      <c r="W497" s="33"/>
      <c r="X497" s="33"/>
      <c r="Y497" s="33"/>
      <c r="Z497" s="33"/>
      <c r="AA497" s="33"/>
      <c r="AB497" s="33"/>
      <c r="AC497" s="33"/>
      <c r="AD497" s="33"/>
      <c r="AE497" s="33"/>
      <c r="AT497" s="18" t="s">
        <v>166</v>
      </c>
      <c r="AU497" s="18" t="s">
        <v>83</v>
      </c>
    </row>
    <row r="498" spans="1:65" s="13" customFormat="1" ht="22.5">
      <c r="B498" s="169"/>
      <c r="D498" s="163" t="s">
        <v>170</v>
      </c>
      <c r="E498" s="170" t="s">
        <v>1</v>
      </c>
      <c r="F498" s="171" t="s">
        <v>1724</v>
      </c>
      <c r="H498" s="170" t="s">
        <v>1</v>
      </c>
      <c r="I498" s="172"/>
      <c r="L498" s="169"/>
      <c r="M498" s="173"/>
      <c r="N498" s="174"/>
      <c r="O498" s="174"/>
      <c r="P498" s="174"/>
      <c r="Q498" s="174"/>
      <c r="R498" s="174"/>
      <c r="S498" s="174"/>
      <c r="T498" s="175"/>
      <c r="AT498" s="170" t="s">
        <v>170</v>
      </c>
      <c r="AU498" s="170" t="s">
        <v>83</v>
      </c>
      <c r="AV498" s="13" t="s">
        <v>81</v>
      </c>
      <c r="AW498" s="13" t="s">
        <v>32</v>
      </c>
      <c r="AX498" s="13" t="s">
        <v>75</v>
      </c>
      <c r="AY498" s="170" t="s">
        <v>157</v>
      </c>
    </row>
    <row r="499" spans="1:65" s="13" customFormat="1" ht="11.25">
      <c r="B499" s="169"/>
      <c r="D499" s="163" t="s">
        <v>170</v>
      </c>
      <c r="E499" s="170" t="s">
        <v>1</v>
      </c>
      <c r="F499" s="171" t="s">
        <v>1725</v>
      </c>
      <c r="H499" s="170" t="s">
        <v>1</v>
      </c>
      <c r="I499" s="172"/>
      <c r="L499" s="169"/>
      <c r="M499" s="173"/>
      <c r="N499" s="174"/>
      <c r="O499" s="174"/>
      <c r="P499" s="174"/>
      <c r="Q499" s="174"/>
      <c r="R499" s="174"/>
      <c r="S499" s="174"/>
      <c r="T499" s="175"/>
      <c r="AT499" s="170" t="s">
        <v>170</v>
      </c>
      <c r="AU499" s="170" t="s">
        <v>83</v>
      </c>
      <c r="AV499" s="13" t="s">
        <v>81</v>
      </c>
      <c r="AW499" s="13" t="s">
        <v>32</v>
      </c>
      <c r="AX499" s="13" t="s">
        <v>75</v>
      </c>
      <c r="AY499" s="170" t="s">
        <v>157</v>
      </c>
    </row>
    <row r="500" spans="1:65" s="13" customFormat="1" ht="11.25">
      <c r="B500" s="169"/>
      <c r="D500" s="163" t="s">
        <v>170</v>
      </c>
      <c r="E500" s="170" t="s">
        <v>1</v>
      </c>
      <c r="F500" s="171" t="s">
        <v>1726</v>
      </c>
      <c r="H500" s="170" t="s">
        <v>1</v>
      </c>
      <c r="I500" s="172"/>
      <c r="L500" s="169"/>
      <c r="M500" s="173"/>
      <c r="N500" s="174"/>
      <c r="O500" s="174"/>
      <c r="P500" s="174"/>
      <c r="Q500" s="174"/>
      <c r="R500" s="174"/>
      <c r="S500" s="174"/>
      <c r="T500" s="175"/>
      <c r="AT500" s="170" t="s">
        <v>170</v>
      </c>
      <c r="AU500" s="170" t="s">
        <v>83</v>
      </c>
      <c r="AV500" s="13" t="s">
        <v>81</v>
      </c>
      <c r="AW500" s="13" t="s">
        <v>32</v>
      </c>
      <c r="AX500" s="13" t="s">
        <v>75</v>
      </c>
      <c r="AY500" s="170" t="s">
        <v>157</v>
      </c>
    </row>
    <row r="501" spans="1:65" s="14" customFormat="1" ht="11.25">
      <c r="B501" s="176"/>
      <c r="D501" s="163" t="s">
        <v>170</v>
      </c>
      <c r="E501" s="177" t="s">
        <v>1</v>
      </c>
      <c r="F501" s="178" t="s">
        <v>234</v>
      </c>
      <c r="H501" s="179">
        <v>10</v>
      </c>
      <c r="I501" s="180"/>
      <c r="L501" s="176"/>
      <c r="M501" s="181"/>
      <c r="N501" s="182"/>
      <c r="O501" s="182"/>
      <c r="P501" s="182"/>
      <c r="Q501" s="182"/>
      <c r="R501" s="182"/>
      <c r="S501" s="182"/>
      <c r="T501" s="183"/>
      <c r="AT501" s="177" t="s">
        <v>170</v>
      </c>
      <c r="AU501" s="177" t="s">
        <v>83</v>
      </c>
      <c r="AV501" s="14" t="s">
        <v>83</v>
      </c>
      <c r="AW501" s="14" t="s">
        <v>32</v>
      </c>
      <c r="AX501" s="14" t="s">
        <v>75</v>
      </c>
      <c r="AY501" s="177" t="s">
        <v>157</v>
      </c>
    </row>
    <row r="502" spans="1:65" s="15" customFormat="1" ht="11.25">
      <c r="B502" s="184"/>
      <c r="D502" s="163" t="s">
        <v>170</v>
      </c>
      <c r="E502" s="185" t="s">
        <v>1</v>
      </c>
      <c r="F502" s="186" t="s">
        <v>195</v>
      </c>
      <c r="H502" s="187">
        <v>10</v>
      </c>
      <c r="I502" s="188"/>
      <c r="L502" s="184"/>
      <c r="M502" s="189"/>
      <c r="N502" s="190"/>
      <c r="O502" s="190"/>
      <c r="P502" s="190"/>
      <c r="Q502" s="190"/>
      <c r="R502" s="190"/>
      <c r="S502" s="190"/>
      <c r="T502" s="191"/>
      <c r="AT502" s="185" t="s">
        <v>170</v>
      </c>
      <c r="AU502" s="185" t="s">
        <v>83</v>
      </c>
      <c r="AV502" s="15" t="s">
        <v>164</v>
      </c>
      <c r="AW502" s="15" t="s">
        <v>32</v>
      </c>
      <c r="AX502" s="15" t="s">
        <v>81</v>
      </c>
      <c r="AY502" s="185" t="s">
        <v>157</v>
      </c>
    </row>
    <row r="503" spans="1:65" s="2" customFormat="1" ht="24.2" customHeight="1">
      <c r="A503" s="33"/>
      <c r="B503" s="149"/>
      <c r="C503" s="192" t="s">
        <v>639</v>
      </c>
      <c r="D503" s="192" t="s">
        <v>299</v>
      </c>
      <c r="E503" s="193" t="s">
        <v>1750</v>
      </c>
      <c r="F503" s="194" t="s">
        <v>1751</v>
      </c>
      <c r="G503" s="195" t="s">
        <v>1752</v>
      </c>
      <c r="H503" s="196">
        <v>0.1</v>
      </c>
      <c r="I503" s="197"/>
      <c r="J503" s="198">
        <f>ROUND(I503*H503,2)</f>
        <v>0</v>
      </c>
      <c r="K503" s="194" t="s">
        <v>381</v>
      </c>
      <c r="L503" s="199"/>
      <c r="M503" s="200" t="s">
        <v>1</v>
      </c>
      <c r="N503" s="201" t="s">
        <v>40</v>
      </c>
      <c r="O503" s="59"/>
      <c r="P503" s="159">
        <f>O503*H503</f>
        <v>0</v>
      </c>
      <c r="Q503" s="159">
        <v>8.9999999999999998E-4</v>
      </c>
      <c r="R503" s="159">
        <f>Q503*H503</f>
        <v>9.0000000000000006E-5</v>
      </c>
      <c r="S503" s="159">
        <v>0</v>
      </c>
      <c r="T503" s="160">
        <f>S503*H503</f>
        <v>0</v>
      </c>
      <c r="U503" s="33"/>
      <c r="V503" s="33"/>
      <c r="W503" s="33"/>
      <c r="X503" s="33"/>
      <c r="Y503" s="33"/>
      <c r="Z503" s="33"/>
      <c r="AA503" s="33"/>
      <c r="AB503" s="33"/>
      <c r="AC503" s="33"/>
      <c r="AD503" s="33"/>
      <c r="AE503" s="33"/>
      <c r="AR503" s="161" t="s">
        <v>373</v>
      </c>
      <c r="AT503" s="161" t="s">
        <v>299</v>
      </c>
      <c r="AU503" s="161" t="s">
        <v>83</v>
      </c>
      <c r="AY503" s="18" t="s">
        <v>157</v>
      </c>
      <c r="BE503" s="162">
        <f>IF(N503="základní",J503,0)</f>
        <v>0</v>
      </c>
      <c r="BF503" s="162">
        <f>IF(N503="snížená",J503,0)</f>
        <v>0</v>
      </c>
      <c r="BG503" s="162">
        <f>IF(N503="zákl. přenesená",J503,0)</f>
        <v>0</v>
      </c>
      <c r="BH503" s="162">
        <f>IF(N503="sníž. přenesená",J503,0)</f>
        <v>0</v>
      </c>
      <c r="BI503" s="162">
        <f>IF(N503="nulová",J503,0)</f>
        <v>0</v>
      </c>
      <c r="BJ503" s="18" t="s">
        <v>81</v>
      </c>
      <c r="BK503" s="162">
        <f>ROUND(I503*H503,2)</f>
        <v>0</v>
      </c>
      <c r="BL503" s="18" t="s">
        <v>268</v>
      </c>
      <c r="BM503" s="161" t="s">
        <v>1753</v>
      </c>
    </row>
    <row r="504" spans="1:65" s="2" customFormat="1" ht="11.25">
      <c r="A504" s="33"/>
      <c r="B504" s="34"/>
      <c r="C504" s="33"/>
      <c r="D504" s="163" t="s">
        <v>166</v>
      </c>
      <c r="E504" s="33"/>
      <c r="F504" s="164" t="s">
        <v>1751</v>
      </c>
      <c r="G504" s="33"/>
      <c r="H504" s="33"/>
      <c r="I504" s="165"/>
      <c r="J504" s="33"/>
      <c r="K504" s="33"/>
      <c r="L504" s="34"/>
      <c r="M504" s="166"/>
      <c r="N504" s="167"/>
      <c r="O504" s="59"/>
      <c r="P504" s="59"/>
      <c r="Q504" s="59"/>
      <c r="R504" s="59"/>
      <c r="S504" s="59"/>
      <c r="T504" s="60"/>
      <c r="U504" s="33"/>
      <c r="V504" s="33"/>
      <c r="W504" s="33"/>
      <c r="X504" s="33"/>
      <c r="Y504" s="33"/>
      <c r="Z504" s="33"/>
      <c r="AA504" s="33"/>
      <c r="AB504" s="33"/>
      <c r="AC504" s="33"/>
      <c r="AD504" s="33"/>
      <c r="AE504" s="33"/>
      <c r="AT504" s="18" t="s">
        <v>166</v>
      </c>
      <c r="AU504" s="18" t="s">
        <v>83</v>
      </c>
    </row>
    <row r="505" spans="1:65" s="13" customFormat="1" ht="22.5">
      <c r="B505" s="169"/>
      <c r="D505" s="163" t="s">
        <v>170</v>
      </c>
      <c r="E505" s="170" t="s">
        <v>1</v>
      </c>
      <c r="F505" s="171" t="s">
        <v>1724</v>
      </c>
      <c r="H505" s="170" t="s">
        <v>1</v>
      </c>
      <c r="I505" s="172"/>
      <c r="L505" s="169"/>
      <c r="M505" s="173"/>
      <c r="N505" s="174"/>
      <c r="O505" s="174"/>
      <c r="P505" s="174"/>
      <c r="Q505" s="174"/>
      <c r="R505" s="174"/>
      <c r="S505" s="174"/>
      <c r="T505" s="175"/>
      <c r="AT505" s="170" t="s">
        <v>170</v>
      </c>
      <c r="AU505" s="170" t="s">
        <v>83</v>
      </c>
      <c r="AV505" s="13" t="s">
        <v>81</v>
      </c>
      <c r="AW505" s="13" t="s">
        <v>32</v>
      </c>
      <c r="AX505" s="13" t="s">
        <v>75</v>
      </c>
      <c r="AY505" s="170" t="s">
        <v>157</v>
      </c>
    </row>
    <row r="506" spans="1:65" s="13" customFormat="1" ht="11.25">
      <c r="B506" s="169"/>
      <c r="D506" s="163" t="s">
        <v>170</v>
      </c>
      <c r="E506" s="170" t="s">
        <v>1</v>
      </c>
      <c r="F506" s="171" t="s">
        <v>1725</v>
      </c>
      <c r="H506" s="170" t="s">
        <v>1</v>
      </c>
      <c r="I506" s="172"/>
      <c r="L506" s="169"/>
      <c r="M506" s="173"/>
      <c r="N506" s="174"/>
      <c r="O506" s="174"/>
      <c r="P506" s="174"/>
      <c r="Q506" s="174"/>
      <c r="R506" s="174"/>
      <c r="S506" s="174"/>
      <c r="T506" s="175"/>
      <c r="AT506" s="170" t="s">
        <v>170</v>
      </c>
      <c r="AU506" s="170" t="s">
        <v>83</v>
      </c>
      <c r="AV506" s="13" t="s">
        <v>81</v>
      </c>
      <c r="AW506" s="13" t="s">
        <v>32</v>
      </c>
      <c r="AX506" s="13" t="s">
        <v>75</v>
      </c>
      <c r="AY506" s="170" t="s">
        <v>157</v>
      </c>
    </row>
    <row r="507" spans="1:65" s="13" customFormat="1" ht="11.25">
      <c r="B507" s="169"/>
      <c r="D507" s="163" t="s">
        <v>170</v>
      </c>
      <c r="E507" s="170" t="s">
        <v>1</v>
      </c>
      <c r="F507" s="171" t="s">
        <v>1726</v>
      </c>
      <c r="H507" s="170" t="s">
        <v>1</v>
      </c>
      <c r="I507" s="172"/>
      <c r="L507" s="169"/>
      <c r="M507" s="173"/>
      <c r="N507" s="174"/>
      <c r="O507" s="174"/>
      <c r="P507" s="174"/>
      <c r="Q507" s="174"/>
      <c r="R507" s="174"/>
      <c r="S507" s="174"/>
      <c r="T507" s="175"/>
      <c r="AT507" s="170" t="s">
        <v>170</v>
      </c>
      <c r="AU507" s="170" t="s">
        <v>83</v>
      </c>
      <c r="AV507" s="13" t="s">
        <v>81</v>
      </c>
      <c r="AW507" s="13" t="s">
        <v>32</v>
      </c>
      <c r="AX507" s="13" t="s">
        <v>75</v>
      </c>
      <c r="AY507" s="170" t="s">
        <v>157</v>
      </c>
    </row>
    <row r="508" spans="1:65" s="14" customFormat="1" ht="11.25">
      <c r="B508" s="176"/>
      <c r="D508" s="163" t="s">
        <v>170</v>
      </c>
      <c r="E508" s="177" t="s">
        <v>1</v>
      </c>
      <c r="F508" s="178" t="s">
        <v>1754</v>
      </c>
      <c r="H508" s="179">
        <v>0.1</v>
      </c>
      <c r="I508" s="180"/>
      <c r="L508" s="176"/>
      <c r="M508" s="181"/>
      <c r="N508" s="182"/>
      <c r="O508" s="182"/>
      <c r="P508" s="182"/>
      <c r="Q508" s="182"/>
      <c r="R508" s="182"/>
      <c r="S508" s="182"/>
      <c r="T508" s="183"/>
      <c r="AT508" s="177" t="s">
        <v>170</v>
      </c>
      <c r="AU508" s="177" t="s">
        <v>83</v>
      </c>
      <c r="AV508" s="14" t="s">
        <v>83</v>
      </c>
      <c r="AW508" s="14" t="s">
        <v>32</v>
      </c>
      <c r="AX508" s="14" t="s">
        <v>75</v>
      </c>
      <c r="AY508" s="177" t="s">
        <v>157</v>
      </c>
    </row>
    <row r="509" spans="1:65" s="15" customFormat="1" ht="11.25">
      <c r="B509" s="184"/>
      <c r="D509" s="163" t="s">
        <v>170</v>
      </c>
      <c r="E509" s="185" t="s">
        <v>1</v>
      </c>
      <c r="F509" s="186" t="s">
        <v>195</v>
      </c>
      <c r="H509" s="187">
        <v>0.1</v>
      </c>
      <c r="I509" s="188"/>
      <c r="L509" s="184"/>
      <c r="M509" s="189"/>
      <c r="N509" s="190"/>
      <c r="O509" s="190"/>
      <c r="P509" s="190"/>
      <c r="Q509" s="190"/>
      <c r="R509" s="190"/>
      <c r="S509" s="190"/>
      <c r="T509" s="191"/>
      <c r="AT509" s="185" t="s">
        <v>170</v>
      </c>
      <c r="AU509" s="185" t="s">
        <v>83</v>
      </c>
      <c r="AV509" s="15" t="s">
        <v>164</v>
      </c>
      <c r="AW509" s="15" t="s">
        <v>32</v>
      </c>
      <c r="AX509" s="15" t="s">
        <v>81</v>
      </c>
      <c r="AY509" s="185" t="s">
        <v>157</v>
      </c>
    </row>
    <row r="510" spans="1:65" s="2" customFormat="1" ht="16.5" customHeight="1">
      <c r="A510" s="33"/>
      <c r="B510" s="149"/>
      <c r="C510" s="150" t="s">
        <v>644</v>
      </c>
      <c r="D510" s="150" t="s">
        <v>159</v>
      </c>
      <c r="E510" s="151" t="s">
        <v>1755</v>
      </c>
      <c r="F510" s="152" t="s">
        <v>1756</v>
      </c>
      <c r="G510" s="153" t="s">
        <v>336</v>
      </c>
      <c r="H510" s="154">
        <v>1</v>
      </c>
      <c r="I510" s="155"/>
      <c r="J510" s="156">
        <f>ROUND(I510*H510,2)</f>
        <v>0</v>
      </c>
      <c r="K510" s="152" t="s">
        <v>1700</v>
      </c>
      <c r="L510" s="34"/>
      <c r="M510" s="157" t="s">
        <v>1</v>
      </c>
      <c r="N510" s="158" t="s">
        <v>40</v>
      </c>
      <c r="O510" s="59"/>
      <c r="P510" s="159">
        <f>O510*H510</f>
        <v>0</v>
      </c>
      <c r="Q510" s="159">
        <v>0</v>
      </c>
      <c r="R510" s="159">
        <f>Q510*H510</f>
        <v>0</v>
      </c>
      <c r="S510" s="159">
        <v>0</v>
      </c>
      <c r="T510" s="160">
        <f>S510*H510</f>
        <v>0</v>
      </c>
      <c r="U510" s="33"/>
      <c r="V510" s="33"/>
      <c r="W510" s="33"/>
      <c r="X510" s="33"/>
      <c r="Y510" s="33"/>
      <c r="Z510" s="33"/>
      <c r="AA510" s="33"/>
      <c r="AB510" s="33"/>
      <c r="AC510" s="33"/>
      <c r="AD510" s="33"/>
      <c r="AE510" s="33"/>
      <c r="AR510" s="161" t="s">
        <v>268</v>
      </c>
      <c r="AT510" s="161" t="s">
        <v>159</v>
      </c>
      <c r="AU510" s="161" t="s">
        <v>83</v>
      </c>
      <c r="AY510" s="18" t="s">
        <v>157</v>
      </c>
      <c r="BE510" s="162">
        <f>IF(N510="základní",J510,0)</f>
        <v>0</v>
      </c>
      <c r="BF510" s="162">
        <f>IF(N510="snížená",J510,0)</f>
        <v>0</v>
      </c>
      <c r="BG510" s="162">
        <f>IF(N510="zákl. přenesená",J510,0)</f>
        <v>0</v>
      </c>
      <c r="BH510" s="162">
        <f>IF(N510="sníž. přenesená",J510,0)</f>
        <v>0</v>
      </c>
      <c r="BI510" s="162">
        <f>IF(N510="nulová",J510,0)</f>
        <v>0</v>
      </c>
      <c r="BJ510" s="18" t="s">
        <v>81</v>
      </c>
      <c r="BK510" s="162">
        <f>ROUND(I510*H510,2)</f>
        <v>0</v>
      </c>
      <c r="BL510" s="18" t="s">
        <v>268</v>
      </c>
      <c r="BM510" s="161" t="s">
        <v>1757</v>
      </c>
    </row>
    <row r="511" spans="1:65" s="2" customFormat="1" ht="11.25">
      <c r="A511" s="33"/>
      <c r="B511" s="34"/>
      <c r="C511" s="33"/>
      <c r="D511" s="163" t="s">
        <v>166</v>
      </c>
      <c r="E511" s="33"/>
      <c r="F511" s="164" t="s">
        <v>1758</v>
      </c>
      <c r="G511" s="33"/>
      <c r="H511" s="33"/>
      <c r="I511" s="165"/>
      <c r="J511" s="33"/>
      <c r="K511" s="33"/>
      <c r="L511" s="34"/>
      <c r="M511" s="166"/>
      <c r="N511" s="167"/>
      <c r="O511" s="59"/>
      <c r="P511" s="59"/>
      <c r="Q511" s="59"/>
      <c r="R511" s="59"/>
      <c r="S511" s="59"/>
      <c r="T511" s="60"/>
      <c r="U511" s="33"/>
      <c r="V511" s="33"/>
      <c r="W511" s="33"/>
      <c r="X511" s="33"/>
      <c r="Y511" s="33"/>
      <c r="Z511" s="33"/>
      <c r="AA511" s="33"/>
      <c r="AB511" s="33"/>
      <c r="AC511" s="33"/>
      <c r="AD511" s="33"/>
      <c r="AE511" s="33"/>
      <c r="AT511" s="18" t="s">
        <v>166</v>
      </c>
      <c r="AU511" s="18" t="s">
        <v>83</v>
      </c>
    </row>
    <row r="512" spans="1:65" s="13" customFormat="1" ht="11.25">
      <c r="B512" s="169"/>
      <c r="D512" s="163" t="s">
        <v>170</v>
      </c>
      <c r="E512" s="170" t="s">
        <v>1</v>
      </c>
      <c r="F512" s="171" t="s">
        <v>1759</v>
      </c>
      <c r="H512" s="170" t="s">
        <v>1</v>
      </c>
      <c r="I512" s="172"/>
      <c r="L512" s="169"/>
      <c r="M512" s="173"/>
      <c r="N512" s="174"/>
      <c r="O512" s="174"/>
      <c r="P512" s="174"/>
      <c r="Q512" s="174"/>
      <c r="R512" s="174"/>
      <c r="S512" s="174"/>
      <c r="T512" s="175"/>
      <c r="AT512" s="170" t="s">
        <v>170</v>
      </c>
      <c r="AU512" s="170" t="s">
        <v>83</v>
      </c>
      <c r="AV512" s="13" t="s">
        <v>81</v>
      </c>
      <c r="AW512" s="13" t="s">
        <v>32</v>
      </c>
      <c r="AX512" s="13" t="s">
        <v>75</v>
      </c>
      <c r="AY512" s="170" t="s">
        <v>157</v>
      </c>
    </row>
    <row r="513" spans="1:65" s="13" customFormat="1" ht="11.25">
      <c r="B513" s="169"/>
      <c r="D513" s="163" t="s">
        <v>170</v>
      </c>
      <c r="E513" s="170" t="s">
        <v>1</v>
      </c>
      <c r="F513" s="171" t="s">
        <v>1760</v>
      </c>
      <c r="H513" s="170" t="s">
        <v>1</v>
      </c>
      <c r="I513" s="172"/>
      <c r="L513" s="169"/>
      <c r="M513" s="173"/>
      <c r="N513" s="174"/>
      <c r="O513" s="174"/>
      <c r="P513" s="174"/>
      <c r="Q513" s="174"/>
      <c r="R513" s="174"/>
      <c r="S513" s="174"/>
      <c r="T513" s="175"/>
      <c r="AT513" s="170" t="s">
        <v>170</v>
      </c>
      <c r="AU513" s="170" t="s">
        <v>83</v>
      </c>
      <c r="AV513" s="13" t="s">
        <v>81</v>
      </c>
      <c r="AW513" s="13" t="s">
        <v>32</v>
      </c>
      <c r="AX513" s="13" t="s">
        <v>75</v>
      </c>
      <c r="AY513" s="170" t="s">
        <v>157</v>
      </c>
    </row>
    <row r="514" spans="1:65" s="13" customFormat="1" ht="11.25">
      <c r="B514" s="169"/>
      <c r="D514" s="163" t="s">
        <v>170</v>
      </c>
      <c r="E514" s="170" t="s">
        <v>1</v>
      </c>
      <c r="F514" s="171" t="s">
        <v>1761</v>
      </c>
      <c r="H514" s="170" t="s">
        <v>1</v>
      </c>
      <c r="I514" s="172"/>
      <c r="L514" s="169"/>
      <c r="M514" s="173"/>
      <c r="N514" s="174"/>
      <c r="O514" s="174"/>
      <c r="P514" s="174"/>
      <c r="Q514" s="174"/>
      <c r="R514" s="174"/>
      <c r="S514" s="174"/>
      <c r="T514" s="175"/>
      <c r="AT514" s="170" t="s">
        <v>170</v>
      </c>
      <c r="AU514" s="170" t="s">
        <v>83</v>
      </c>
      <c r="AV514" s="13" t="s">
        <v>81</v>
      </c>
      <c r="AW514" s="13" t="s">
        <v>32</v>
      </c>
      <c r="AX514" s="13" t="s">
        <v>75</v>
      </c>
      <c r="AY514" s="170" t="s">
        <v>157</v>
      </c>
    </row>
    <row r="515" spans="1:65" s="13" customFormat="1" ht="22.5">
      <c r="B515" s="169"/>
      <c r="D515" s="163" t="s">
        <v>170</v>
      </c>
      <c r="E515" s="170" t="s">
        <v>1</v>
      </c>
      <c r="F515" s="171" t="s">
        <v>1762</v>
      </c>
      <c r="H515" s="170" t="s">
        <v>1</v>
      </c>
      <c r="I515" s="172"/>
      <c r="L515" s="169"/>
      <c r="M515" s="173"/>
      <c r="N515" s="174"/>
      <c r="O515" s="174"/>
      <c r="P515" s="174"/>
      <c r="Q515" s="174"/>
      <c r="R515" s="174"/>
      <c r="S515" s="174"/>
      <c r="T515" s="175"/>
      <c r="AT515" s="170" t="s">
        <v>170</v>
      </c>
      <c r="AU515" s="170" t="s">
        <v>83</v>
      </c>
      <c r="AV515" s="13" t="s">
        <v>81</v>
      </c>
      <c r="AW515" s="13" t="s">
        <v>32</v>
      </c>
      <c r="AX515" s="13" t="s">
        <v>75</v>
      </c>
      <c r="AY515" s="170" t="s">
        <v>157</v>
      </c>
    </row>
    <row r="516" spans="1:65" s="14" customFormat="1" ht="11.25">
      <c r="B516" s="176"/>
      <c r="D516" s="163" t="s">
        <v>170</v>
      </c>
      <c r="E516" s="177" t="s">
        <v>1</v>
      </c>
      <c r="F516" s="178" t="s">
        <v>81</v>
      </c>
      <c r="H516" s="179">
        <v>1</v>
      </c>
      <c r="I516" s="180"/>
      <c r="L516" s="176"/>
      <c r="M516" s="181"/>
      <c r="N516" s="182"/>
      <c r="O516" s="182"/>
      <c r="P516" s="182"/>
      <c r="Q516" s="182"/>
      <c r="R516" s="182"/>
      <c r="S516" s="182"/>
      <c r="T516" s="183"/>
      <c r="AT516" s="177" t="s">
        <v>170</v>
      </c>
      <c r="AU516" s="177" t="s">
        <v>83</v>
      </c>
      <c r="AV516" s="14" t="s">
        <v>83</v>
      </c>
      <c r="AW516" s="14" t="s">
        <v>32</v>
      </c>
      <c r="AX516" s="14" t="s">
        <v>75</v>
      </c>
      <c r="AY516" s="177" t="s">
        <v>157</v>
      </c>
    </row>
    <row r="517" spans="1:65" s="15" customFormat="1" ht="11.25">
      <c r="B517" s="184"/>
      <c r="D517" s="163" t="s">
        <v>170</v>
      </c>
      <c r="E517" s="185" t="s">
        <v>1</v>
      </c>
      <c r="F517" s="186" t="s">
        <v>195</v>
      </c>
      <c r="H517" s="187">
        <v>1</v>
      </c>
      <c r="I517" s="188"/>
      <c r="L517" s="184"/>
      <c r="M517" s="189"/>
      <c r="N517" s="190"/>
      <c r="O517" s="190"/>
      <c r="P517" s="190"/>
      <c r="Q517" s="190"/>
      <c r="R517" s="190"/>
      <c r="S517" s="190"/>
      <c r="T517" s="191"/>
      <c r="AT517" s="185" t="s">
        <v>170</v>
      </c>
      <c r="AU517" s="185" t="s">
        <v>83</v>
      </c>
      <c r="AV517" s="15" t="s">
        <v>164</v>
      </c>
      <c r="AW517" s="15" t="s">
        <v>32</v>
      </c>
      <c r="AX517" s="15" t="s">
        <v>81</v>
      </c>
      <c r="AY517" s="185" t="s">
        <v>157</v>
      </c>
    </row>
    <row r="518" spans="1:65" s="2" customFormat="1" ht="24.2" customHeight="1">
      <c r="A518" s="33"/>
      <c r="B518" s="149"/>
      <c r="C518" s="192" t="s">
        <v>649</v>
      </c>
      <c r="D518" s="192" t="s">
        <v>299</v>
      </c>
      <c r="E518" s="193" t="s">
        <v>1763</v>
      </c>
      <c r="F518" s="194" t="s">
        <v>1764</v>
      </c>
      <c r="G518" s="195" t="s">
        <v>1765</v>
      </c>
      <c r="H518" s="196">
        <v>0.32500000000000001</v>
      </c>
      <c r="I518" s="197"/>
      <c r="J518" s="198">
        <f>ROUND(I518*H518,2)</f>
        <v>0</v>
      </c>
      <c r="K518" s="194" t="s">
        <v>381</v>
      </c>
      <c r="L518" s="199"/>
      <c r="M518" s="200" t="s">
        <v>1</v>
      </c>
      <c r="N518" s="201" t="s">
        <v>40</v>
      </c>
      <c r="O518" s="59"/>
      <c r="P518" s="159">
        <f>O518*H518</f>
        <v>0</v>
      </c>
      <c r="Q518" s="159">
        <v>1.07E-3</v>
      </c>
      <c r="R518" s="159">
        <f>Q518*H518</f>
        <v>3.4775000000000002E-4</v>
      </c>
      <c r="S518" s="159">
        <v>0</v>
      </c>
      <c r="T518" s="160">
        <f>S518*H518</f>
        <v>0</v>
      </c>
      <c r="U518" s="33"/>
      <c r="V518" s="33"/>
      <c r="W518" s="33"/>
      <c r="X518" s="33"/>
      <c r="Y518" s="33"/>
      <c r="Z518" s="33"/>
      <c r="AA518" s="33"/>
      <c r="AB518" s="33"/>
      <c r="AC518" s="33"/>
      <c r="AD518" s="33"/>
      <c r="AE518" s="33"/>
      <c r="AR518" s="161" t="s">
        <v>373</v>
      </c>
      <c r="AT518" s="161" t="s">
        <v>299</v>
      </c>
      <c r="AU518" s="161" t="s">
        <v>83</v>
      </c>
      <c r="AY518" s="18" t="s">
        <v>157</v>
      </c>
      <c r="BE518" s="162">
        <f>IF(N518="základní",J518,0)</f>
        <v>0</v>
      </c>
      <c r="BF518" s="162">
        <f>IF(N518="snížená",J518,0)</f>
        <v>0</v>
      </c>
      <c r="BG518" s="162">
        <f>IF(N518="zákl. přenesená",J518,0)</f>
        <v>0</v>
      </c>
      <c r="BH518" s="162">
        <f>IF(N518="sníž. přenesená",J518,0)</f>
        <v>0</v>
      </c>
      <c r="BI518" s="162">
        <f>IF(N518="nulová",J518,0)</f>
        <v>0</v>
      </c>
      <c r="BJ518" s="18" t="s">
        <v>81</v>
      </c>
      <c r="BK518" s="162">
        <f>ROUND(I518*H518,2)</f>
        <v>0</v>
      </c>
      <c r="BL518" s="18" t="s">
        <v>268</v>
      </c>
      <c r="BM518" s="161" t="s">
        <v>1766</v>
      </c>
    </row>
    <row r="519" spans="1:65" s="2" customFormat="1" ht="19.5">
      <c r="A519" s="33"/>
      <c r="B519" s="34"/>
      <c r="C519" s="33"/>
      <c r="D519" s="163" t="s">
        <v>166</v>
      </c>
      <c r="E519" s="33"/>
      <c r="F519" s="164" t="s">
        <v>1764</v>
      </c>
      <c r="G519" s="33"/>
      <c r="H519" s="33"/>
      <c r="I519" s="165"/>
      <c r="J519" s="33"/>
      <c r="K519" s="33"/>
      <c r="L519" s="34"/>
      <c r="M519" s="166"/>
      <c r="N519" s="167"/>
      <c r="O519" s="59"/>
      <c r="P519" s="59"/>
      <c r="Q519" s="59"/>
      <c r="R519" s="59"/>
      <c r="S519" s="59"/>
      <c r="T519" s="60"/>
      <c r="U519" s="33"/>
      <c r="V519" s="33"/>
      <c r="W519" s="33"/>
      <c r="X519" s="33"/>
      <c r="Y519" s="33"/>
      <c r="Z519" s="33"/>
      <c r="AA519" s="33"/>
      <c r="AB519" s="33"/>
      <c r="AC519" s="33"/>
      <c r="AD519" s="33"/>
      <c r="AE519" s="33"/>
      <c r="AT519" s="18" t="s">
        <v>166</v>
      </c>
      <c r="AU519" s="18" t="s">
        <v>83</v>
      </c>
    </row>
    <row r="520" spans="1:65" s="13" customFormat="1" ht="11.25">
      <c r="B520" s="169"/>
      <c r="D520" s="163" t="s">
        <v>170</v>
      </c>
      <c r="E520" s="170" t="s">
        <v>1</v>
      </c>
      <c r="F520" s="171" t="s">
        <v>1761</v>
      </c>
      <c r="H520" s="170" t="s">
        <v>1</v>
      </c>
      <c r="I520" s="172"/>
      <c r="L520" s="169"/>
      <c r="M520" s="173"/>
      <c r="N520" s="174"/>
      <c r="O520" s="174"/>
      <c r="P520" s="174"/>
      <c r="Q520" s="174"/>
      <c r="R520" s="174"/>
      <c r="S520" s="174"/>
      <c r="T520" s="175"/>
      <c r="AT520" s="170" t="s">
        <v>170</v>
      </c>
      <c r="AU520" s="170" t="s">
        <v>83</v>
      </c>
      <c r="AV520" s="13" t="s">
        <v>81</v>
      </c>
      <c r="AW520" s="13" t="s">
        <v>32</v>
      </c>
      <c r="AX520" s="13" t="s">
        <v>75</v>
      </c>
      <c r="AY520" s="170" t="s">
        <v>157</v>
      </c>
    </row>
    <row r="521" spans="1:65" s="13" customFormat="1" ht="22.5">
      <c r="B521" s="169"/>
      <c r="D521" s="163" t="s">
        <v>170</v>
      </c>
      <c r="E521" s="170" t="s">
        <v>1</v>
      </c>
      <c r="F521" s="171" t="s">
        <v>1762</v>
      </c>
      <c r="H521" s="170" t="s">
        <v>1</v>
      </c>
      <c r="I521" s="172"/>
      <c r="L521" s="169"/>
      <c r="M521" s="173"/>
      <c r="N521" s="174"/>
      <c r="O521" s="174"/>
      <c r="P521" s="174"/>
      <c r="Q521" s="174"/>
      <c r="R521" s="174"/>
      <c r="S521" s="174"/>
      <c r="T521" s="175"/>
      <c r="AT521" s="170" t="s">
        <v>170</v>
      </c>
      <c r="AU521" s="170" t="s">
        <v>83</v>
      </c>
      <c r="AV521" s="13" t="s">
        <v>81</v>
      </c>
      <c r="AW521" s="13" t="s">
        <v>32</v>
      </c>
      <c r="AX521" s="13" t="s">
        <v>75</v>
      </c>
      <c r="AY521" s="170" t="s">
        <v>157</v>
      </c>
    </row>
    <row r="522" spans="1:65" s="13" customFormat="1" ht="22.5">
      <c r="B522" s="169"/>
      <c r="D522" s="163" t="s">
        <v>170</v>
      </c>
      <c r="E522" s="170" t="s">
        <v>1</v>
      </c>
      <c r="F522" s="171" t="s">
        <v>1767</v>
      </c>
      <c r="H522" s="170" t="s">
        <v>1</v>
      </c>
      <c r="I522" s="172"/>
      <c r="L522" s="169"/>
      <c r="M522" s="173"/>
      <c r="N522" s="174"/>
      <c r="O522" s="174"/>
      <c r="P522" s="174"/>
      <c r="Q522" s="174"/>
      <c r="R522" s="174"/>
      <c r="S522" s="174"/>
      <c r="T522" s="175"/>
      <c r="AT522" s="170" t="s">
        <v>170</v>
      </c>
      <c r="AU522" s="170" t="s">
        <v>83</v>
      </c>
      <c r="AV522" s="13" t="s">
        <v>81</v>
      </c>
      <c r="AW522" s="13" t="s">
        <v>32</v>
      </c>
      <c r="AX522" s="13" t="s">
        <v>75</v>
      </c>
      <c r="AY522" s="170" t="s">
        <v>157</v>
      </c>
    </row>
    <row r="523" spans="1:65" s="14" customFormat="1" ht="11.25">
      <c r="B523" s="176"/>
      <c r="D523" s="163" t="s">
        <v>170</v>
      </c>
      <c r="E523" s="177" t="s">
        <v>1</v>
      </c>
      <c r="F523" s="178" t="s">
        <v>81</v>
      </c>
      <c r="H523" s="179">
        <v>1</v>
      </c>
      <c r="I523" s="180"/>
      <c r="L523" s="176"/>
      <c r="M523" s="181"/>
      <c r="N523" s="182"/>
      <c r="O523" s="182"/>
      <c r="P523" s="182"/>
      <c r="Q523" s="182"/>
      <c r="R523" s="182"/>
      <c r="S523" s="182"/>
      <c r="T523" s="183"/>
      <c r="AT523" s="177" t="s">
        <v>170</v>
      </c>
      <c r="AU523" s="177" t="s">
        <v>83</v>
      </c>
      <c r="AV523" s="14" t="s">
        <v>83</v>
      </c>
      <c r="AW523" s="14" t="s">
        <v>32</v>
      </c>
      <c r="AX523" s="14" t="s">
        <v>75</v>
      </c>
      <c r="AY523" s="177" t="s">
        <v>157</v>
      </c>
    </row>
    <row r="524" spans="1:65" s="15" customFormat="1" ht="11.25">
      <c r="B524" s="184"/>
      <c r="D524" s="163" t="s">
        <v>170</v>
      </c>
      <c r="E524" s="185" t="s">
        <v>1</v>
      </c>
      <c r="F524" s="186" t="s">
        <v>195</v>
      </c>
      <c r="H524" s="187">
        <v>1</v>
      </c>
      <c r="I524" s="188"/>
      <c r="L524" s="184"/>
      <c r="M524" s="189"/>
      <c r="N524" s="190"/>
      <c r="O524" s="190"/>
      <c r="P524" s="190"/>
      <c r="Q524" s="190"/>
      <c r="R524" s="190"/>
      <c r="S524" s="190"/>
      <c r="T524" s="191"/>
      <c r="AT524" s="185" t="s">
        <v>170</v>
      </c>
      <c r="AU524" s="185" t="s">
        <v>83</v>
      </c>
      <c r="AV524" s="15" t="s">
        <v>164</v>
      </c>
      <c r="AW524" s="15" t="s">
        <v>32</v>
      </c>
      <c r="AX524" s="15" t="s">
        <v>81</v>
      </c>
      <c r="AY524" s="185" t="s">
        <v>157</v>
      </c>
    </row>
    <row r="525" spans="1:65" s="14" customFormat="1" ht="11.25">
      <c r="B525" s="176"/>
      <c r="D525" s="163" t="s">
        <v>170</v>
      </c>
      <c r="F525" s="178" t="s">
        <v>1768</v>
      </c>
      <c r="H525" s="179">
        <v>0.32500000000000001</v>
      </c>
      <c r="I525" s="180"/>
      <c r="L525" s="176"/>
      <c r="M525" s="181"/>
      <c r="N525" s="182"/>
      <c r="O525" s="182"/>
      <c r="P525" s="182"/>
      <c r="Q525" s="182"/>
      <c r="R525" s="182"/>
      <c r="S525" s="182"/>
      <c r="T525" s="183"/>
      <c r="AT525" s="177" t="s">
        <v>170</v>
      </c>
      <c r="AU525" s="177" t="s">
        <v>83</v>
      </c>
      <c r="AV525" s="14" t="s">
        <v>83</v>
      </c>
      <c r="AW525" s="14" t="s">
        <v>3</v>
      </c>
      <c r="AX525" s="14" t="s">
        <v>81</v>
      </c>
      <c r="AY525" s="177" t="s">
        <v>157</v>
      </c>
    </row>
    <row r="526" spans="1:65" s="2" customFormat="1" ht="24.2" customHeight="1">
      <c r="A526" s="33"/>
      <c r="B526" s="149"/>
      <c r="C526" s="150" t="s">
        <v>655</v>
      </c>
      <c r="D526" s="150" t="s">
        <v>159</v>
      </c>
      <c r="E526" s="151" t="s">
        <v>1769</v>
      </c>
      <c r="F526" s="152" t="s">
        <v>1770</v>
      </c>
      <c r="G526" s="153" t="s">
        <v>302</v>
      </c>
      <c r="H526" s="154">
        <v>1.7000000000000001E-2</v>
      </c>
      <c r="I526" s="155"/>
      <c r="J526" s="156">
        <f>ROUND(I526*H526,2)</f>
        <v>0</v>
      </c>
      <c r="K526" s="152" t="s">
        <v>381</v>
      </c>
      <c r="L526" s="34"/>
      <c r="M526" s="157" t="s">
        <v>1</v>
      </c>
      <c r="N526" s="158" t="s">
        <v>40</v>
      </c>
      <c r="O526" s="59"/>
      <c r="P526" s="159">
        <f>O526*H526</f>
        <v>0</v>
      </c>
      <c r="Q526" s="159">
        <v>0</v>
      </c>
      <c r="R526" s="159">
        <f>Q526*H526</f>
        <v>0</v>
      </c>
      <c r="S526" s="159">
        <v>0</v>
      </c>
      <c r="T526" s="160">
        <f>S526*H526</f>
        <v>0</v>
      </c>
      <c r="U526" s="33"/>
      <c r="V526" s="33"/>
      <c r="W526" s="33"/>
      <c r="X526" s="33"/>
      <c r="Y526" s="33"/>
      <c r="Z526" s="33"/>
      <c r="AA526" s="33"/>
      <c r="AB526" s="33"/>
      <c r="AC526" s="33"/>
      <c r="AD526" s="33"/>
      <c r="AE526" s="33"/>
      <c r="AR526" s="161" t="s">
        <v>268</v>
      </c>
      <c r="AT526" s="161" t="s">
        <v>159</v>
      </c>
      <c r="AU526" s="161" t="s">
        <v>83</v>
      </c>
      <c r="AY526" s="18" t="s">
        <v>157</v>
      </c>
      <c r="BE526" s="162">
        <f>IF(N526="základní",J526,0)</f>
        <v>0</v>
      </c>
      <c r="BF526" s="162">
        <f>IF(N526="snížená",J526,0)</f>
        <v>0</v>
      </c>
      <c r="BG526" s="162">
        <f>IF(N526="zákl. přenesená",J526,0)</f>
        <v>0</v>
      </c>
      <c r="BH526" s="162">
        <f>IF(N526="sníž. přenesená",J526,0)</f>
        <v>0</v>
      </c>
      <c r="BI526" s="162">
        <f>IF(N526="nulová",J526,0)</f>
        <v>0</v>
      </c>
      <c r="BJ526" s="18" t="s">
        <v>81</v>
      </c>
      <c r="BK526" s="162">
        <f>ROUND(I526*H526,2)</f>
        <v>0</v>
      </c>
      <c r="BL526" s="18" t="s">
        <v>268</v>
      </c>
      <c r="BM526" s="161" t="s">
        <v>1771</v>
      </c>
    </row>
    <row r="527" spans="1:65" s="2" customFormat="1" ht="29.25">
      <c r="A527" s="33"/>
      <c r="B527" s="34"/>
      <c r="C527" s="33"/>
      <c r="D527" s="163" t="s">
        <v>166</v>
      </c>
      <c r="E527" s="33"/>
      <c r="F527" s="164" t="s">
        <v>1772</v>
      </c>
      <c r="G527" s="33"/>
      <c r="H527" s="33"/>
      <c r="I527" s="165"/>
      <c r="J527" s="33"/>
      <c r="K527" s="33"/>
      <c r="L527" s="34"/>
      <c r="M527" s="166"/>
      <c r="N527" s="167"/>
      <c r="O527" s="59"/>
      <c r="P527" s="59"/>
      <c r="Q527" s="59"/>
      <c r="R527" s="59"/>
      <c r="S527" s="59"/>
      <c r="T527" s="60"/>
      <c r="U527" s="33"/>
      <c r="V527" s="33"/>
      <c r="W527" s="33"/>
      <c r="X527" s="33"/>
      <c r="Y527" s="33"/>
      <c r="Z527" s="33"/>
      <c r="AA527" s="33"/>
      <c r="AB527" s="33"/>
      <c r="AC527" s="33"/>
      <c r="AD527" s="33"/>
      <c r="AE527" s="33"/>
      <c r="AT527" s="18" t="s">
        <v>166</v>
      </c>
      <c r="AU527" s="18" t="s">
        <v>83</v>
      </c>
    </row>
    <row r="528" spans="1:65" s="12" customFormat="1" ht="25.9" customHeight="1">
      <c r="B528" s="136"/>
      <c r="D528" s="137" t="s">
        <v>74</v>
      </c>
      <c r="E528" s="138" t="s">
        <v>299</v>
      </c>
      <c r="F528" s="138" t="s">
        <v>1773</v>
      </c>
      <c r="I528" s="139"/>
      <c r="J528" s="140">
        <f>BK528</f>
        <v>0</v>
      </c>
      <c r="L528" s="136"/>
      <c r="M528" s="141"/>
      <c r="N528" s="142"/>
      <c r="O528" s="142"/>
      <c r="P528" s="143">
        <f>P529+P538</f>
        <v>0</v>
      </c>
      <c r="Q528" s="142"/>
      <c r="R528" s="143">
        <f>R529+R538</f>
        <v>0</v>
      </c>
      <c r="S528" s="142"/>
      <c r="T528" s="144">
        <f>T529+T538</f>
        <v>0</v>
      </c>
      <c r="AR528" s="137" t="s">
        <v>91</v>
      </c>
      <c r="AT528" s="145" t="s">
        <v>74</v>
      </c>
      <c r="AU528" s="145" t="s">
        <v>75</v>
      </c>
      <c r="AY528" s="137" t="s">
        <v>157</v>
      </c>
      <c r="BK528" s="146">
        <f>BK529+BK538</f>
        <v>0</v>
      </c>
    </row>
    <row r="529" spans="1:65" s="12" customFormat="1" ht="22.9" customHeight="1">
      <c r="B529" s="136"/>
      <c r="D529" s="137" t="s">
        <v>74</v>
      </c>
      <c r="E529" s="147" t="s">
        <v>1774</v>
      </c>
      <c r="F529" s="147" t="s">
        <v>1775</v>
      </c>
      <c r="I529" s="139"/>
      <c r="J529" s="148">
        <f>BK529</f>
        <v>0</v>
      </c>
      <c r="L529" s="136"/>
      <c r="M529" s="141"/>
      <c r="N529" s="142"/>
      <c r="O529" s="142"/>
      <c r="P529" s="143">
        <f>SUM(P530:P537)</f>
        <v>0</v>
      </c>
      <c r="Q529" s="142"/>
      <c r="R529" s="143">
        <f>SUM(R530:R537)</f>
        <v>0</v>
      </c>
      <c r="S529" s="142"/>
      <c r="T529" s="144">
        <f>SUM(T530:T537)</f>
        <v>0</v>
      </c>
      <c r="AR529" s="137" t="s">
        <v>91</v>
      </c>
      <c r="AT529" s="145" t="s">
        <v>74</v>
      </c>
      <c r="AU529" s="145" t="s">
        <v>81</v>
      </c>
      <c r="AY529" s="137" t="s">
        <v>157</v>
      </c>
      <c r="BK529" s="146">
        <f>SUM(BK530:BK537)</f>
        <v>0</v>
      </c>
    </row>
    <row r="530" spans="1:65" s="2" customFormat="1" ht="16.5" customHeight="1">
      <c r="A530" s="33"/>
      <c r="B530" s="149"/>
      <c r="C530" s="150" t="s">
        <v>659</v>
      </c>
      <c r="D530" s="150" t="s">
        <v>159</v>
      </c>
      <c r="E530" s="151" t="s">
        <v>1776</v>
      </c>
      <c r="F530" s="152" t="s">
        <v>1777</v>
      </c>
      <c r="G530" s="153" t="s">
        <v>336</v>
      </c>
      <c r="H530" s="154">
        <v>1</v>
      </c>
      <c r="I530" s="155"/>
      <c r="J530" s="156">
        <f>ROUND(I530*H530,2)</f>
        <v>0</v>
      </c>
      <c r="K530" s="152" t="s">
        <v>163</v>
      </c>
      <c r="L530" s="34"/>
      <c r="M530" s="157" t="s">
        <v>1</v>
      </c>
      <c r="N530" s="158" t="s">
        <v>40</v>
      </c>
      <c r="O530" s="59"/>
      <c r="P530" s="159">
        <f>O530*H530</f>
        <v>0</v>
      </c>
      <c r="Q530" s="159">
        <v>0</v>
      </c>
      <c r="R530" s="159">
        <f>Q530*H530</f>
        <v>0</v>
      </c>
      <c r="S530" s="159">
        <v>0</v>
      </c>
      <c r="T530" s="160">
        <f>S530*H530</f>
        <v>0</v>
      </c>
      <c r="U530" s="33"/>
      <c r="V530" s="33"/>
      <c r="W530" s="33"/>
      <c r="X530" s="33"/>
      <c r="Y530" s="33"/>
      <c r="Z530" s="33"/>
      <c r="AA530" s="33"/>
      <c r="AB530" s="33"/>
      <c r="AC530" s="33"/>
      <c r="AD530" s="33"/>
      <c r="AE530" s="33"/>
      <c r="AR530" s="161" t="s">
        <v>578</v>
      </c>
      <c r="AT530" s="161" t="s">
        <v>159</v>
      </c>
      <c r="AU530" s="161" t="s">
        <v>83</v>
      </c>
      <c r="AY530" s="18" t="s">
        <v>157</v>
      </c>
      <c r="BE530" s="162">
        <f>IF(N530="základní",J530,0)</f>
        <v>0</v>
      </c>
      <c r="BF530" s="162">
        <f>IF(N530="snížená",J530,0)</f>
        <v>0</v>
      </c>
      <c r="BG530" s="162">
        <f>IF(N530="zákl. přenesená",J530,0)</f>
        <v>0</v>
      </c>
      <c r="BH530" s="162">
        <f>IF(N530="sníž. přenesená",J530,0)</f>
        <v>0</v>
      </c>
      <c r="BI530" s="162">
        <f>IF(N530="nulová",J530,0)</f>
        <v>0</v>
      </c>
      <c r="BJ530" s="18" t="s">
        <v>81</v>
      </c>
      <c r="BK530" s="162">
        <f>ROUND(I530*H530,2)</f>
        <v>0</v>
      </c>
      <c r="BL530" s="18" t="s">
        <v>578</v>
      </c>
      <c r="BM530" s="161" t="s">
        <v>1778</v>
      </c>
    </row>
    <row r="531" spans="1:65" s="2" customFormat="1" ht="11.25">
      <c r="A531" s="33"/>
      <c r="B531" s="34"/>
      <c r="C531" s="33"/>
      <c r="D531" s="163" t="s">
        <v>166</v>
      </c>
      <c r="E531" s="33"/>
      <c r="F531" s="164" t="s">
        <v>1777</v>
      </c>
      <c r="G531" s="33"/>
      <c r="H531" s="33"/>
      <c r="I531" s="165"/>
      <c r="J531" s="33"/>
      <c r="K531" s="33"/>
      <c r="L531" s="34"/>
      <c r="M531" s="166"/>
      <c r="N531" s="167"/>
      <c r="O531" s="59"/>
      <c r="P531" s="59"/>
      <c r="Q531" s="59"/>
      <c r="R531" s="59"/>
      <c r="S531" s="59"/>
      <c r="T531" s="60"/>
      <c r="U531" s="33"/>
      <c r="V531" s="33"/>
      <c r="W531" s="33"/>
      <c r="X531" s="33"/>
      <c r="Y531" s="33"/>
      <c r="Z531" s="33"/>
      <c r="AA531" s="33"/>
      <c r="AB531" s="33"/>
      <c r="AC531" s="33"/>
      <c r="AD531" s="33"/>
      <c r="AE531" s="33"/>
      <c r="AT531" s="18" t="s">
        <v>166</v>
      </c>
      <c r="AU531" s="18" t="s">
        <v>83</v>
      </c>
    </row>
    <row r="532" spans="1:65" s="13" customFormat="1" ht="11.25">
      <c r="B532" s="169"/>
      <c r="D532" s="163" t="s">
        <v>170</v>
      </c>
      <c r="E532" s="170" t="s">
        <v>1</v>
      </c>
      <c r="F532" s="171" t="s">
        <v>1427</v>
      </c>
      <c r="H532" s="170" t="s">
        <v>1</v>
      </c>
      <c r="I532" s="172"/>
      <c r="L532" s="169"/>
      <c r="M532" s="173"/>
      <c r="N532" s="174"/>
      <c r="O532" s="174"/>
      <c r="P532" s="174"/>
      <c r="Q532" s="174"/>
      <c r="R532" s="174"/>
      <c r="S532" s="174"/>
      <c r="T532" s="175"/>
      <c r="AT532" s="170" t="s">
        <v>170</v>
      </c>
      <c r="AU532" s="170" t="s">
        <v>83</v>
      </c>
      <c r="AV532" s="13" t="s">
        <v>81</v>
      </c>
      <c r="AW532" s="13" t="s">
        <v>32</v>
      </c>
      <c r="AX532" s="13" t="s">
        <v>75</v>
      </c>
      <c r="AY532" s="170" t="s">
        <v>157</v>
      </c>
    </row>
    <row r="533" spans="1:65" s="13" customFormat="1" ht="11.25">
      <c r="B533" s="169"/>
      <c r="D533" s="163" t="s">
        <v>170</v>
      </c>
      <c r="E533" s="170" t="s">
        <v>1</v>
      </c>
      <c r="F533" s="171" t="s">
        <v>1779</v>
      </c>
      <c r="H533" s="170" t="s">
        <v>1</v>
      </c>
      <c r="I533" s="172"/>
      <c r="L533" s="169"/>
      <c r="M533" s="173"/>
      <c r="N533" s="174"/>
      <c r="O533" s="174"/>
      <c r="P533" s="174"/>
      <c r="Q533" s="174"/>
      <c r="R533" s="174"/>
      <c r="S533" s="174"/>
      <c r="T533" s="175"/>
      <c r="AT533" s="170" t="s">
        <v>170</v>
      </c>
      <c r="AU533" s="170" t="s">
        <v>83</v>
      </c>
      <c r="AV533" s="13" t="s">
        <v>81</v>
      </c>
      <c r="AW533" s="13" t="s">
        <v>32</v>
      </c>
      <c r="AX533" s="13" t="s">
        <v>75</v>
      </c>
      <c r="AY533" s="170" t="s">
        <v>157</v>
      </c>
    </row>
    <row r="534" spans="1:65" s="14" customFormat="1" ht="11.25">
      <c r="B534" s="176"/>
      <c r="D534" s="163" t="s">
        <v>170</v>
      </c>
      <c r="E534" s="177" t="s">
        <v>1</v>
      </c>
      <c r="F534" s="178" t="s">
        <v>81</v>
      </c>
      <c r="H534" s="179">
        <v>1</v>
      </c>
      <c r="I534" s="180"/>
      <c r="L534" s="176"/>
      <c r="M534" s="181"/>
      <c r="N534" s="182"/>
      <c r="O534" s="182"/>
      <c r="P534" s="182"/>
      <c r="Q534" s="182"/>
      <c r="R534" s="182"/>
      <c r="S534" s="182"/>
      <c r="T534" s="183"/>
      <c r="AT534" s="177" t="s">
        <v>170</v>
      </c>
      <c r="AU534" s="177" t="s">
        <v>83</v>
      </c>
      <c r="AV534" s="14" t="s">
        <v>83</v>
      </c>
      <c r="AW534" s="14" t="s">
        <v>32</v>
      </c>
      <c r="AX534" s="14" t="s">
        <v>75</v>
      </c>
      <c r="AY534" s="177" t="s">
        <v>157</v>
      </c>
    </row>
    <row r="535" spans="1:65" s="15" customFormat="1" ht="11.25">
      <c r="B535" s="184"/>
      <c r="D535" s="163" t="s">
        <v>170</v>
      </c>
      <c r="E535" s="185" t="s">
        <v>1</v>
      </c>
      <c r="F535" s="186" t="s">
        <v>195</v>
      </c>
      <c r="H535" s="187">
        <v>1</v>
      </c>
      <c r="I535" s="188"/>
      <c r="L535" s="184"/>
      <c r="M535" s="189"/>
      <c r="N535" s="190"/>
      <c r="O535" s="190"/>
      <c r="P535" s="190"/>
      <c r="Q535" s="190"/>
      <c r="R535" s="190"/>
      <c r="S535" s="190"/>
      <c r="T535" s="191"/>
      <c r="AT535" s="185" t="s">
        <v>170</v>
      </c>
      <c r="AU535" s="185" t="s">
        <v>83</v>
      </c>
      <c r="AV535" s="15" t="s">
        <v>164</v>
      </c>
      <c r="AW535" s="15" t="s">
        <v>32</v>
      </c>
      <c r="AX535" s="15" t="s">
        <v>81</v>
      </c>
      <c r="AY535" s="185" t="s">
        <v>157</v>
      </c>
    </row>
    <row r="536" spans="1:65" s="2" customFormat="1" ht="16.5" customHeight="1">
      <c r="A536" s="33"/>
      <c r="B536" s="149"/>
      <c r="C536" s="192" t="s">
        <v>665</v>
      </c>
      <c r="D536" s="192" t="s">
        <v>299</v>
      </c>
      <c r="E536" s="193" t="s">
        <v>1780</v>
      </c>
      <c r="F536" s="194" t="s">
        <v>1781</v>
      </c>
      <c r="G536" s="195" t="s">
        <v>1</v>
      </c>
      <c r="H536" s="196">
        <v>1</v>
      </c>
      <c r="I536" s="197"/>
      <c r="J536" s="198">
        <f>ROUND(I536*H536,2)</f>
        <v>0</v>
      </c>
      <c r="K536" s="194" t="s">
        <v>1</v>
      </c>
      <c r="L536" s="199"/>
      <c r="M536" s="200" t="s">
        <v>1</v>
      </c>
      <c r="N536" s="201" t="s">
        <v>40</v>
      </c>
      <c r="O536" s="59"/>
      <c r="P536" s="159">
        <f>O536*H536</f>
        <v>0</v>
      </c>
      <c r="Q536" s="159">
        <v>0</v>
      </c>
      <c r="R536" s="159">
        <f>Q536*H536</f>
        <v>0</v>
      </c>
      <c r="S536" s="159">
        <v>0</v>
      </c>
      <c r="T536" s="160">
        <f>S536*H536</f>
        <v>0</v>
      </c>
      <c r="U536" s="33"/>
      <c r="V536" s="33"/>
      <c r="W536" s="33"/>
      <c r="X536" s="33"/>
      <c r="Y536" s="33"/>
      <c r="Z536" s="33"/>
      <c r="AA536" s="33"/>
      <c r="AB536" s="33"/>
      <c r="AC536" s="33"/>
      <c r="AD536" s="33"/>
      <c r="AE536" s="33"/>
      <c r="AR536" s="161" t="s">
        <v>973</v>
      </c>
      <c r="AT536" s="161" t="s">
        <v>299</v>
      </c>
      <c r="AU536" s="161" t="s">
        <v>83</v>
      </c>
      <c r="AY536" s="18" t="s">
        <v>157</v>
      </c>
      <c r="BE536" s="162">
        <f>IF(N536="základní",J536,0)</f>
        <v>0</v>
      </c>
      <c r="BF536" s="162">
        <f>IF(N536="snížená",J536,0)</f>
        <v>0</v>
      </c>
      <c r="BG536" s="162">
        <f>IF(N536="zákl. přenesená",J536,0)</f>
        <v>0</v>
      </c>
      <c r="BH536" s="162">
        <f>IF(N536="sníž. přenesená",J536,0)</f>
        <v>0</v>
      </c>
      <c r="BI536" s="162">
        <f>IF(N536="nulová",J536,0)</f>
        <v>0</v>
      </c>
      <c r="BJ536" s="18" t="s">
        <v>81</v>
      </c>
      <c r="BK536" s="162">
        <f>ROUND(I536*H536,2)</f>
        <v>0</v>
      </c>
      <c r="BL536" s="18" t="s">
        <v>973</v>
      </c>
      <c r="BM536" s="161" t="s">
        <v>1782</v>
      </c>
    </row>
    <row r="537" spans="1:65" s="2" customFormat="1" ht="11.25">
      <c r="A537" s="33"/>
      <c r="B537" s="34"/>
      <c r="C537" s="33"/>
      <c r="D537" s="163" t="s">
        <v>166</v>
      </c>
      <c r="E537" s="33"/>
      <c r="F537" s="164" t="s">
        <v>1781</v>
      </c>
      <c r="G537" s="33"/>
      <c r="H537" s="33"/>
      <c r="I537" s="165"/>
      <c r="J537" s="33"/>
      <c r="K537" s="33"/>
      <c r="L537" s="34"/>
      <c r="M537" s="166"/>
      <c r="N537" s="167"/>
      <c r="O537" s="59"/>
      <c r="P537" s="59"/>
      <c r="Q537" s="59"/>
      <c r="R537" s="59"/>
      <c r="S537" s="59"/>
      <c r="T537" s="60"/>
      <c r="U537" s="33"/>
      <c r="V537" s="33"/>
      <c r="W537" s="33"/>
      <c r="X537" s="33"/>
      <c r="Y537" s="33"/>
      <c r="Z537" s="33"/>
      <c r="AA537" s="33"/>
      <c r="AB537" s="33"/>
      <c r="AC537" s="33"/>
      <c r="AD537" s="33"/>
      <c r="AE537" s="33"/>
      <c r="AT537" s="18" t="s">
        <v>166</v>
      </c>
      <c r="AU537" s="18" t="s">
        <v>83</v>
      </c>
    </row>
    <row r="538" spans="1:65" s="12" customFormat="1" ht="22.9" customHeight="1">
      <c r="B538" s="136"/>
      <c r="D538" s="137" t="s">
        <v>74</v>
      </c>
      <c r="E538" s="147" t="s">
        <v>1783</v>
      </c>
      <c r="F538" s="147" t="s">
        <v>1784</v>
      </c>
      <c r="I538" s="139"/>
      <c r="J538" s="148">
        <f>BK538</f>
        <v>0</v>
      </c>
      <c r="L538" s="136"/>
      <c r="M538" s="141"/>
      <c r="N538" s="142"/>
      <c r="O538" s="142"/>
      <c r="P538" s="143">
        <f>SUM(P539:P544)</f>
        <v>0</v>
      </c>
      <c r="Q538" s="142"/>
      <c r="R538" s="143">
        <f>SUM(R539:R544)</f>
        <v>0</v>
      </c>
      <c r="S538" s="142"/>
      <c r="T538" s="144">
        <f>SUM(T539:T544)</f>
        <v>0</v>
      </c>
      <c r="AR538" s="137" t="s">
        <v>91</v>
      </c>
      <c r="AT538" s="145" t="s">
        <v>74</v>
      </c>
      <c r="AU538" s="145" t="s">
        <v>81</v>
      </c>
      <c r="AY538" s="137" t="s">
        <v>157</v>
      </c>
      <c r="BK538" s="146">
        <f>SUM(BK539:BK544)</f>
        <v>0</v>
      </c>
    </row>
    <row r="539" spans="1:65" s="2" customFormat="1" ht="24.2" customHeight="1">
      <c r="A539" s="33"/>
      <c r="B539" s="149"/>
      <c r="C539" s="150" t="s">
        <v>671</v>
      </c>
      <c r="D539" s="150" t="s">
        <v>159</v>
      </c>
      <c r="E539" s="151" t="s">
        <v>1785</v>
      </c>
      <c r="F539" s="152" t="s">
        <v>1786</v>
      </c>
      <c r="G539" s="153" t="s">
        <v>1787</v>
      </c>
      <c r="H539" s="154">
        <v>1</v>
      </c>
      <c r="I539" s="155"/>
      <c r="J539" s="156">
        <f>ROUND(I539*H539,2)</f>
        <v>0</v>
      </c>
      <c r="K539" s="152" t="s">
        <v>163</v>
      </c>
      <c r="L539" s="34"/>
      <c r="M539" s="157" t="s">
        <v>1</v>
      </c>
      <c r="N539" s="158" t="s">
        <v>40</v>
      </c>
      <c r="O539" s="59"/>
      <c r="P539" s="159">
        <f>O539*H539</f>
        <v>0</v>
      </c>
      <c r="Q539" s="159">
        <v>0</v>
      </c>
      <c r="R539" s="159">
        <f>Q539*H539</f>
        <v>0</v>
      </c>
      <c r="S539" s="159">
        <v>0</v>
      </c>
      <c r="T539" s="160">
        <f>S539*H539</f>
        <v>0</v>
      </c>
      <c r="U539" s="33"/>
      <c r="V539" s="33"/>
      <c r="W539" s="33"/>
      <c r="X539" s="33"/>
      <c r="Y539" s="33"/>
      <c r="Z539" s="33"/>
      <c r="AA539" s="33"/>
      <c r="AB539" s="33"/>
      <c r="AC539" s="33"/>
      <c r="AD539" s="33"/>
      <c r="AE539" s="33"/>
      <c r="AR539" s="161" t="s">
        <v>578</v>
      </c>
      <c r="AT539" s="161" t="s">
        <v>159</v>
      </c>
      <c r="AU539" s="161" t="s">
        <v>83</v>
      </c>
      <c r="AY539" s="18" t="s">
        <v>157</v>
      </c>
      <c r="BE539" s="162">
        <f>IF(N539="základní",J539,0)</f>
        <v>0</v>
      </c>
      <c r="BF539" s="162">
        <f>IF(N539="snížená",J539,0)</f>
        <v>0</v>
      </c>
      <c r="BG539" s="162">
        <f>IF(N539="zákl. přenesená",J539,0)</f>
        <v>0</v>
      </c>
      <c r="BH539" s="162">
        <f>IF(N539="sníž. přenesená",J539,0)</f>
        <v>0</v>
      </c>
      <c r="BI539" s="162">
        <f>IF(N539="nulová",J539,0)</f>
        <v>0</v>
      </c>
      <c r="BJ539" s="18" t="s">
        <v>81</v>
      </c>
      <c r="BK539" s="162">
        <f>ROUND(I539*H539,2)</f>
        <v>0</v>
      </c>
      <c r="BL539" s="18" t="s">
        <v>578</v>
      </c>
      <c r="BM539" s="161" t="s">
        <v>1788</v>
      </c>
    </row>
    <row r="540" spans="1:65" s="2" customFormat="1" ht="11.25">
      <c r="A540" s="33"/>
      <c r="B540" s="34"/>
      <c r="C540" s="33"/>
      <c r="D540" s="163" t="s">
        <v>166</v>
      </c>
      <c r="E540" s="33"/>
      <c r="F540" s="164" t="s">
        <v>1789</v>
      </c>
      <c r="G540" s="33"/>
      <c r="H540" s="33"/>
      <c r="I540" s="165"/>
      <c r="J540" s="33"/>
      <c r="K540" s="33"/>
      <c r="L540" s="34"/>
      <c r="M540" s="166"/>
      <c r="N540" s="167"/>
      <c r="O540" s="59"/>
      <c r="P540" s="59"/>
      <c r="Q540" s="59"/>
      <c r="R540" s="59"/>
      <c r="S540" s="59"/>
      <c r="T540" s="60"/>
      <c r="U540" s="33"/>
      <c r="V540" s="33"/>
      <c r="W540" s="33"/>
      <c r="X540" s="33"/>
      <c r="Y540" s="33"/>
      <c r="Z540" s="33"/>
      <c r="AA540" s="33"/>
      <c r="AB540" s="33"/>
      <c r="AC540" s="33"/>
      <c r="AD540" s="33"/>
      <c r="AE540" s="33"/>
      <c r="AT540" s="18" t="s">
        <v>166</v>
      </c>
      <c r="AU540" s="18" t="s">
        <v>83</v>
      </c>
    </row>
    <row r="541" spans="1:65" s="2" customFormat="1" ht="24.2" customHeight="1">
      <c r="A541" s="33"/>
      <c r="B541" s="149"/>
      <c r="C541" s="150" t="s">
        <v>678</v>
      </c>
      <c r="D541" s="150" t="s">
        <v>159</v>
      </c>
      <c r="E541" s="151" t="s">
        <v>1790</v>
      </c>
      <c r="F541" s="152" t="s">
        <v>1791</v>
      </c>
      <c r="G541" s="153" t="s">
        <v>1787</v>
      </c>
      <c r="H541" s="154">
        <v>1</v>
      </c>
      <c r="I541" s="155"/>
      <c r="J541" s="156">
        <f>ROUND(I541*H541,2)</f>
        <v>0</v>
      </c>
      <c r="K541" s="152" t="s">
        <v>163</v>
      </c>
      <c r="L541" s="34"/>
      <c r="M541" s="157" t="s">
        <v>1</v>
      </c>
      <c r="N541" s="158" t="s">
        <v>40</v>
      </c>
      <c r="O541" s="59"/>
      <c r="P541" s="159">
        <f>O541*H541</f>
        <v>0</v>
      </c>
      <c r="Q541" s="159">
        <v>0</v>
      </c>
      <c r="R541" s="159">
        <f>Q541*H541</f>
        <v>0</v>
      </c>
      <c r="S541" s="159">
        <v>0</v>
      </c>
      <c r="T541" s="160">
        <f>S541*H541</f>
        <v>0</v>
      </c>
      <c r="U541" s="33"/>
      <c r="V541" s="33"/>
      <c r="W541" s="33"/>
      <c r="X541" s="33"/>
      <c r="Y541" s="33"/>
      <c r="Z541" s="33"/>
      <c r="AA541" s="33"/>
      <c r="AB541" s="33"/>
      <c r="AC541" s="33"/>
      <c r="AD541" s="33"/>
      <c r="AE541" s="33"/>
      <c r="AR541" s="161" t="s">
        <v>578</v>
      </c>
      <c r="AT541" s="161" t="s">
        <v>159</v>
      </c>
      <c r="AU541" s="161" t="s">
        <v>83</v>
      </c>
      <c r="AY541" s="18" t="s">
        <v>157</v>
      </c>
      <c r="BE541" s="162">
        <f>IF(N541="základní",J541,0)</f>
        <v>0</v>
      </c>
      <c r="BF541" s="162">
        <f>IF(N541="snížená",J541,0)</f>
        <v>0</v>
      </c>
      <c r="BG541" s="162">
        <f>IF(N541="zákl. přenesená",J541,0)</f>
        <v>0</v>
      </c>
      <c r="BH541" s="162">
        <f>IF(N541="sníž. přenesená",J541,0)</f>
        <v>0</v>
      </c>
      <c r="BI541" s="162">
        <f>IF(N541="nulová",J541,0)</f>
        <v>0</v>
      </c>
      <c r="BJ541" s="18" t="s">
        <v>81</v>
      </c>
      <c r="BK541" s="162">
        <f>ROUND(I541*H541,2)</f>
        <v>0</v>
      </c>
      <c r="BL541" s="18" t="s">
        <v>578</v>
      </c>
      <c r="BM541" s="161" t="s">
        <v>1792</v>
      </c>
    </row>
    <row r="542" spans="1:65" s="2" customFormat="1" ht="19.5">
      <c r="A542" s="33"/>
      <c r="B542" s="34"/>
      <c r="C542" s="33"/>
      <c r="D542" s="163" t="s">
        <v>166</v>
      </c>
      <c r="E542" s="33"/>
      <c r="F542" s="164" t="s">
        <v>1793</v>
      </c>
      <c r="G542" s="33"/>
      <c r="H542" s="33"/>
      <c r="I542" s="165"/>
      <c r="J542" s="33"/>
      <c r="K542" s="33"/>
      <c r="L542" s="34"/>
      <c r="M542" s="166"/>
      <c r="N542" s="167"/>
      <c r="O542" s="59"/>
      <c r="P542" s="59"/>
      <c r="Q542" s="59"/>
      <c r="R542" s="59"/>
      <c r="S542" s="59"/>
      <c r="T542" s="60"/>
      <c r="U542" s="33"/>
      <c r="V542" s="33"/>
      <c r="W542" s="33"/>
      <c r="X542" s="33"/>
      <c r="Y542" s="33"/>
      <c r="Z542" s="33"/>
      <c r="AA542" s="33"/>
      <c r="AB542" s="33"/>
      <c r="AC542" s="33"/>
      <c r="AD542" s="33"/>
      <c r="AE542" s="33"/>
      <c r="AT542" s="18" t="s">
        <v>166</v>
      </c>
      <c r="AU542" s="18" t="s">
        <v>83</v>
      </c>
    </row>
    <row r="543" spans="1:65" s="2" customFormat="1" ht="24.2" customHeight="1">
      <c r="A543" s="33"/>
      <c r="B543" s="149"/>
      <c r="C543" s="150" t="s">
        <v>686</v>
      </c>
      <c r="D543" s="150" t="s">
        <v>159</v>
      </c>
      <c r="E543" s="151" t="s">
        <v>1794</v>
      </c>
      <c r="F543" s="152" t="s">
        <v>1795</v>
      </c>
      <c r="G543" s="153" t="s">
        <v>1787</v>
      </c>
      <c r="H543" s="154">
        <v>1</v>
      </c>
      <c r="I543" s="155"/>
      <c r="J543" s="156">
        <f>ROUND(I543*H543,2)</f>
        <v>0</v>
      </c>
      <c r="K543" s="152" t="s">
        <v>163</v>
      </c>
      <c r="L543" s="34"/>
      <c r="M543" s="157" t="s">
        <v>1</v>
      </c>
      <c r="N543" s="158" t="s">
        <v>40</v>
      </c>
      <c r="O543" s="59"/>
      <c r="P543" s="159">
        <f>O543*H543</f>
        <v>0</v>
      </c>
      <c r="Q543" s="159">
        <v>0</v>
      </c>
      <c r="R543" s="159">
        <f>Q543*H543</f>
        <v>0</v>
      </c>
      <c r="S543" s="159">
        <v>0</v>
      </c>
      <c r="T543" s="160">
        <f>S543*H543</f>
        <v>0</v>
      </c>
      <c r="U543" s="33"/>
      <c r="V543" s="33"/>
      <c r="W543" s="33"/>
      <c r="X543" s="33"/>
      <c r="Y543" s="33"/>
      <c r="Z543" s="33"/>
      <c r="AA543" s="33"/>
      <c r="AB543" s="33"/>
      <c r="AC543" s="33"/>
      <c r="AD543" s="33"/>
      <c r="AE543" s="33"/>
      <c r="AR543" s="161" t="s">
        <v>578</v>
      </c>
      <c r="AT543" s="161" t="s">
        <v>159</v>
      </c>
      <c r="AU543" s="161" t="s">
        <v>83</v>
      </c>
      <c r="AY543" s="18" t="s">
        <v>157</v>
      </c>
      <c r="BE543" s="162">
        <f>IF(N543="základní",J543,0)</f>
        <v>0</v>
      </c>
      <c r="BF543" s="162">
        <f>IF(N543="snížená",J543,0)</f>
        <v>0</v>
      </c>
      <c r="BG543" s="162">
        <f>IF(N543="zákl. přenesená",J543,0)</f>
        <v>0</v>
      </c>
      <c r="BH543" s="162">
        <f>IF(N543="sníž. přenesená",J543,0)</f>
        <v>0</v>
      </c>
      <c r="BI543" s="162">
        <f>IF(N543="nulová",J543,0)</f>
        <v>0</v>
      </c>
      <c r="BJ543" s="18" t="s">
        <v>81</v>
      </c>
      <c r="BK543" s="162">
        <f>ROUND(I543*H543,2)</f>
        <v>0</v>
      </c>
      <c r="BL543" s="18" t="s">
        <v>578</v>
      </c>
      <c r="BM543" s="161" t="s">
        <v>1796</v>
      </c>
    </row>
    <row r="544" spans="1:65" s="2" customFormat="1" ht="19.5">
      <c r="A544" s="33"/>
      <c r="B544" s="34"/>
      <c r="C544" s="33"/>
      <c r="D544" s="163" t="s">
        <v>166</v>
      </c>
      <c r="E544" s="33"/>
      <c r="F544" s="164" t="s">
        <v>1797</v>
      </c>
      <c r="G544" s="33"/>
      <c r="H544" s="33"/>
      <c r="I544" s="165"/>
      <c r="J544" s="33"/>
      <c r="K544" s="33"/>
      <c r="L544" s="34"/>
      <c r="M544" s="166"/>
      <c r="N544" s="167"/>
      <c r="O544" s="59"/>
      <c r="P544" s="59"/>
      <c r="Q544" s="59"/>
      <c r="R544" s="59"/>
      <c r="S544" s="59"/>
      <c r="T544" s="60"/>
      <c r="U544" s="33"/>
      <c r="V544" s="33"/>
      <c r="W544" s="33"/>
      <c r="X544" s="33"/>
      <c r="Y544" s="33"/>
      <c r="Z544" s="33"/>
      <c r="AA544" s="33"/>
      <c r="AB544" s="33"/>
      <c r="AC544" s="33"/>
      <c r="AD544" s="33"/>
      <c r="AE544" s="33"/>
      <c r="AT544" s="18" t="s">
        <v>166</v>
      </c>
      <c r="AU544" s="18" t="s">
        <v>83</v>
      </c>
    </row>
    <row r="545" spans="1:65" s="12" customFormat="1" ht="25.9" customHeight="1">
      <c r="B545" s="136"/>
      <c r="D545" s="137" t="s">
        <v>74</v>
      </c>
      <c r="E545" s="138" t="s">
        <v>1798</v>
      </c>
      <c r="F545" s="138" t="s">
        <v>1799</v>
      </c>
      <c r="I545" s="139"/>
      <c r="J545" s="140">
        <f>BK545</f>
        <v>0</v>
      </c>
      <c r="L545" s="136"/>
      <c r="M545" s="141"/>
      <c r="N545" s="142"/>
      <c r="O545" s="142"/>
      <c r="P545" s="143">
        <f>SUM(P546:P551)</f>
        <v>0</v>
      </c>
      <c r="Q545" s="142"/>
      <c r="R545" s="143">
        <f>SUM(R546:R551)</f>
        <v>0</v>
      </c>
      <c r="S545" s="142"/>
      <c r="T545" s="144">
        <f>SUM(T546:T551)</f>
        <v>0</v>
      </c>
      <c r="AR545" s="137" t="s">
        <v>164</v>
      </c>
      <c r="AT545" s="145" t="s">
        <v>74</v>
      </c>
      <c r="AU545" s="145" t="s">
        <v>75</v>
      </c>
      <c r="AY545" s="137" t="s">
        <v>157</v>
      </c>
      <c r="BK545" s="146">
        <f>SUM(BK546:BK551)</f>
        <v>0</v>
      </c>
    </row>
    <row r="546" spans="1:65" s="2" customFormat="1" ht="16.5" customHeight="1">
      <c r="A546" s="33"/>
      <c r="B546" s="149"/>
      <c r="C546" s="150" t="s">
        <v>691</v>
      </c>
      <c r="D546" s="150" t="s">
        <v>159</v>
      </c>
      <c r="E546" s="151" t="s">
        <v>1800</v>
      </c>
      <c r="F546" s="152" t="s">
        <v>1801</v>
      </c>
      <c r="G546" s="153" t="s">
        <v>1297</v>
      </c>
      <c r="H546" s="154">
        <v>5</v>
      </c>
      <c r="I546" s="155"/>
      <c r="J546" s="156">
        <f>ROUND(I546*H546,2)</f>
        <v>0</v>
      </c>
      <c r="K546" s="152" t="s">
        <v>163</v>
      </c>
      <c r="L546" s="34"/>
      <c r="M546" s="157" t="s">
        <v>1</v>
      </c>
      <c r="N546" s="158" t="s">
        <v>40</v>
      </c>
      <c r="O546" s="59"/>
      <c r="P546" s="159">
        <f>O546*H546</f>
        <v>0</v>
      </c>
      <c r="Q546" s="159">
        <v>0</v>
      </c>
      <c r="R546" s="159">
        <f>Q546*H546</f>
        <v>0</v>
      </c>
      <c r="S546" s="159">
        <v>0</v>
      </c>
      <c r="T546" s="160">
        <f>S546*H546</f>
        <v>0</v>
      </c>
      <c r="U546" s="33"/>
      <c r="V546" s="33"/>
      <c r="W546" s="33"/>
      <c r="X546" s="33"/>
      <c r="Y546" s="33"/>
      <c r="Z546" s="33"/>
      <c r="AA546" s="33"/>
      <c r="AB546" s="33"/>
      <c r="AC546" s="33"/>
      <c r="AD546" s="33"/>
      <c r="AE546" s="33"/>
      <c r="AR546" s="161" t="s">
        <v>1802</v>
      </c>
      <c r="AT546" s="161" t="s">
        <v>159</v>
      </c>
      <c r="AU546" s="161" t="s">
        <v>81</v>
      </c>
      <c r="AY546" s="18" t="s">
        <v>157</v>
      </c>
      <c r="BE546" s="162">
        <f>IF(N546="základní",J546,0)</f>
        <v>0</v>
      </c>
      <c r="BF546" s="162">
        <f>IF(N546="snížená",J546,0)</f>
        <v>0</v>
      </c>
      <c r="BG546" s="162">
        <f>IF(N546="zákl. přenesená",J546,0)</f>
        <v>0</v>
      </c>
      <c r="BH546" s="162">
        <f>IF(N546="sníž. přenesená",J546,0)</f>
        <v>0</v>
      </c>
      <c r="BI546" s="162">
        <f>IF(N546="nulová",J546,0)</f>
        <v>0</v>
      </c>
      <c r="BJ546" s="18" t="s">
        <v>81</v>
      </c>
      <c r="BK546" s="162">
        <f>ROUND(I546*H546,2)</f>
        <v>0</v>
      </c>
      <c r="BL546" s="18" t="s">
        <v>1802</v>
      </c>
      <c r="BM546" s="161" t="s">
        <v>1803</v>
      </c>
    </row>
    <row r="547" spans="1:65" s="2" customFormat="1" ht="19.5">
      <c r="A547" s="33"/>
      <c r="B547" s="34"/>
      <c r="C547" s="33"/>
      <c r="D547" s="163" t="s">
        <v>166</v>
      </c>
      <c r="E547" s="33"/>
      <c r="F547" s="164" t="s">
        <v>1804</v>
      </c>
      <c r="G547" s="33"/>
      <c r="H547" s="33"/>
      <c r="I547" s="165"/>
      <c r="J547" s="33"/>
      <c r="K547" s="33"/>
      <c r="L547" s="34"/>
      <c r="M547" s="166"/>
      <c r="N547" s="167"/>
      <c r="O547" s="59"/>
      <c r="P547" s="59"/>
      <c r="Q547" s="59"/>
      <c r="R547" s="59"/>
      <c r="S547" s="59"/>
      <c r="T547" s="60"/>
      <c r="U547" s="33"/>
      <c r="V547" s="33"/>
      <c r="W547" s="33"/>
      <c r="X547" s="33"/>
      <c r="Y547" s="33"/>
      <c r="Z547" s="33"/>
      <c r="AA547" s="33"/>
      <c r="AB547" s="33"/>
      <c r="AC547" s="33"/>
      <c r="AD547" s="33"/>
      <c r="AE547" s="33"/>
      <c r="AT547" s="18" t="s">
        <v>166</v>
      </c>
      <c r="AU547" s="18" t="s">
        <v>81</v>
      </c>
    </row>
    <row r="548" spans="1:65" s="13" customFormat="1" ht="11.25">
      <c r="B548" s="169"/>
      <c r="D548" s="163" t="s">
        <v>170</v>
      </c>
      <c r="E548" s="170" t="s">
        <v>1</v>
      </c>
      <c r="F548" s="171" t="s">
        <v>1427</v>
      </c>
      <c r="H548" s="170" t="s">
        <v>1</v>
      </c>
      <c r="I548" s="172"/>
      <c r="L548" s="169"/>
      <c r="M548" s="173"/>
      <c r="N548" s="174"/>
      <c r="O548" s="174"/>
      <c r="P548" s="174"/>
      <c r="Q548" s="174"/>
      <c r="R548" s="174"/>
      <c r="S548" s="174"/>
      <c r="T548" s="175"/>
      <c r="AT548" s="170" t="s">
        <v>170</v>
      </c>
      <c r="AU548" s="170" t="s">
        <v>81</v>
      </c>
      <c r="AV548" s="13" t="s">
        <v>81</v>
      </c>
      <c r="AW548" s="13" t="s">
        <v>32</v>
      </c>
      <c r="AX548" s="13" t="s">
        <v>75</v>
      </c>
      <c r="AY548" s="170" t="s">
        <v>157</v>
      </c>
    </row>
    <row r="549" spans="1:65" s="13" customFormat="1" ht="11.25">
      <c r="B549" s="169"/>
      <c r="D549" s="163" t="s">
        <v>170</v>
      </c>
      <c r="E549" s="170" t="s">
        <v>1</v>
      </c>
      <c r="F549" s="171" t="s">
        <v>1805</v>
      </c>
      <c r="H549" s="170" t="s">
        <v>1</v>
      </c>
      <c r="I549" s="172"/>
      <c r="L549" s="169"/>
      <c r="M549" s="173"/>
      <c r="N549" s="174"/>
      <c r="O549" s="174"/>
      <c r="P549" s="174"/>
      <c r="Q549" s="174"/>
      <c r="R549" s="174"/>
      <c r="S549" s="174"/>
      <c r="T549" s="175"/>
      <c r="AT549" s="170" t="s">
        <v>170</v>
      </c>
      <c r="AU549" s="170" t="s">
        <v>81</v>
      </c>
      <c r="AV549" s="13" t="s">
        <v>81</v>
      </c>
      <c r="AW549" s="13" t="s">
        <v>32</v>
      </c>
      <c r="AX549" s="13" t="s">
        <v>75</v>
      </c>
      <c r="AY549" s="170" t="s">
        <v>157</v>
      </c>
    </row>
    <row r="550" spans="1:65" s="14" customFormat="1" ht="11.25">
      <c r="B550" s="176"/>
      <c r="D550" s="163" t="s">
        <v>170</v>
      </c>
      <c r="E550" s="177" t="s">
        <v>1</v>
      </c>
      <c r="F550" s="178" t="s">
        <v>196</v>
      </c>
      <c r="H550" s="179">
        <v>5</v>
      </c>
      <c r="I550" s="180"/>
      <c r="L550" s="176"/>
      <c r="M550" s="181"/>
      <c r="N550" s="182"/>
      <c r="O550" s="182"/>
      <c r="P550" s="182"/>
      <c r="Q550" s="182"/>
      <c r="R550" s="182"/>
      <c r="S550" s="182"/>
      <c r="T550" s="183"/>
      <c r="AT550" s="177" t="s">
        <v>170</v>
      </c>
      <c r="AU550" s="177" t="s">
        <v>81</v>
      </c>
      <c r="AV550" s="14" t="s">
        <v>83</v>
      </c>
      <c r="AW550" s="14" t="s">
        <v>32</v>
      </c>
      <c r="AX550" s="14" t="s">
        <v>75</v>
      </c>
      <c r="AY550" s="177" t="s">
        <v>157</v>
      </c>
    </row>
    <row r="551" spans="1:65" s="15" customFormat="1" ht="11.25">
      <c r="B551" s="184"/>
      <c r="D551" s="163" t="s">
        <v>170</v>
      </c>
      <c r="E551" s="185" t="s">
        <v>1</v>
      </c>
      <c r="F551" s="186" t="s">
        <v>195</v>
      </c>
      <c r="H551" s="187">
        <v>5</v>
      </c>
      <c r="I551" s="188"/>
      <c r="L551" s="184"/>
      <c r="M551" s="217"/>
      <c r="N551" s="218"/>
      <c r="O551" s="218"/>
      <c r="P551" s="218"/>
      <c r="Q551" s="218"/>
      <c r="R551" s="218"/>
      <c r="S551" s="218"/>
      <c r="T551" s="219"/>
      <c r="AT551" s="185" t="s">
        <v>170</v>
      </c>
      <c r="AU551" s="185" t="s">
        <v>81</v>
      </c>
      <c r="AV551" s="15" t="s">
        <v>164</v>
      </c>
      <c r="AW551" s="15" t="s">
        <v>32</v>
      </c>
      <c r="AX551" s="15" t="s">
        <v>81</v>
      </c>
      <c r="AY551" s="185" t="s">
        <v>157</v>
      </c>
    </row>
    <row r="552" spans="1:65" s="2" customFormat="1" ht="6.95" customHeight="1">
      <c r="A552" s="33"/>
      <c r="B552" s="48"/>
      <c r="C552" s="49"/>
      <c r="D552" s="49"/>
      <c r="E552" s="49"/>
      <c r="F552" s="49"/>
      <c r="G552" s="49"/>
      <c r="H552" s="49"/>
      <c r="I552" s="49"/>
      <c r="J552" s="49"/>
      <c r="K552" s="49"/>
      <c r="L552" s="34"/>
      <c r="M552" s="33"/>
      <c r="O552" s="33"/>
      <c r="P552" s="33"/>
      <c r="Q552" s="33"/>
      <c r="R552" s="33"/>
      <c r="S552" s="33"/>
      <c r="T552" s="33"/>
      <c r="U552" s="33"/>
      <c r="V552" s="33"/>
      <c r="W552" s="33"/>
      <c r="X552" s="33"/>
      <c r="Y552" s="33"/>
      <c r="Z552" s="33"/>
      <c r="AA552" s="33"/>
      <c r="AB552" s="33"/>
      <c r="AC552" s="33"/>
      <c r="AD552" s="33"/>
      <c r="AE552" s="33"/>
    </row>
  </sheetData>
  <autoFilter ref="C133:K551" xr:uid="{00000000-0009-0000-0000-000003000000}"/>
  <mergeCells count="15">
    <mergeCell ref="E120:H120"/>
    <mergeCell ref="E124:H124"/>
    <mergeCell ref="E122:H122"/>
    <mergeCell ref="E126:H126"/>
    <mergeCell ref="L2:V2"/>
    <mergeCell ref="E31:H31"/>
    <mergeCell ref="E85:H85"/>
    <mergeCell ref="E89:H89"/>
    <mergeCell ref="E87:H87"/>
    <mergeCell ref="E91:H91"/>
    <mergeCell ref="E7:H7"/>
    <mergeCell ref="E11:H11"/>
    <mergeCell ref="E9:H9"/>
    <mergeCell ref="E13:H13"/>
    <mergeCell ref="E22:H22"/>
  </mergeCells>
  <pageMargins left="0.39374999999999999" right="0.39374999999999999" top="0.39374999999999999" bottom="0.39374999999999999" header="0" footer="0"/>
  <pageSetup paperSize="9" fitToHeight="100" orientation="portrait" blackAndWhite="1"/>
  <headerFooter>
    <oddFooter>&amp;CStrana &amp;P z &amp;N</oddFooter>
  </headerFooter>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2:BM211"/>
  <sheetViews>
    <sheetView showGridLines="0" workbookViewId="0"/>
  </sheetViews>
  <sheetFormatPr defaultRowHeight="15"/>
  <cols>
    <col min="1" max="1" width="8.33203125" style="1" customWidth="1"/>
    <col min="2" max="2" width="1.1640625" style="1" customWidth="1"/>
    <col min="3" max="3" width="4.1640625" style="1" customWidth="1"/>
    <col min="4" max="4" width="4.33203125" style="1" customWidth="1"/>
    <col min="5" max="5" width="17.1640625" style="1" customWidth="1"/>
    <col min="6" max="6" width="50.83203125" style="1" customWidth="1"/>
    <col min="7" max="7" width="7.5" style="1" customWidth="1"/>
    <col min="8" max="8" width="14" style="1" customWidth="1"/>
    <col min="9" max="9" width="15.83203125" style="1" customWidth="1"/>
    <col min="10" max="11" width="22.33203125" style="1" customWidth="1"/>
    <col min="12" max="12" width="9.33203125" style="1" customWidth="1"/>
    <col min="13" max="13" width="10.83203125" style="1" hidden="1" customWidth="1"/>
    <col min="14" max="14" width="9.33203125" style="1" hidden="1"/>
    <col min="15" max="20" width="14.1640625" style="1" hidden="1" customWidth="1"/>
    <col min="21" max="21" width="16.33203125" style="1" hidden="1" customWidth="1"/>
    <col min="22" max="22" width="12.33203125" style="1" customWidth="1"/>
    <col min="23" max="23" width="16.33203125" style="1" customWidth="1"/>
    <col min="24" max="24" width="12.33203125" style="1" customWidth="1"/>
    <col min="25" max="25" width="15" style="1" customWidth="1"/>
    <col min="26" max="26" width="11" style="1" customWidth="1"/>
    <col min="27" max="27" width="15" style="1" customWidth="1"/>
    <col min="28" max="28" width="16.33203125" style="1" customWidth="1"/>
    <col min="29" max="29" width="11" style="1" customWidth="1"/>
    <col min="30" max="30" width="15" style="1" customWidth="1"/>
    <col min="31" max="31" width="16.33203125" style="1" customWidth="1"/>
    <col min="44" max="65" width="9.33203125" style="1" hidden="1"/>
  </cols>
  <sheetData>
    <row r="2" spans="1:46" s="1" customFormat="1" ht="36.950000000000003" customHeight="1">
      <c r="L2" s="263" t="s">
        <v>5</v>
      </c>
      <c r="M2" s="248"/>
      <c r="N2" s="248"/>
      <c r="O2" s="248"/>
      <c r="P2" s="248"/>
      <c r="Q2" s="248"/>
      <c r="R2" s="248"/>
      <c r="S2" s="248"/>
      <c r="T2" s="248"/>
      <c r="U2" s="248"/>
      <c r="V2" s="248"/>
      <c r="AT2" s="18" t="s">
        <v>101</v>
      </c>
    </row>
    <row r="3" spans="1:46" s="1" customFormat="1" ht="6.95" customHeight="1">
      <c r="B3" s="19"/>
      <c r="C3" s="20"/>
      <c r="D3" s="20"/>
      <c r="E3" s="20"/>
      <c r="F3" s="20"/>
      <c r="G3" s="20"/>
      <c r="H3" s="20"/>
      <c r="I3" s="20"/>
      <c r="J3" s="20"/>
      <c r="K3" s="20"/>
      <c r="L3" s="21"/>
      <c r="AT3" s="18" t="s">
        <v>83</v>
      </c>
    </row>
    <row r="4" spans="1:46" s="1" customFormat="1" ht="24.95" customHeight="1">
      <c r="B4" s="21"/>
      <c r="D4" s="22" t="s">
        <v>111</v>
      </c>
      <c r="L4" s="21"/>
      <c r="M4" s="99" t="s">
        <v>10</v>
      </c>
      <c r="AT4" s="18" t="s">
        <v>3</v>
      </c>
    </row>
    <row r="5" spans="1:46" s="1" customFormat="1" ht="6.95" customHeight="1">
      <c r="B5" s="21"/>
      <c r="L5" s="21"/>
    </row>
    <row r="6" spans="1:46" s="1" customFormat="1" ht="12" customHeight="1">
      <c r="B6" s="21"/>
      <c r="D6" s="28" t="s">
        <v>16</v>
      </c>
      <c r="L6" s="21"/>
    </row>
    <row r="7" spans="1:46" s="1" customFormat="1" ht="16.5" customHeight="1">
      <c r="B7" s="21"/>
      <c r="E7" s="264" t="str">
        <f>'Rekapitulace stavby'!K6</f>
        <v>Brno, VDJ Chochola, rekonstrukce stavební části a technologie</v>
      </c>
      <c r="F7" s="265"/>
      <c r="G7" s="265"/>
      <c r="H7" s="265"/>
      <c r="L7" s="21"/>
    </row>
    <row r="8" spans="1:46" ht="12.75">
      <c r="B8" s="21"/>
      <c r="D8" s="28" t="s">
        <v>112</v>
      </c>
      <c r="L8" s="21"/>
    </row>
    <row r="9" spans="1:46" s="1" customFormat="1" ht="16.5" customHeight="1">
      <c r="B9" s="21"/>
      <c r="E9" s="264" t="s">
        <v>113</v>
      </c>
      <c r="F9" s="248"/>
      <c r="G9" s="248"/>
      <c r="H9" s="248"/>
      <c r="L9" s="21"/>
    </row>
    <row r="10" spans="1:46" s="1" customFormat="1" ht="12" customHeight="1">
      <c r="B10" s="21"/>
      <c r="D10" s="28" t="s">
        <v>114</v>
      </c>
      <c r="L10" s="21"/>
    </row>
    <row r="11" spans="1:46" s="2" customFormat="1" ht="16.5" customHeight="1">
      <c r="A11" s="33"/>
      <c r="B11" s="34"/>
      <c r="C11" s="33"/>
      <c r="D11" s="33"/>
      <c r="E11" s="266" t="s">
        <v>115</v>
      </c>
      <c r="F11" s="267"/>
      <c r="G11" s="267"/>
      <c r="H11" s="267"/>
      <c r="I11" s="33"/>
      <c r="J11" s="33"/>
      <c r="K11" s="33"/>
      <c r="L11" s="43"/>
      <c r="S11" s="33"/>
      <c r="T11" s="33"/>
      <c r="U11" s="33"/>
      <c r="V11" s="33"/>
      <c r="W11" s="33"/>
      <c r="X11" s="33"/>
      <c r="Y11" s="33"/>
      <c r="Z11" s="33"/>
      <c r="AA11" s="33"/>
      <c r="AB11" s="33"/>
      <c r="AC11" s="33"/>
      <c r="AD11" s="33"/>
      <c r="AE11" s="33"/>
    </row>
    <row r="12" spans="1:46" s="2" customFormat="1" ht="12" customHeight="1">
      <c r="A12" s="33"/>
      <c r="B12" s="34"/>
      <c r="C12" s="33"/>
      <c r="D12" s="28" t="s">
        <v>116</v>
      </c>
      <c r="E12" s="33"/>
      <c r="F12" s="33"/>
      <c r="G12" s="33"/>
      <c r="H12" s="33"/>
      <c r="I12" s="33"/>
      <c r="J12" s="33"/>
      <c r="K12" s="33"/>
      <c r="L12" s="43"/>
      <c r="S12" s="33"/>
      <c r="T12" s="33"/>
      <c r="U12" s="33"/>
      <c r="V12" s="33"/>
      <c r="W12" s="33"/>
      <c r="X12" s="33"/>
      <c r="Y12" s="33"/>
      <c r="Z12" s="33"/>
      <c r="AA12" s="33"/>
      <c r="AB12" s="33"/>
      <c r="AC12" s="33"/>
      <c r="AD12" s="33"/>
      <c r="AE12" s="33"/>
    </row>
    <row r="13" spans="1:46" s="2" customFormat="1" ht="30" customHeight="1">
      <c r="A13" s="33"/>
      <c r="B13" s="34"/>
      <c r="C13" s="33"/>
      <c r="D13" s="33"/>
      <c r="E13" s="220" t="s">
        <v>1806</v>
      </c>
      <c r="F13" s="267"/>
      <c r="G13" s="267"/>
      <c r="H13" s="267"/>
      <c r="I13" s="33"/>
      <c r="J13" s="33"/>
      <c r="K13" s="33"/>
      <c r="L13" s="43"/>
      <c r="S13" s="33"/>
      <c r="T13" s="33"/>
      <c r="U13" s="33"/>
      <c r="V13" s="33"/>
      <c r="W13" s="33"/>
      <c r="X13" s="33"/>
      <c r="Y13" s="33"/>
      <c r="Z13" s="33"/>
      <c r="AA13" s="33"/>
      <c r="AB13" s="33"/>
      <c r="AC13" s="33"/>
      <c r="AD13" s="33"/>
      <c r="AE13" s="33"/>
    </row>
    <row r="14" spans="1:46" s="2" customFormat="1" ht="11.25">
      <c r="A14" s="33"/>
      <c r="B14" s="34"/>
      <c r="C14" s="33"/>
      <c r="D14" s="33"/>
      <c r="E14" s="33"/>
      <c r="F14" s="33"/>
      <c r="G14" s="33"/>
      <c r="H14" s="33"/>
      <c r="I14" s="33"/>
      <c r="J14" s="33"/>
      <c r="K14" s="33"/>
      <c r="L14" s="43"/>
      <c r="S14" s="33"/>
      <c r="T14" s="33"/>
      <c r="U14" s="33"/>
      <c r="V14" s="33"/>
      <c r="W14" s="33"/>
      <c r="X14" s="33"/>
      <c r="Y14" s="33"/>
      <c r="Z14" s="33"/>
      <c r="AA14" s="33"/>
      <c r="AB14" s="33"/>
      <c r="AC14" s="33"/>
      <c r="AD14" s="33"/>
      <c r="AE14" s="33"/>
    </row>
    <row r="15" spans="1:46" s="2" customFormat="1" ht="12" customHeight="1">
      <c r="A15" s="33"/>
      <c r="B15" s="34"/>
      <c r="C15" s="33"/>
      <c r="D15" s="28" t="s">
        <v>18</v>
      </c>
      <c r="E15" s="33"/>
      <c r="F15" s="26" t="s">
        <v>1</v>
      </c>
      <c r="G15" s="33"/>
      <c r="H15" s="33"/>
      <c r="I15" s="28" t="s">
        <v>19</v>
      </c>
      <c r="J15" s="26" t="s">
        <v>1</v>
      </c>
      <c r="K15" s="33"/>
      <c r="L15" s="43"/>
      <c r="S15" s="33"/>
      <c r="T15" s="33"/>
      <c r="U15" s="33"/>
      <c r="V15" s="33"/>
      <c r="W15" s="33"/>
      <c r="X15" s="33"/>
      <c r="Y15" s="33"/>
      <c r="Z15" s="33"/>
      <c r="AA15" s="33"/>
      <c r="AB15" s="33"/>
      <c r="AC15" s="33"/>
      <c r="AD15" s="33"/>
      <c r="AE15" s="33"/>
    </row>
    <row r="16" spans="1:46" s="2" customFormat="1" ht="12" customHeight="1">
      <c r="A16" s="33"/>
      <c r="B16" s="34"/>
      <c r="C16" s="33"/>
      <c r="D16" s="28" t="s">
        <v>20</v>
      </c>
      <c r="E16" s="33"/>
      <c r="F16" s="26" t="s">
        <v>21</v>
      </c>
      <c r="G16" s="33"/>
      <c r="H16" s="33"/>
      <c r="I16" s="28" t="s">
        <v>22</v>
      </c>
      <c r="J16" s="56" t="str">
        <f>'Rekapitulace stavby'!AN8</f>
        <v>23. 4. 2025</v>
      </c>
      <c r="K16" s="33"/>
      <c r="L16" s="43"/>
      <c r="S16" s="33"/>
      <c r="T16" s="33"/>
      <c r="U16" s="33"/>
      <c r="V16" s="33"/>
      <c r="W16" s="33"/>
      <c r="X16" s="33"/>
      <c r="Y16" s="33"/>
      <c r="Z16" s="33"/>
      <c r="AA16" s="33"/>
      <c r="AB16" s="33"/>
      <c r="AC16" s="33"/>
      <c r="AD16" s="33"/>
      <c r="AE16" s="33"/>
    </row>
    <row r="17" spans="1:31" s="2" customFormat="1" ht="10.9" customHeight="1">
      <c r="A17" s="33"/>
      <c r="B17" s="34"/>
      <c r="C17" s="33"/>
      <c r="D17" s="33"/>
      <c r="E17" s="33"/>
      <c r="F17" s="33"/>
      <c r="G17" s="33"/>
      <c r="H17" s="33"/>
      <c r="I17" s="33"/>
      <c r="J17" s="33"/>
      <c r="K17" s="33"/>
      <c r="L17" s="43"/>
      <c r="S17" s="33"/>
      <c r="T17" s="33"/>
      <c r="U17" s="33"/>
      <c r="V17" s="33"/>
      <c r="W17" s="33"/>
      <c r="X17" s="33"/>
      <c r="Y17" s="33"/>
      <c r="Z17" s="33"/>
      <c r="AA17" s="33"/>
      <c r="AB17" s="33"/>
      <c r="AC17" s="33"/>
      <c r="AD17" s="33"/>
      <c r="AE17" s="33"/>
    </row>
    <row r="18" spans="1:31" s="2" customFormat="1" ht="12" customHeight="1">
      <c r="A18" s="33"/>
      <c r="B18" s="34"/>
      <c r="C18" s="33"/>
      <c r="D18" s="28" t="s">
        <v>24</v>
      </c>
      <c r="E18" s="33"/>
      <c r="F18" s="33"/>
      <c r="G18" s="33"/>
      <c r="H18" s="33"/>
      <c r="I18" s="28" t="s">
        <v>25</v>
      </c>
      <c r="J18" s="26" t="str">
        <f>IF('Rekapitulace stavby'!AN10="","",'Rekapitulace stavby'!AN10)</f>
        <v/>
      </c>
      <c r="K18" s="33"/>
      <c r="L18" s="43"/>
      <c r="S18" s="33"/>
      <c r="T18" s="33"/>
      <c r="U18" s="33"/>
      <c r="V18" s="33"/>
      <c r="W18" s="33"/>
      <c r="X18" s="33"/>
      <c r="Y18" s="33"/>
      <c r="Z18" s="33"/>
      <c r="AA18" s="33"/>
      <c r="AB18" s="33"/>
      <c r="AC18" s="33"/>
      <c r="AD18" s="33"/>
      <c r="AE18" s="33"/>
    </row>
    <row r="19" spans="1:31" s="2" customFormat="1" ht="18" customHeight="1">
      <c r="A19" s="33"/>
      <c r="B19" s="34"/>
      <c r="C19" s="33"/>
      <c r="D19" s="33"/>
      <c r="E19" s="26" t="str">
        <f>IF('Rekapitulace stavby'!E11="","",'Rekapitulace stavby'!E11)</f>
        <v>Statutární město Brno</v>
      </c>
      <c r="F19" s="33"/>
      <c r="G19" s="33"/>
      <c r="H19" s="33"/>
      <c r="I19" s="28" t="s">
        <v>27</v>
      </c>
      <c r="J19" s="26" t="str">
        <f>IF('Rekapitulace stavby'!AN11="","",'Rekapitulace stavby'!AN11)</f>
        <v/>
      </c>
      <c r="K19" s="33"/>
      <c r="L19" s="43"/>
      <c r="S19" s="33"/>
      <c r="T19" s="33"/>
      <c r="U19" s="33"/>
      <c r="V19" s="33"/>
      <c r="W19" s="33"/>
      <c r="X19" s="33"/>
      <c r="Y19" s="33"/>
      <c r="Z19" s="33"/>
      <c r="AA19" s="33"/>
      <c r="AB19" s="33"/>
      <c r="AC19" s="33"/>
      <c r="AD19" s="33"/>
      <c r="AE19" s="33"/>
    </row>
    <row r="20" spans="1:31" s="2" customFormat="1" ht="6.95" customHeight="1">
      <c r="A20" s="33"/>
      <c r="B20" s="34"/>
      <c r="C20" s="33"/>
      <c r="D20" s="33"/>
      <c r="E20" s="33"/>
      <c r="F20" s="33"/>
      <c r="G20" s="33"/>
      <c r="H20" s="33"/>
      <c r="I20" s="33"/>
      <c r="J20" s="33"/>
      <c r="K20" s="33"/>
      <c r="L20" s="43"/>
      <c r="S20" s="33"/>
      <c r="T20" s="33"/>
      <c r="U20" s="33"/>
      <c r="V20" s="33"/>
      <c r="W20" s="33"/>
      <c r="X20" s="33"/>
      <c r="Y20" s="33"/>
      <c r="Z20" s="33"/>
      <c r="AA20" s="33"/>
      <c r="AB20" s="33"/>
      <c r="AC20" s="33"/>
      <c r="AD20" s="33"/>
      <c r="AE20" s="33"/>
    </row>
    <row r="21" spans="1:31" s="2" customFormat="1" ht="12" customHeight="1">
      <c r="A21" s="33"/>
      <c r="B21" s="34"/>
      <c r="C21" s="33"/>
      <c r="D21" s="28" t="s">
        <v>28</v>
      </c>
      <c r="E21" s="33"/>
      <c r="F21" s="33"/>
      <c r="G21" s="33"/>
      <c r="H21" s="33"/>
      <c r="I21" s="28" t="s">
        <v>25</v>
      </c>
      <c r="J21" s="29" t="str">
        <f>'Rekapitulace stavby'!AN13</f>
        <v>Vyplň údaj</v>
      </c>
      <c r="K21" s="33"/>
      <c r="L21" s="43"/>
      <c r="S21" s="33"/>
      <c r="T21" s="33"/>
      <c r="U21" s="33"/>
      <c r="V21" s="33"/>
      <c r="W21" s="33"/>
      <c r="X21" s="33"/>
      <c r="Y21" s="33"/>
      <c r="Z21" s="33"/>
      <c r="AA21" s="33"/>
      <c r="AB21" s="33"/>
      <c r="AC21" s="33"/>
      <c r="AD21" s="33"/>
      <c r="AE21" s="33"/>
    </row>
    <row r="22" spans="1:31" s="2" customFormat="1" ht="18" customHeight="1">
      <c r="A22" s="33"/>
      <c r="B22" s="34"/>
      <c r="C22" s="33"/>
      <c r="D22" s="33"/>
      <c r="E22" s="268" t="str">
        <f>'Rekapitulace stavby'!E14</f>
        <v>Vyplň údaj</v>
      </c>
      <c r="F22" s="247"/>
      <c r="G22" s="247"/>
      <c r="H22" s="247"/>
      <c r="I22" s="28" t="s">
        <v>27</v>
      </c>
      <c r="J22" s="29" t="str">
        <f>'Rekapitulace stavby'!AN14</f>
        <v>Vyplň údaj</v>
      </c>
      <c r="K22" s="33"/>
      <c r="L22" s="43"/>
      <c r="S22" s="33"/>
      <c r="T22" s="33"/>
      <c r="U22" s="33"/>
      <c r="V22" s="33"/>
      <c r="W22" s="33"/>
      <c r="X22" s="33"/>
      <c r="Y22" s="33"/>
      <c r="Z22" s="33"/>
      <c r="AA22" s="33"/>
      <c r="AB22" s="33"/>
      <c r="AC22" s="33"/>
      <c r="AD22" s="33"/>
      <c r="AE22" s="33"/>
    </row>
    <row r="23" spans="1:31" s="2" customFormat="1" ht="6.95" customHeight="1">
      <c r="A23" s="33"/>
      <c r="B23" s="34"/>
      <c r="C23" s="33"/>
      <c r="D23" s="33"/>
      <c r="E23" s="33"/>
      <c r="F23" s="33"/>
      <c r="G23" s="33"/>
      <c r="H23" s="33"/>
      <c r="I23" s="33"/>
      <c r="J23" s="33"/>
      <c r="K23" s="33"/>
      <c r="L23" s="43"/>
      <c r="S23" s="33"/>
      <c r="T23" s="33"/>
      <c r="U23" s="33"/>
      <c r="V23" s="33"/>
      <c r="W23" s="33"/>
      <c r="X23" s="33"/>
      <c r="Y23" s="33"/>
      <c r="Z23" s="33"/>
      <c r="AA23" s="33"/>
      <c r="AB23" s="33"/>
      <c r="AC23" s="33"/>
      <c r="AD23" s="33"/>
      <c r="AE23" s="33"/>
    </row>
    <row r="24" spans="1:31" s="2" customFormat="1" ht="12" customHeight="1">
      <c r="A24" s="33"/>
      <c r="B24" s="34"/>
      <c r="C24" s="33"/>
      <c r="D24" s="28" t="s">
        <v>30</v>
      </c>
      <c r="E24" s="33"/>
      <c r="F24" s="33"/>
      <c r="G24" s="33"/>
      <c r="H24" s="33"/>
      <c r="I24" s="28" t="s">
        <v>25</v>
      </c>
      <c r="J24" s="26" t="str">
        <f>IF('Rekapitulace stavby'!AN16="","",'Rekapitulace stavby'!AN16)</f>
        <v/>
      </c>
      <c r="K24" s="33"/>
      <c r="L24" s="43"/>
      <c r="S24" s="33"/>
      <c r="T24" s="33"/>
      <c r="U24" s="33"/>
      <c r="V24" s="33"/>
      <c r="W24" s="33"/>
      <c r="X24" s="33"/>
      <c r="Y24" s="33"/>
      <c r="Z24" s="33"/>
      <c r="AA24" s="33"/>
      <c r="AB24" s="33"/>
      <c r="AC24" s="33"/>
      <c r="AD24" s="33"/>
      <c r="AE24" s="33"/>
    </row>
    <row r="25" spans="1:31" s="2" customFormat="1" ht="18" customHeight="1">
      <c r="A25" s="33"/>
      <c r="B25" s="34"/>
      <c r="C25" s="33"/>
      <c r="D25" s="33"/>
      <c r="E25" s="26" t="str">
        <f>IF('Rekapitulace stavby'!E17="","",'Rekapitulace stavby'!E17)</f>
        <v>Sweco a.s., divize Morava</v>
      </c>
      <c r="F25" s="33"/>
      <c r="G25" s="33"/>
      <c r="H25" s="33"/>
      <c r="I25" s="28" t="s">
        <v>27</v>
      </c>
      <c r="J25" s="26" t="str">
        <f>IF('Rekapitulace stavby'!AN17="","",'Rekapitulace stavby'!AN17)</f>
        <v/>
      </c>
      <c r="K25" s="33"/>
      <c r="L25" s="43"/>
      <c r="S25" s="33"/>
      <c r="T25" s="33"/>
      <c r="U25" s="33"/>
      <c r="V25" s="33"/>
      <c r="W25" s="33"/>
      <c r="X25" s="33"/>
      <c r="Y25" s="33"/>
      <c r="Z25" s="33"/>
      <c r="AA25" s="33"/>
      <c r="AB25" s="33"/>
      <c r="AC25" s="33"/>
      <c r="AD25" s="33"/>
      <c r="AE25" s="33"/>
    </row>
    <row r="26" spans="1:31" s="2" customFormat="1" ht="6.95" customHeight="1">
      <c r="A26" s="33"/>
      <c r="B26" s="34"/>
      <c r="C26" s="33"/>
      <c r="D26" s="33"/>
      <c r="E26" s="33"/>
      <c r="F26" s="33"/>
      <c r="G26" s="33"/>
      <c r="H26" s="33"/>
      <c r="I26" s="33"/>
      <c r="J26" s="33"/>
      <c r="K26" s="33"/>
      <c r="L26" s="43"/>
      <c r="S26" s="33"/>
      <c r="T26" s="33"/>
      <c r="U26" s="33"/>
      <c r="V26" s="33"/>
      <c r="W26" s="33"/>
      <c r="X26" s="33"/>
      <c r="Y26" s="33"/>
      <c r="Z26" s="33"/>
      <c r="AA26" s="33"/>
      <c r="AB26" s="33"/>
      <c r="AC26" s="33"/>
      <c r="AD26" s="33"/>
      <c r="AE26" s="33"/>
    </row>
    <row r="27" spans="1:31" s="2" customFormat="1" ht="12" customHeight="1">
      <c r="A27" s="33"/>
      <c r="B27" s="34"/>
      <c r="C27" s="33"/>
      <c r="D27" s="28" t="s">
        <v>33</v>
      </c>
      <c r="E27" s="33"/>
      <c r="F27" s="33"/>
      <c r="G27" s="33"/>
      <c r="H27" s="33"/>
      <c r="I27" s="28" t="s">
        <v>25</v>
      </c>
      <c r="J27" s="26" t="str">
        <f>IF('Rekapitulace stavby'!AN19="","",'Rekapitulace stavby'!AN19)</f>
        <v/>
      </c>
      <c r="K27" s="33"/>
      <c r="L27" s="43"/>
      <c r="S27" s="33"/>
      <c r="T27" s="33"/>
      <c r="U27" s="33"/>
      <c r="V27" s="33"/>
      <c r="W27" s="33"/>
      <c r="X27" s="33"/>
      <c r="Y27" s="33"/>
      <c r="Z27" s="33"/>
      <c r="AA27" s="33"/>
      <c r="AB27" s="33"/>
      <c r="AC27" s="33"/>
      <c r="AD27" s="33"/>
      <c r="AE27" s="33"/>
    </row>
    <row r="28" spans="1:31" s="2" customFormat="1" ht="18" customHeight="1">
      <c r="A28" s="33"/>
      <c r="B28" s="34"/>
      <c r="C28" s="33"/>
      <c r="D28" s="33"/>
      <c r="E28" s="26" t="str">
        <f>IF('Rekapitulace stavby'!E20="","",'Rekapitulace stavby'!E20)</f>
        <v xml:space="preserve"> </v>
      </c>
      <c r="F28" s="33"/>
      <c r="G28" s="33"/>
      <c r="H28" s="33"/>
      <c r="I28" s="28" t="s">
        <v>27</v>
      </c>
      <c r="J28" s="26" t="str">
        <f>IF('Rekapitulace stavby'!AN20="","",'Rekapitulace stavby'!AN20)</f>
        <v/>
      </c>
      <c r="K28" s="33"/>
      <c r="L28" s="43"/>
      <c r="S28" s="33"/>
      <c r="T28" s="33"/>
      <c r="U28" s="33"/>
      <c r="V28" s="33"/>
      <c r="W28" s="33"/>
      <c r="X28" s="33"/>
      <c r="Y28" s="33"/>
      <c r="Z28" s="33"/>
      <c r="AA28" s="33"/>
      <c r="AB28" s="33"/>
      <c r="AC28" s="33"/>
      <c r="AD28" s="33"/>
      <c r="AE28" s="33"/>
    </row>
    <row r="29" spans="1:31" s="2" customFormat="1" ht="6.95" customHeight="1">
      <c r="A29" s="33"/>
      <c r="B29" s="34"/>
      <c r="C29" s="33"/>
      <c r="D29" s="33"/>
      <c r="E29" s="33"/>
      <c r="F29" s="33"/>
      <c r="G29" s="33"/>
      <c r="H29" s="33"/>
      <c r="I29" s="33"/>
      <c r="J29" s="33"/>
      <c r="K29" s="33"/>
      <c r="L29" s="43"/>
      <c r="S29" s="33"/>
      <c r="T29" s="33"/>
      <c r="U29" s="33"/>
      <c r="V29" s="33"/>
      <c r="W29" s="33"/>
      <c r="X29" s="33"/>
      <c r="Y29" s="33"/>
      <c r="Z29" s="33"/>
      <c r="AA29" s="33"/>
      <c r="AB29" s="33"/>
      <c r="AC29" s="33"/>
      <c r="AD29" s="33"/>
      <c r="AE29" s="33"/>
    </row>
    <row r="30" spans="1:31" s="2" customFormat="1" ht="12" customHeight="1">
      <c r="A30" s="33"/>
      <c r="B30" s="34"/>
      <c r="C30" s="33"/>
      <c r="D30" s="28" t="s">
        <v>34</v>
      </c>
      <c r="E30" s="33"/>
      <c r="F30" s="33"/>
      <c r="G30" s="33"/>
      <c r="H30" s="33"/>
      <c r="I30" s="33"/>
      <c r="J30" s="33"/>
      <c r="K30" s="33"/>
      <c r="L30" s="43"/>
      <c r="S30" s="33"/>
      <c r="T30" s="33"/>
      <c r="U30" s="33"/>
      <c r="V30" s="33"/>
      <c r="W30" s="33"/>
      <c r="X30" s="33"/>
      <c r="Y30" s="33"/>
      <c r="Z30" s="33"/>
      <c r="AA30" s="33"/>
      <c r="AB30" s="33"/>
      <c r="AC30" s="33"/>
      <c r="AD30" s="33"/>
      <c r="AE30" s="33"/>
    </row>
    <row r="31" spans="1:31" s="8" customFormat="1" ht="16.5" customHeight="1">
      <c r="A31" s="101"/>
      <c r="B31" s="102"/>
      <c r="C31" s="101"/>
      <c r="D31" s="101"/>
      <c r="E31" s="252" t="s">
        <v>1</v>
      </c>
      <c r="F31" s="252"/>
      <c r="G31" s="252"/>
      <c r="H31" s="252"/>
      <c r="I31" s="101"/>
      <c r="J31" s="101"/>
      <c r="K31" s="101"/>
      <c r="L31" s="103"/>
      <c r="S31" s="101"/>
      <c r="T31" s="101"/>
      <c r="U31" s="101"/>
      <c r="V31" s="101"/>
      <c r="W31" s="101"/>
      <c r="X31" s="101"/>
      <c r="Y31" s="101"/>
      <c r="Z31" s="101"/>
      <c r="AA31" s="101"/>
      <c r="AB31" s="101"/>
      <c r="AC31" s="101"/>
      <c r="AD31" s="101"/>
      <c r="AE31" s="101"/>
    </row>
    <row r="32" spans="1:31" s="2" customFormat="1" ht="6.95" customHeight="1">
      <c r="A32" s="33"/>
      <c r="B32" s="34"/>
      <c r="C32" s="33"/>
      <c r="D32" s="33"/>
      <c r="E32" s="33"/>
      <c r="F32" s="33"/>
      <c r="G32" s="33"/>
      <c r="H32" s="33"/>
      <c r="I32" s="33"/>
      <c r="J32" s="33"/>
      <c r="K32" s="33"/>
      <c r="L32" s="43"/>
      <c r="S32" s="33"/>
      <c r="T32" s="33"/>
      <c r="U32" s="33"/>
      <c r="V32" s="33"/>
      <c r="W32" s="33"/>
      <c r="X32" s="33"/>
      <c r="Y32" s="33"/>
      <c r="Z32" s="33"/>
      <c r="AA32" s="33"/>
      <c r="AB32" s="33"/>
      <c r="AC32" s="33"/>
      <c r="AD32" s="33"/>
      <c r="AE32" s="33"/>
    </row>
    <row r="33" spans="1:31" s="2" customFormat="1" ht="6.95" customHeight="1">
      <c r="A33" s="33"/>
      <c r="B33" s="34"/>
      <c r="C33" s="33"/>
      <c r="D33" s="67"/>
      <c r="E33" s="67"/>
      <c r="F33" s="67"/>
      <c r="G33" s="67"/>
      <c r="H33" s="67"/>
      <c r="I33" s="67"/>
      <c r="J33" s="67"/>
      <c r="K33" s="67"/>
      <c r="L33" s="43"/>
      <c r="S33" s="33"/>
      <c r="T33" s="33"/>
      <c r="U33" s="33"/>
      <c r="V33" s="33"/>
      <c r="W33" s="33"/>
      <c r="X33" s="33"/>
      <c r="Y33" s="33"/>
      <c r="Z33" s="33"/>
      <c r="AA33" s="33"/>
      <c r="AB33" s="33"/>
      <c r="AC33" s="33"/>
      <c r="AD33" s="33"/>
      <c r="AE33" s="33"/>
    </row>
    <row r="34" spans="1:31" s="2" customFormat="1" ht="25.35" customHeight="1">
      <c r="A34" s="33"/>
      <c r="B34" s="34"/>
      <c r="C34" s="33"/>
      <c r="D34" s="104" t="s">
        <v>35</v>
      </c>
      <c r="E34" s="33"/>
      <c r="F34" s="33"/>
      <c r="G34" s="33"/>
      <c r="H34" s="33"/>
      <c r="I34" s="33"/>
      <c r="J34" s="72">
        <f>ROUND(J132, 2)</f>
        <v>0</v>
      </c>
      <c r="K34" s="33"/>
      <c r="L34" s="43"/>
      <c r="S34" s="33"/>
      <c r="T34" s="33"/>
      <c r="U34" s="33"/>
      <c r="V34" s="33"/>
      <c r="W34" s="33"/>
      <c r="X34" s="33"/>
      <c r="Y34" s="33"/>
      <c r="Z34" s="33"/>
      <c r="AA34" s="33"/>
      <c r="AB34" s="33"/>
      <c r="AC34" s="33"/>
      <c r="AD34" s="33"/>
      <c r="AE34" s="33"/>
    </row>
    <row r="35" spans="1:31" s="2" customFormat="1" ht="6.95" customHeight="1">
      <c r="A35" s="33"/>
      <c r="B35" s="34"/>
      <c r="C35" s="33"/>
      <c r="D35" s="67"/>
      <c r="E35" s="67"/>
      <c r="F35" s="67"/>
      <c r="G35" s="67"/>
      <c r="H35" s="67"/>
      <c r="I35" s="67"/>
      <c r="J35" s="67"/>
      <c r="K35" s="67"/>
      <c r="L35" s="43"/>
      <c r="S35" s="33"/>
      <c r="T35" s="33"/>
      <c r="U35" s="33"/>
      <c r="V35" s="33"/>
      <c r="W35" s="33"/>
      <c r="X35" s="33"/>
      <c r="Y35" s="33"/>
      <c r="Z35" s="33"/>
      <c r="AA35" s="33"/>
      <c r="AB35" s="33"/>
      <c r="AC35" s="33"/>
      <c r="AD35" s="33"/>
      <c r="AE35" s="33"/>
    </row>
    <row r="36" spans="1:31" s="2" customFormat="1" ht="14.45" customHeight="1">
      <c r="A36" s="33"/>
      <c r="B36" s="34"/>
      <c r="C36" s="33"/>
      <c r="D36" s="33"/>
      <c r="E36" s="33"/>
      <c r="F36" s="37" t="s">
        <v>37</v>
      </c>
      <c r="G36" s="33"/>
      <c r="H36" s="33"/>
      <c r="I36" s="37" t="s">
        <v>36</v>
      </c>
      <c r="J36" s="37" t="s">
        <v>38</v>
      </c>
      <c r="K36" s="33"/>
      <c r="L36" s="43"/>
      <c r="S36" s="33"/>
      <c r="T36" s="33"/>
      <c r="U36" s="33"/>
      <c r="V36" s="33"/>
      <c r="W36" s="33"/>
      <c r="X36" s="33"/>
      <c r="Y36" s="33"/>
      <c r="Z36" s="33"/>
      <c r="AA36" s="33"/>
      <c r="AB36" s="33"/>
      <c r="AC36" s="33"/>
      <c r="AD36" s="33"/>
      <c r="AE36" s="33"/>
    </row>
    <row r="37" spans="1:31" s="2" customFormat="1" ht="14.45" customHeight="1">
      <c r="A37" s="33"/>
      <c r="B37" s="34"/>
      <c r="C37" s="33"/>
      <c r="D37" s="100" t="s">
        <v>39</v>
      </c>
      <c r="E37" s="28" t="s">
        <v>40</v>
      </c>
      <c r="F37" s="105">
        <f>ROUND((SUM(BE132:BE210)),  2)</f>
        <v>0</v>
      </c>
      <c r="G37" s="33"/>
      <c r="H37" s="33"/>
      <c r="I37" s="106">
        <v>0.21</v>
      </c>
      <c r="J37" s="105">
        <f>ROUND(((SUM(BE132:BE210))*I37),  2)</f>
        <v>0</v>
      </c>
      <c r="K37" s="33"/>
      <c r="L37" s="43"/>
      <c r="S37" s="33"/>
      <c r="T37" s="33"/>
      <c r="U37" s="33"/>
      <c r="V37" s="33"/>
      <c r="W37" s="33"/>
      <c r="X37" s="33"/>
      <c r="Y37" s="33"/>
      <c r="Z37" s="33"/>
      <c r="AA37" s="33"/>
      <c r="AB37" s="33"/>
      <c r="AC37" s="33"/>
      <c r="AD37" s="33"/>
      <c r="AE37" s="33"/>
    </row>
    <row r="38" spans="1:31" s="2" customFormat="1" ht="14.45" customHeight="1">
      <c r="A38" s="33"/>
      <c r="B38" s="34"/>
      <c r="C38" s="33"/>
      <c r="D38" s="33"/>
      <c r="E38" s="28" t="s">
        <v>41</v>
      </c>
      <c r="F38" s="105">
        <f>ROUND((SUM(BF132:BF210)),  2)</f>
        <v>0</v>
      </c>
      <c r="G38" s="33"/>
      <c r="H38" s="33"/>
      <c r="I38" s="106">
        <v>0.12</v>
      </c>
      <c r="J38" s="105">
        <f>ROUND(((SUM(BF132:BF210))*I38),  2)</f>
        <v>0</v>
      </c>
      <c r="K38" s="33"/>
      <c r="L38" s="43"/>
      <c r="S38" s="33"/>
      <c r="T38" s="33"/>
      <c r="U38" s="33"/>
      <c r="V38" s="33"/>
      <c r="W38" s="33"/>
      <c r="X38" s="33"/>
      <c r="Y38" s="33"/>
      <c r="Z38" s="33"/>
      <c r="AA38" s="33"/>
      <c r="AB38" s="33"/>
      <c r="AC38" s="33"/>
      <c r="AD38" s="33"/>
      <c r="AE38" s="33"/>
    </row>
    <row r="39" spans="1:31" s="2" customFormat="1" ht="14.45" hidden="1" customHeight="1">
      <c r="A39" s="33"/>
      <c r="B39" s="34"/>
      <c r="C39" s="33"/>
      <c r="D39" s="33"/>
      <c r="E39" s="28" t="s">
        <v>42</v>
      </c>
      <c r="F39" s="105">
        <f>ROUND((SUM(BG132:BG210)),  2)</f>
        <v>0</v>
      </c>
      <c r="G39" s="33"/>
      <c r="H39" s="33"/>
      <c r="I39" s="106">
        <v>0.21</v>
      </c>
      <c r="J39" s="105">
        <f>0</f>
        <v>0</v>
      </c>
      <c r="K39" s="33"/>
      <c r="L39" s="43"/>
      <c r="S39" s="33"/>
      <c r="T39" s="33"/>
      <c r="U39" s="33"/>
      <c r="V39" s="33"/>
      <c r="W39" s="33"/>
      <c r="X39" s="33"/>
      <c r="Y39" s="33"/>
      <c r="Z39" s="33"/>
      <c r="AA39" s="33"/>
      <c r="AB39" s="33"/>
      <c r="AC39" s="33"/>
      <c r="AD39" s="33"/>
      <c r="AE39" s="33"/>
    </row>
    <row r="40" spans="1:31" s="2" customFormat="1" ht="14.45" hidden="1" customHeight="1">
      <c r="A40" s="33"/>
      <c r="B40" s="34"/>
      <c r="C40" s="33"/>
      <c r="D40" s="33"/>
      <c r="E40" s="28" t="s">
        <v>43</v>
      </c>
      <c r="F40" s="105">
        <f>ROUND((SUM(BH132:BH210)),  2)</f>
        <v>0</v>
      </c>
      <c r="G40" s="33"/>
      <c r="H40" s="33"/>
      <c r="I40" s="106">
        <v>0.12</v>
      </c>
      <c r="J40" s="105">
        <f>0</f>
        <v>0</v>
      </c>
      <c r="K40" s="33"/>
      <c r="L40" s="43"/>
      <c r="S40" s="33"/>
      <c r="T40" s="33"/>
      <c r="U40" s="33"/>
      <c r="V40" s="33"/>
      <c r="W40" s="33"/>
      <c r="X40" s="33"/>
      <c r="Y40" s="33"/>
      <c r="Z40" s="33"/>
      <c r="AA40" s="33"/>
      <c r="AB40" s="33"/>
      <c r="AC40" s="33"/>
      <c r="AD40" s="33"/>
      <c r="AE40" s="33"/>
    </row>
    <row r="41" spans="1:31" s="2" customFormat="1" ht="14.45" hidden="1" customHeight="1">
      <c r="A41" s="33"/>
      <c r="B41" s="34"/>
      <c r="C41" s="33"/>
      <c r="D41" s="33"/>
      <c r="E41" s="28" t="s">
        <v>44</v>
      </c>
      <c r="F41" s="105">
        <f>ROUND((SUM(BI132:BI210)),  2)</f>
        <v>0</v>
      </c>
      <c r="G41" s="33"/>
      <c r="H41" s="33"/>
      <c r="I41" s="106">
        <v>0</v>
      </c>
      <c r="J41" s="105">
        <f>0</f>
        <v>0</v>
      </c>
      <c r="K41" s="33"/>
      <c r="L41" s="43"/>
      <c r="S41" s="33"/>
      <c r="T41" s="33"/>
      <c r="U41" s="33"/>
      <c r="V41" s="33"/>
      <c r="W41" s="33"/>
      <c r="X41" s="33"/>
      <c r="Y41" s="33"/>
      <c r="Z41" s="33"/>
      <c r="AA41" s="33"/>
      <c r="AB41" s="33"/>
      <c r="AC41" s="33"/>
      <c r="AD41" s="33"/>
      <c r="AE41" s="33"/>
    </row>
    <row r="42" spans="1:31" s="2" customFormat="1" ht="6.95" customHeight="1">
      <c r="A42" s="33"/>
      <c r="B42" s="34"/>
      <c r="C42" s="33"/>
      <c r="D42" s="33"/>
      <c r="E42" s="33"/>
      <c r="F42" s="33"/>
      <c r="G42" s="33"/>
      <c r="H42" s="33"/>
      <c r="I42" s="33"/>
      <c r="J42" s="33"/>
      <c r="K42" s="33"/>
      <c r="L42" s="43"/>
      <c r="S42" s="33"/>
      <c r="T42" s="33"/>
      <c r="U42" s="33"/>
      <c r="V42" s="33"/>
      <c r="W42" s="33"/>
      <c r="X42" s="33"/>
      <c r="Y42" s="33"/>
      <c r="Z42" s="33"/>
      <c r="AA42" s="33"/>
      <c r="AB42" s="33"/>
      <c r="AC42" s="33"/>
      <c r="AD42" s="33"/>
      <c r="AE42" s="33"/>
    </row>
    <row r="43" spans="1:31" s="2" customFormat="1" ht="25.35" customHeight="1">
      <c r="A43" s="33"/>
      <c r="B43" s="34"/>
      <c r="C43" s="107"/>
      <c r="D43" s="108" t="s">
        <v>45</v>
      </c>
      <c r="E43" s="61"/>
      <c r="F43" s="61"/>
      <c r="G43" s="109" t="s">
        <v>46</v>
      </c>
      <c r="H43" s="110" t="s">
        <v>47</v>
      </c>
      <c r="I43" s="61"/>
      <c r="J43" s="111">
        <f>SUM(J34:J41)</f>
        <v>0</v>
      </c>
      <c r="K43" s="112"/>
      <c r="L43" s="43"/>
      <c r="S43" s="33"/>
      <c r="T43" s="33"/>
      <c r="U43" s="33"/>
      <c r="V43" s="33"/>
      <c r="W43" s="33"/>
      <c r="X43" s="33"/>
      <c r="Y43" s="33"/>
      <c r="Z43" s="33"/>
      <c r="AA43" s="33"/>
      <c r="AB43" s="33"/>
      <c r="AC43" s="33"/>
      <c r="AD43" s="33"/>
      <c r="AE43" s="33"/>
    </row>
    <row r="44" spans="1:31" s="2" customFormat="1" ht="14.45" customHeight="1">
      <c r="A44" s="33"/>
      <c r="B44" s="34"/>
      <c r="C44" s="33"/>
      <c r="D44" s="33"/>
      <c r="E44" s="33"/>
      <c r="F44" s="33"/>
      <c r="G44" s="33"/>
      <c r="H44" s="33"/>
      <c r="I44" s="33"/>
      <c r="J44" s="33"/>
      <c r="K44" s="33"/>
      <c r="L44" s="43"/>
      <c r="S44" s="33"/>
      <c r="T44" s="33"/>
      <c r="U44" s="33"/>
      <c r="V44" s="33"/>
      <c r="W44" s="33"/>
      <c r="X44" s="33"/>
      <c r="Y44" s="33"/>
      <c r="Z44" s="33"/>
      <c r="AA44" s="33"/>
      <c r="AB44" s="33"/>
      <c r="AC44" s="33"/>
      <c r="AD44" s="33"/>
      <c r="AE44" s="33"/>
    </row>
    <row r="45" spans="1:31" s="1" customFormat="1" ht="14.45" customHeight="1">
      <c r="B45" s="21"/>
      <c r="L45" s="21"/>
    </row>
    <row r="46" spans="1:31" s="1" customFormat="1" ht="14.45" customHeight="1">
      <c r="B46" s="21"/>
      <c r="L46" s="21"/>
    </row>
    <row r="47" spans="1:31" s="1" customFormat="1" ht="14.45" customHeight="1">
      <c r="B47" s="21"/>
      <c r="L47" s="21"/>
    </row>
    <row r="48" spans="1:31" s="1" customFormat="1" ht="14.45" customHeight="1">
      <c r="B48" s="21"/>
      <c r="L48" s="21"/>
    </row>
    <row r="49" spans="1:31" s="1" customFormat="1" ht="14.45" customHeight="1">
      <c r="B49" s="21"/>
      <c r="L49" s="21"/>
    </row>
    <row r="50" spans="1:31" s="2" customFormat="1" ht="14.45" customHeight="1">
      <c r="B50" s="43"/>
      <c r="D50" s="44" t="s">
        <v>48</v>
      </c>
      <c r="E50" s="45"/>
      <c r="F50" s="45"/>
      <c r="G50" s="44" t="s">
        <v>49</v>
      </c>
      <c r="H50" s="45"/>
      <c r="I50" s="45"/>
      <c r="J50" s="45"/>
      <c r="K50" s="45"/>
      <c r="L50" s="43"/>
    </row>
    <row r="51" spans="1:31" ht="11.25">
      <c r="B51" s="21"/>
      <c r="L51" s="21"/>
    </row>
    <row r="52" spans="1:31" ht="11.25">
      <c r="B52" s="21"/>
      <c r="L52" s="21"/>
    </row>
    <row r="53" spans="1:31" ht="11.25">
      <c r="B53" s="21"/>
      <c r="L53" s="21"/>
    </row>
    <row r="54" spans="1:31" ht="11.25">
      <c r="B54" s="21"/>
      <c r="L54" s="21"/>
    </row>
    <row r="55" spans="1:31" ht="11.25">
      <c r="B55" s="21"/>
      <c r="L55" s="21"/>
    </row>
    <row r="56" spans="1:31" ht="11.25">
      <c r="B56" s="21"/>
      <c r="L56" s="21"/>
    </row>
    <row r="57" spans="1:31" ht="11.25">
      <c r="B57" s="21"/>
      <c r="L57" s="21"/>
    </row>
    <row r="58" spans="1:31" ht="11.25">
      <c r="B58" s="21"/>
      <c r="L58" s="21"/>
    </row>
    <row r="59" spans="1:31" ht="11.25">
      <c r="B59" s="21"/>
      <c r="L59" s="21"/>
    </row>
    <row r="60" spans="1:31" ht="11.25">
      <c r="B60" s="21"/>
      <c r="L60" s="21"/>
    </row>
    <row r="61" spans="1:31" s="2" customFormat="1" ht="12.75">
      <c r="A61" s="33"/>
      <c r="B61" s="34"/>
      <c r="C61" s="33"/>
      <c r="D61" s="46" t="s">
        <v>50</v>
      </c>
      <c r="E61" s="36"/>
      <c r="F61" s="113" t="s">
        <v>51</v>
      </c>
      <c r="G61" s="46" t="s">
        <v>50</v>
      </c>
      <c r="H61" s="36"/>
      <c r="I61" s="36"/>
      <c r="J61" s="114" t="s">
        <v>51</v>
      </c>
      <c r="K61" s="36"/>
      <c r="L61" s="43"/>
      <c r="S61" s="33"/>
      <c r="T61" s="33"/>
      <c r="U61" s="33"/>
      <c r="V61" s="33"/>
      <c r="W61" s="33"/>
      <c r="X61" s="33"/>
      <c r="Y61" s="33"/>
      <c r="Z61" s="33"/>
      <c r="AA61" s="33"/>
      <c r="AB61" s="33"/>
      <c r="AC61" s="33"/>
      <c r="AD61" s="33"/>
      <c r="AE61" s="33"/>
    </row>
    <row r="62" spans="1:31" ht="11.25">
      <c r="B62" s="21"/>
      <c r="L62" s="21"/>
    </row>
    <row r="63" spans="1:31" ht="11.25">
      <c r="B63" s="21"/>
      <c r="L63" s="21"/>
    </row>
    <row r="64" spans="1:31" ht="11.25">
      <c r="B64" s="21"/>
      <c r="L64" s="21"/>
    </row>
    <row r="65" spans="1:31" s="2" customFormat="1" ht="12.75">
      <c r="A65" s="33"/>
      <c r="B65" s="34"/>
      <c r="C65" s="33"/>
      <c r="D65" s="44" t="s">
        <v>52</v>
      </c>
      <c r="E65" s="47"/>
      <c r="F65" s="47"/>
      <c r="G65" s="44" t="s">
        <v>53</v>
      </c>
      <c r="H65" s="47"/>
      <c r="I65" s="47"/>
      <c r="J65" s="47"/>
      <c r="K65" s="47"/>
      <c r="L65" s="43"/>
      <c r="S65" s="33"/>
      <c r="T65" s="33"/>
      <c r="U65" s="33"/>
      <c r="V65" s="33"/>
      <c r="W65" s="33"/>
      <c r="X65" s="33"/>
      <c r="Y65" s="33"/>
      <c r="Z65" s="33"/>
      <c r="AA65" s="33"/>
      <c r="AB65" s="33"/>
      <c r="AC65" s="33"/>
      <c r="AD65" s="33"/>
      <c r="AE65" s="33"/>
    </row>
    <row r="66" spans="1:31" ht="11.25">
      <c r="B66" s="21"/>
      <c r="L66" s="21"/>
    </row>
    <row r="67" spans="1:31" ht="11.25">
      <c r="B67" s="21"/>
      <c r="L67" s="21"/>
    </row>
    <row r="68" spans="1:31" ht="11.25">
      <c r="B68" s="21"/>
      <c r="L68" s="21"/>
    </row>
    <row r="69" spans="1:31" ht="11.25">
      <c r="B69" s="21"/>
      <c r="L69" s="21"/>
    </row>
    <row r="70" spans="1:31" ht="11.25">
      <c r="B70" s="21"/>
      <c r="L70" s="21"/>
    </row>
    <row r="71" spans="1:31" ht="11.25">
      <c r="B71" s="21"/>
      <c r="L71" s="21"/>
    </row>
    <row r="72" spans="1:31" ht="11.25">
      <c r="B72" s="21"/>
      <c r="L72" s="21"/>
    </row>
    <row r="73" spans="1:31" ht="11.25">
      <c r="B73" s="21"/>
      <c r="L73" s="21"/>
    </row>
    <row r="74" spans="1:31" ht="11.25">
      <c r="B74" s="21"/>
      <c r="L74" s="21"/>
    </row>
    <row r="75" spans="1:31" ht="11.25">
      <c r="B75" s="21"/>
      <c r="L75" s="21"/>
    </row>
    <row r="76" spans="1:31" s="2" customFormat="1" ht="12.75">
      <c r="A76" s="33"/>
      <c r="B76" s="34"/>
      <c r="C76" s="33"/>
      <c r="D76" s="46" t="s">
        <v>50</v>
      </c>
      <c r="E76" s="36"/>
      <c r="F76" s="113" t="s">
        <v>51</v>
      </c>
      <c r="G76" s="46" t="s">
        <v>50</v>
      </c>
      <c r="H76" s="36"/>
      <c r="I76" s="36"/>
      <c r="J76" s="114" t="s">
        <v>51</v>
      </c>
      <c r="K76" s="36"/>
      <c r="L76" s="43"/>
      <c r="S76" s="33"/>
      <c r="T76" s="33"/>
      <c r="U76" s="33"/>
      <c r="V76" s="33"/>
      <c r="W76" s="33"/>
      <c r="X76" s="33"/>
      <c r="Y76" s="33"/>
      <c r="Z76" s="33"/>
      <c r="AA76" s="33"/>
      <c r="AB76" s="33"/>
      <c r="AC76" s="33"/>
      <c r="AD76" s="33"/>
      <c r="AE76" s="33"/>
    </row>
    <row r="77" spans="1:31" s="2" customFormat="1" ht="14.45" customHeight="1">
      <c r="A77" s="33"/>
      <c r="B77" s="48"/>
      <c r="C77" s="49"/>
      <c r="D77" s="49"/>
      <c r="E77" s="49"/>
      <c r="F77" s="49"/>
      <c r="G77" s="49"/>
      <c r="H77" s="49"/>
      <c r="I77" s="49"/>
      <c r="J77" s="49"/>
      <c r="K77" s="49"/>
      <c r="L77" s="43"/>
      <c r="S77" s="33"/>
      <c r="T77" s="33"/>
      <c r="U77" s="33"/>
      <c r="V77" s="33"/>
      <c r="W77" s="33"/>
      <c r="X77" s="33"/>
      <c r="Y77" s="33"/>
      <c r="Z77" s="33"/>
      <c r="AA77" s="33"/>
      <c r="AB77" s="33"/>
      <c r="AC77" s="33"/>
      <c r="AD77" s="33"/>
      <c r="AE77" s="33"/>
    </row>
    <row r="81" spans="1:31" s="2" customFormat="1" ht="6.95" customHeight="1">
      <c r="A81" s="33"/>
      <c r="B81" s="50"/>
      <c r="C81" s="51"/>
      <c r="D81" s="51"/>
      <c r="E81" s="51"/>
      <c r="F81" s="51"/>
      <c r="G81" s="51"/>
      <c r="H81" s="51"/>
      <c r="I81" s="51"/>
      <c r="J81" s="51"/>
      <c r="K81" s="51"/>
      <c r="L81" s="43"/>
      <c r="S81" s="33"/>
      <c r="T81" s="33"/>
      <c r="U81" s="33"/>
      <c r="V81" s="33"/>
      <c r="W81" s="33"/>
      <c r="X81" s="33"/>
      <c r="Y81" s="33"/>
      <c r="Z81" s="33"/>
      <c r="AA81" s="33"/>
      <c r="AB81" s="33"/>
      <c r="AC81" s="33"/>
      <c r="AD81" s="33"/>
      <c r="AE81" s="33"/>
    </row>
    <row r="82" spans="1:31" s="2" customFormat="1" ht="24.95" customHeight="1">
      <c r="A82" s="33"/>
      <c r="B82" s="34"/>
      <c r="C82" s="22" t="s">
        <v>118</v>
      </c>
      <c r="D82" s="33"/>
      <c r="E82" s="33"/>
      <c r="F82" s="33"/>
      <c r="G82" s="33"/>
      <c r="H82" s="33"/>
      <c r="I82" s="33"/>
      <c r="J82" s="33"/>
      <c r="K82" s="33"/>
      <c r="L82" s="43"/>
      <c r="S82" s="33"/>
      <c r="T82" s="33"/>
      <c r="U82" s="33"/>
      <c r="V82" s="33"/>
      <c r="W82" s="33"/>
      <c r="X82" s="33"/>
      <c r="Y82" s="33"/>
      <c r="Z82" s="33"/>
      <c r="AA82" s="33"/>
      <c r="AB82" s="33"/>
      <c r="AC82" s="33"/>
      <c r="AD82" s="33"/>
      <c r="AE82" s="33"/>
    </row>
    <row r="83" spans="1:31" s="2" customFormat="1" ht="6.95" customHeight="1">
      <c r="A83" s="33"/>
      <c r="B83" s="34"/>
      <c r="C83" s="33"/>
      <c r="D83" s="33"/>
      <c r="E83" s="33"/>
      <c r="F83" s="33"/>
      <c r="G83" s="33"/>
      <c r="H83" s="33"/>
      <c r="I83" s="33"/>
      <c r="J83" s="33"/>
      <c r="K83" s="33"/>
      <c r="L83" s="43"/>
      <c r="S83" s="33"/>
      <c r="T83" s="33"/>
      <c r="U83" s="33"/>
      <c r="V83" s="33"/>
      <c r="W83" s="33"/>
      <c r="X83" s="33"/>
      <c r="Y83" s="33"/>
      <c r="Z83" s="33"/>
      <c r="AA83" s="33"/>
      <c r="AB83" s="33"/>
      <c r="AC83" s="33"/>
      <c r="AD83" s="33"/>
      <c r="AE83" s="33"/>
    </row>
    <row r="84" spans="1:31" s="2" customFormat="1" ht="12" customHeight="1">
      <c r="A84" s="33"/>
      <c r="B84" s="34"/>
      <c r="C84" s="28" t="s">
        <v>16</v>
      </c>
      <c r="D84" s="33"/>
      <c r="E84" s="33"/>
      <c r="F84" s="33"/>
      <c r="G84" s="33"/>
      <c r="H84" s="33"/>
      <c r="I84" s="33"/>
      <c r="J84" s="33"/>
      <c r="K84" s="33"/>
      <c r="L84" s="43"/>
      <c r="S84" s="33"/>
      <c r="T84" s="33"/>
      <c r="U84" s="33"/>
      <c r="V84" s="33"/>
      <c r="W84" s="33"/>
      <c r="X84" s="33"/>
      <c r="Y84" s="33"/>
      <c r="Z84" s="33"/>
      <c r="AA84" s="33"/>
      <c r="AB84" s="33"/>
      <c r="AC84" s="33"/>
      <c r="AD84" s="33"/>
      <c r="AE84" s="33"/>
    </row>
    <row r="85" spans="1:31" s="2" customFormat="1" ht="16.5" customHeight="1">
      <c r="A85" s="33"/>
      <c r="B85" s="34"/>
      <c r="C85" s="33"/>
      <c r="D85" s="33"/>
      <c r="E85" s="264" t="str">
        <f>E7</f>
        <v>Brno, VDJ Chochola, rekonstrukce stavební části a technologie</v>
      </c>
      <c r="F85" s="265"/>
      <c r="G85" s="265"/>
      <c r="H85" s="265"/>
      <c r="I85" s="33"/>
      <c r="J85" s="33"/>
      <c r="K85" s="33"/>
      <c r="L85" s="43"/>
      <c r="S85" s="33"/>
      <c r="T85" s="33"/>
      <c r="U85" s="33"/>
      <c r="V85" s="33"/>
      <c r="W85" s="33"/>
      <c r="X85" s="33"/>
      <c r="Y85" s="33"/>
      <c r="Z85" s="33"/>
      <c r="AA85" s="33"/>
      <c r="AB85" s="33"/>
      <c r="AC85" s="33"/>
      <c r="AD85" s="33"/>
      <c r="AE85" s="33"/>
    </row>
    <row r="86" spans="1:31" s="1" customFormat="1" ht="12" customHeight="1">
      <c r="B86" s="21"/>
      <c r="C86" s="28" t="s">
        <v>112</v>
      </c>
      <c r="L86" s="21"/>
    </row>
    <row r="87" spans="1:31" s="1" customFormat="1" ht="16.5" customHeight="1">
      <c r="B87" s="21"/>
      <c r="E87" s="264" t="s">
        <v>113</v>
      </c>
      <c r="F87" s="248"/>
      <c r="G87" s="248"/>
      <c r="H87" s="248"/>
      <c r="L87" s="21"/>
    </row>
    <row r="88" spans="1:31" s="1" customFormat="1" ht="12" customHeight="1">
      <c r="B88" s="21"/>
      <c r="C88" s="28" t="s">
        <v>114</v>
      </c>
      <c r="L88" s="21"/>
    </row>
    <row r="89" spans="1:31" s="2" customFormat="1" ht="16.5" customHeight="1">
      <c r="A89" s="33"/>
      <c r="B89" s="34"/>
      <c r="C89" s="33"/>
      <c r="D89" s="33"/>
      <c r="E89" s="266" t="s">
        <v>115</v>
      </c>
      <c r="F89" s="267"/>
      <c r="G89" s="267"/>
      <c r="H89" s="267"/>
      <c r="I89" s="33"/>
      <c r="J89" s="33"/>
      <c r="K89" s="33"/>
      <c r="L89" s="43"/>
      <c r="S89" s="33"/>
      <c r="T89" s="33"/>
      <c r="U89" s="33"/>
      <c r="V89" s="33"/>
      <c r="W89" s="33"/>
      <c r="X89" s="33"/>
      <c r="Y89" s="33"/>
      <c r="Z89" s="33"/>
      <c r="AA89" s="33"/>
      <c r="AB89" s="33"/>
      <c r="AC89" s="33"/>
      <c r="AD89" s="33"/>
      <c r="AE89" s="33"/>
    </row>
    <row r="90" spans="1:31" s="2" customFormat="1" ht="12" customHeight="1">
      <c r="A90" s="33"/>
      <c r="B90" s="34"/>
      <c r="C90" s="28" t="s">
        <v>116</v>
      </c>
      <c r="D90" s="33"/>
      <c r="E90" s="33"/>
      <c r="F90" s="33"/>
      <c r="G90" s="33"/>
      <c r="H90" s="33"/>
      <c r="I90" s="33"/>
      <c r="J90" s="33"/>
      <c r="K90" s="33"/>
      <c r="L90" s="43"/>
      <c r="S90" s="33"/>
      <c r="T90" s="33"/>
      <c r="U90" s="33"/>
      <c r="V90" s="33"/>
      <c r="W90" s="33"/>
      <c r="X90" s="33"/>
      <c r="Y90" s="33"/>
      <c r="Z90" s="33"/>
      <c r="AA90" s="33"/>
      <c r="AB90" s="33"/>
      <c r="AC90" s="33"/>
      <c r="AD90" s="33"/>
      <c r="AE90" s="33"/>
    </row>
    <row r="91" spans="1:31" s="2" customFormat="1" ht="30" customHeight="1">
      <c r="A91" s="33"/>
      <c r="B91" s="34"/>
      <c r="C91" s="33"/>
      <c r="D91" s="33"/>
      <c r="E91" s="220" t="str">
        <f>E13</f>
        <v>0004 - SO 01.4 Stavební úpravy a rekonstrukce vodojemu - elektronické komunikace + Měření a regulace</v>
      </c>
      <c r="F91" s="267"/>
      <c r="G91" s="267"/>
      <c r="H91" s="267"/>
      <c r="I91" s="33"/>
      <c r="J91" s="33"/>
      <c r="K91" s="33"/>
      <c r="L91" s="43"/>
      <c r="S91" s="33"/>
      <c r="T91" s="33"/>
      <c r="U91" s="33"/>
      <c r="V91" s="33"/>
      <c r="W91" s="33"/>
      <c r="X91" s="33"/>
      <c r="Y91" s="33"/>
      <c r="Z91" s="33"/>
      <c r="AA91" s="33"/>
      <c r="AB91" s="33"/>
      <c r="AC91" s="33"/>
      <c r="AD91" s="33"/>
      <c r="AE91" s="33"/>
    </row>
    <row r="92" spans="1:31" s="2" customFormat="1" ht="6.95" customHeight="1">
      <c r="A92" s="33"/>
      <c r="B92" s="34"/>
      <c r="C92" s="33"/>
      <c r="D92" s="33"/>
      <c r="E92" s="33"/>
      <c r="F92" s="33"/>
      <c r="G92" s="33"/>
      <c r="H92" s="33"/>
      <c r="I92" s="33"/>
      <c r="J92" s="33"/>
      <c r="K92" s="33"/>
      <c r="L92" s="43"/>
      <c r="S92" s="33"/>
      <c r="T92" s="33"/>
      <c r="U92" s="33"/>
      <c r="V92" s="33"/>
      <c r="W92" s="33"/>
      <c r="X92" s="33"/>
      <c r="Y92" s="33"/>
      <c r="Z92" s="33"/>
      <c r="AA92" s="33"/>
      <c r="AB92" s="33"/>
      <c r="AC92" s="33"/>
      <c r="AD92" s="33"/>
      <c r="AE92" s="33"/>
    </row>
    <row r="93" spans="1:31" s="2" customFormat="1" ht="12" customHeight="1">
      <c r="A93" s="33"/>
      <c r="B93" s="34"/>
      <c r="C93" s="28" t="s">
        <v>20</v>
      </c>
      <c r="D93" s="33"/>
      <c r="E93" s="33"/>
      <c r="F93" s="26" t="str">
        <f>F16</f>
        <v xml:space="preserve"> </v>
      </c>
      <c r="G93" s="33"/>
      <c r="H93" s="33"/>
      <c r="I93" s="28" t="s">
        <v>22</v>
      </c>
      <c r="J93" s="56" t="str">
        <f>IF(J16="","",J16)</f>
        <v>23. 4. 2025</v>
      </c>
      <c r="K93" s="33"/>
      <c r="L93" s="43"/>
      <c r="S93" s="33"/>
      <c r="T93" s="33"/>
      <c r="U93" s="33"/>
      <c r="V93" s="33"/>
      <c r="W93" s="33"/>
      <c r="X93" s="33"/>
      <c r="Y93" s="33"/>
      <c r="Z93" s="33"/>
      <c r="AA93" s="33"/>
      <c r="AB93" s="33"/>
      <c r="AC93" s="33"/>
      <c r="AD93" s="33"/>
      <c r="AE93" s="33"/>
    </row>
    <row r="94" spans="1:31" s="2" customFormat="1" ht="6.95" customHeight="1">
      <c r="A94" s="33"/>
      <c r="B94" s="34"/>
      <c r="C94" s="33"/>
      <c r="D94" s="33"/>
      <c r="E94" s="33"/>
      <c r="F94" s="33"/>
      <c r="G94" s="33"/>
      <c r="H94" s="33"/>
      <c r="I94" s="33"/>
      <c r="J94" s="33"/>
      <c r="K94" s="33"/>
      <c r="L94" s="43"/>
      <c r="S94" s="33"/>
      <c r="T94" s="33"/>
      <c r="U94" s="33"/>
      <c r="V94" s="33"/>
      <c r="W94" s="33"/>
      <c r="X94" s="33"/>
      <c r="Y94" s="33"/>
      <c r="Z94" s="33"/>
      <c r="AA94" s="33"/>
      <c r="AB94" s="33"/>
      <c r="AC94" s="33"/>
      <c r="AD94" s="33"/>
      <c r="AE94" s="33"/>
    </row>
    <row r="95" spans="1:31" s="2" customFormat="1" ht="25.7" customHeight="1">
      <c r="A95" s="33"/>
      <c r="B95" s="34"/>
      <c r="C95" s="28" t="s">
        <v>24</v>
      </c>
      <c r="D95" s="33"/>
      <c r="E95" s="33"/>
      <c r="F95" s="26" t="str">
        <f>E19</f>
        <v>Statutární město Brno</v>
      </c>
      <c r="G95" s="33"/>
      <c r="H95" s="33"/>
      <c r="I95" s="28" t="s">
        <v>30</v>
      </c>
      <c r="J95" s="31" t="str">
        <f>E25</f>
        <v>Sweco a.s., divize Morava</v>
      </c>
      <c r="K95" s="33"/>
      <c r="L95" s="43"/>
      <c r="S95" s="33"/>
      <c r="T95" s="33"/>
      <c r="U95" s="33"/>
      <c r="V95" s="33"/>
      <c r="W95" s="33"/>
      <c r="X95" s="33"/>
      <c r="Y95" s="33"/>
      <c r="Z95" s="33"/>
      <c r="AA95" s="33"/>
      <c r="AB95" s="33"/>
      <c r="AC95" s="33"/>
      <c r="AD95" s="33"/>
      <c r="AE95" s="33"/>
    </row>
    <row r="96" spans="1:31" s="2" customFormat="1" ht="15.2" customHeight="1">
      <c r="A96" s="33"/>
      <c r="B96" s="34"/>
      <c r="C96" s="28" t="s">
        <v>28</v>
      </c>
      <c r="D96" s="33"/>
      <c r="E96" s="33"/>
      <c r="F96" s="26" t="str">
        <f>IF(E22="","",E22)</f>
        <v>Vyplň údaj</v>
      </c>
      <c r="G96" s="33"/>
      <c r="H96" s="33"/>
      <c r="I96" s="28" t="s">
        <v>33</v>
      </c>
      <c r="J96" s="31" t="str">
        <f>E28</f>
        <v xml:space="preserve"> </v>
      </c>
      <c r="K96" s="33"/>
      <c r="L96" s="43"/>
      <c r="S96" s="33"/>
      <c r="T96" s="33"/>
      <c r="U96" s="33"/>
      <c r="V96" s="33"/>
      <c r="W96" s="33"/>
      <c r="X96" s="33"/>
      <c r="Y96" s="33"/>
      <c r="Z96" s="33"/>
      <c r="AA96" s="33"/>
      <c r="AB96" s="33"/>
      <c r="AC96" s="33"/>
      <c r="AD96" s="33"/>
      <c r="AE96" s="33"/>
    </row>
    <row r="97" spans="1:47" s="2" customFormat="1" ht="10.35" customHeight="1">
      <c r="A97" s="33"/>
      <c r="B97" s="34"/>
      <c r="C97" s="33"/>
      <c r="D97" s="33"/>
      <c r="E97" s="33"/>
      <c r="F97" s="33"/>
      <c r="G97" s="33"/>
      <c r="H97" s="33"/>
      <c r="I97" s="33"/>
      <c r="J97" s="33"/>
      <c r="K97" s="33"/>
      <c r="L97" s="43"/>
      <c r="S97" s="33"/>
      <c r="T97" s="33"/>
      <c r="U97" s="33"/>
      <c r="V97" s="33"/>
      <c r="W97" s="33"/>
      <c r="X97" s="33"/>
      <c r="Y97" s="33"/>
      <c r="Z97" s="33"/>
      <c r="AA97" s="33"/>
      <c r="AB97" s="33"/>
      <c r="AC97" s="33"/>
      <c r="AD97" s="33"/>
      <c r="AE97" s="33"/>
    </row>
    <row r="98" spans="1:47" s="2" customFormat="1" ht="29.25" customHeight="1">
      <c r="A98" s="33"/>
      <c r="B98" s="34"/>
      <c r="C98" s="115" t="s">
        <v>119</v>
      </c>
      <c r="D98" s="107"/>
      <c r="E98" s="107"/>
      <c r="F98" s="107"/>
      <c r="G98" s="107"/>
      <c r="H98" s="107"/>
      <c r="I98" s="107"/>
      <c r="J98" s="116" t="s">
        <v>120</v>
      </c>
      <c r="K98" s="107"/>
      <c r="L98" s="43"/>
      <c r="S98" s="33"/>
      <c r="T98" s="33"/>
      <c r="U98" s="33"/>
      <c r="V98" s="33"/>
      <c r="W98" s="33"/>
      <c r="X98" s="33"/>
      <c r="Y98" s="33"/>
      <c r="Z98" s="33"/>
      <c r="AA98" s="33"/>
      <c r="AB98" s="33"/>
      <c r="AC98" s="33"/>
      <c r="AD98" s="33"/>
      <c r="AE98" s="33"/>
    </row>
    <row r="99" spans="1:47" s="2" customFormat="1" ht="10.35" customHeight="1">
      <c r="A99" s="33"/>
      <c r="B99" s="34"/>
      <c r="C99" s="33"/>
      <c r="D99" s="33"/>
      <c r="E99" s="33"/>
      <c r="F99" s="33"/>
      <c r="G99" s="33"/>
      <c r="H99" s="33"/>
      <c r="I99" s="33"/>
      <c r="J99" s="33"/>
      <c r="K99" s="33"/>
      <c r="L99" s="43"/>
      <c r="S99" s="33"/>
      <c r="T99" s="33"/>
      <c r="U99" s="33"/>
      <c r="V99" s="33"/>
      <c r="W99" s="33"/>
      <c r="X99" s="33"/>
      <c r="Y99" s="33"/>
      <c r="Z99" s="33"/>
      <c r="AA99" s="33"/>
      <c r="AB99" s="33"/>
      <c r="AC99" s="33"/>
      <c r="AD99" s="33"/>
      <c r="AE99" s="33"/>
    </row>
    <row r="100" spans="1:47" s="2" customFormat="1" ht="22.9" customHeight="1">
      <c r="A100" s="33"/>
      <c r="B100" s="34"/>
      <c r="C100" s="117" t="s">
        <v>121</v>
      </c>
      <c r="D100" s="33"/>
      <c r="E100" s="33"/>
      <c r="F100" s="33"/>
      <c r="G100" s="33"/>
      <c r="H100" s="33"/>
      <c r="I100" s="33"/>
      <c r="J100" s="72">
        <f>J132</f>
        <v>0</v>
      </c>
      <c r="K100" s="33"/>
      <c r="L100" s="43"/>
      <c r="S100" s="33"/>
      <c r="T100" s="33"/>
      <c r="U100" s="33"/>
      <c r="V100" s="33"/>
      <c r="W100" s="33"/>
      <c r="X100" s="33"/>
      <c r="Y100" s="33"/>
      <c r="Z100" s="33"/>
      <c r="AA100" s="33"/>
      <c r="AB100" s="33"/>
      <c r="AC100" s="33"/>
      <c r="AD100" s="33"/>
      <c r="AE100" s="33"/>
      <c r="AU100" s="18" t="s">
        <v>122</v>
      </c>
    </row>
    <row r="101" spans="1:47" s="9" customFormat="1" ht="24.95" customHeight="1">
      <c r="B101" s="118"/>
      <c r="D101" s="119" t="s">
        <v>1396</v>
      </c>
      <c r="E101" s="120"/>
      <c r="F101" s="120"/>
      <c r="G101" s="120"/>
      <c r="H101" s="120"/>
      <c r="I101" s="120"/>
      <c r="J101" s="121">
        <f>J133</f>
        <v>0</v>
      </c>
      <c r="L101" s="118"/>
    </row>
    <row r="102" spans="1:47" s="10" customFormat="1" ht="19.899999999999999" customHeight="1">
      <c r="B102" s="122"/>
      <c r="D102" s="123" t="s">
        <v>1807</v>
      </c>
      <c r="E102" s="124"/>
      <c r="F102" s="124"/>
      <c r="G102" s="124"/>
      <c r="H102" s="124"/>
      <c r="I102" s="124"/>
      <c r="J102" s="125">
        <f>J134</f>
        <v>0</v>
      </c>
      <c r="L102" s="122"/>
    </row>
    <row r="103" spans="1:47" s="10" customFormat="1" ht="14.85" customHeight="1">
      <c r="B103" s="122"/>
      <c r="D103" s="123" t="s">
        <v>1808</v>
      </c>
      <c r="E103" s="124"/>
      <c r="F103" s="124"/>
      <c r="G103" s="124"/>
      <c r="H103" s="124"/>
      <c r="I103" s="124"/>
      <c r="J103" s="125">
        <f>J135</f>
        <v>0</v>
      </c>
      <c r="L103" s="122"/>
    </row>
    <row r="104" spans="1:47" s="10" customFormat="1" ht="14.85" customHeight="1">
      <c r="B104" s="122"/>
      <c r="D104" s="123" t="s">
        <v>1809</v>
      </c>
      <c r="E104" s="124"/>
      <c r="F104" s="124"/>
      <c r="G104" s="124"/>
      <c r="H104" s="124"/>
      <c r="I104" s="124"/>
      <c r="J104" s="125">
        <f>J172</f>
        <v>0</v>
      </c>
      <c r="L104" s="122"/>
    </row>
    <row r="105" spans="1:47" s="10" customFormat="1" ht="14.85" customHeight="1">
      <c r="B105" s="122"/>
      <c r="D105" s="123" t="s">
        <v>1810</v>
      </c>
      <c r="E105" s="124"/>
      <c r="F105" s="124"/>
      <c r="G105" s="124"/>
      <c r="H105" s="124"/>
      <c r="I105" s="124"/>
      <c r="J105" s="125">
        <f>J175</f>
        <v>0</v>
      </c>
      <c r="L105" s="122"/>
    </row>
    <row r="106" spans="1:47" s="10" customFormat="1" ht="14.85" customHeight="1">
      <c r="B106" s="122"/>
      <c r="D106" s="123" t="s">
        <v>1811</v>
      </c>
      <c r="E106" s="124"/>
      <c r="F106" s="124"/>
      <c r="G106" s="124"/>
      <c r="H106" s="124"/>
      <c r="I106" s="124"/>
      <c r="J106" s="125">
        <f>J182</f>
        <v>0</v>
      </c>
      <c r="L106" s="122"/>
    </row>
    <row r="107" spans="1:47" s="10" customFormat="1" ht="14.85" customHeight="1">
      <c r="B107" s="122"/>
      <c r="D107" s="123" t="s">
        <v>1812</v>
      </c>
      <c r="E107" s="124"/>
      <c r="F107" s="124"/>
      <c r="G107" s="124"/>
      <c r="H107" s="124"/>
      <c r="I107" s="124"/>
      <c r="J107" s="125">
        <f>J197</f>
        <v>0</v>
      </c>
      <c r="L107" s="122"/>
    </row>
    <row r="108" spans="1:47" s="10" customFormat="1" ht="14.85" customHeight="1">
      <c r="B108" s="122"/>
      <c r="D108" s="123" t="s">
        <v>1813</v>
      </c>
      <c r="E108" s="124"/>
      <c r="F108" s="124"/>
      <c r="G108" s="124"/>
      <c r="H108" s="124"/>
      <c r="I108" s="124"/>
      <c r="J108" s="125">
        <f>J208</f>
        <v>0</v>
      </c>
      <c r="L108" s="122"/>
    </row>
    <row r="109" spans="1:47" s="2" customFormat="1" ht="21.75" customHeight="1">
      <c r="A109" s="33"/>
      <c r="B109" s="34"/>
      <c r="C109" s="33"/>
      <c r="D109" s="33"/>
      <c r="E109" s="33"/>
      <c r="F109" s="33"/>
      <c r="G109" s="33"/>
      <c r="H109" s="33"/>
      <c r="I109" s="33"/>
      <c r="J109" s="33"/>
      <c r="K109" s="33"/>
      <c r="L109" s="43"/>
      <c r="S109" s="33"/>
      <c r="T109" s="33"/>
      <c r="U109" s="33"/>
      <c r="V109" s="33"/>
      <c r="W109" s="33"/>
      <c r="X109" s="33"/>
      <c r="Y109" s="33"/>
      <c r="Z109" s="33"/>
      <c r="AA109" s="33"/>
      <c r="AB109" s="33"/>
      <c r="AC109" s="33"/>
      <c r="AD109" s="33"/>
      <c r="AE109" s="33"/>
    </row>
    <row r="110" spans="1:47" s="2" customFormat="1" ht="6.95" customHeight="1">
      <c r="A110" s="33"/>
      <c r="B110" s="48"/>
      <c r="C110" s="49"/>
      <c r="D110" s="49"/>
      <c r="E110" s="49"/>
      <c r="F110" s="49"/>
      <c r="G110" s="49"/>
      <c r="H110" s="49"/>
      <c r="I110" s="49"/>
      <c r="J110" s="49"/>
      <c r="K110" s="49"/>
      <c r="L110" s="43"/>
      <c r="S110" s="33"/>
      <c r="T110" s="33"/>
      <c r="U110" s="33"/>
      <c r="V110" s="33"/>
      <c r="W110" s="33"/>
      <c r="X110" s="33"/>
      <c r="Y110" s="33"/>
      <c r="Z110" s="33"/>
      <c r="AA110" s="33"/>
      <c r="AB110" s="33"/>
      <c r="AC110" s="33"/>
      <c r="AD110" s="33"/>
      <c r="AE110" s="33"/>
    </row>
    <row r="114" spans="1:31" s="2" customFormat="1" ht="6.95" customHeight="1">
      <c r="A114" s="33"/>
      <c r="B114" s="50"/>
      <c r="C114" s="51"/>
      <c r="D114" s="51"/>
      <c r="E114" s="51"/>
      <c r="F114" s="51"/>
      <c r="G114" s="51"/>
      <c r="H114" s="51"/>
      <c r="I114" s="51"/>
      <c r="J114" s="51"/>
      <c r="K114" s="51"/>
      <c r="L114" s="43"/>
      <c r="S114" s="33"/>
      <c r="T114" s="33"/>
      <c r="U114" s="33"/>
      <c r="V114" s="33"/>
      <c r="W114" s="33"/>
      <c r="X114" s="33"/>
      <c r="Y114" s="33"/>
      <c r="Z114" s="33"/>
      <c r="AA114" s="33"/>
      <c r="AB114" s="33"/>
      <c r="AC114" s="33"/>
      <c r="AD114" s="33"/>
      <c r="AE114" s="33"/>
    </row>
    <row r="115" spans="1:31" s="2" customFormat="1" ht="24.95" customHeight="1">
      <c r="A115" s="33"/>
      <c r="B115" s="34"/>
      <c r="C115" s="22" t="s">
        <v>142</v>
      </c>
      <c r="D115" s="33"/>
      <c r="E115" s="33"/>
      <c r="F115" s="33"/>
      <c r="G115" s="33"/>
      <c r="H115" s="33"/>
      <c r="I115" s="33"/>
      <c r="J115" s="33"/>
      <c r="K115" s="33"/>
      <c r="L115" s="43"/>
      <c r="S115" s="33"/>
      <c r="T115" s="33"/>
      <c r="U115" s="33"/>
      <c r="V115" s="33"/>
      <c r="W115" s="33"/>
      <c r="X115" s="33"/>
      <c r="Y115" s="33"/>
      <c r="Z115" s="33"/>
      <c r="AA115" s="33"/>
      <c r="AB115" s="33"/>
      <c r="AC115" s="33"/>
      <c r="AD115" s="33"/>
      <c r="AE115" s="33"/>
    </row>
    <row r="116" spans="1:31" s="2" customFormat="1" ht="6.95" customHeight="1">
      <c r="A116" s="33"/>
      <c r="B116" s="34"/>
      <c r="C116" s="33"/>
      <c r="D116" s="33"/>
      <c r="E116" s="33"/>
      <c r="F116" s="33"/>
      <c r="G116" s="33"/>
      <c r="H116" s="33"/>
      <c r="I116" s="33"/>
      <c r="J116" s="33"/>
      <c r="K116" s="33"/>
      <c r="L116" s="43"/>
      <c r="S116" s="33"/>
      <c r="T116" s="33"/>
      <c r="U116" s="33"/>
      <c r="V116" s="33"/>
      <c r="W116" s="33"/>
      <c r="X116" s="33"/>
      <c r="Y116" s="33"/>
      <c r="Z116" s="33"/>
      <c r="AA116" s="33"/>
      <c r="AB116" s="33"/>
      <c r="AC116" s="33"/>
      <c r="AD116" s="33"/>
      <c r="AE116" s="33"/>
    </row>
    <row r="117" spans="1:31" s="2" customFormat="1" ht="12" customHeight="1">
      <c r="A117" s="33"/>
      <c r="B117" s="34"/>
      <c r="C117" s="28" t="s">
        <v>16</v>
      </c>
      <c r="D117" s="33"/>
      <c r="E117" s="33"/>
      <c r="F117" s="33"/>
      <c r="G117" s="33"/>
      <c r="H117" s="33"/>
      <c r="I117" s="33"/>
      <c r="J117" s="33"/>
      <c r="K117" s="33"/>
      <c r="L117" s="43"/>
      <c r="S117" s="33"/>
      <c r="T117" s="33"/>
      <c r="U117" s="33"/>
      <c r="V117" s="33"/>
      <c r="W117" s="33"/>
      <c r="X117" s="33"/>
      <c r="Y117" s="33"/>
      <c r="Z117" s="33"/>
      <c r="AA117" s="33"/>
      <c r="AB117" s="33"/>
      <c r="AC117" s="33"/>
      <c r="AD117" s="33"/>
      <c r="AE117" s="33"/>
    </row>
    <row r="118" spans="1:31" s="2" customFormat="1" ht="16.5" customHeight="1">
      <c r="A118" s="33"/>
      <c r="B118" s="34"/>
      <c r="C118" s="33"/>
      <c r="D118" s="33"/>
      <c r="E118" s="264" t="str">
        <f>E7</f>
        <v>Brno, VDJ Chochola, rekonstrukce stavební části a technologie</v>
      </c>
      <c r="F118" s="265"/>
      <c r="G118" s="265"/>
      <c r="H118" s="265"/>
      <c r="I118" s="33"/>
      <c r="J118" s="33"/>
      <c r="K118" s="33"/>
      <c r="L118" s="43"/>
      <c r="S118" s="33"/>
      <c r="T118" s="33"/>
      <c r="U118" s="33"/>
      <c r="V118" s="33"/>
      <c r="W118" s="33"/>
      <c r="X118" s="33"/>
      <c r="Y118" s="33"/>
      <c r="Z118" s="33"/>
      <c r="AA118" s="33"/>
      <c r="AB118" s="33"/>
      <c r="AC118" s="33"/>
      <c r="AD118" s="33"/>
      <c r="AE118" s="33"/>
    </row>
    <row r="119" spans="1:31" s="1" customFormat="1" ht="12" customHeight="1">
      <c r="B119" s="21"/>
      <c r="C119" s="28" t="s">
        <v>112</v>
      </c>
      <c r="L119" s="21"/>
    </row>
    <row r="120" spans="1:31" s="1" customFormat="1" ht="16.5" customHeight="1">
      <c r="B120" s="21"/>
      <c r="E120" s="264" t="s">
        <v>113</v>
      </c>
      <c r="F120" s="248"/>
      <c r="G120" s="248"/>
      <c r="H120" s="248"/>
      <c r="L120" s="21"/>
    </row>
    <row r="121" spans="1:31" s="1" customFormat="1" ht="12" customHeight="1">
      <c r="B121" s="21"/>
      <c r="C121" s="28" t="s">
        <v>114</v>
      </c>
      <c r="L121" s="21"/>
    </row>
    <row r="122" spans="1:31" s="2" customFormat="1" ht="16.5" customHeight="1">
      <c r="A122" s="33"/>
      <c r="B122" s="34"/>
      <c r="C122" s="33"/>
      <c r="D122" s="33"/>
      <c r="E122" s="266" t="s">
        <v>115</v>
      </c>
      <c r="F122" s="267"/>
      <c r="G122" s="267"/>
      <c r="H122" s="267"/>
      <c r="I122" s="33"/>
      <c r="J122" s="33"/>
      <c r="K122" s="33"/>
      <c r="L122" s="43"/>
      <c r="S122" s="33"/>
      <c r="T122" s="33"/>
      <c r="U122" s="33"/>
      <c r="V122" s="33"/>
      <c r="W122" s="33"/>
      <c r="X122" s="33"/>
      <c r="Y122" s="33"/>
      <c r="Z122" s="33"/>
      <c r="AA122" s="33"/>
      <c r="AB122" s="33"/>
      <c r="AC122" s="33"/>
      <c r="AD122" s="33"/>
      <c r="AE122" s="33"/>
    </row>
    <row r="123" spans="1:31" s="2" customFormat="1" ht="12" customHeight="1">
      <c r="A123" s="33"/>
      <c r="B123" s="34"/>
      <c r="C123" s="28" t="s">
        <v>116</v>
      </c>
      <c r="D123" s="33"/>
      <c r="E123" s="33"/>
      <c r="F123" s="33"/>
      <c r="G123" s="33"/>
      <c r="H123" s="33"/>
      <c r="I123" s="33"/>
      <c r="J123" s="33"/>
      <c r="K123" s="33"/>
      <c r="L123" s="43"/>
      <c r="S123" s="33"/>
      <c r="T123" s="33"/>
      <c r="U123" s="33"/>
      <c r="V123" s="33"/>
      <c r="W123" s="33"/>
      <c r="X123" s="33"/>
      <c r="Y123" s="33"/>
      <c r="Z123" s="33"/>
      <c r="AA123" s="33"/>
      <c r="AB123" s="33"/>
      <c r="AC123" s="33"/>
      <c r="AD123" s="33"/>
      <c r="AE123" s="33"/>
    </row>
    <row r="124" spans="1:31" s="2" customFormat="1" ht="30" customHeight="1">
      <c r="A124" s="33"/>
      <c r="B124" s="34"/>
      <c r="C124" s="33"/>
      <c r="D124" s="33"/>
      <c r="E124" s="220" t="str">
        <f>E13</f>
        <v>0004 - SO 01.4 Stavební úpravy a rekonstrukce vodojemu - elektronické komunikace + Měření a regulace</v>
      </c>
      <c r="F124" s="267"/>
      <c r="G124" s="267"/>
      <c r="H124" s="267"/>
      <c r="I124" s="33"/>
      <c r="J124" s="33"/>
      <c r="K124" s="33"/>
      <c r="L124" s="43"/>
      <c r="S124" s="33"/>
      <c r="T124" s="33"/>
      <c r="U124" s="33"/>
      <c r="V124" s="33"/>
      <c r="W124" s="33"/>
      <c r="X124" s="33"/>
      <c r="Y124" s="33"/>
      <c r="Z124" s="33"/>
      <c r="AA124" s="33"/>
      <c r="AB124" s="33"/>
      <c r="AC124" s="33"/>
      <c r="AD124" s="33"/>
      <c r="AE124" s="33"/>
    </row>
    <row r="125" spans="1:31" s="2" customFormat="1" ht="6.95" customHeight="1">
      <c r="A125" s="33"/>
      <c r="B125" s="34"/>
      <c r="C125" s="33"/>
      <c r="D125" s="33"/>
      <c r="E125" s="33"/>
      <c r="F125" s="33"/>
      <c r="G125" s="33"/>
      <c r="H125" s="33"/>
      <c r="I125" s="33"/>
      <c r="J125" s="33"/>
      <c r="K125" s="33"/>
      <c r="L125" s="43"/>
      <c r="S125" s="33"/>
      <c r="T125" s="33"/>
      <c r="U125" s="33"/>
      <c r="V125" s="33"/>
      <c r="W125" s="33"/>
      <c r="X125" s="33"/>
      <c r="Y125" s="33"/>
      <c r="Z125" s="33"/>
      <c r="AA125" s="33"/>
      <c r="AB125" s="33"/>
      <c r="AC125" s="33"/>
      <c r="AD125" s="33"/>
      <c r="AE125" s="33"/>
    </row>
    <row r="126" spans="1:31" s="2" customFormat="1" ht="12" customHeight="1">
      <c r="A126" s="33"/>
      <c r="B126" s="34"/>
      <c r="C126" s="28" t="s">
        <v>20</v>
      </c>
      <c r="D126" s="33"/>
      <c r="E126" s="33"/>
      <c r="F126" s="26" t="str">
        <f>F16</f>
        <v xml:space="preserve"> </v>
      </c>
      <c r="G126" s="33"/>
      <c r="H126" s="33"/>
      <c r="I126" s="28" t="s">
        <v>22</v>
      </c>
      <c r="J126" s="56" t="str">
        <f>IF(J16="","",J16)</f>
        <v>23. 4. 2025</v>
      </c>
      <c r="K126" s="33"/>
      <c r="L126" s="43"/>
      <c r="S126" s="33"/>
      <c r="T126" s="33"/>
      <c r="U126" s="33"/>
      <c r="V126" s="33"/>
      <c r="W126" s="33"/>
      <c r="X126" s="33"/>
      <c r="Y126" s="33"/>
      <c r="Z126" s="33"/>
      <c r="AA126" s="33"/>
      <c r="AB126" s="33"/>
      <c r="AC126" s="33"/>
      <c r="AD126" s="33"/>
      <c r="AE126" s="33"/>
    </row>
    <row r="127" spans="1:31" s="2" customFormat="1" ht="6.95" customHeight="1">
      <c r="A127" s="33"/>
      <c r="B127" s="34"/>
      <c r="C127" s="33"/>
      <c r="D127" s="33"/>
      <c r="E127" s="33"/>
      <c r="F127" s="33"/>
      <c r="G127" s="33"/>
      <c r="H127" s="33"/>
      <c r="I127" s="33"/>
      <c r="J127" s="33"/>
      <c r="K127" s="33"/>
      <c r="L127" s="43"/>
      <c r="S127" s="33"/>
      <c r="T127" s="33"/>
      <c r="U127" s="33"/>
      <c r="V127" s="33"/>
      <c r="W127" s="33"/>
      <c r="X127" s="33"/>
      <c r="Y127" s="33"/>
      <c r="Z127" s="33"/>
      <c r="AA127" s="33"/>
      <c r="AB127" s="33"/>
      <c r="AC127" s="33"/>
      <c r="AD127" s="33"/>
      <c r="AE127" s="33"/>
    </row>
    <row r="128" spans="1:31" s="2" customFormat="1" ht="25.7" customHeight="1">
      <c r="A128" s="33"/>
      <c r="B128" s="34"/>
      <c r="C128" s="28" t="s">
        <v>24</v>
      </c>
      <c r="D128" s="33"/>
      <c r="E128" s="33"/>
      <c r="F128" s="26" t="str">
        <f>E19</f>
        <v>Statutární město Brno</v>
      </c>
      <c r="G128" s="33"/>
      <c r="H128" s="33"/>
      <c r="I128" s="28" t="s">
        <v>30</v>
      </c>
      <c r="J128" s="31" t="str">
        <f>E25</f>
        <v>Sweco a.s., divize Morava</v>
      </c>
      <c r="K128" s="33"/>
      <c r="L128" s="43"/>
      <c r="S128" s="33"/>
      <c r="T128" s="33"/>
      <c r="U128" s="33"/>
      <c r="V128" s="33"/>
      <c r="W128" s="33"/>
      <c r="X128" s="33"/>
      <c r="Y128" s="33"/>
      <c r="Z128" s="33"/>
      <c r="AA128" s="33"/>
      <c r="AB128" s="33"/>
      <c r="AC128" s="33"/>
      <c r="AD128" s="33"/>
      <c r="AE128" s="33"/>
    </row>
    <row r="129" spans="1:65" s="2" customFormat="1" ht="15.2" customHeight="1">
      <c r="A129" s="33"/>
      <c r="B129" s="34"/>
      <c r="C129" s="28" t="s">
        <v>28</v>
      </c>
      <c r="D129" s="33"/>
      <c r="E129" s="33"/>
      <c r="F129" s="26" t="str">
        <f>IF(E22="","",E22)</f>
        <v>Vyplň údaj</v>
      </c>
      <c r="G129" s="33"/>
      <c r="H129" s="33"/>
      <c r="I129" s="28" t="s">
        <v>33</v>
      </c>
      <c r="J129" s="31" t="str">
        <f>E28</f>
        <v xml:space="preserve"> </v>
      </c>
      <c r="K129" s="33"/>
      <c r="L129" s="43"/>
      <c r="S129" s="33"/>
      <c r="T129" s="33"/>
      <c r="U129" s="33"/>
      <c r="V129" s="33"/>
      <c r="W129" s="33"/>
      <c r="X129" s="33"/>
      <c r="Y129" s="33"/>
      <c r="Z129" s="33"/>
      <c r="AA129" s="33"/>
      <c r="AB129" s="33"/>
      <c r="AC129" s="33"/>
      <c r="AD129" s="33"/>
      <c r="AE129" s="33"/>
    </row>
    <row r="130" spans="1:65" s="2" customFormat="1" ht="10.35" customHeight="1">
      <c r="A130" s="33"/>
      <c r="B130" s="34"/>
      <c r="C130" s="33"/>
      <c r="D130" s="33"/>
      <c r="E130" s="33"/>
      <c r="F130" s="33"/>
      <c r="G130" s="33"/>
      <c r="H130" s="33"/>
      <c r="I130" s="33"/>
      <c r="J130" s="33"/>
      <c r="K130" s="33"/>
      <c r="L130" s="43"/>
      <c r="S130" s="33"/>
      <c r="T130" s="33"/>
      <c r="U130" s="33"/>
      <c r="V130" s="33"/>
      <c r="W130" s="33"/>
      <c r="X130" s="33"/>
      <c r="Y130" s="33"/>
      <c r="Z130" s="33"/>
      <c r="AA130" s="33"/>
      <c r="AB130" s="33"/>
      <c r="AC130" s="33"/>
      <c r="AD130" s="33"/>
      <c r="AE130" s="33"/>
    </row>
    <row r="131" spans="1:65" s="11" customFormat="1" ht="29.25" customHeight="1">
      <c r="A131" s="126"/>
      <c r="B131" s="127"/>
      <c r="C131" s="128" t="s">
        <v>143</v>
      </c>
      <c r="D131" s="129" t="s">
        <v>60</v>
      </c>
      <c r="E131" s="129" t="s">
        <v>56</v>
      </c>
      <c r="F131" s="129" t="s">
        <v>57</v>
      </c>
      <c r="G131" s="129" t="s">
        <v>144</v>
      </c>
      <c r="H131" s="129" t="s">
        <v>145</v>
      </c>
      <c r="I131" s="129" t="s">
        <v>146</v>
      </c>
      <c r="J131" s="129" t="s">
        <v>120</v>
      </c>
      <c r="K131" s="130" t="s">
        <v>147</v>
      </c>
      <c r="L131" s="131"/>
      <c r="M131" s="63" t="s">
        <v>1</v>
      </c>
      <c r="N131" s="64" t="s">
        <v>39</v>
      </c>
      <c r="O131" s="64" t="s">
        <v>148</v>
      </c>
      <c r="P131" s="64" t="s">
        <v>149</v>
      </c>
      <c r="Q131" s="64" t="s">
        <v>150</v>
      </c>
      <c r="R131" s="64" t="s">
        <v>151</v>
      </c>
      <c r="S131" s="64" t="s">
        <v>152</v>
      </c>
      <c r="T131" s="65" t="s">
        <v>153</v>
      </c>
      <c r="U131" s="126"/>
      <c r="V131" s="126"/>
      <c r="W131" s="126"/>
      <c r="X131" s="126"/>
      <c r="Y131" s="126"/>
      <c r="Z131" s="126"/>
      <c r="AA131" s="126"/>
      <c r="AB131" s="126"/>
      <c r="AC131" s="126"/>
      <c r="AD131" s="126"/>
      <c r="AE131" s="126"/>
    </row>
    <row r="132" spans="1:65" s="2" customFormat="1" ht="22.9" customHeight="1">
      <c r="A132" s="33"/>
      <c r="B132" s="34"/>
      <c r="C132" s="70" t="s">
        <v>154</v>
      </c>
      <c r="D132" s="33"/>
      <c r="E132" s="33"/>
      <c r="F132" s="33"/>
      <c r="G132" s="33"/>
      <c r="H132" s="33"/>
      <c r="I132" s="33"/>
      <c r="J132" s="132">
        <f>BK132</f>
        <v>0</v>
      </c>
      <c r="K132" s="33"/>
      <c r="L132" s="34"/>
      <c r="M132" s="66"/>
      <c r="N132" s="57"/>
      <c r="O132" s="67"/>
      <c r="P132" s="133">
        <f>P133</f>
        <v>0</v>
      </c>
      <c r="Q132" s="67"/>
      <c r="R132" s="133">
        <f>R133</f>
        <v>0</v>
      </c>
      <c r="S132" s="67"/>
      <c r="T132" s="134">
        <f>T133</f>
        <v>0</v>
      </c>
      <c r="U132" s="33"/>
      <c r="V132" s="33"/>
      <c r="W132" s="33"/>
      <c r="X132" s="33"/>
      <c r="Y132" s="33"/>
      <c r="Z132" s="33"/>
      <c r="AA132" s="33"/>
      <c r="AB132" s="33"/>
      <c r="AC132" s="33"/>
      <c r="AD132" s="33"/>
      <c r="AE132" s="33"/>
      <c r="AT132" s="18" t="s">
        <v>74</v>
      </c>
      <c r="AU132" s="18" t="s">
        <v>122</v>
      </c>
      <c r="BK132" s="135">
        <f>BK133</f>
        <v>0</v>
      </c>
    </row>
    <row r="133" spans="1:65" s="12" customFormat="1" ht="25.9" customHeight="1">
      <c r="B133" s="136"/>
      <c r="D133" s="137" t="s">
        <v>74</v>
      </c>
      <c r="E133" s="138" t="s">
        <v>299</v>
      </c>
      <c r="F133" s="138" t="s">
        <v>1773</v>
      </c>
      <c r="I133" s="139"/>
      <c r="J133" s="140">
        <f>BK133</f>
        <v>0</v>
      </c>
      <c r="L133" s="136"/>
      <c r="M133" s="141"/>
      <c r="N133" s="142"/>
      <c r="O133" s="142"/>
      <c r="P133" s="143">
        <f>P134</f>
        <v>0</v>
      </c>
      <c r="Q133" s="142"/>
      <c r="R133" s="143">
        <f>R134</f>
        <v>0</v>
      </c>
      <c r="S133" s="142"/>
      <c r="T133" s="144">
        <f>T134</f>
        <v>0</v>
      </c>
      <c r="AR133" s="137" t="s">
        <v>91</v>
      </c>
      <c r="AT133" s="145" t="s">
        <v>74</v>
      </c>
      <c r="AU133" s="145" t="s">
        <v>75</v>
      </c>
      <c r="AY133" s="137" t="s">
        <v>157</v>
      </c>
      <c r="BK133" s="146">
        <f>BK134</f>
        <v>0</v>
      </c>
    </row>
    <row r="134" spans="1:65" s="12" customFormat="1" ht="22.9" customHeight="1">
      <c r="B134" s="136"/>
      <c r="D134" s="137" t="s">
        <v>74</v>
      </c>
      <c r="E134" s="147" t="s">
        <v>1814</v>
      </c>
      <c r="F134" s="147" t="s">
        <v>1815</v>
      </c>
      <c r="I134" s="139"/>
      <c r="J134" s="148">
        <f>BK134</f>
        <v>0</v>
      </c>
      <c r="L134" s="136"/>
      <c r="M134" s="141"/>
      <c r="N134" s="142"/>
      <c r="O134" s="142"/>
      <c r="P134" s="143">
        <f>P135+P172+P175+P182+P197+P208</f>
        <v>0</v>
      </c>
      <c r="Q134" s="142"/>
      <c r="R134" s="143">
        <f>R135+R172+R175+R182+R197+R208</f>
        <v>0</v>
      </c>
      <c r="S134" s="142"/>
      <c r="T134" s="144">
        <f>T135+T172+T175+T182+T197+T208</f>
        <v>0</v>
      </c>
      <c r="AR134" s="137" t="s">
        <v>91</v>
      </c>
      <c r="AT134" s="145" t="s">
        <v>74</v>
      </c>
      <c r="AU134" s="145" t="s">
        <v>81</v>
      </c>
      <c r="AY134" s="137" t="s">
        <v>157</v>
      </c>
      <c r="BK134" s="146">
        <f>BK135+BK172+BK175+BK182+BK197+BK208</f>
        <v>0</v>
      </c>
    </row>
    <row r="135" spans="1:65" s="12" customFormat="1" ht="20.85" customHeight="1">
      <c r="B135" s="136"/>
      <c r="D135" s="137" t="s">
        <v>74</v>
      </c>
      <c r="E135" s="147" t="s">
        <v>1354</v>
      </c>
      <c r="F135" s="147" t="s">
        <v>1816</v>
      </c>
      <c r="I135" s="139"/>
      <c r="J135" s="148">
        <f>BK135</f>
        <v>0</v>
      </c>
      <c r="L135" s="136"/>
      <c r="M135" s="141"/>
      <c r="N135" s="142"/>
      <c r="O135" s="142"/>
      <c r="P135" s="143">
        <f>SUM(P136:P171)</f>
        <v>0</v>
      </c>
      <c r="Q135" s="142"/>
      <c r="R135" s="143">
        <f>SUM(R136:R171)</f>
        <v>0</v>
      </c>
      <c r="S135" s="142"/>
      <c r="T135" s="144">
        <f>SUM(T136:T171)</f>
        <v>0</v>
      </c>
      <c r="AR135" s="137" t="s">
        <v>81</v>
      </c>
      <c r="AT135" s="145" t="s">
        <v>74</v>
      </c>
      <c r="AU135" s="145" t="s">
        <v>83</v>
      </c>
      <c r="AY135" s="137" t="s">
        <v>157</v>
      </c>
      <c r="BK135" s="146">
        <f>SUM(BK136:BK171)</f>
        <v>0</v>
      </c>
    </row>
    <row r="136" spans="1:65" s="2" customFormat="1" ht="24.2" customHeight="1">
      <c r="A136" s="33"/>
      <c r="B136" s="149"/>
      <c r="C136" s="150" t="s">
        <v>81</v>
      </c>
      <c r="D136" s="150" t="s">
        <v>159</v>
      </c>
      <c r="E136" s="151" t="s">
        <v>1817</v>
      </c>
      <c r="F136" s="152" t="s">
        <v>1818</v>
      </c>
      <c r="G136" s="153" t="s">
        <v>459</v>
      </c>
      <c r="H136" s="154">
        <v>1</v>
      </c>
      <c r="I136" s="155"/>
      <c r="J136" s="156">
        <f>ROUND(I136*H136,2)</f>
        <v>0</v>
      </c>
      <c r="K136" s="152" t="s">
        <v>1</v>
      </c>
      <c r="L136" s="34"/>
      <c r="M136" s="157" t="s">
        <v>1</v>
      </c>
      <c r="N136" s="158" t="s">
        <v>40</v>
      </c>
      <c r="O136" s="59"/>
      <c r="P136" s="159">
        <f>O136*H136</f>
        <v>0</v>
      </c>
      <c r="Q136" s="159">
        <v>0</v>
      </c>
      <c r="R136" s="159">
        <f>Q136*H136</f>
        <v>0</v>
      </c>
      <c r="S136" s="159">
        <v>0</v>
      </c>
      <c r="T136" s="160">
        <f>S136*H136</f>
        <v>0</v>
      </c>
      <c r="U136" s="33"/>
      <c r="V136" s="33"/>
      <c r="W136" s="33"/>
      <c r="X136" s="33"/>
      <c r="Y136" s="33"/>
      <c r="Z136" s="33"/>
      <c r="AA136" s="33"/>
      <c r="AB136" s="33"/>
      <c r="AC136" s="33"/>
      <c r="AD136" s="33"/>
      <c r="AE136" s="33"/>
      <c r="AR136" s="161" t="s">
        <v>164</v>
      </c>
      <c r="AT136" s="161" t="s">
        <v>159</v>
      </c>
      <c r="AU136" s="161" t="s">
        <v>91</v>
      </c>
      <c r="AY136" s="18" t="s">
        <v>157</v>
      </c>
      <c r="BE136" s="162">
        <f>IF(N136="základní",J136,0)</f>
        <v>0</v>
      </c>
      <c r="BF136" s="162">
        <f>IF(N136="snížená",J136,0)</f>
        <v>0</v>
      </c>
      <c r="BG136" s="162">
        <f>IF(N136="zákl. přenesená",J136,0)</f>
        <v>0</v>
      </c>
      <c r="BH136" s="162">
        <f>IF(N136="sníž. přenesená",J136,0)</f>
        <v>0</v>
      </c>
      <c r="BI136" s="162">
        <f>IF(N136="nulová",J136,0)</f>
        <v>0</v>
      </c>
      <c r="BJ136" s="18" t="s">
        <v>81</v>
      </c>
      <c r="BK136" s="162">
        <f>ROUND(I136*H136,2)</f>
        <v>0</v>
      </c>
      <c r="BL136" s="18" t="s">
        <v>164</v>
      </c>
      <c r="BM136" s="161" t="s">
        <v>83</v>
      </c>
    </row>
    <row r="137" spans="1:65" s="2" customFormat="1" ht="11.25">
      <c r="A137" s="33"/>
      <c r="B137" s="34"/>
      <c r="C137" s="33"/>
      <c r="D137" s="163" t="s">
        <v>166</v>
      </c>
      <c r="E137" s="33"/>
      <c r="F137" s="164" t="s">
        <v>1818</v>
      </c>
      <c r="G137" s="33"/>
      <c r="H137" s="33"/>
      <c r="I137" s="165"/>
      <c r="J137" s="33"/>
      <c r="K137" s="33"/>
      <c r="L137" s="34"/>
      <c r="M137" s="166"/>
      <c r="N137" s="167"/>
      <c r="O137" s="59"/>
      <c r="P137" s="59"/>
      <c r="Q137" s="59"/>
      <c r="R137" s="59"/>
      <c r="S137" s="59"/>
      <c r="T137" s="60"/>
      <c r="U137" s="33"/>
      <c r="V137" s="33"/>
      <c r="W137" s="33"/>
      <c r="X137" s="33"/>
      <c r="Y137" s="33"/>
      <c r="Z137" s="33"/>
      <c r="AA137" s="33"/>
      <c r="AB137" s="33"/>
      <c r="AC137" s="33"/>
      <c r="AD137" s="33"/>
      <c r="AE137" s="33"/>
      <c r="AT137" s="18" t="s">
        <v>166</v>
      </c>
      <c r="AU137" s="18" t="s">
        <v>91</v>
      </c>
    </row>
    <row r="138" spans="1:65" s="2" customFormat="1" ht="16.5" customHeight="1">
      <c r="A138" s="33"/>
      <c r="B138" s="149"/>
      <c r="C138" s="150" t="s">
        <v>83</v>
      </c>
      <c r="D138" s="150" t="s">
        <v>159</v>
      </c>
      <c r="E138" s="151" t="s">
        <v>1819</v>
      </c>
      <c r="F138" s="152" t="s">
        <v>1820</v>
      </c>
      <c r="G138" s="153" t="s">
        <v>358</v>
      </c>
      <c r="H138" s="154">
        <v>1</v>
      </c>
      <c r="I138" s="155"/>
      <c r="J138" s="156">
        <f>ROUND(I138*H138,2)</f>
        <v>0</v>
      </c>
      <c r="K138" s="152" t="s">
        <v>1</v>
      </c>
      <c r="L138" s="34"/>
      <c r="M138" s="157" t="s">
        <v>1</v>
      </c>
      <c r="N138" s="158" t="s">
        <v>40</v>
      </c>
      <c r="O138" s="59"/>
      <c r="P138" s="159">
        <f>O138*H138</f>
        <v>0</v>
      </c>
      <c r="Q138" s="159">
        <v>0</v>
      </c>
      <c r="R138" s="159">
        <f>Q138*H138</f>
        <v>0</v>
      </c>
      <c r="S138" s="159">
        <v>0</v>
      </c>
      <c r="T138" s="160">
        <f>S138*H138</f>
        <v>0</v>
      </c>
      <c r="U138" s="33"/>
      <c r="V138" s="33"/>
      <c r="W138" s="33"/>
      <c r="X138" s="33"/>
      <c r="Y138" s="33"/>
      <c r="Z138" s="33"/>
      <c r="AA138" s="33"/>
      <c r="AB138" s="33"/>
      <c r="AC138" s="33"/>
      <c r="AD138" s="33"/>
      <c r="AE138" s="33"/>
      <c r="AR138" s="161" t="s">
        <v>164</v>
      </c>
      <c r="AT138" s="161" t="s">
        <v>159</v>
      </c>
      <c r="AU138" s="161" t="s">
        <v>91</v>
      </c>
      <c r="AY138" s="18" t="s">
        <v>157</v>
      </c>
      <c r="BE138" s="162">
        <f>IF(N138="základní",J138,0)</f>
        <v>0</v>
      </c>
      <c r="BF138" s="162">
        <f>IF(N138="snížená",J138,0)</f>
        <v>0</v>
      </c>
      <c r="BG138" s="162">
        <f>IF(N138="zákl. přenesená",J138,0)</f>
        <v>0</v>
      </c>
      <c r="BH138" s="162">
        <f>IF(N138="sníž. přenesená",J138,0)</f>
        <v>0</v>
      </c>
      <c r="BI138" s="162">
        <f>IF(N138="nulová",J138,0)</f>
        <v>0</v>
      </c>
      <c r="BJ138" s="18" t="s">
        <v>81</v>
      </c>
      <c r="BK138" s="162">
        <f>ROUND(I138*H138,2)</f>
        <v>0</v>
      </c>
      <c r="BL138" s="18" t="s">
        <v>164</v>
      </c>
      <c r="BM138" s="161" t="s">
        <v>164</v>
      </c>
    </row>
    <row r="139" spans="1:65" s="2" customFormat="1" ht="11.25">
      <c r="A139" s="33"/>
      <c r="B139" s="34"/>
      <c r="C139" s="33"/>
      <c r="D139" s="163" t="s">
        <v>166</v>
      </c>
      <c r="E139" s="33"/>
      <c r="F139" s="164" t="s">
        <v>1820</v>
      </c>
      <c r="G139" s="33"/>
      <c r="H139" s="33"/>
      <c r="I139" s="165"/>
      <c r="J139" s="33"/>
      <c r="K139" s="33"/>
      <c r="L139" s="34"/>
      <c r="M139" s="166"/>
      <c r="N139" s="167"/>
      <c r="O139" s="59"/>
      <c r="P139" s="59"/>
      <c r="Q139" s="59"/>
      <c r="R139" s="59"/>
      <c r="S139" s="59"/>
      <c r="T139" s="60"/>
      <c r="U139" s="33"/>
      <c r="V139" s="33"/>
      <c r="W139" s="33"/>
      <c r="X139" s="33"/>
      <c r="Y139" s="33"/>
      <c r="Z139" s="33"/>
      <c r="AA139" s="33"/>
      <c r="AB139" s="33"/>
      <c r="AC139" s="33"/>
      <c r="AD139" s="33"/>
      <c r="AE139" s="33"/>
      <c r="AT139" s="18" t="s">
        <v>166</v>
      </c>
      <c r="AU139" s="18" t="s">
        <v>91</v>
      </c>
    </row>
    <row r="140" spans="1:65" s="2" customFormat="1" ht="16.5" customHeight="1">
      <c r="A140" s="33"/>
      <c r="B140" s="149"/>
      <c r="C140" s="150" t="s">
        <v>91</v>
      </c>
      <c r="D140" s="150" t="s">
        <v>159</v>
      </c>
      <c r="E140" s="151" t="s">
        <v>1821</v>
      </c>
      <c r="F140" s="152" t="s">
        <v>1822</v>
      </c>
      <c r="G140" s="153" t="s">
        <v>358</v>
      </c>
      <c r="H140" s="154">
        <v>1</v>
      </c>
      <c r="I140" s="155"/>
      <c r="J140" s="156">
        <f>ROUND(I140*H140,2)</f>
        <v>0</v>
      </c>
      <c r="K140" s="152" t="s">
        <v>1</v>
      </c>
      <c r="L140" s="34"/>
      <c r="M140" s="157" t="s">
        <v>1</v>
      </c>
      <c r="N140" s="158" t="s">
        <v>40</v>
      </c>
      <c r="O140" s="59"/>
      <c r="P140" s="159">
        <f>O140*H140</f>
        <v>0</v>
      </c>
      <c r="Q140" s="159">
        <v>0</v>
      </c>
      <c r="R140" s="159">
        <f>Q140*H140</f>
        <v>0</v>
      </c>
      <c r="S140" s="159">
        <v>0</v>
      </c>
      <c r="T140" s="160">
        <f>S140*H140</f>
        <v>0</v>
      </c>
      <c r="U140" s="33"/>
      <c r="V140" s="33"/>
      <c r="W140" s="33"/>
      <c r="X140" s="33"/>
      <c r="Y140" s="33"/>
      <c r="Z140" s="33"/>
      <c r="AA140" s="33"/>
      <c r="AB140" s="33"/>
      <c r="AC140" s="33"/>
      <c r="AD140" s="33"/>
      <c r="AE140" s="33"/>
      <c r="AR140" s="161" t="s">
        <v>164</v>
      </c>
      <c r="AT140" s="161" t="s">
        <v>159</v>
      </c>
      <c r="AU140" s="161" t="s">
        <v>91</v>
      </c>
      <c r="AY140" s="18" t="s">
        <v>157</v>
      </c>
      <c r="BE140" s="162">
        <f>IF(N140="základní",J140,0)</f>
        <v>0</v>
      </c>
      <c r="BF140" s="162">
        <f>IF(N140="snížená",J140,0)</f>
        <v>0</v>
      </c>
      <c r="BG140" s="162">
        <f>IF(N140="zákl. přenesená",J140,0)</f>
        <v>0</v>
      </c>
      <c r="BH140" s="162">
        <f>IF(N140="sníž. přenesená",J140,0)</f>
        <v>0</v>
      </c>
      <c r="BI140" s="162">
        <f>IF(N140="nulová",J140,0)</f>
        <v>0</v>
      </c>
      <c r="BJ140" s="18" t="s">
        <v>81</v>
      </c>
      <c r="BK140" s="162">
        <f>ROUND(I140*H140,2)</f>
        <v>0</v>
      </c>
      <c r="BL140" s="18" t="s">
        <v>164</v>
      </c>
      <c r="BM140" s="161" t="s">
        <v>205</v>
      </c>
    </row>
    <row r="141" spans="1:65" s="2" customFormat="1" ht="11.25">
      <c r="A141" s="33"/>
      <c r="B141" s="34"/>
      <c r="C141" s="33"/>
      <c r="D141" s="163" t="s">
        <v>166</v>
      </c>
      <c r="E141" s="33"/>
      <c r="F141" s="164" t="s">
        <v>1822</v>
      </c>
      <c r="G141" s="33"/>
      <c r="H141" s="33"/>
      <c r="I141" s="165"/>
      <c r="J141" s="33"/>
      <c r="K141" s="33"/>
      <c r="L141" s="34"/>
      <c r="M141" s="166"/>
      <c r="N141" s="167"/>
      <c r="O141" s="59"/>
      <c r="P141" s="59"/>
      <c r="Q141" s="59"/>
      <c r="R141" s="59"/>
      <c r="S141" s="59"/>
      <c r="T141" s="60"/>
      <c r="U141" s="33"/>
      <c r="V141" s="33"/>
      <c r="W141" s="33"/>
      <c r="X141" s="33"/>
      <c r="Y141" s="33"/>
      <c r="Z141" s="33"/>
      <c r="AA141" s="33"/>
      <c r="AB141" s="33"/>
      <c r="AC141" s="33"/>
      <c r="AD141" s="33"/>
      <c r="AE141" s="33"/>
      <c r="AT141" s="18" t="s">
        <v>166</v>
      </c>
      <c r="AU141" s="18" t="s">
        <v>91</v>
      </c>
    </row>
    <row r="142" spans="1:65" s="2" customFormat="1" ht="16.5" customHeight="1">
      <c r="A142" s="33"/>
      <c r="B142" s="149"/>
      <c r="C142" s="150" t="s">
        <v>164</v>
      </c>
      <c r="D142" s="150" t="s">
        <v>159</v>
      </c>
      <c r="E142" s="151" t="s">
        <v>1823</v>
      </c>
      <c r="F142" s="152" t="s">
        <v>1824</v>
      </c>
      <c r="G142" s="153" t="s">
        <v>358</v>
      </c>
      <c r="H142" s="154">
        <v>4</v>
      </c>
      <c r="I142" s="155"/>
      <c r="J142" s="156">
        <f>ROUND(I142*H142,2)</f>
        <v>0</v>
      </c>
      <c r="K142" s="152" t="s">
        <v>1</v>
      </c>
      <c r="L142" s="34"/>
      <c r="M142" s="157" t="s">
        <v>1</v>
      </c>
      <c r="N142" s="158" t="s">
        <v>40</v>
      </c>
      <c r="O142" s="59"/>
      <c r="P142" s="159">
        <f>O142*H142</f>
        <v>0</v>
      </c>
      <c r="Q142" s="159">
        <v>0</v>
      </c>
      <c r="R142" s="159">
        <f>Q142*H142</f>
        <v>0</v>
      </c>
      <c r="S142" s="159">
        <v>0</v>
      </c>
      <c r="T142" s="160">
        <f>S142*H142</f>
        <v>0</v>
      </c>
      <c r="U142" s="33"/>
      <c r="V142" s="33"/>
      <c r="W142" s="33"/>
      <c r="X142" s="33"/>
      <c r="Y142" s="33"/>
      <c r="Z142" s="33"/>
      <c r="AA142" s="33"/>
      <c r="AB142" s="33"/>
      <c r="AC142" s="33"/>
      <c r="AD142" s="33"/>
      <c r="AE142" s="33"/>
      <c r="AR142" s="161" t="s">
        <v>164</v>
      </c>
      <c r="AT142" s="161" t="s">
        <v>159</v>
      </c>
      <c r="AU142" s="161" t="s">
        <v>91</v>
      </c>
      <c r="AY142" s="18" t="s">
        <v>157</v>
      </c>
      <c r="BE142" s="162">
        <f>IF(N142="základní",J142,0)</f>
        <v>0</v>
      </c>
      <c r="BF142" s="162">
        <f>IF(N142="snížená",J142,0)</f>
        <v>0</v>
      </c>
      <c r="BG142" s="162">
        <f>IF(N142="zákl. přenesená",J142,0)</f>
        <v>0</v>
      </c>
      <c r="BH142" s="162">
        <f>IF(N142="sníž. přenesená",J142,0)</f>
        <v>0</v>
      </c>
      <c r="BI142" s="162">
        <f>IF(N142="nulová",J142,0)</f>
        <v>0</v>
      </c>
      <c r="BJ142" s="18" t="s">
        <v>81</v>
      </c>
      <c r="BK142" s="162">
        <f>ROUND(I142*H142,2)</f>
        <v>0</v>
      </c>
      <c r="BL142" s="18" t="s">
        <v>164</v>
      </c>
      <c r="BM142" s="161" t="s">
        <v>222</v>
      </c>
    </row>
    <row r="143" spans="1:65" s="2" customFormat="1" ht="11.25">
      <c r="A143" s="33"/>
      <c r="B143" s="34"/>
      <c r="C143" s="33"/>
      <c r="D143" s="163" t="s">
        <v>166</v>
      </c>
      <c r="E143" s="33"/>
      <c r="F143" s="164" t="s">
        <v>1824</v>
      </c>
      <c r="G143" s="33"/>
      <c r="H143" s="33"/>
      <c r="I143" s="165"/>
      <c r="J143" s="33"/>
      <c r="K143" s="33"/>
      <c r="L143" s="34"/>
      <c r="M143" s="166"/>
      <c r="N143" s="167"/>
      <c r="O143" s="59"/>
      <c r="P143" s="59"/>
      <c r="Q143" s="59"/>
      <c r="R143" s="59"/>
      <c r="S143" s="59"/>
      <c r="T143" s="60"/>
      <c r="U143" s="33"/>
      <c r="V143" s="33"/>
      <c r="W143" s="33"/>
      <c r="X143" s="33"/>
      <c r="Y143" s="33"/>
      <c r="Z143" s="33"/>
      <c r="AA143" s="33"/>
      <c r="AB143" s="33"/>
      <c r="AC143" s="33"/>
      <c r="AD143" s="33"/>
      <c r="AE143" s="33"/>
      <c r="AT143" s="18" t="s">
        <v>166</v>
      </c>
      <c r="AU143" s="18" t="s">
        <v>91</v>
      </c>
    </row>
    <row r="144" spans="1:65" s="2" customFormat="1" ht="16.5" customHeight="1">
      <c r="A144" s="33"/>
      <c r="B144" s="149"/>
      <c r="C144" s="150" t="s">
        <v>196</v>
      </c>
      <c r="D144" s="150" t="s">
        <v>159</v>
      </c>
      <c r="E144" s="151" t="s">
        <v>1825</v>
      </c>
      <c r="F144" s="152" t="s">
        <v>1826</v>
      </c>
      <c r="G144" s="153" t="s">
        <v>358</v>
      </c>
      <c r="H144" s="154">
        <v>2</v>
      </c>
      <c r="I144" s="155"/>
      <c r="J144" s="156">
        <f>ROUND(I144*H144,2)</f>
        <v>0</v>
      </c>
      <c r="K144" s="152" t="s">
        <v>1</v>
      </c>
      <c r="L144" s="34"/>
      <c r="M144" s="157" t="s">
        <v>1</v>
      </c>
      <c r="N144" s="158" t="s">
        <v>40</v>
      </c>
      <c r="O144" s="59"/>
      <c r="P144" s="159">
        <f>O144*H144</f>
        <v>0</v>
      </c>
      <c r="Q144" s="159">
        <v>0</v>
      </c>
      <c r="R144" s="159">
        <f>Q144*H144</f>
        <v>0</v>
      </c>
      <c r="S144" s="159">
        <v>0</v>
      </c>
      <c r="T144" s="160">
        <f>S144*H144</f>
        <v>0</v>
      </c>
      <c r="U144" s="33"/>
      <c r="V144" s="33"/>
      <c r="W144" s="33"/>
      <c r="X144" s="33"/>
      <c r="Y144" s="33"/>
      <c r="Z144" s="33"/>
      <c r="AA144" s="33"/>
      <c r="AB144" s="33"/>
      <c r="AC144" s="33"/>
      <c r="AD144" s="33"/>
      <c r="AE144" s="33"/>
      <c r="AR144" s="161" t="s">
        <v>164</v>
      </c>
      <c r="AT144" s="161" t="s">
        <v>159</v>
      </c>
      <c r="AU144" s="161" t="s">
        <v>91</v>
      </c>
      <c r="AY144" s="18" t="s">
        <v>157</v>
      </c>
      <c r="BE144" s="162">
        <f>IF(N144="základní",J144,0)</f>
        <v>0</v>
      </c>
      <c r="BF144" s="162">
        <f>IF(N144="snížená",J144,0)</f>
        <v>0</v>
      </c>
      <c r="BG144" s="162">
        <f>IF(N144="zákl. přenesená",J144,0)</f>
        <v>0</v>
      </c>
      <c r="BH144" s="162">
        <f>IF(N144="sníž. přenesená",J144,0)</f>
        <v>0</v>
      </c>
      <c r="BI144" s="162">
        <f>IF(N144="nulová",J144,0)</f>
        <v>0</v>
      </c>
      <c r="BJ144" s="18" t="s">
        <v>81</v>
      </c>
      <c r="BK144" s="162">
        <f>ROUND(I144*H144,2)</f>
        <v>0</v>
      </c>
      <c r="BL144" s="18" t="s">
        <v>164</v>
      </c>
      <c r="BM144" s="161" t="s">
        <v>234</v>
      </c>
    </row>
    <row r="145" spans="1:65" s="2" customFormat="1" ht="11.25">
      <c r="A145" s="33"/>
      <c r="B145" s="34"/>
      <c r="C145" s="33"/>
      <c r="D145" s="163" t="s">
        <v>166</v>
      </c>
      <c r="E145" s="33"/>
      <c r="F145" s="164" t="s">
        <v>1826</v>
      </c>
      <c r="G145" s="33"/>
      <c r="H145" s="33"/>
      <c r="I145" s="165"/>
      <c r="J145" s="33"/>
      <c r="K145" s="33"/>
      <c r="L145" s="34"/>
      <c r="M145" s="166"/>
      <c r="N145" s="167"/>
      <c r="O145" s="59"/>
      <c r="P145" s="59"/>
      <c r="Q145" s="59"/>
      <c r="R145" s="59"/>
      <c r="S145" s="59"/>
      <c r="T145" s="60"/>
      <c r="U145" s="33"/>
      <c r="V145" s="33"/>
      <c r="W145" s="33"/>
      <c r="X145" s="33"/>
      <c r="Y145" s="33"/>
      <c r="Z145" s="33"/>
      <c r="AA145" s="33"/>
      <c r="AB145" s="33"/>
      <c r="AC145" s="33"/>
      <c r="AD145" s="33"/>
      <c r="AE145" s="33"/>
      <c r="AT145" s="18" t="s">
        <v>166</v>
      </c>
      <c r="AU145" s="18" t="s">
        <v>91</v>
      </c>
    </row>
    <row r="146" spans="1:65" s="2" customFormat="1" ht="16.5" customHeight="1">
      <c r="A146" s="33"/>
      <c r="B146" s="149"/>
      <c r="C146" s="150" t="s">
        <v>205</v>
      </c>
      <c r="D146" s="150" t="s">
        <v>159</v>
      </c>
      <c r="E146" s="151" t="s">
        <v>1827</v>
      </c>
      <c r="F146" s="152" t="s">
        <v>1828</v>
      </c>
      <c r="G146" s="153" t="s">
        <v>358</v>
      </c>
      <c r="H146" s="154">
        <v>2</v>
      </c>
      <c r="I146" s="155"/>
      <c r="J146" s="156">
        <f>ROUND(I146*H146,2)</f>
        <v>0</v>
      </c>
      <c r="K146" s="152" t="s">
        <v>1</v>
      </c>
      <c r="L146" s="34"/>
      <c r="M146" s="157" t="s">
        <v>1</v>
      </c>
      <c r="N146" s="158" t="s">
        <v>40</v>
      </c>
      <c r="O146" s="59"/>
      <c r="P146" s="159">
        <f>O146*H146</f>
        <v>0</v>
      </c>
      <c r="Q146" s="159">
        <v>0</v>
      </c>
      <c r="R146" s="159">
        <f>Q146*H146</f>
        <v>0</v>
      </c>
      <c r="S146" s="159">
        <v>0</v>
      </c>
      <c r="T146" s="160">
        <f>S146*H146</f>
        <v>0</v>
      </c>
      <c r="U146" s="33"/>
      <c r="V146" s="33"/>
      <c r="W146" s="33"/>
      <c r="X146" s="33"/>
      <c r="Y146" s="33"/>
      <c r="Z146" s="33"/>
      <c r="AA146" s="33"/>
      <c r="AB146" s="33"/>
      <c r="AC146" s="33"/>
      <c r="AD146" s="33"/>
      <c r="AE146" s="33"/>
      <c r="AR146" s="161" t="s">
        <v>164</v>
      </c>
      <c r="AT146" s="161" t="s">
        <v>159</v>
      </c>
      <c r="AU146" s="161" t="s">
        <v>91</v>
      </c>
      <c r="AY146" s="18" t="s">
        <v>157</v>
      </c>
      <c r="BE146" s="162">
        <f>IF(N146="základní",J146,0)</f>
        <v>0</v>
      </c>
      <c r="BF146" s="162">
        <f>IF(N146="snížená",J146,0)</f>
        <v>0</v>
      </c>
      <c r="BG146" s="162">
        <f>IF(N146="zákl. přenesená",J146,0)</f>
        <v>0</v>
      </c>
      <c r="BH146" s="162">
        <f>IF(N146="sníž. přenesená",J146,0)</f>
        <v>0</v>
      </c>
      <c r="BI146" s="162">
        <f>IF(N146="nulová",J146,0)</f>
        <v>0</v>
      </c>
      <c r="BJ146" s="18" t="s">
        <v>81</v>
      </c>
      <c r="BK146" s="162">
        <f>ROUND(I146*H146,2)</f>
        <v>0</v>
      </c>
      <c r="BL146" s="18" t="s">
        <v>164</v>
      </c>
      <c r="BM146" s="161" t="s">
        <v>8</v>
      </c>
    </row>
    <row r="147" spans="1:65" s="2" customFormat="1" ht="11.25">
      <c r="A147" s="33"/>
      <c r="B147" s="34"/>
      <c r="C147" s="33"/>
      <c r="D147" s="163" t="s">
        <v>166</v>
      </c>
      <c r="E147" s="33"/>
      <c r="F147" s="164" t="s">
        <v>1828</v>
      </c>
      <c r="G147" s="33"/>
      <c r="H147" s="33"/>
      <c r="I147" s="165"/>
      <c r="J147" s="33"/>
      <c r="K147" s="33"/>
      <c r="L147" s="34"/>
      <c r="M147" s="166"/>
      <c r="N147" s="167"/>
      <c r="O147" s="59"/>
      <c r="P147" s="59"/>
      <c r="Q147" s="59"/>
      <c r="R147" s="59"/>
      <c r="S147" s="59"/>
      <c r="T147" s="60"/>
      <c r="U147" s="33"/>
      <c r="V147" s="33"/>
      <c r="W147" s="33"/>
      <c r="X147" s="33"/>
      <c r="Y147" s="33"/>
      <c r="Z147" s="33"/>
      <c r="AA147" s="33"/>
      <c r="AB147" s="33"/>
      <c r="AC147" s="33"/>
      <c r="AD147" s="33"/>
      <c r="AE147" s="33"/>
      <c r="AT147" s="18" t="s">
        <v>166</v>
      </c>
      <c r="AU147" s="18" t="s">
        <v>91</v>
      </c>
    </row>
    <row r="148" spans="1:65" s="2" customFormat="1" ht="16.5" customHeight="1">
      <c r="A148" s="33"/>
      <c r="B148" s="149"/>
      <c r="C148" s="150" t="s">
        <v>212</v>
      </c>
      <c r="D148" s="150" t="s">
        <v>159</v>
      </c>
      <c r="E148" s="151" t="s">
        <v>1829</v>
      </c>
      <c r="F148" s="152" t="s">
        <v>1830</v>
      </c>
      <c r="G148" s="153" t="s">
        <v>358</v>
      </c>
      <c r="H148" s="154">
        <v>2</v>
      </c>
      <c r="I148" s="155"/>
      <c r="J148" s="156">
        <f>ROUND(I148*H148,2)</f>
        <v>0</v>
      </c>
      <c r="K148" s="152" t="s">
        <v>1</v>
      </c>
      <c r="L148" s="34"/>
      <c r="M148" s="157" t="s">
        <v>1</v>
      </c>
      <c r="N148" s="158" t="s">
        <v>40</v>
      </c>
      <c r="O148" s="59"/>
      <c r="P148" s="159">
        <f>O148*H148</f>
        <v>0</v>
      </c>
      <c r="Q148" s="159">
        <v>0</v>
      </c>
      <c r="R148" s="159">
        <f>Q148*H148</f>
        <v>0</v>
      </c>
      <c r="S148" s="159">
        <v>0</v>
      </c>
      <c r="T148" s="160">
        <f>S148*H148</f>
        <v>0</v>
      </c>
      <c r="U148" s="33"/>
      <c r="V148" s="33"/>
      <c r="W148" s="33"/>
      <c r="X148" s="33"/>
      <c r="Y148" s="33"/>
      <c r="Z148" s="33"/>
      <c r="AA148" s="33"/>
      <c r="AB148" s="33"/>
      <c r="AC148" s="33"/>
      <c r="AD148" s="33"/>
      <c r="AE148" s="33"/>
      <c r="AR148" s="161" t="s">
        <v>164</v>
      </c>
      <c r="AT148" s="161" t="s">
        <v>159</v>
      </c>
      <c r="AU148" s="161" t="s">
        <v>91</v>
      </c>
      <c r="AY148" s="18" t="s">
        <v>157</v>
      </c>
      <c r="BE148" s="162">
        <f>IF(N148="základní",J148,0)</f>
        <v>0</v>
      </c>
      <c r="BF148" s="162">
        <f>IF(N148="snížená",J148,0)</f>
        <v>0</v>
      </c>
      <c r="BG148" s="162">
        <f>IF(N148="zákl. přenesená",J148,0)</f>
        <v>0</v>
      </c>
      <c r="BH148" s="162">
        <f>IF(N148="sníž. přenesená",J148,0)</f>
        <v>0</v>
      </c>
      <c r="BI148" s="162">
        <f>IF(N148="nulová",J148,0)</f>
        <v>0</v>
      </c>
      <c r="BJ148" s="18" t="s">
        <v>81</v>
      </c>
      <c r="BK148" s="162">
        <f>ROUND(I148*H148,2)</f>
        <v>0</v>
      </c>
      <c r="BL148" s="18" t="s">
        <v>164</v>
      </c>
      <c r="BM148" s="161" t="s">
        <v>255</v>
      </c>
    </row>
    <row r="149" spans="1:65" s="2" customFormat="1" ht="11.25">
      <c r="A149" s="33"/>
      <c r="B149" s="34"/>
      <c r="C149" s="33"/>
      <c r="D149" s="163" t="s">
        <v>166</v>
      </c>
      <c r="E149" s="33"/>
      <c r="F149" s="164" t="s">
        <v>1830</v>
      </c>
      <c r="G149" s="33"/>
      <c r="H149" s="33"/>
      <c r="I149" s="165"/>
      <c r="J149" s="33"/>
      <c r="K149" s="33"/>
      <c r="L149" s="34"/>
      <c r="M149" s="166"/>
      <c r="N149" s="167"/>
      <c r="O149" s="59"/>
      <c r="P149" s="59"/>
      <c r="Q149" s="59"/>
      <c r="R149" s="59"/>
      <c r="S149" s="59"/>
      <c r="T149" s="60"/>
      <c r="U149" s="33"/>
      <c r="V149" s="33"/>
      <c r="W149" s="33"/>
      <c r="X149" s="33"/>
      <c r="Y149" s="33"/>
      <c r="Z149" s="33"/>
      <c r="AA149" s="33"/>
      <c r="AB149" s="33"/>
      <c r="AC149" s="33"/>
      <c r="AD149" s="33"/>
      <c r="AE149" s="33"/>
      <c r="AT149" s="18" t="s">
        <v>166</v>
      </c>
      <c r="AU149" s="18" t="s">
        <v>91</v>
      </c>
    </row>
    <row r="150" spans="1:65" s="2" customFormat="1" ht="16.5" customHeight="1">
      <c r="A150" s="33"/>
      <c r="B150" s="149"/>
      <c r="C150" s="150" t="s">
        <v>222</v>
      </c>
      <c r="D150" s="150" t="s">
        <v>159</v>
      </c>
      <c r="E150" s="151" t="s">
        <v>1831</v>
      </c>
      <c r="F150" s="152" t="s">
        <v>1832</v>
      </c>
      <c r="G150" s="153" t="s">
        <v>358</v>
      </c>
      <c r="H150" s="154">
        <v>10</v>
      </c>
      <c r="I150" s="155"/>
      <c r="J150" s="156">
        <f>ROUND(I150*H150,2)</f>
        <v>0</v>
      </c>
      <c r="K150" s="152" t="s">
        <v>1</v>
      </c>
      <c r="L150" s="34"/>
      <c r="M150" s="157" t="s">
        <v>1</v>
      </c>
      <c r="N150" s="158" t="s">
        <v>40</v>
      </c>
      <c r="O150" s="59"/>
      <c r="P150" s="159">
        <f>O150*H150</f>
        <v>0</v>
      </c>
      <c r="Q150" s="159">
        <v>0</v>
      </c>
      <c r="R150" s="159">
        <f>Q150*H150</f>
        <v>0</v>
      </c>
      <c r="S150" s="159">
        <v>0</v>
      </c>
      <c r="T150" s="160">
        <f>S150*H150</f>
        <v>0</v>
      </c>
      <c r="U150" s="33"/>
      <c r="V150" s="33"/>
      <c r="W150" s="33"/>
      <c r="X150" s="33"/>
      <c r="Y150" s="33"/>
      <c r="Z150" s="33"/>
      <c r="AA150" s="33"/>
      <c r="AB150" s="33"/>
      <c r="AC150" s="33"/>
      <c r="AD150" s="33"/>
      <c r="AE150" s="33"/>
      <c r="AR150" s="161" t="s">
        <v>164</v>
      </c>
      <c r="AT150" s="161" t="s">
        <v>159</v>
      </c>
      <c r="AU150" s="161" t="s">
        <v>91</v>
      </c>
      <c r="AY150" s="18" t="s">
        <v>157</v>
      </c>
      <c r="BE150" s="162">
        <f>IF(N150="základní",J150,0)</f>
        <v>0</v>
      </c>
      <c r="BF150" s="162">
        <f>IF(N150="snížená",J150,0)</f>
        <v>0</v>
      </c>
      <c r="BG150" s="162">
        <f>IF(N150="zákl. přenesená",J150,0)</f>
        <v>0</v>
      </c>
      <c r="BH150" s="162">
        <f>IF(N150="sníž. přenesená",J150,0)</f>
        <v>0</v>
      </c>
      <c r="BI150" s="162">
        <f>IF(N150="nulová",J150,0)</f>
        <v>0</v>
      </c>
      <c r="BJ150" s="18" t="s">
        <v>81</v>
      </c>
      <c r="BK150" s="162">
        <f>ROUND(I150*H150,2)</f>
        <v>0</v>
      </c>
      <c r="BL150" s="18" t="s">
        <v>164</v>
      </c>
      <c r="BM150" s="161" t="s">
        <v>268</v>
      </c>
    </row>
    <row r="151" spans="1:65" s="2" customFormat="1" ht="11.25">
      <c r="A151" s="33"/>
      <c r="B151" s="34"/>
      <c r="C151" s="33"/>
      <c r="D151" s="163" t="s">
        <v>166</v>
      </c>
      <c r="E151" s="33"/>
      <c r="F151" s="164" t="s">
        <v>1832</v>
      </c>
      <c r="G151" s="33"/>
      <c r="H151" s="33"/>
      <c r="I151" s="165"/>
      <c r="J151" s="33"/>
      <c r="K151" s="33"/>
      <c r="L151" s="34"/>
      <c r="M151" s="166"/>
      <c r="N151" s="167"/>
      <c r="O151" s="59"/>
      <c r="P151" s="59"/>
      <c r="Q151" s="59"/>
      <c r="R151" s="59"/>
      <c r="S151" s="59"/>
      <c r="T151" s="60"/>
      <c r="U151" s="33"/>
      <c r="V151" s="33"/>
      <c r="W151" s="33"/>
      <c r="X151" s="33"/>
      <c r="Y151" s="33"/>
      <c r="Z151" s="33"/>
      <c r="AA151" s="33"/>
      <c r="AB151" s="33"/>
      <c r="AC151" s="33"/>
      <c r="AD151" s="33"/>
      <c r="AE151" s="33"/>
      <c r="AT151" s="18" t="s">
        <v>166</v>
      </c>
      <c r="AU151" s="18" t="s">
        <v>91</v>
      </c>
    </row>
    <row r="152" spans="1:65" s="2" customFormat="1" ht="37.9" customHeight="1">
      <c r="A152" s="33"/>
      <c r="B152" s="149"/>
      <c r="C152" s="150" t="s">
        <v>227</v>
      </c>
      <c r="D152" s="150" t="s">
        <v>159</v>
      </c>
      <c r="E152" s="151" t="s">
        <v>1833</v>
      </c>
      <c r="F152" s="152" t="s">
        <v>1834</v>
      </c>
      <c r="G152" s="153" t="s">
        <v>459</v>
      </c>
      <c r="H152" s="154">
        <v>1</v>
      </c>
      <c r="I152" s="155"/>
      <c r="J152" s="156">
        <f>ROUND(I152*H152,2)</f>
        <v>0</v>
      </c>
      <c r="K152" s="152" t="s">
        <v>1</v>
      </c>
      <c r="L152" s="34"/>
      <c r="M152" s="157" t="s">
        <v>1</v>
      </c>
      <c r="N152" s="158" t="s">
        <v>40</v>
      </c>
      <c r="O152" s="59"/>
      <c r="P152" s="159">
        <f>O152*H152</f>
        <v>0</v>
      </c>
      <c r="Q152" s="159">
        <v>0</v>
      </c>
      <c r="R152" s="159">
        <f>Q152*H152</f>
        <v>0</v>
      </c>
      <c r="S152" s="159">
        <v>0</v>
      </c>
      <c r="T152" s="160">
        <f>S152*H152</f>
        <v>0</v>
      </c>
      <c r="U152" s="33"/>
      <c r="V152" s="33"/>
      <c r="W152" s="33"/>
      <c r="X152" s="33"/>
      <c r="Y152" s="33"/>
      <c r="Z152" s="33"/>
      <c r="AA152" s="33"/>
      <c r="AB152" s="33"/>
      <c r="AC152" s="33"/>
      <c r="AD152" s="33"/>
      <c r="AE152" s="33"/>
      <c r="AR152" s="161" t="s">
        <v>164</v>
      </c>
      <c r="AT152" s="161" t="s">
        <v>159</v>
      </c>
      <c r="AU152" s="161" t="s">
        <v>91</v>
      </c>
      <c r="AY152" s="18" t="s">
        <v>157</v>
      </c>
      <c r="BE152" s="162">
        <f>IF(N152="základní",J152,0)</f>
        <v>0</v>
      </c>
      <c r="BF152" s="162">
        <f>IF(N152="snížená",J152,0)</f>
        <v>0</v>
      </c>
      <c r="BG152" s="162">
        <f>IF(N152="zákl. přenesená",J152,0)</f>
        <v>0</v>
      </c>
      <c r="BH152" s="162">
        <f>IF(N152="sníž. přenesená",J152,0)</f>
        <v>0</v>
      </c>
      <c r="BI152" s="162">
        <f>IF(N152="nulová",J152,0)</f>
        <v>0</v>
      </c>
      <c r="BJ152" s="18" t="s">
        <v>81</v>
      </c>
      <c r="BK152" s="162">
        <f>ROUND(I152*H152,2)</f>
        <v>0</v>
      </c>
      <c r="BL152" s="18" t="s">
        <v>164</v>
      </c>
      <c r="BM152" s="161" t="s">
        <v>290</v>
      </c>
    </row>
    <row r="153" spans="1:65" s="2" customFormat="1" ht="29.25">
      <c r="A153" s="33"/>
      <c r="B153" s="34"/>
      <c r="C153" s="33"/>
      <c r="D153" s="163" t="s">
        <v>166</v>
      </c>
      <c r="E153" s="33"/>
      <c r="F153" s="164" t="s">
        <v>1834</v>
      </c>
      <c r="G153" s="33"/>
      <c r="H153" s="33"/>
      <c r="I153" s="165"/>
      <c r="J153" s="33"/>
      <c r="K153" s="33"/>
      <c r="L153" s="34"/>
      <c r="M153" s="166"/>
      <c r="N153" s="167"/>
      <c r="O153" s="59"/>
      <c r="P153" s="59"/>
      <c r="Q153" s="59"/>
      <c r="R153" s="59"/>
      <c r="S153" s="59"/>
      <c r="T153" s="60"/>
      <c r="U153" s="33"/>
      <c r="V153" s="33"/>
      <c r="W153" s="33"/>
      <c r="X153" s="33"/>
      <c r="Y153" s="33"/>
      <c r="Z153" s="33"/>
      <c r="AA153" s="33"/>
      <c r="AB153" s="33"/>
      <c r="AC153" s="33"/>
      <c r="AD153" s="33"/>
      <c r="AE153" s="33"/>
      <c r="AT153" s="18" t="s">
        <v>166</v>
      </c>
      <c r="AU153" s="18" t="s">
        <v>91</v>
      </c>
    </row>
    <row r="154" spans="1:65" s="2" customFormat="1" ht="24.2" customHeight="1">
      <c r="A154" s="33"/>
      <c r="B154" s="149"/>
      <c r="C154" s="150" t="s">
        <v>234</v>
      </c>
      <c r="D154" s="150" t="s">
        <v>159</v>
      </c>
      <c r="E154" s="151" t="s">
        <v>1835</v>
      </c>
      <c r="F154" s="152" t="s">
        <v>1836</v>
      </c>
      <c r="G154" s="153" t="s">
        <v>459</v>
      </c>
      <c r="H154" s="154">
        <v>1</v>
      </c>
      <c r="I154" s="155"/>
      <c r="J154" s="156">
        <f>ROUND(I154*H154,2)</f>
        <v>0</v>
      </c>
      <c r="K154" s="152" t="s">
        <v>1</v>
      </c>
      <c r="L154" s="34"/>
      <c r="M154" s="157" t="s">
        <v>1</v>
      </c>
      <c r="N154" s="158" t="s">
        <v>40</v>
      </c>
      <c r="O154" s="59"/>
      <c r="P154" s="159">
        <f>O154*H154</f>
        <v>0</v>
      </c>
      <c r="Q154" s="159">
        <v>0</v>
      </c>
      <c r="R154" s="159">
        <f>Q154*H154</f>
        <v>0</v>
      </c>
      <c r="S154" s="159">
        <v>0</v>
      </c>
      <c r="T154" s="160">
        <f>S154*H154</f>
        <v>0</v>
      </c>
      <c r="U154" s="33"/>
      <c r="V154" s="33"/>
      <c r="W154" s="33"/>
      <c r="X154" s="33"/>
      <c r="Y154" s="33"/>
      <c r="Z154" s="33"/>
      <c r="AA154" s="33"/>
      <c r="AB154" s="33"/>
      <c r="AC154" s="33"/>
      <c r="AD154" s="33"/>
      <c r="AE154" s="33"/>
      <c r="AR154" s="161" t="s">
        <v>164</v>
      </c>
      <c r="AT154" s="161" t="s">
        <v>159</v>
      </c>
      <c r="AU154" s="161" t="s">
        <v>91</v>
      </c>
      <c r="AY154" s="18" t="s">
        <v>157</v>
      </c>
      <c r="BE154" s="162">
        <f>IF(N154="základní",J154,0)</f>
        <v>0</v>
      </c>
      <c r="BF154" s="162">
        <f>IF(N154="snížená",J154,0)</f>
        <v>0</v>
      </c>
      <c r="BG154" s="162">
        <f>IF(N154="zákl. přenesená",J154,0)</f>
        <v>0</v>
      </c>
      <c r="BH154" s="162">
        <f>IF(N154="sníž. přenesená",J154,0)</f>
        <v>0</v>
      </c>
      <c r="BI154" s="162">
        <f>IF(N154="nulová",J154,0)</f>
        <v>0</v>
      </c>
      <c r="BJ154" s="18" t="s">
        <v>81</v>
      </c>
      <c r="BK154" s="162">
        <f>ROUND(I154*H154,2)</f>
        <v>0</v>
      </c>
      <c r="BL154" s="18" t="s">
        <v>164</v>
      </c>
      <c r="BM154" s="161" t="s">
        <v>306</v>
      </c>
    </row>
    <row r="155" spans="1:65" s="2" customFormat="1" ht="11.25">
      <c r="A155" s="33"/>
      <c r="B155" s="34"/>
      <c r="C155" s="33"/>
      <c r="D155" s="163" t="s">
        <v>166</v>
      </c>
      <c r="E155" s="33"/>
      <c r="F155" s="164" t="s">
        <v>1836</v>
      </c>
      <c r="G155" s="33"/>
      <c r="H155" s="33"/>
      <c r="I155" s="165"/>
      <c r="J155" s="33"/>
      <c r="K155" s="33"/>
      <c r="L155" s="34"/>
      <c r="M155" s="166"/>
      <c r="N155" s="167"/>
      <c r="O155" s="59"/>
      <c r="P155" s="59"/>
      <c r="Q155" s="59"/>
      <c r="R155" s="59"/>
      <c r="S155" s="59"/>
      <c r="T155" s="60"/>
      <c r="U155" s="33"/>
      <c r="V155" s="33"/>
      <c r="W155" s="33"/>
      <c r="X155" s="33"/>
      <c r="Y155" s="33"/>
      <c r="Z155" s="33"/>
      <c r="AA155" s="33"/>
      <c r="AB155" s="33"/>
      <c r="AC155" s="33"/>
      <c r="AD155" s="33"/>
      <c r="AE155" s="33"/>
      <c r="AT155" s="18" t="s">
        <v>166</v>
      </c>
      <c r="AU155" s="18" t="s">
        <v>91</v>
      </c>
    </row>
    <row r="156" spans="1:65" s="2" customFormat="1" ht="16.5" customHeight="1">
      <c r="A156" s="33"/>
      <c r="B156" s="149"/>
      <c r="C156" s="150" t="s">
        <v>241</v>
      </c>
      <c r="D156" s="150" t="s">
        <v>159</v>
      </c>
      <c r="E156" s="151" t="s">
        <v>1837</v>
      </c>
      <c r="F156" s="152" t="s">
        <v>1838</v>
      </c>
      <c r="G156" s="153" t="s">
        <v>358</v>
      </c>
      <c r="H156" s="154">
        <v>1</v>
      </c>
      <c r="I156" s="155"/>
      <c r="J156" s="156">
        <f>ROUND(I156*H156,2)</f>
        <v>0</v>
      </c>
      <c r="K156" s="152" t="s">
        <v>1</v>
      </c>
      <c r="L156" s="34"/>
      <c r="M156" s="157" t="s">
        <v>1</v>
      </c>
      <c r="N156" s="158" t="s">
        <v>40</v>
      </c>
      <c r="O156" s="59"/>
      <c r="P156" s="159">
        <f>O156*H156</f>
        <v>0</v>
      </c>
      <c r="Q156" s="159">
        <v>0</v>
      </c>
      <c r="R156" s="159">
        <f>Q156*H156</f>
        <v>0</v>
      </c>
      <c r="S156" s="159">
        <v>0</v>
      </c>
      <c r="T156" s="160">
        <f>S156*H156</f>
        <v>0</v>
      </c>
      <c r="U156" s="33"/>
      <c r="V156" s="33"/>
      <c r="W156" s="33"/>
      <c r="X156" s="33"/>
      <c r="Y156" s="33"/>
      <c r="Z156" s="33"/>
      <c r="AA156" s="33"/>
      <c r="AB156" s="33"/>
      <c r="AC156" s="33"/>
      <c r="AD156" s="33"/>
      <c r="AE156" s="33"/>
      <c r="AR156" s="161" t="s">
        <v>164</v>
      </c>
      <c r="AT156" s="161" t="s">
        <v>159</v>
      </c>
      <c r="AU156" s="161" t="s">
        <v>91</v>
      </c>
      <c r="AY156" s="18" t="s">
        <v>157</v>
      </c>
      <c r="BE156" s="162">
        <f>IF(N156="základní",J156,0)</f>
        <v>0</v>
      </c>
      <c r="BF156" s="162">
        <f>IF(N156="snížená",J156,0)</f>
        <v>0</v>
      </c>
      <c r="BG156" s="162">
        <f>IF(N156="zákl. přenesená",J156,0)</f>
        <v>0</v>
      </c>
      <c r="BH156" s="162">
        <f>IF(N156="sníž. přenesená",J156,0)</f>
        <v>0</v>
      </c>
      <c r="BI156" s="162">
        <f>IF(N156="nulová",J156,0)</f>
        <v>0</v>
      </c>
      <c r="BJ156" s="18" t="s">
        <v>81</v>
      </c>
      <c r="BK156" s="162">
        <f>ROUND(I156*H156,2)</f>
        <v>0</v>
      </c>
      <c r="BL156" s="18" t="s">
        <v>164</v>
      </c>
      <c r="BM156" s="161" t="s">
        <v>317</v>
      </c>
    </row>
    <row r="157" spans="1:65" s="2" customFormat="1" ht="11.25">
      <c r="A157" s="33"/>
      <c r="B157" s="34"/>
      <c r="C157" s="33"/>
      <c r="D157" s="163" t="s">
        <v>166</v>
      </c>
      <c r="E157" s="33"/>
      <c r="F157" s="164" t="s">
        <v>1838</v>
      </c>
      <c r="G157" s="33"/>
      <c r="H157" s="33"/>
      <c r="I157" s="165"/>
      <c r="J157" s="33"/>
      <c r="K157" s="33"/>
      <c r="L157" s="34"/>
      <c r="M157" s="166"/>
      <c r="N157" s="167"/>
      <c r="O157" s="59"/>
      <c r="P157" s="59"/>
      <c r="Q157" s="59"/>
      <c r="R157" s="59"/>
      <c r="S157" s="59"/>
      <c r="T157" s="60"/>
      <c r="U157" s="33"/>
      <c r="V157" s="33"/>
      <c r="W157" s="33"/>
      <c r="X157" s="33"/>
      <c r="Y157" s="33"/>
      <c r="Z157" s="33"/>
      <c r="AA157" s="33"/>
      <c r="AB157" s="33"/>
      <c r="AC157" s="33"/>
      <c r="AD157" s="33"/>
      <c r="AE157" s="33"/>
      <c r="AT157" s="18" t="s">
        <v>166</v>
      </c>
      <c r="AU157" s="18" t="s">
        <v>91</v>
      </c>
    </row>
    <row r="158" spans="1:65" s="2" customFormat="1" ht="16.5" customHeight="1">
      <c r="A158" s="33"/>
      <c r="B158" s="149"/>
      <c r="C158" s="150" t="s">
        <v>8</v>
      </c>
      <c r="D158" s="150" t="s">
        <v>159</v>
      </c>
      <c r="E158" s="151" t="s">
        <v>1839</v>
      </c>
      <c r="F158" s="152" t="s">
        <v>1840</v>
      </c>
      <c r="G158" s="153" t="s">
        <v>358</v>
      </c>
      <c r="H158" s="154">
        <v>4</v>
      </c>
      <c r="I158" s="155"/>
      <c r="J158" s="156">
        <f>ROUND(I158*H158,2)</f>
        <v>0</v>
      </c>
      <c r="K158" s="152" t="s">
        <v>1</v>
      </c>
      <c r="L158" s="34"/>
      <c r="M158" s="157" t="s">
        <v>1</v>
      </c>
      <c r="N158" s="158" t="s">
        <v>40</v>
      </c>
      <c r="O158" s="59"/>
      <c r="P158" s="159">
        <f>O158*H158</f>
        <v>0</v>
      </c>
      <c r="Q158" s="159">
        <v>0</v>
      </c>
      <c r="R158" s="159">
        <f>Q158*H158</f>
        <v>0</v>
      </c>
      <c r="S158" s="159">
        <v>0</v>
      </c>
      <c r="T158" s="160">
        <f>S158*H158</f>
        <v>0</v>
      </c>
      <c r="U158" s="33"/>
      <c r="V158" s="33"/>
      <c r="W158" s="33"/>
      <c r="X158" s="33"/>
      <c r="Y158" s="33"/>
      <c r="Z158" s="33"/>
      <c r="AA158" s="33"/>
      <c r="AB158" s="33"/>
      <c r="AC158" s="33"/>
      <c r="AD158" s="33"/>
      <c r="AE158" s="33"/>
      <c r="AR158" s="161" t="s">
        <v>164</v>
      </c>
      <c r="AT158" s="161" t="s">
        <v>159</v>
      </c>
      <c r="AU158" s="161" t="s">
        <v>91</v>
      </c>
      <c r="AY158" s="18" t="s">
        <v>157</v>
      </c>
      <c r="BE158" s="162">
        <f>IF(N158="základní",J158,0)</f>
        <v>0</v>
      </c>
      <c r="BF158" s="162">
        <f>IF(N158="snížená",J158,0)</f>
        <v>0</v>
      </c>
      <c r="BG158" s="162">
        <f>IF(N158="zákl. přenesená",J158,0)</f>
        <v>0</v>
      </c>
      <c r="BH158" s="162">
        <f>IF(N158="sníž. přenesená",J158,0)</f>
        <v>0</v>
      </c>
      <c r="BI158" s="162">
        <f>IF(N158="nulová",J158,0)</f>
        <v>0</v>
      </c>
      <c r="BJ158" s="18" t="s">
        <v>81</v>
      </c>
      <c r="BK158" s="162">
        <f>ROUND(I158*H158,2)</f>
        <v>0</v>
      </c>
      <c r="BL158" s="18" t="s">
        <v>164</v>
      </c>
      <c r="BM158" s="161" t="s">
        <v>328</v>
      </c>
    </row>
    <row r="159" spans="1:65" s="2" customFormat="1" ht="11.25">
      <c r="A159" s="33"/>
      <c r="B159" s="34"/>
      <c r="C159" s="33"/>
      <c r="D159" s="163" t="s">
        <v>166</v>
      </c>
      <c r="E159" s="33"/>
      <c r="F159" s="164" t="s">
        <v>1840</v>
      </c>
      <c r="G159" s="33"/>
      <c r="H159" s="33"/>
      <c r="I159" s="165"/>
      <c r="J159" s="33"/>
      <c r="K159" s="33"/>
      <c r="L159" s="34"/>
      <c r="M159" s="166"/>
      <c r="N159" s="167"/>
      <c r="O159" s="59"/>
      <c r="P159" s="59"/>
      <c r="Q159" s="59"/>
      <c r="R159" s="59"/>
      <c r="S159" s="59"/>
      <c r="T159" s="60"/>
      <c r="U159" s="33"/>
      <c r="V159" s="33"/>
      <c r="W159" s="33"/>
      <c r="X159" s="33"/>
      <c r="Y159" s="33"/>
      <c r="Z159" s="33"/>
      <c r="AA159" s="33"/>
      <c r="AB159" s="33"/>
      <c r="AC159" s="33"/>
      <c r="AD159" s="33"/>
      <c r="AE159" s="33"/>
      <c r="AT159" s="18" t="s">
        <v>166</v>
      </c>
      <c r="AU159" s="18" t="s">
        <v>91</v>
      </c>
    </row>
    <row r="160" spans="1:65" s="2" customFormat="1" ht="16.5" customHeight="1">
      <c r="A160" s="33"/>
      <c r="B160" s="149"/>
      <c r="C160" s="150" t="s">
        <v>248</v>
      </c>
      <c r="D160" s="150" t="s">
        <v>159</v>
      </c>
      <c r="E160" s="151" t="s">
        <v>1823</v>
      </c>
      <c r="F160" s="152" t="s">
        <v>1824</v>
      </c>
      <c r="G160" s="153" t="s">
        <v>358</v>
      </c>
      <c r="H160" s="154">
        <v>4</v>
      </c>
      <c r="I160" s="155"/>
      <c r="J160" s="156">
        <f>ROUND(I160*H160,2)</f>
        <v>0</v>
      </c>
      <c r="K160" s="152" t="s">
        <v>1</v>
      </c>
      <c r="L160" s="34"/>
      <c r="M160" s="157" t="s">
        <v>1</v>
      </c>
      <c r="N160" s="158" t="s">
        <v>40</v>
      </c>
      <c r="O160" s="59"/>
      <c r="P160" s="159">
        <f>O160*H160</f>
        <v>0</v>
      </c>
      <c r="Q160" s="159">
        <v>0</v>
      </c>
      <c r="R160" s="159">
        <f>Q160*H160</f>
        <v>0</v>
      </c>
      <c r="S160" s="159">
        <v>0</v>
      </c>
      <c r="T160" s="160">
        <f>S160*H160</f>
        <v>0</v>
      </c>
      <c r="U160" s="33"/>
      <c r="V160" s="33"/>
      <c r="W160" s="33"/>
      <c r="X160" s="33"/>
      <c r="Y160" s="33"/>
      <c r="Z160" s="33"/>
      <c r="AA160" s="33"/>
      <c r="AB160" s="33"/>
      <c r="AC160" s="33"/>
      <c r="AD160" s="33"/>
      <c r="AE160" s="33"/>
      <c r="AR160" s="161" t="s">
        <v>164</v>
      </c>
      <c r="AT160" s="161" t="s">
        <v>159</v>
      </c>
      <c r="AU160" s="161" t="s">
        <v>91</v>
      </c>
      <c r="AY160" s="18" t="s">
        <v>157</v>
      </c>
      <c r="BE160" s="162">
        <f>IF(N160="základní",J160,0)</f>
        <v>0</v>
      </c>
      <c r="BF160" s="162">
        <f>IF(N160="snížená",J160,0)</f>
        <v>0</v>
      </c>
      <c r="BG160" s="162">
        <f>IF(N160="zákl. přenesená",J160,0)</f>
        <v>0</v>
      </c>
      <c r="BH160" s="162">
        <f>IF(N160="sníž. přenesená",J160,0)</f>
        <v>0</v>
      </c>
      <c r="BI160" s="162">
        <f>IF(N160="nulová",J160,0)</f>
        <v>0</v>
      </c>
      <c r="BJ160" s="18" t="s">
        <v>81</v>
      </c>
      <c r="BK160" s="162">
        <f>ROUND(I160*H160,2)</f>
        <v>0</v>
      </c>
      <c r="BL160" s="18" t="s">
        <v>164</v>
      </c>
      <c r="BM160" s="161" t="s">
        <v>340</v>
      </c>
    </row>
    <row r="161" spans="1:65" s="2" customFormat="1" ht="11.25">
      <c r="A161" s="33"/>
      <c r="B161" s="34"/>
      <c r="C161" s="33"/>
      <c r="D161" s="163" t="s">
        <v>166</v>
      </c>
      <c r="E161" s="33"/>
      <c r="F161" s="164" t="s">
        <v>1824</v>
      </c>
      <c r="G161" s="33"/>
      <c r="H161" s="33"/>
      <c r="I161" s="165"/>
      <c r="J161" s="33"/>
      <c r="K161" s="33"/>
      <c r="L161" s="34"/>
      <c r="M161" s="166"/>
      <c r="N161" s="167"/>
      <c r="O161" s="59"/>
      <c r="P161" s="59"/>
      <c r="Q161" s="59"/>
      <c r="R161" s="59"/>
      <c r="S161" s="59"/>
      <c r="T161" s="60"/>
      <c r="U161" s="33"/>
      <c r="V161" s="33"/>
      <c r="W161" s="33"/>
      <c r="X161" s="33"/>
      <c r="Y161" s="33"/>
      <c r="Z161" s="33"/>
      <c r="AA161" s="33"/>
      <c r="AB161" s="33"/>
      <c r="AC161" s="33"/>
      <c r="AD161" s="33"/>
      <c r="AE161" s="33"/>
      <c r="AT161" s="18" t="s">
        <v>166</v>
      </c>
      <c r="AU161" s="18" t="s">
        <v>91</v>
      </c>
    </row>
    <row r="162" spans="1:65" s="2" customFormat="1" ht="16.5" customHeight="1">
      <c r="A162" s="33"/>
      <c r="B162" s="149"/>
      <c r="C162" s="150" t="s">
        <v>255</v>
      </c>
      <c r="D162" s="150" t="s">
        <v>159</v>
      </c>
      <c r="E162" s="151" t="s">
        <v>1841</v>
      </c>
      <c r="F162" s="152" t="s">
        <v>1842</v>
      </c>
      <c r="G162" s="153" t="s">
        <v>358</v>
      </c>
      <c r="H162" s="154">
        <v>1</v>
      </c>
      <c r="I162" s="155"/>
      <c r="J162" s="156">
        <f>ROUND(I162*H162,2)</f>
        <v>0</v>
      </c>
      <c r="K162" s="152" t="s">
        <v>1</v>
      </c>
      <c r="L162" s="34"/>
      <c r="M162" s="157" t="s">
        <v>1</v>
      </c>
      <c r="N162" s="158" t="s">
        <v>40</v>
      </c>
      <c r="O162" s="59"/>
      <c r="P162" s="159">
        <f>O162*H162</f>
        <v>0</v>
      </c>
      <c r="Q162" s="159">
        <v>0</v>
      </c>
      <c r="R162" s="159">
        <f>Q162*H162</f>
        <v>0</v>
      </c>
      <c r="S162" s="159">
        <v>0</v>
      </c>
      <c r="T162" s="160">
        <f>S162*H162</f>
        <v>0</v>
      </c>
      <c r="U162" s="33"/>
      <c r="V162" s="33"/>
      <c r="W162" s="33"/>
      <c r="X162" s="33"/>
      <c r="Y162" s="33"/>
      <c r="Z162" s="33"/>
      <c r="AA162" s="33"/>
      <c r="AB162" s="33"/>
      <c r="AC162" s="33"/>
      <c r="AD162" s="33"/>
      <c r="AE162" s="33"/>
      <c r="AR162" s="161" t="s">
        <v>164</v>
      </c>
      <c r="AT162" s="161" t="s">
        <v>159</v>
      </c>
      <c r="AU162" s="161" t="s">
        <v>91</v>
      </c>
      <c r="AY162" s="18" t="s">
        <v>157</v>
      </c>
      <c r="BE162" s="162">
        <f>IF(N162="základní",J162,0)</f>
        <v>0</v>
      </c>
      <c r="BF162" s="162">
        <f>IF(N162="snížená",J162,0)</f>
        <v>0</v>
      </c>
      <c r="BG162" s="162">
        <f>IF(N162="zákl. přenesená",J162,0)</f>
        <v>0</v>
      </c>
      <c r="BH162" s="162">
        <f>IF(N162="sníž. přenesená",J162,0)</f>
        <v>0</v>
      </c>
      <c r="BI162" s="162">
        <f>IF(N162="nulová",J162,0)</f>
        <v>0</v>
      </c>
      <c r="BJ162" s="18" t="s">
        <v>81</v>
      </c>
      <c r="BK162" s="162">
        <f>ROUND(I162*H162,2)</f>
        <v>0</v>
      </c>
      <c r="BL162" s="18" t="s">
        <v>164</v>
      </c>
      <c r="BM162" s="161" t="s">
        <v>351</v>
      </c>
    </row>
    <row r="163" spans="1:65" s="2" customFormat="1" ht="11.25">
      <c r="A163" s="33"/>
      <c r="B163" s="34"/>
      <c r="C163" s="33"/>
      <c r="D163" s="163" t="s">
        <v>166</v>
      </c>
      <c r="E163" s="33"/>
      <c r="F163" s="164" t="s">
        <v>1842</v>
      </c>
      <c r="G163" s="33"/>
      <c r="H163" s="33"/>
      <c r="I163" s="165"/>
      <c r="J163" s="33"/>
      <c r="K163" s="33"/>
      <c r="L163" s="34"/>
      <c r="M163" s="166"/>
      <c r="N163" s="167"/>
      <c r="O163" s="59"/>
      <c r="P163" s="59"/>
      <c r="Q163" s="59"/>
      <c r="R163" s="59"/>
      <c r="S163" s="59"/>
      <c r="T163" s="60"/>
      <c r="U163" s="33"/>
      <c r="V163" s="33"/>
      <c r="W163" s="33"/>
      <c r="X163" s="33"/>
      <c r="Y163" s="33"/>
      <c r="Z163" s="33"/>
      <c r="AA163" s="33"/>
      <c r="AB163" s="33"/>
      <c r="AC163" s="33"/>
      <c r="AD163" s="33"/>
      <c r="AE163" s="33"/>
      <c r="AT163" s="18" t="s">
        <v>166</v>
      </c>
      <c r="AU163" s="18" t="s">
        <v>91</v>
      </c>
    </row>
    <row r="164" spans="1:65" s="2" customFormat="1" ht="16.5" customHeight="1">
      <c r="A164" s="33"/>
      <c r="B164" s="149"/>
      <c r="C164" s="150" t="s">
        <v>261</v>
      </c>
      <c r="D164" s="150" t="s">
        <v>159</v>
      </c>
      <c r="E164" s="151" t="s">
        <v>1843</v>
      </c>
      <c r="F164" s="152" t="s">
        <v>1844</v>
      </c>
      <c r="G164" s="153" t="s">
        <v>459</v>
      </c>
      <c r="H164" s="154">
        <v>1</v>
      </c>
      <c r="I164" s="155"/>
      <c r="J164" s="156">
        <f>ROUND(I164*H164,2)</f>
        <v>0</v>
      </c>
      <c r="K164" s="152" t="s">
        <v>1</v>
      </c>
      <c r="L164" s="34"/>
      <c r="M164" s="157" t="s">
        <v>1</v>
      </c>
      <c r="N164" s="158" t="s">
        <v>40</v>
      </c>
      <c r="O164" s="59"/>
      <c r="P164" s="159">
        <f>O164*H164</f>
        <v>0</v>
      </c>
      <c r="Q164" s="159">
        <v>0</v>
      </c>
      <c r="R164" s="159">
        <f>Q164*H164</f>
        <v>0</v>
      </c>
      <c r="S164" s="159">
        <v>0</v>
      </c>
      <c r="T164" s="160">
        <f>S164*H164</f>
        <v>0</v>
      </c>
      <c r="U164" s="33"/>
      <c r="V164" s="33"/>
      <c r="W164" s="33"/>
      <c r="X164" s="33"/>
      <c r="Y164" s="33"/>
      <c r="Z164" s="33"/>
      <c r="AA164" s="33"/>
      <c r="AB164" s="33"/>
      <c r="AC164" s="33"/>
      <c r="AD164" s="33"/>
      <c r="AE164" s="33"/>
      <c r="AR164" s="161" t="s">
        <v>164</v>
      </c>
      <c r="AT164" s="161" t="s">
        <v>159</v>
      </c>
      <c r="AU164" s="161" t="s">
        <v>91</v>
      </c>
      <c r="AY164" s="18" t="s">
        <v>157</v>
      </c>
      <c r="BE164" s="162">
        <f>IF(N164="základní",J164,0)</f>
        <v>0</v>
      </c>
      <c r="BF164" s="162">
        <f>IF(N164="snížená",J164,0)</f>
        <v>0</v>
      </c>
      <c r="BG164" s="162">
        <f>IF(N164="zákl. přenesená",J164,0)</f>
        <v>0</v>
      </c>
      <c r="BH164" s="162">
        <f>IF(N164="sníž. přenesená",J164,0)</f>
        <v>0</v>
      </c>
      <c r="BI164" s="162">
        <f>IF(N164="nulová",J164,0)</f>
        <v>0</v>
      </c>
      <c r="BJ164" s="18" t="s">
        <v>81</v>
      </c>
      <c r="BK164" s="162">
        <f>ROUND(I164*H164,2)</f>
        <v>0</v>
      </c>
      <c r="BL164" s="18" t="s">
        <v>164</v>
      </c>
      <c r="BM164" s="161" t="s">
        <v>362</v>
      </c>
    </row>
    <row r="165" spans="1:65" s="2" customFormat="1" ht="11.25">
      <c r="A165" s="33"/>
      <c r="B165" s="34"/>
      <c r="C165" s="33"/>
      <c r="D165" s="163" t="s">
        <v>166</v>
      </c>
      <c r="E165" s="33"/>
      <c r="F165" s="164" t="s">
        <v>1844</v>
      </c>
      <c r="G165" s="33"/>
      <c r="H165" s="33"/>
      <c r="I165" s="165"/>
      <c r="J165" s="33"/>
      <c r="K165" s="33"/>
      <c r="L165" s="34"/>
      <c r="M165" s="166"/>
      <c r="N165" s="167"/>
      <c r="O165" s="59"/>
      <c r="P165" s="59"/>
      <c r="Q165" s="59"/>
      <c r="R165" s="59"/>
      <c r="S165" s="59"/>
      <c r="T165" s="60"/>
      <c r="U165" s="33"/>
      <c r="V165" s="33"/>
      <c r="W165" s="33"/>
      <c r="X165" s="33"/>
      <c r="Y165" s="33"/>
      <c r="Z165" s="33"/>
      <c r="AA165" s="33"/>
      <c r="AB165" s="33"/>
      <c r="AC165" s="33"/>
      <c r="AD165" s="33"/>
      <c r="AE165" s="33"/>
      <c r="AT165" s="18" t="s">
        <v>166</v>
      </c>
      <c r="AU165" s="18" t="s">
        <v>91</v>
      </c>
    </row>
    <row r="166" spans="1:65" s="2" customFormat="1" ht="16.5" customHeight="1">
      <c r="A166" s="33"/>
      <c r="B166" s="149"/>
      <c r="C166" s="150" t="s">
        <v>268</v>
      </c>
      <c r="D166" s="150" t="s">
        <v>159</v>
      </c>
      <c r="E166" s="151" t="s">
        <v>1845</v>
      </c>
      <c r="F166" s="152" t="s">
        <v>1846</v>
      </c>
      <c r="G166" s="153" t="s">
        <v>358</v>
      </c>
      <c r="H166" s="154">
        <v>5</v>
      </c>
      <c r="I166" s="155"/>
      <c r="J166" s="156">
        <f>ROUND(I166*H166,2)</f>
        <v>0</v>
      </c>
      <c r="K166" s="152" t="s">
        <v>1</v>
      </c>
      <c r="L166" s="34"/>
      <c r="M166" s="157" t="s">
        <v>1</v>
      </c>
      <c r="N166" s="158" t="s">
        <v>40</v>
      </c>
      <c r="O166" s="59"/>
      <c r="P166" s="159">
        <f>O166*H166</f>
        <v>0</v>
      </c>
      <c r="Q166" s="159">
        <v>0</v>
      </c>
      <c r="R166" s="159">
        <f>Q166*H166</f>
        <v>0</v>
      </c>
      <c r="S166" s="159">
        <v>0</v>
      </c>
      <c r="T166" s="160">
        <f>S166*H166</f>
        <v>0</v>
      </c>
      <c r="U166" s="33"/>
      <c r="V166" s="33"/>
      <c r="W166" s="33"/>
      <c r="X166" s="33"/>
      <c r="Y166" s="33"/>
      <c r="Z166" s="33"/>
      <c r="AA166" s="33"/>
      <c r="AB166" s="33"/>
      <c r="AC166" s="33"/>
      <c r="AD166" s="33"/>
      <c r="AE166" s="33"/>
      <c r="AR166" s="161" t="s">
        <v>164</v>
      </c>
      <c r="AT166" s="161" t="s">
        <v>159</v>
      </c>
      <c r="AU166" s="161" t="s">
        <v>91</v>
      </c>
      <c r="AY166" s="18" t="s">
        <v>157</v>
      </c>
      <c r="BE166" s="162">
        <f>IF(N166="základní",J166,0)</f>
        <v>0</v>
      </c>
      <c r="BF166" s="162">
        <f>IF(N166="snížená",J166,0)</f>
        <v>0</v>
      </c>
      <c r="BG166" s="162">
        <f>IF(N166="zákl. přenesená",J166,0)</f>
        <v>0</v>
      </c>
      <c r="BH166" s="162">
        <f>IF(N166="sníž. přenesená",J166,0)</f>
        <v>0</v>
      </c>
      <c r="BI166" s="162">
        <f>IF(N166="nulová",J166,0)</f>
        <v>0</v>
      </c>
      <c r="BJ166" s="18" t="s">
        <v>81</v>
      </c>
      <c r="BK166" s="162">
        <f>ROUND(I166*H166,2)</f>
        <v>0</v>
      </c>
      <c r="BL166" s="18" t="s">
        <v>164</v>
      </c>
      <c r="BM166" s="161" t="s">
        <v>373</v>
      </c>
    </row>
    <row r="167" spans="1:65" s="2" customFormat="1" ht="11.25">
      <c r="A167" s="33"/>
      <c r="B167" s="34"/>
      <c r="C167" s="33"/>
      <c r="D167" s="163" t="s">
        <v>166</v>
      </c>
      <c r="E167" s="33"/>
      <c r="F167" s="164" t="s">
        <v>1846</v>
      </c>
      <c r="G167" s="33"/>
      <c r="H167" s="33"/>
      <c r="I167" s="165"/>
      <c r="J167" s="33"/>
      <c r="K167" s="33"/>
      <c r="L167" s="34"/>
      <c r="M167" s="166"/>
      <c r="N167" s="167"/>
      <c r="O167" s="59"/>
      <c r="P167" s="59"/>
      <c r="Q167" s="59"/>
      <c r="R167" s="59"/>
      <c r="S167" s="59"/>
      <c r="T167" s="60"/>
      <c r="U167" s="33"/>
      <c r="V167" s="33"/>
      <c r="W167" s="33"/>
      <c r="X167" s="33"/>
      <c r="Y167" s="33"/>
      <c r="Z167" s="33"/>
      <c r="AA167" s="33"/>
      <c r="AB167" s="33"/>
      <c r="AC167" s="33"/>
      <c r="AD167" s="33"/>
      <c r="AE167" s="33"/>
      <c r="AT167" s="18" t="s">
        <v>166</v>
      </c>
      <c r="AU167" s="18" t="s">
        <v>91</v>
      </c>
    </row>
    <row r="168" spans="1:65" s="2" customFormat="1" ht="16.5" customHeight="1">
      <c r="A168" s="33"/>
      <c r="B168" s="149"/>
      <c r="C168" s="150" t="s">
        <v>278</v>
      </c>
      <c r="D168" s="150" t="s">
        <v>159</v>
      </c>
      <c r="E168" s="151" t="s">
        <v>1847</v>
      </c>
      <c r="F168" s="152" t="s">
        <v>1848</v>
      </c>
      <c r="G168" s="153" t="s">
        <v>459</v>
      </c>
      <c r="H168" s="154">
        <v>1</v>
      </c>
      <c r="I168" s="155"/>
      <c r="J168" s="156">
        <f>ROUND(I168*H168,2)</f>
        <v>0</v>
      </c>
      <c r="K168" s="152" t="s">
        <v>1</v>
      </c>
      <c r="L168" s="34"/>
      <c r="M168" s="157" t="s">
        <v>1</v>
      </c>
      <c r="N168" s="158" t="s">
        <v>40</v>
      </c>
      <c r="O168" s="59"/>
      <c r="P168" s="159">
        <f>O168*H168</f>
        <v>0</v>
      </c>
      <c r="Q168" s="159">
        <v>0</v>
      </c>
      <c r="R168" s="159">
        <f>Q168*H168</f>
        <v>0</v>
      </c>
      <c r="S168" s="159">
        <v>0</v>
      </c>
      <c r="T168" s="160">
        <f>S168*H168</f>
        <v>0</v>
      </c>
      <c r="U168" s="33"/>
      <c r="V168" s="33"/>
      <c r="W168" s="33"/>
      <c r="X168" s="33"/>
      <c r="Y168" s="33"/>
      <c r="Z168" s="33"/>
      <c r="AA168" s="33"/>
      <c r="AB168" s="33"/>
      <c r="AC168" s="33"/>
      <c r="AD168" s="33"/>
      <c r="AE168" s="33"/>
      <c r="AR168" s="161" t="s">
        <v>164</v>
      </c>
      <c r="AT168" s="161" t="s">
        <v>159</v>
      </c>
      <c r="AU168" s="161" t="s">
        <v>91</v>
      </c>
      <c r="AY168" s="18" t="s">
        <v>157</v>
      </c>
      <c r="BE168" s="162">
        <f>IF(N168="základní",J168,0)</f>
        <v>0</v>
      </c>
      <c r="BF168" s="162">
        <f>IF(N168="snížená",J168,0)</f>
        <v>0</v>
      </c>
      <c r="BG168" s="162">
        <f>IF(N168="zákl. přenesená",J168,0)</f>
        <v>0</v>
      </c>
      <c r="BH168" s="162">
        <f>IF(N168="sníž. přenesená",J168,0)</f>
        <v>0</v>
      </c>
      <c r="BI168" s="162">
        <f>IF(N168="nulová",J168,0)</f>
        <v>0</v>
      </c>
      <c r="BJ168" s="18" t="s">
        <v>81</v>
      </c>
      <c r="BK168" s="162">
        <f>ROUND(I168*H168,2)</f>
        <v>0</v>
      </c>
      <c r="BL168" s="18" t="s">
        <v>164</v>
      </c>
      <c r="BM168" s="161" t="s">
        <v>385</v>
      </c>
    </row>
    <row r="169" spans="1:65" s="2" customFormat="1" ht="11.25">
      <c r="A169" s="33"/>
      <c r="B169" s="34"/>
      <c r="C169" s="33"/>
      <c r="D169" s="163" t="s">
        <v>166</v>
      </c>
      <c r="E169" s="33"/>
      <c r="F169" s="164" t="s">
        <v>1848</v>
      </c>
      <c r="G169" s="33"/>
      <c r="H169" s="33"/>
      <c r="I169" s="165"/>
      <c r="J169" s="33"/>
      <c r="K169" s="33"/>
      <c r="L169" s="34"/>
      <c r="M169" s="166"/>
      <c r="N169" s="167"/>
      <c r="O169" s="59"/>
      <c r="P169" s="59"/>
      <c r="Q169" s="59"/>
      <c r="R169" s="59"/>
      <c r="S169" s="59"/>
      <c r="T169" s="60"/>
      <c r="U169" s="33"/>
      <c r="V169" s="33"/>
      <c r="W169" s="33"/>
      <c r="X169" s="33"/>
      <c r="Y169" s="33"/>
      <c r="Z169" s="33"/>
      <c r="AA169" s="33"/>
      <c r="AB169" s="33"/>
      <c r="AC169" s="33"/>
      <c r="AD169" s="33"/>
      <c r="AE169" s="33"/>
      <c r="AT169" s="18" t="s">
        <v>166</v>
      </c>
      <c r="AU169" s="18" t="s">
        <v>91</v>
      </c>
    </row>
    <row r="170" spans="1:65" s="2" customFormat="1" ht="16.5" customHeight="1">
      <c r="A170" s="33"/>
      <c r="B170" s="149"/>
      <c r="C170" s="150" t="s">
        <v>290</v>
      </c>
      <c r="D170" s="150" t="s">
        <v>159</v>
      </c>
      <c r="E170" s="151" t="s">
        <v>1849</v>
      </c>
      <c r="F170" s="152" t="s">
        <v>1850</v>
      </c>
      <c r="G170" s="153" t="s">
        <v>358</v>
      </c>
      <c r="H170" s="154">
        <v>4</v>
      </c>
      <c r="I170" s="155"/>
      <c r="J170" s="156">
        <f>ROUND(I170*H170,2)</f>
        <v>0</v>
      </c>
      <c r="K170" s="152" t="s">
        <v>1</v>
      </c>
      <c r="L170" s="34"/>
      <c r="M170" s="157" t="s">
        <v>1</v>
      </c>
      <c r="N170" s="158" t="s">
        <v>40</v>
      </c>
      <c r="O170" s="59"/>
      <c r="P170" s="159">
        <f>O170*H170</f>
        <v>0</v>
      </c>
      <c r="Q170" s="159">
        <v>0</v>
      </c>
      <c r="R170" s="159">
        <f>Q170*H170</f>
        <v>0</v>
      </c>
      <c r="S170" s="159">
        <v>0</v>
      </c>
      <c r="T170" s="160">
        <f>S170*H170</f>
        <v>0</v>
      </c>
      <c r="U170" s="33"/>
      <c r="V170" s="33"/>
      <c r="W170" s="33"/>
      <c r="X170" s="33"/>
      <c r="Y170" s="33"/>
      <c r="Z170" s="33"/>
      <c r="AA170" s="33"/>
      <c r="AB170" s="33"/>
      <c r="AC170" s="33"/>
      <c r="AD170" s="33"/>
      <c r="AE170" s="33"/>
      <c r="AR170" s="161" t="s">
        <v>164</v>
      </c>
      <c r="AT170" s="161" t="s">
        <v>159</v>
      </c>
      <c r="AU170" s="161" t="s">
        <v>91</v>
      </c>
      <c r="AY170" s="18" t="s">
        <v>157</v>
      </c>
      <c r="BE170" s="162">
        <f>IF(N170="základní",J170,0)</f>
        <v>0</v>
      </c>
      <c r="BF170" s="162">
        <f>IF(N170="snížená",J170,0)</f>
        <v>0</v>
      </c>
      <c r="BG170" s="162">
        <f>IF(N170="zákl. přenesená",J170,0)</f>
        <v>0</v>
      </c>
      <c r="BH170" s="162">
        <f>IF(N170="sníž. přenesená",J170,0)</f>
        <v>0</v>
      </c>
      <c r="BI170" s="162">
        <f>IF(N170="nulová",J170,0)</f>
        <v>0</v>
      </c>
      <c r="BJ170" s="18" t="s">
        <v>81</v>
      </c>
      <c r="BK170" s="162">
        <f>ROUND(I170*H170,2)</f>
        <v>0</v>
      </c>
      <c r="BL170" s="18" t="s">
        <v>164</v>
      </c>
      <c r="BM170" s="161" t="s">
        <v>395</v>
      </c>
    </row>
    <row r="171" spans="1:65" s="2" customFormat="1" ht="11.25">
      <c r="A171" s="33"/>
      <c r="B171" s="34"/>
      <c r="C171" s="33"/>
      <c r="D171" s="163" t="s">
        <v>166</v>
      </c>
      <c r="E171" s="33"/>
      <c r="F171" s="164" t="s">
        <v>1850</v>
      </c>
      <c r="G171" s="33"/>
      <c r="H171" s="33"/>
      <c r="I171" s="165"/>
      <c r="J171" s="33"/>
      <c r="K171" s="33"/>
      <c r="L171" s="34"/>
      <c r="M171" s="166"/>
      <c r="N171" s="167"/>
      <c r="O171" s="59"/>
      <c r="P171" s="59"/>
      <c r="Q171" s="59"/>
      <c r="R171" s="59"/>
      <c r="S171" s="59"/>
      <c r="T171" s="60"/>
      <c r="U171" s="33"/>
      <c r="V171" s="33"/>
      <c r="W171" s="33"/>
      <c r="X171" s="33"/>
      <c r="Y171" s="33"/>
      <c r="Z171" s="33"/>
      <c r="AA171" s="33"/>
      <c r="AB171" s="33"/>
      <c r="AC171" s="33"/>
      <c r="AD171" s="33"/>
      <c r="AE171" s="33"/>
      <c r="AT171" s="18" t="s">
        <v>166</v>
      </c>
      <c r="AU171" s="18" t="s">
        <v>91</v>
      </c>
    </row>
    <row r="172" spans="1:65" s="12" customFormat="1" ht="20.85" customHeight="1">
      <c r="B172" s="136"/>
      <c r="D172" s="137" t="s">
        <v>74</v>
      </c>
      <c r="E172" s="147" t="s">
        <v>1361</v>
      </c>
      <c r="F172" s="147" t="s">
        <v>1851</v>
      </c>
      <c r="I172" s="139"/>
      <c r="J172" s="148">
        <f>BK172</f>
        <v>0</v>
      </c>
      <c r="L172" s="136"/>
      <c r="M172" s="141"/>
      <c r="N172" s="142"/>
      <c r="O172" s="142"/>
      <c r="P172" s="143">
        <f>SUM(P173:P174)</f>
        <v>0</v>
      </c>
      <c r="Q172" s="142"/>
      <c r="R172" s="143">
        <f>SUM(R173:R174)</f>
        <v>0</v>
      </c>
      <c r="S172" s="142"/>
      <c r="T172" s="144">
        <f>SUM(T173:T174)</f>
        <v>0</v>
      </c>
      <c r="AR172" s="137" t="s">
        <v>81</v>
      </c>
      <c r="AT172" s="145" t="s">
        <v>74</v>
      </c>
      <c r="AU172" s="145" t="s">
        <v>83</v>
      </c>
      <c r="AY172" s="137" t="s">
        <v>157</v>
      </c>
      <c r="BK172" s="146">
        <f>SUM(BK173:BK174)</f>
        <v>0</v>
      </c>
    </row>
    <row r="173" spans="1:65" s="2" customFormat="1" ht="16.5" customHeight="1">
      <c r="A173" s="33"/>
      <c r="B173" s="149"/>
      <c r="C173" s="150" t="s">
        <v>298</v>
      </c>
      <c r="D173" s="150" t="s">
        <v>159</v>
      </c>
      <c r="E173" s="151" t="s">
        <v>1852</v>
      </c>
      <c r="F173" s="152" t="s">
        <v>1853</v>
      </c>
      <c r="G173" s="153" t="s">
        <v>459</v>
      </c>
      <c r="H173" s="154">
        <v>1</v>
      </c>
      <c r="I173" s="155"/>
      <c r="J173" s="156">
        <f>ROUND(I173*H173,2)</f>
        <v>0</v>
      </c>
      <c r="K173" s="152" t="s">
        <v>1</v>
      </c>
      <c r="L173" s="34"/>
      <c r="M173" s="157" t="s">
        <v>1</v>
      </c>
      <c r="N173" s="158" t="s">
        <v>40</v>
      </c>
      <c r="O173" s="59"/>
      <c r="P173" s="159">
        <f>O173*H173</f>
        <v>0</v>
      </c>
      <c r="Q173" s="159">
        <v>0</v>
      </c>
      <c r="R173" s="159">
        <f>Q173*H173</f>
        <v>0</v>
      </c>
      <c r="S173" s="159">
        <v>0</v>
      </c>
      <c r="T173" s="160">
        <f>S173*H173</f>
        <v>0</v>
      </c>
      <c r="U173" s="33"/>
      <c r="V173" s="33"/>
      <c r="W173" s="33"/>
      <c r="X173" s="33"/>
      <c r="Y173" s="33"/>
      <c r="Z173" s="33"/>
      <c r="AA173" s="33"/>
      <c r="AB173" s="33"/>
      <c r="AC173" s="33"/>
      <c r="AD173" s="33"/>
      <c r="AE173" s="33"/>
      <c r="AR173" s="161" t="s">
        <v>164</v>
      </c>
      <c r="AT173" s="161" t="s">
        <v>159</v>
      </c>
      <c r="AU173" s="161" t="s">
        <v>91</v>
      </c>
      <c r="AY173" s="18" t="s">
        <v>157</v>
      </c>
      <c r="BE173" s="162">
        <f>IF(N173="základní",J173,0)</f>
        <v>0</v>
      </c>
      <c r="BF173" s="162">
        <f>IF(N173="snížená",J173,0)</f>
        <v>0</v>
      </c>
      <c r="BG173" s="162">
        <f>IF(N173="zákl. přenesená",J173,0)</f>
        <v>0</v>
      </c>
      <c r="BH173" s="162">
        <f>IF(N173="sníž. přenesená",J173,0)</f>
        <v>0</v>
      </c>
      <c r="BI173" s="162">
        <f>IF(N173="nulová",J173,0)</f>
        <v>0</v>
      </c>
      <c r="BJ173" s="18" t="s">
        <v>81</v>
      </c>
      <c r="BK173" s="162">
        <f>ROUND(I173*H173,2)</f>
        <v>0</v>
      </c>
      <c r="BL173" s="18" t="s">
        <v>164</v>
      </c>
      <c r="BM173" s="161" t="s">
        <v>406</v>
      </c>
    </row>
    <row r="174" spans="1:65" s="2" customFormat="1" ht="11.25">
      <c r="A174" s="33"/>
      <c r="B174" s="34"/>
      <c r="C174" s="33"/>
      <c r="D174" s="163" t="s">
        <v>166</v>
      </c>
      <c r="E174" s="33"/>
      <c r="F174" s="164" t="s">
        <v>1853</v>
      </c>
      <c r="G174" s="33"/>
      <c r="H174" s="33"/>
      <c r="I174" s="165"/>
      <c r="J174" s="33"/>
      <c r="K174" s="33"/>
      <c r="L174" s="34"/>
      <c r="M174" s="166"/>
      <c r="N174" s="167"/>
      <c r="O174" s="59"/>
      <c r="P174" s="59"/>
      <c r="Q174" s="59"/>
      <c r="R174" s="59"/>
      <c r="S174" s="59"/>
      <c r="T174" s="60"/>
      <c r="U174" s="33"/>
      <c r="V174" s="33"/>
      <c r="W174" s="33"/>
      <c r="X174" s="33"/>
      <c r="Y174" s="33"/>
      <c r="Z174" s="33"/>
      <c r="AA174" s="33"/>
      <c r="AB174" s="33"/>
      <c r="AC174" s="33"/>
      <c r="AD174" s="33"/>
      <c r="AE174" s="33"/>
      <c r="AT174" s="18" t="s">
        <v>166</v>
      </c>
      <c r="AU174" s="18" t="s">
        <v>91</v>
      </c>
    </row>
    <row r="175" spans="1:65" s="12" customFormat="1" ht="20.85" customHeight="1">
      <c r="B175" s="136"/>
      <c r="D175" s="137" t="s">
        <v>74</v>
      </c>
      <c r="E175" s="147" t="s">
        <v>1376</v>
      </c>
      <c r="F175" s="147" t="s">
        <v>1854</v>
      </c>
      <c r="I175" s="139"/>
      <c r="J175" s="148">
        <f>BK175</f>
        <v>0</v>
      </c>
      <c r="L175" s="136"/>
      <c r="M175" s="141"/>
      <c r="N175" s="142"/>
      <c r="O175" s="142"/>
      <c r="P175" s="143">
        <f>SUM(P176:P181)</f>
        <v>0</v>
      </c>
      <c r="Q175" s="142"/>
      <c r="R175" s="143">
        <f>SUM(R176:R181)</f>
        <v>0</v>
      </c>
      <c r="S175" s="142"/>
      <c r="T175" s="144">
        <f>SUM(T176:T181)</f>
        <v>0</v>
      </c>
      <c r="AR175" s="137" t="s">
        <v>81</v>
      </c>
      <c r="AT175" s="145" t="s">
        <v>74</v>
      </c>
      <c r="AU175" s="145" t="s">
        <v>83</v>
      </c>
      <c r="AY175" s="137" t="s">
        <v>157</v>
      </c>
      <c r="BK175" s="146">
        <f>SUM(BK176:BK181)</f>
        <v>0</v>
      </c>
    </row>
    <row r="176" spans="1:65" s="2" customFormat="1" ht="16.5" customHeight="1">
      <c r="A176" s="33"/>
      <c r="B176" s="149"/>
      <c r="C176" s="150" t="s">
        <v>306</v>
      </c>
      <c r="D176" s="150" t="s">
        <v>159</v>
      </c>
      <c r="E176" s="151" t="s">
        <v>1855</v>
      </c>
      <c r="F176" s="152" t="s">
        <v>1856</v>
      </c>
      <c r="G176" s="153" t="s">
        <v>183</v>
      </c>
      <c r="H176" s="154">
        <v>10</v>
      </c>
      <c r="I176" s="155"/>
      <c r="J176" s="156">
        <f>ROUND(I176*H176,2)</f>
        <v>0</v>
      </c>
      <c r="K176" s="152" t="s">
        <v>1</v>
      </c>
      <c r="L176" s="34"/>
      <c r="M176" s="157" t="s">
        <v>1</v>
      </c>
      <c r="N176" s="158" t="s">
        <v>40</v>
      </c>
      <c r="O176" s="59"/>
      <c r="P176" s="159">
        <f>O176*H176</f>
        <v>0</v>
      </c>
      <c r="Q176" s="159">
        <v>0</v>
      </c>
      <c r="R176" s="159">
        <f>Q176*H176</f>
        <v>0</v>
      </c>
      <c r="S176" s="159">
        <v>0</v>
      </c>
      <c r="T176" s="160">
        <f>S176*H176</f>
        <v>0</v>
      </c>
      <c r="U176" s="33"/>
      <c r="V176" s="33"/>
      <c r="W176" s="33"/>
      <c r="X176" s="33"/>
      <c r="Y176" s="33"/>
      <c r="Z176" s="33"/>
      <c r="AA176" s="33"/>
      <c r="AB176" s="33"/>
      <c r="AC176" s="33"/>
      <c r="AD176" s="33"/>
      <c r="AE176" s="33"/>
      <c r="AR176" s="161" t="s">
        <v>164</v>
      </c>
      <c r="AT176" s="161" t="s">
        <v>159</v>
      </c>
      <c r="AU176" s="161" t="s">
        <v>91</v>
      </c>
      <c r="AY176" s="18" t="s">
        <v>157</v>
      </c>
      <c r="BE176" s="162">
        <f>IF(N176="základní",J176,0)</f>
        <v>0</v>
      </c>
      <c r="BF176" s="162">
        <f>IF(N176="snížená",J176,0)</f>
        <v>0</v>
      </c>
      <c r="BG176" s="162">
        <f>IF(N176="zákl. přenesená",J176,0)</f>
        <v>0</v>
      </c>
      <c r="BH176" s="162">
        <f>IF(N176="sníž. přenesená",J176,0)</f>
        <v>0</v>
      </c>
      <c r="BI176" s="162">
        <f>IF(N176="nulová",J176,0)</f>
        <v>0</v>
      </c>
      <c r="BJ176" s="18" t="s">
        <v>81</v>
      </c>
      <c r="BK176" s="162">
        <f>ROUND(I176*H176,2)</f>
        <v>0</v>
      </c>
      <c r="BL176" s="18" t="s">
        <v>164</v>
      </c>
      <c r="BM176" s="161" t="s">
        <v>419</v>
      </c>
    </row>
    <row r="177" spans="1:65" s="2" customFormat="1" ht="11.25">
      <c r="A177" s="33"/>
      <c r="B177" s="34"/>
      <c r="C177" s="33"/>
      <c r="D177" s="163" t="s">
        <v>166</v>
      </c>
      <c r="E177" s="33"/>
      <c r="F177" s="164" t="s">
        <v>1856</v>
      </c>
      <c r="G177" s="33"/>
      <c r="H177" s="33"/>
      <c r="I177" s="165"/>
      <c r="J177" s="33"/>
      <c r="K177" s="33"/>
      <c r="L177" s="34"/>
      <c r="M177" s="166"/>
      <c r="N177" s="167"/>
      <c r="O177" s="59"/>
      <c r="P177" s="59"/>
      <c r="Q177" s="59"/>
      <c r="R177" s="59"/>
      <c r="S177" s="59"/>
      <c r="T177" s="60"/>
      <c r="U177" s="33"/>
      <c r="V177" s="33"/>
      <c r="W177" s="33"/>
      <c r="X177" s="33"/>
      <c r="Y177" s="33"/>
      <c r="Z177" s="33"/>
      <c r="AA177" s="33"/>
      <c r="AB177" s="33"/>
      <c r="AC177" s="33"/>
      <c r="AD177" s="33"/>
      <c r="AE177" s="33"/>
      <c r="AT177" s="18" t="s">
        <v>166</v>
      </c>
      <c r="AU177" s="18" t="s">
        <v>91</v>
      </c>
    </row>
    <row r="178" spans="1:65" s="2" customFormat="1" ht="16.5" customHeight="1">
      <c r="A178" s="33"/>
      <c r="B178" s="149"/>
      <c r="C178" s="150" t="s">
        <v>7</v>
      </c>
      <c r="D178" s="150" t="s">
        <v>159</v>
      </c>
      <c r="E178" s="151" t="s">
        <v>1857</v>
      </c>
      <c r="F178" s="152" t="s">
        <v>1858</v>
      </c>
      <c r="G178" s="153" t="s">
        <v>183</v>
      </c>
      <c r="H178" s="154">
        <v>5</v>
      </c>
      <c r="I178" s="155"/>
      <c r="J178" s="156">
        <f>ROUND(I178*H178,2)</f>
        <v>0</v>
      </c>
      <c r="K178" s="152" t="s">
        <v>1</v>
      </c>
      <c r="L178" s="34"/>
      <c r="M178" s="157" t="s">
        <v>1</v>
      </c>
      <c r="N178" s="158" t="s">
        <v>40</v>
      </c>
      <c r="O178" s="59"/>
      <c r="P178" s="159">
        <f>O178*H178</f>
        <v>0</v>
      </c>
      <c r="Q178" s="159">
        <v>0</v>
      </c>
      <c r="R178" s="159">
        <f>Q178*H178</f>
        <v>0</v>
      </c>
      <c r="S178" s="159">
        <v>0</v>
      </c>
      <c r="T178" s="160">
        <f>S178*H178</f>
        <v>0</v>
      </c>
      <c r="U178" s="33"/>
      <c r="V178" s="33"/>
      <c r="W178" s="33"/>
      <c r="X178" s="33"/>
      <c r="Y178" s="33"/>
      <c r="Z178" s="33"/>
      <c r="AA178" s="33"/>
      <c r="AB178" s="33"/>
      <c r="AC178" s="33"/>
      <c r="AD178" s="33"/>
      <c r="AE178" s="33"/>
      <c r="AR178" s="161" t="s">
        <v>164</v>
      </c>
      <c r="AT178" s="161" t="s">
        <v>159</v>
      </c>
      <c r="AU178" s="161" t="s">
        <v>91</v>
      </c>
      <c r="AY178" s="18" t="s">
        <v>157</v>
      </c>
      <c r="BE178" s="162">
        <f>IF(N178="základní",J178,0)</f>
        <v>0</v>
      </c>
      <c r="BF178" s="162">
        <f>IF(N178="snížená",J178,0)</f>
        <v>0</v>
      </c>
      <c r="BG178" s="162">
        <f>IF(N178="zákl. přenesená",J178,0)</f>
        <v>0</v>
      </c>
      <c r="BH178" s="162">
        <f>IF(N178="sníž. přenesená",J178,0)</f>
        <v>0</v>
      </c>
      <c r="BI178" s="162">
        <f>IF(N178="nulová",J178,0)</f>
        <v>0</v>
      </c>
      <c r="BJ178" s="18" t="s">
        <v>81</v>
      </c>
      <c r="BK178" s="162">
        <f>ROUND(I178*H178,2)</f>
        <v>0</v>
      </c>
      <c r="BL178" s="18" t="s">
        <v>164</v>
      </c>
      <c r="BM178" s="161" t="s">
        <v>438</v>
      </c>
    </row>
    <row r="179" spans="1:65" s="2" customFormat="1" ht="11.25">
      <c r="A179" s="33"/>
      <c r="B179" s="34"/>
      <c r="C179" s="33"/>
      <c r="D179" s="163" t="s">
        <v>166</v>
      </c>
      <c r="E179" s="33"/>
      <c r="F179" s="164" t="s">
        <v>1858</v>
      </c>
      <c r="G179" s="33"/>
      <c r="H179" s="33"/>
      <c r="I179" s="165"/>
      <c r="J179" s="33"/>
      <c r="K179" s="33"/>
      <c r="L179" s="34"/>
      <c r="M179" s="166"/>
      <c r="N179" s="167"/>
      <c r="O179" s="59"/>
      <c r="P179" s="59"/>
      <c r="Q179" s="59"/>
      <c r="R179" s="59"/>
      <c r="S179" s="59"/>
      <c r="T179" s="60"/>
      <c r="U179" s="33"/>
      <c r="V179" s="33"/>
      <c r="W179" s="33"/>
      <c r="X179" s="33"/>
      <c r="Y179" s="33"/>
      <c r="Z179" s="33"/>
      <c r="AA179" s="33"/>
      <c r="AB179" s="33"/>
      <c r="AC179" s="33"/>
      <c r="AD179" s="33"/>
      <c r="AE179" s="33"/>
      <c r="AT179" s="18" t="s">
        <v>166</v>
      </c>
      <c r="AU179" s="18" t="s">
        <v>91</v>
      </c>
    </row>
    <row r="180" spans="1:65" s="2" customFormat="1" ht="16.5" customHeight="1">
      <c r="A180" s="33"/>
      <c r="B180" s="149"/>
      <c r="C180" s="150" t="s">
        <v>317</v>
      </c>
      <c r="D180" s="150" t="s">
        <v>159</v>
      </c>
      <c r="E180" s="151" t="s">
        <v>1859</v>
      </c>
      <c r="F180" s="152" t="s">
        <v>1860</v>
      </c>
      <c r="G180" s="153" t="s">
        <v>358</v>
      </c>
      <c r="H180" s="154">
        <v>6</v>
      </c>
      <c r="I180" s="155"/>
      <c r="J180" s="156">
        <f>ROUND(I180*H180,2)</f>
        <v>0</v>
      </c>
      <c r="K180" s="152" t="s">
        <v>1</v>
      </c>
      <c r="L180" s="34"/>
      <c r="M180" s="157" t="s">
        <v>1</v>
      </c>
      <c r="N180" s="158" t="s">
        <v>40</v>
      </c>
      <c r="O180" s="59"/>
      <c r="P180" s="159">
        <f>O180*H180</f>
        <v>0</v>
      </c>
      <c r="Q180" s="159">
        <v>0</v>
      </c>
      <c r="R180" s="159">
        <f>Q180*H180</f>
        <v>0</v>
      </c>
      <c r="S180" s="159">
        <v>0</v>
      </c>
      <c r="T180" s="160">
        <f>S180*H180</f>
        <v>0</v>
      </c>
      <c r="U180" s="33"/>
      <c r="V180" s="33"/>
      <c r="W180" s="33"/>
      <c r="X180" s="33"/>
      <c r="Y180" s="33"/>
      <c r="Z180" s="33"/>
      <c r="AA180" s="33"/>
      <c r="AB180" s="33"/>
      <c r="AC180" s="33"/>
      <c r="AD180" s="33"/>
      <c r="AE180" s="33"/>
      <c r="AR180" s="161" t="s">
        <v>164</v>
      </c>
      <c r="AT180" s="161" t="s">
        <v>159</v>
      </c>
      <c r="AU180" s="161" t="s">
        <v>91</v>
      </c>
      <c r="AY180" s="18" t="s">
        <v>157</v>
      </c>
      <c r="BE180" s="162">
        <f>IF(N180="základní",J180,0)</f>
        <v>0</v>
      </c>
      <c r="BF180" s="162">
        <f>IF(N180="snížená",J180,0)</f>
        <v>0</v>
      </c>
      <c r="BG180" s="162">
        <f>IF(N180="zákl. přenesená",J180,0)</f>
        <v>0</v>
      </c>
      <c r="BH180" s="162">
        <f>IF(N180="sníž. přenesená",J180,0)</f>
        <v>0</v>
      </c>
      <c r="BI180" s="162">
        <f>IF(N180="nulová",J180,0)</f>
        <v>0</v>
      </c>
      <c r="BJ180" s="18" t="s">
        <v>81</v>
      </c>
      <c r="BK180" s="162">
        <f>ROUND(I180*H180,2)</f>
        <v>0</v>
      </c>
      <c r="BL180" s="18" t="s">
        <v>164</v>
      </c>
      <c r="BM180" s="161" t="s">
        <v>450</v>
      </c>
    </row>
    <row r="181" spans="1:65" s="2" customFormat="1" ht="11.25">
      <c r="A181" s="33"/>
      <c r="B181" s="34"/>
      <c r="C181" s="33"/>
      <c r="D181" s="163" t="s">
        <v>166</v>
      </c>
      <c r="E181" s="33"/>
      <c r="F181" s="164" t="s">
        <v>1860</v>
      </c>
      <c r="G181" s="33"/>
      <c r="H181" s="33"/>
      <c r="I181" s="165"/>
      <c r="J181" s="33"/>
      <c r="K181" s="33"/>
      <c r="L181" s="34"/>
      <c r="M181" s="166"/>
      <c r="N181" s="167"/>
      <c r="O181" s="59"/>
      <c r="P181" s="59"/>
      <c r="Q181" s="59"/>
      <c r="R181" s="59"/>
      <c r="S181" s="59"/>
      <c r="T181" s="60"/>
      <c r="U181" s="33"/>
      <c r="V181" s="33"/>
      <c r="W181" s="33"/>
      <c r="X181" s="33"/>
      <c r="Y181" s="33"/>
      <c r="Z181" s="33"/>
      <c r="AA181" s="33"/>
      <c r="AB181" s="33"/>
      <c r="AC181" s="33"/>
      <c r="AD181" s="33"/>
      <c r="AE181" s="33"/>
      <c r="AT181" s="18" t="s">
        <v>166</v>
      </c>
      <c r="AU181" s="18" t="s">
        <v>91</v>
      </c>
    </row>
    <row r="182" spans="1:65" s="12" customFormat="1" ht="20.85" customHeight="1">
      <c r="B182" s="136"/>
      <c r="D182" s="137" t="s">
        <v>74</v>
      </c>
      <c r="E182" s="147" t="s">
        <v>1861</v>
      </c>
      <c r="F182" s="147" t="s">
        <v>1862</v>
      </c>
      <c r="I182" s="139"/>
      <c r="J182" s="148">
        <f>BK182</f>
        <v>0</v>
      </c>
      <c r="L182" s="136"/>
      <c r="M182" s="141"/>
      <c r="N182" s="142"/>
      <c r="O182" s="142"/>
      <c r="P182" s="143">
        <f>SUM(P183:P196)</f>
        <v>0</v>
      </c>
      <c r="Q182" s="142"/>
      <c r="R182" s="143">
        <f>SUM(R183:R196)</f>
        <v>0</v>
      </c>
      <c r="S182" s="142"/>
      <c r="T182" s="144">
        <f>SUM(T183:T196)</f>
        <v>0</v>
      </c>
      <c r="AR182" s="137" t="s">
        <v>81</v>
      </c>
      <c r="AT182" s="145" t="s">
        <v>74</v>
      </c>
      <c r="AU182" s="145" t="s">
        <v>83</v>
      </c>
      <c r="AY182" s="137" t="s">
        <v>157</v>
      </c>
      <c r="BK182" s="146">
        <f>SUM(BK183:BK196)</f>
        <v>0</v>
      </c>
    </row>
    <row r="183" spans="1:65" s="2" customFormat="1" ht="16.5" customHeight="1">
      <c r="A183" s="33"/>
      <c r="B183" s="149"/>
      <c r="C183" s="150" t="s">
        <v>323</v>
      </c>
      <c r="D183" s="150" t="s">
        <v>159</v>
      </c>
      <c r="E183" s="151" t="s">
        <v>1863</v>
      </c>
      <c r="F183" s="152" t="s">
        <v>1864</v>
      </c>
      <c r="G183" s="153" t="s">
        <v>459</v>
      </c>
      <c r="H183" s="154">
        <v>1</v>
      </c>
      <c r="I183" s="155"/>
      <c r="J183" s="156">
        <f>ROUND(I183*H183,2)</f>
        <v>0</v>
      </c>
      <c r="K183" s="152" t="s">
        <v>1</v>
      </c>
      <c r="L183" s="34"/>
      <c r="M183" s="157" t="s">
        <v>1</v>
      </c>
      <c r="N183" s="158" t="s">
        <v>40</v>
      </c>
      <c r="O183" s="59"/>
      <c r="P183" s="159">
        <f>O183*H183</f>
        <v>0</v>
      </c>
      <c r="Q183" s="159">
        <v>0</v>
      </c>
      <c r="R183" s="159">
        <f>Q183*H183</f>
        <v>0</v>
      </c>
      <c r="S183" s="159">
        <v>0</v>
      </c>
      <c r="T183" s="160">
        <f>S183*H183</f>
        <v>0</v>
      </c>
      <c r="U183" s="33"/>
      <c r="V183" s="33"/>
      <c r="W183" s="33"/>
      <c r="X183" s="33"/>
      <c r="Y183" s="33"/>
      <c r="Z183" s="33"/>
      <c r="AA183" s="33"/>
      <c r="AB183" s="33"/>
      <c r="AC183" s="33"/>
      <c r="AD183" s="33"/>
      <c r="AE183" s="33"/>
      <c r="AR183" s="161" t="s">
        <v>164</v>
      </c>
      <c r="AT183" s="161" t="s">
        <v>159</v>
      </c>
      <c r="AU183" s="161" t="s">
        <v>91</v>
      </c>
      <c r="AY183" s="18" t="s">
        <v>157</v>
      </c>
      <c r="BE183" s="162">
        <f>IF(N183="základní",J183,0)</f>
        <v>0</v>
      </c>
      <c r="BF183" s="162">
        <f>IF(N183="snížená",J183,0)</f>
        <v>0</v>
      </c>
      <c r="BG183" s="162">
        <f>IF(N183="zákl. přenesená",J183,0)</f>
        <v>0</v>
      </c>
      <c r="BH183" s="162">
        <f>IF(N183="sníž. přenesená",J183,0)</f>
        <v>0</v>
      </c>
      <c r="BI183" s="162">
        <f>IF(N183="nulová",J183,0)</f>
        <v>0</v>
      </c>
      <c r="BJ183" s="18" t="s">
        <v>81</v>
      </c>
      <c r="BK183" s="162">
        <f>ROUND(I183*H183,2)</f>
        <v>0</v>
      </c>
      <c r="BL183" s="18" t="s">
        <v>164</v>
      </c>
      <c r="BM183" s="161" t="s">
        <v>462</v>
      </c>
    </row>
    <row r="184" spans="1:65" s="2" customFormat="1" ht="11.25">
      <c r="A184" s="33"/>
      <c r="B184" s="34"/>
      <c r="C184" s="33"/>
      <c r="D184" s="163" t="s">
        <v>166</v>
      </c>
      <c r="E184" s="33"/>
      <c r="F184" s="164" t="s">
        <v>1864</v>
      </c>
      <c r="G184" s="33"/>
      <c r="H184" s="33"/>
      <c r="I184" s="165"/>
      <c r="J184" s="33"/>
      <c r="K184" s="33"/>
      <c r="L184" s="34"/>
      <c r="M184" s="166"/>
      <c r="N184" s="167"/>
      <c r="O184" s="59"/>
      <c r="P184" s="59"/>
      <c r="Q184" s="59"/>
      <c r="R184" s="59"/>
      <c r="S184" s="59"/>
      <c r="T184" s="60"/>
      <c r="U184" s="33"/>
      <c r="V184" s="33"/>
      <c r="W184" s="33"/>
      <c r="X184" s="33"/>
      <c r="Y184" s="33"/>
      <c r="Z184" s="33"/>
      <c r="AA184" s="33"/>
      <c r="AB184" s="33"/>
      <c r="AC184" s="33"/>
      <c r="AD184" s="33"/>
      <c r="AE184" s="33"/>
      <c r="AT184" s="18" t="s">
        <v>166</v>
      </c>
      <c r="AU184" s="18" t="s">
        <v>91</v>
      </c>
    </row>
    <row r="185" spans="1:65" s="2" customFormat="1" ht="16.5" customHeight="1">
      <c r="A185" s="33"/>
      <c r="B185" s="149"/>
      <c r="C185" s="150" t="s">
        <v>328</v>
      </c>
      <c r="D185" s="150" t="s">
        <v>159</v>
      </c>
      <c r="E185" s="151" t="s">
        <v>1865</v>
      </c>
      <c r="F185" s="152" t="s">
        <v>1866</v>
      </c>
      <c r="G185" s="153" t="s">
        <v>459</v>
      </c>
      <c r="H185" s="154">
        <v>1</v>
      </c>
      <c r="I185" s="155"/>
      <c r="J185" s="156">
        <f>ROUND(I185*H185,2)</f>
        <v>0</v>
      </c>
      <c r="K185" s="152" t="s">
        <v>1</v>
      </c>
      <c r="L185" s="34"/>
      <c r="M185" s="157" t="s">
        <v>1</v>
      </c>
      <c r="N185" s="158" t="s">
        <v>40</v>
      </c>
      <c r="O185" s="59"/>
      <c r="P185" s="159">
        <f>O185*H185</f>
        <v>0</v>
      </c>
      <c r="Q185" s="159">
        <v>0</v>
      </c>
      <c r="R185" s="159">
        <f>Q185*H185</f>
        <v>0</v>
      </c>
      <c r="S185" s="159">
        <v>0</v>
      </c>
      <c r="T185" s="160">
        <f>S185*H185</f>
        <v>0</v>
      </c>
      <c r="U185" s="33"/>
      <c r="V185" s="33"/>
      <c r="W185" s="33"/>
      <c r="X185" s="33"/>
      <c r="Y185" s="33"/>
      <c r="Z185" s="33"/>
      <c r="AA185" s="33"/>
      <c r="AB185" s="33"/>
      <c r="AC185" s="33"/>
      <c r="AD185" s="33"/>
      <c r="AE185" s="33"/>
      <c r="AR185" s="161" t="s">
        <v>164</v>
      </c>
      <c r="AT185" s="161" t="s">
        <v>159</v>
      </c>
      <c r="AU185" s="161" t="s">
        <v>91</v>
      </c>
      <c r="AY185" s="18" t="s">
        <v>157</v>
      </c>
      <c r="BE185" s="162">
        <f>IF(N185="základní",J185,0)</f>
        <v>0</v>
      </c>
      <c r="BF185" s="162">
        <f>IF(N185="snížená",J185,0)</f>
        <v>0</v>
      </c>
      <c r="BG185" s="162">
        <f>IF(N185="zákl. přenesená",J185,0)</f>
        <v>0</v>
      </c>
      <c r="BH185" s="162">
        <f>IF(N185="sníž. přenesená",J185,0)</f>
        <v>0</v>
      </c>
      <c r="BI185" s="162">
        <f>IF(N185="nulová",J185,0)</f>
        <v>0</v>
      </c>
      <c r="BJ185" s="18" t="s">
        <v>81</v>
      </c>
      <c r="BK185" s="162">
        <f>ROUND(I185*H185,2)</f>
        <v>0</v>
      </c>
      <c r="BL185" s="18" t="s">
        <v>164</v>
      </c>
      <c r="BM185" s="161" t="s">
        <v>472</v>
      </c>
    </row>
    <row r="186" spans="1:65" s="2" customFormat="1" ht="11.25">
      <c r="A186" s="33"/>
      <c r="B186" s="34"/>
      <c r="C186" s="33"/>
      <c r="D186" s="163" t="s">
        <v>166</v>
      </c>
      <c r="E186" s="33"/>
      <c r="F186" s="164" t="s">
        <v>1866</v>
      </c>
      <c r="G186" s="33"/>
      <c r="H186" s="33"/>
      <c r="I186" s="165"/>
      <c r="J186" s="33"/>
      <c r="K186" s="33"/>
      <c r="L186" s="34"/>
      <c r="M186" s="166"/>
      <c r="N186" s="167"/>
      <c r="O186" s="59"/>
      <c r="P186" s="59"/>
      <c r="Q186" s="59"/>
      <c r="R186" s="59"/>
      <c r="S186" s="59"/>
      <c r="T186" s="60"/>
      <c r="U186" s="33"/>
      <c r="V186" s="33"/>
      <c r="W186" s="33"/>
      <c r="X186" s="33"/>
      <c r="Y186" s="33"/>
      <c r="Z186" s="33"/>
      <c r="AA186" s="33"/>
      <c r="AB186" s="33"/>
      <c r="AC186" s="33"/>
      <c r="AD186" s="33"/>
      <c r="AE186" s="33"/>
      <c r="AT186" s="18" t="s">
        <v>166</v>
      </c>
      <c r="AU186" s="18" t="s">
        <v>91</v>
      </c>
    </row>
    <row r="187" spans="1:65" s="2" customFormat="1" ht="16.5" customHeight="1">
      <c r="A187" s="33"/>
      <c r="B187" s="149"/>
      <c r="C187" s="150" t="s">
        <v>322</v>
      </c>
      <c r="D187" s="150" t="s">
        <v>159</v>
      </c>
      <c r="E187" s="151" t="s">
        <v>1867</v>
      </c>
      <c r="F187" s="152" t="s">
        <v>1868</v>
      </c>
      <c r="G187" s="153" t="s">
        <v>459</v>
      </c>
      <c r="H187" s="154">
        <v>1</v>
      </c>
      <c r="I187" s="155"/>
      <c r="J187" s="156">
        <f>ROUND(I187*H187,2)</f>
        <v>0</v>
      </c>
      <c r="K187" s="152" t="s">
        <v>1</v>
      </c>
      <c r="L187" s="34"/>
      <c r="M187" s="157" t="s">
        <v>1</v>
      </c>
      <c r="N187" s="158" t="s">
        <v>40</v>
      </c>
      <c r="O187" s="59"/>
      <c r="P187" s="159">
        <f>O187*H187</f>
        <v>0</v>
      </c>
      <c r="Q187" s="159">
        <v>0</v>
      </c>
      <c r="R187" s="159">
        <f>Q187*H187</f>
        <v>0</v>
      </c>
      <c r="S187" s="159">
        <v>0</v>
      </c>
      <c r="T187" s="160">
        <f>S187*H187</f>
        <v>0</v>
      </c>
      <c r="U187" s="33"/>
      <c r="V187" s="33"/>
      <c r="W187" s="33"/>
      <c r="X187" s="33"/>
      <c r="Y187" s="33"/>
      <c r="Z187" s="33"/>
      <c r="AA187" s="33"/>
      <c r="AB187" s="33"/>
      <c r="AC187" s="33"/>
      <c r="AD187" s="33"/>
      <c r="AE187" s="33"/>
      <c r="AR187" s="161" t="s">
        <v>164</v>
      </c>
      <c r="AT187" s="161" t="s">
        <v>159</v>
      </c>
      <c r="AU187" s="161" t="s">
        <v>91</v>
      </c>
      <c r="AY187" s="18" t="s">
        <v>157</v>
      </c>
      <c r="BE187" s="162">
        <f>IF(N187="základní",J187,0)</f>
        <v>0</v>
      </c>
      <c r="BF187" s="162">
        <f>IF(N187="snížená",J187,0)</f>
        <v>0</v>
      </c>
      <c r="BG187" s="162">
        <f>IF(N187="zákl. přenesená",J187,0)</f>
        <v>0</v>
      </c>
      <c r="BH187" s="162">
        <f>IF(N187="sníž. přenesená",J187,0)</f>
        <v>0</v>
      </c>
      <c r="BI187" s="162">
        <f>IF(N187="nulová",J187,0)</f>
        <v>0</v>
      </c>
      <c r="BJ187" s="18" t="s">
        <v>81</v>
      </c>
      <c r="BK187" s="162">
        <f>ROUND(I187*H187,2)</f>
        <v>0</v>
      </c>
      <c r="BL187" s="18" t="s">
        <v>164</v>
      </c>
      <c r="BM187" s="161" t="s">
        <v>172</v>
      </c>
    </row>
    <row r="188" spans="1:65" s="2" customFormat="1" ht="11.25">
      <c r="A188" s="33"/>
      <c r="B188" s="34"/>
      <c r="C188" s="33"/>
      <c r="D188" s="163" t="s">
        <v>166</v>
      </c>
      <c r="E188" s="33"/>
      <c r="F188" s="164" t="s">
        <v>1868</v>
      </c>
      <c r="G188" s="33"/>
      <c r="H188" s="33"/>
      <c r="I188" s="165"/>
      <c r="J188" s="33"/>
      <c r="K188" s="33"/>
      <c r="L188" s="34"/>
      <c r="M188" s="166"/>
      <c r="N188" s="167"/>
      <c r="O188" s="59"/>
      <c r="P188" s="59"/>
      <c r="Q188" s="59"/>
      <c r="R188" s="59"/>
      <c r="S188" s="59"/>
      <c r="T188" s="60"/>
      <c r="U188" s="33"/>
      <c r="V188" s="33"/>
      <c r="W188" s="33"/>
      <c r="X188" s="33"/>
      <c r="Y188" s="33"/>
      <c r="Z188" s="33"/>
      <c r="AA188" s="33"/>
      <c r="AB188" s="33"/>
      <c r="AC188" s="33"/>
      <c r="AD188" s="33"/>
      <c r="AE188" s="33"/>
      <c r="AT188" s="18" t="s">
        <v>166</v>
      </c>
      <c r="AU188" s="18" t="s">
        <v>91</v>
      </c>
    </row>
    <row r="189" spans="1:65" s="2" customFormat="1" ht="16.5" customHeight="1">
      <c r="A189" s="33"/>
      <c r="B189" s="149"/>
      <c r="C189" s="150" t="s">
        <v>340</v>
      </c>
      <c r="D189" s="150" t="s">
        <v>159</v>
      </c>
      <c r="E189" s="151" t="s">
        <v>1869</v>
      </c>
      <c r="F189" s="152" t="s">
        <v>1870</v>
      </c>
      <c r="G189" s="153" t="s">
        <v>459</v>
      </c>
      <c r="H189" s="154">
        <v>1</v>
      </c>
      <c r="I189" s="155"/>
      <c r="J189" s="156">
        <f>ROUND(I189*H189,2)</f>
        <v>0</v>
      </c>
      <c r="K189" s="152" t="s">
        <v>1</v>
      </c>
      <c r="L189" s="34"/>
      <c r="M189" s="157" t="s">
        <v>1</v>
      </c>
      <c r="N189" s="158" t="s">
        <v>40</v>
      </c>
      <c r="O189" s="59"/>
      <c r="P189" s="159">
        <f>O189*H189</f>
        <v>0</v>
      </c>
      <c r="Q189" s="159">
        <v>0</v>
      </c>
      <c r="R189" s="159">
        <f>Q189*H189</f>
        <v>0</v>
      </c>
      <c r="S189" s="159">
        <v>0</v>
      </c>
      <c r="T189" s="160">
        <f>S189*H189</f>
        <v>0</v>
      </c>
      <c r="U189" s="33"/>
      <c r="V189" s="33"/>
      <c r="W189" s="33"/>
      <c r="X189" s="33"/>
      <c r="Y189" s="33"/>
      <c r="Z189" s="33"/>
      <c r="AA189" s="33"/>
      <c r="AB189" s="33"/>
      <c r="AC189" s="33"/>
      <c r="AD189" s="33"/>
      <c r="AE189" s="33"/>
      <c r="AR189" s="161" t="s">
        <v>164</v>
      </c>
      <c r="AT189" s="161" t="s">
        <v>159</v>
      </c>
      <c r="AU189" s="161" t="s">
        <v>91</v>
      </c>
      <c r="AY189" s="18" t="s">
        <v>157</v>
      </c>
      <c r="BE189" s="162">
        <f>IF(N189="základní",J189,0)</f>
        <v>0</v>
      </c>
      <c r="BF189" s="162">
        <f>IF(N189="snížená",J189,0)</f>
        <v>0</v>
      </c>
      <c r="BG189" s="162">
        <f>IF(N189="zákl. přenesená",J189,0)</f>
        <v>0</v>
      </c>
      <c r="BH189" s="162">
        <f>IF(N189="sníž. přenesená",J189,0)</f>
        <v>0</v>
      </c>
      <c r="BI189" s="162">
        <f>IF(N189="nulová",J189,0)</f>
        <v>0</v>
      </c>
      <c r="BJ189" s="18" t="s">
        <v>81</v>
      </c>
      <c r="BK189" s="162">
        <f>ROUND(I189*H189,2)</f>
        <v>0</v>
      </c>
      <c r="BL189" s="18" t="s">
        <v>164</v>
      </c>
      <c r="BM189" s="161" t="s">
        <v>497</v>
      </c>
    </row>
    <row r="190" spans="1:65" s="2" customFormat="1" ht="11.25">
      <c r="A190" s="33"/>
      <c r="B190" s="34"/>
      <c r="C190" s="33"/>
      <c r="D190" s="163" t="s">
        <v>166</v>
      </c>
      <c r="E190" s="33"/>
      <c r="F190" s="164" t="s">
        <v>1870</v>
      </c>
      <c r="G190" s="33"/>
      <c r="H190" s="33"/>
      <c r="I190" s="165"/>
      <c r="J190" s="33"/>
      <c r="K190" s="33"/>
      <c r="L190" s="34"/>
      <c r="M190" s="166"/>
      <c r="N190" s="167"/>
      <c r="O190" s="59"/>
      <c r="P190" s="59"/>
      <c r="Q190" s="59"/>
      <c r="R190" s="59"/>
      <c r="S190" s="59"/>
      <c r="T190" s="60"/>
      <c r="U190" s="33"/>
      <c r="V190" s="33"/>
      <c r="W190" s="33"/>
      <c r="X190" s="33"/>
      <c r="Y190" s="33"/>
      <c r="Z190" s="33"/>
      <c r="AA190" s="33"/>
      <c r="AB190" s="33"/>
      <c r="AC190" s="33"/>
      <c r="AD190" s="33"/>
      <c r="AE190" s="33"/>
      <c r="AT190" s="18" t="s">
        <v>166</v>
      </c>
      <c r="AU190" s="18" t="s">
        <v>91</v>
      </c>
    </row>
    <row r="191" spans="1:65" s="2" customFormat="1" ht="16.5" customHeight="1">
      <c r="A191" s="33"/>
      <c r="B191" s="149"/>
      <c r="C191" s="150" t="s">
        <v>344</v>
      </c>
      <c r="D191" s="150" t="s">
        <v>159</v>
      </c>
      <c r="E191" s="151" t="s">
        <v>1871</v>
      </c>
      <c r="F191" s="152" t="s">
        <v>1872</v>
      </c>
      <c r="G191" s="153" t="s">
        <v>459</v>
      </c>
      <c r="H191" s="154">
        <v>3</v>
      </c>
      <c r="I191" s="155"/>
      <c r="J191" s="156">
        <f>ROUND(I191*H191,2)</f>
        <v>0</v>
      </c>
      <c r="K191" s="152" t="s">
        <v>1</v>
      </c>
      <c r="L191" s="34"/>
      <c r="M191" s="157" t="s">
        <v>1</v>
      </c>
      <c r="N191" s="158" t="s">
        <v>40</v>
      </c>
      <c r="O191" s="59"/>
      <c r="P191" s="159">
        <f>O191*H191</f>
        <v>0</v>
      </c>
      <c r="Q191" s="159">
        <v>0</v>
      </c>
      <c r="R191" s="159">
        <f>Q191*H191</f>
        <v>0</v>
      </c>
      <c r="S191" s="159">
        <v>0</v>
      </c>
      <c r="T191" s="160">
        <f>S191*H191</f>
        <v>0</v>
      </c>
      <c r="U191" s="33"/>
      <c r="V191" s="33"/>
      <c r="W191" s="33"/>
      <c r="X191" s="33"/>
      <c r="Y191" s="33"/>
      <c r="Z191" s="33"/>
      <c r="AA191" s="33"/>
      <c r="AB191" s="33"/>
      <c r="AC191" s="33"/>
      <c r="AD191" s="33"/>
      <c r="AE191" s="33"/>
      <c r="AR191" s="161" t="s">
        <v>164</v>
      </c>
      <c r="AT191" s="161" t="s">
        <v>159</v>
      </c>
      <c r="AU191" s="161" t="s">
        <v>91</v>
      </c>
      <c r="AY191" s="18" t="s">
        <v>157</v>
      </c>
      <c r="BE191" s="162">
        <f>IF(N191="základní",J191,0)</f>
        <v>0</v>
      </c>
      <c r="BF191" s="162">
        <f>IF(N191="snížená",J191,0)</f>
        <v>0</v>
      </c>
      <c r="BG191" s="162">
        <f>IF(N191="zákl. přenesená",J191,0)</f>
        <v>0</v>
      </c>
      <c r="BH191" s="162">
        <f>IF(N191="sníž. přenesená",J191,0)</f>
        <v>0</v>
      </c>
      <c r="BI191" s="162">
        <f>IF(N191="nulová",J191,0)</f>
        <v>0</v>
      </c>
      <c r="BJ191" s="18" t="s">
        <v>81</v>
      </c>
      <c r="BK191" s="162">
        <f>ROUND(I191*H191,2)</f>
        <v>0</v>
      </c>
      <c r="BL191" s="18" t="s">
        <v>164</v>
      </c>
      <c r="BM191" s="161" t="s">
        <v>509</v>
      </c>
    </row>
    <row r="192" spans="1:65" s="2" customFormat="1" ht="11.25">
      <c r="A192" s="33"/>
      <c r="B192" s="34"/>
      <c r="C192" s="33"/>
      <c r="D192" s="163" t="s">
        <v>166</v>
      </c>
      <c r="E192" s="33"/>
      <c r="F192" s="164" t="s">
        <v>1872</v>
      </c>
      <c r="G192" s="33"/>
      <c r="H192" s="33"/>
      <c r="I192" s="165"/>
      <c r="J192" s="33"/>
      <c r="K192" s="33"/>
      <c r="L192" s="34"/>
      <c r="M192" s="166"/>
      <c r="N192" s="167"/>
      <c r="O192" s="59"/>
      <c r="P192" s="59"/>
      <c r="Q192" s="59"/>
      <c r="R192" s="59"/>
      <c r="S192" s="59"/>
      <c r="T192" s="60"/>
      <c r="U192" s="33"/>
      <c r="V192" s="33"/>
      <c r="W192" s="33"/>
      <c r="X192" s="33"/>
      <c r="Y192" s="33"/>
      <c r="Z192" s="33"/>
      <c r="AA192" s="33"/>
      <c r="AB192" s="33"/>
      <c r="AC192" s="33"/>
      <c r="AD192" s="33"/>
      <c r="AE192" s="33"/>
      <c r="AT192" s="18" t="s">
        <v>166</v>
      </c>
      <c r="AU192" s="18" t="s">
        <v>91</v>
      </c>
    </row>
    <row r="193" spans="1:65" s="2" customFormat="1" ht="16.5" customHeight="1">
      <c r="A193" s="33"/>
      <c r="B193" s="149"/>
      <c r="C193" s="150" t="s">
        <v>351</v>
      </c>
      <c r="D193" s="150" t="s">
        <v>159</v>
      </c>
      <c r="E193" s="151" t="s">
        <v>1873</v>
      </c>
      <c r="F193" s="152" t="s">
        <v>1874</v>
      </c>
      <c r="G193" s="153" t="s">
        <v>459</v>
      </c>
      <c r="H193" s="154">
        <v>1</v>
      </c>
      <c r="I193" s="155"/>
      <c r="J193" s="156">
        <f>ROUND(I193*H193,2)</f>
        <v>0</v>
      </c>
      <c r="K193" s="152" t="s">
        <v>1</v>
      </c>
      <c r="L193" s="34"/>
      <c r="M193" s="157" t="s">
        <v>1</v>
      </c>
      <c r="N193" s="158" t="s">
        <v>40</v>
      </c>
      <c r="O193" s="59"/>
      <c r="P193" s="159">
        <f>O193*H193</f>
        <v>0</v>
      </c>
      <c r="Q193" s="159">
        <v>0</v>
      </c>
      <c r="R193" s="159">
        <f>Q193*H193</f>
        <v>0</v>
      </c>
      <c r="S193" s="159">
        <v>0</v>
      </c>
      <c r="T193" s="160">
        <f>S193*H193</f>
        <v>0</v>
      </c>
      <c r="U193" s="33"/>
      <c r="V193" s="33"/>
      <c r="W193" s="33"/>
      <c r="X193" s="33"/>
      <c r="Y193" s="33"/>
      <c r="Z193" s="33"/>
      <c r="AA193" s="33"/>
      <c r="AB193" s="33"/>
      <c r="AC193" s="33"/>
      <c r="AD193" s="33"/>
      <c r="AE193" s="33"/>
      <c r="AR193" s="161" t="s">
        <v>164</v>
      </c>
      <c r="AT193" s="161" t="s">
        <v>159</v>
      </c>
      <c r="AU193" s="161" t="s">
        <v>91</v>
      </c>
      <c r="AY193" s="18" t="s">
        <v>157</v>
      </c>
      <c r="BE193" s="162">
        <f>IF(N193="základní",J193,0)</f>
        <v>0</v>
      </c>
      <c r="BF193" s="162">
        <f>IF(N193="snížená",J193,0)</f>
        <v>0</v>
      </c>
      <c r="BG193" s="162">
        <f>IF(N193="zákl. přenesená",J193,0)</f>
        <v>0</v>
      </c>
      <c r="BH193" s="162">
        <f>IF(N193="sníž. přenesená",J193,0)</f>
        <v>0</v>
      </c>
      <c r="BI193" s="162">
        <f>IF(N193="nulová",J193,0)</f>
        <v>0</v>
      </c>
      <c r="BJ193" s="18" t="s">
        <v>81</v>
      </c>
      <c r="BK193" s="162">
        <f>ROUND(I193*H193,2)</f>
        <v>0</v>
      </c>
      <c r="BL193" s="18" t="s">
        <v>164</v>
      </c>
      <c r="BM193" s="161" t="s">
        <v>525</v>
      </c>
    </row>
    <row r="194" spans="1:65" s="2" customFormat="1" ht="11.25">
      <c r="A194" s="33"/>
      <c r="B194" s="34"/>
      <c r="C194" s="33"/>
      <c r="D194" s="163" t="s">
        <v>166</v>
      </c>
      <c r="E194" s="33"/>
      <c r="F194" s="164" t="s">
        <v>1874</v>
      </c>
      <c r="G194" s="33"/>
      <c r="H194" s="33"/>
      <c r="I194" s="165"/>
      <c r="J194" s="33"/>
      <c r="K194" s="33"/>
      <c r="L194" s="34"/>
      <c r="M194" s="166"/>
      <c r="N194" s="167"/>
      <c r="O194" s="59"/>
      <c r="P194" s="59"/>
      <c r="Q194" s="59"/>
      <c r="R194" s="59"/>
      <c r="S194" s="59"/>
      <c r="T194" s="60"/>
      <c r="U194" s="33"/>
      <c r="V194" s="33"/>
      <c r="W194" s="33"/>
      <c r="X194" s="33"/>
      <c r="Y194" s="33"/>
      <c r="Z194" s="33"/>
      <c r="AA194" s="33"/>
      <c r="AB194" s="33"/>
      <c r="AC194" s="33"/>
      <c r="AD194" s="33"/>
      <c r="AE194" s="33"/>
      <c r="AT194" s="18" t="s">
        <v>166</v>
      </c>
      <c r="AU194" s="18" t="s">
        <v>91</v>
      </c>
    </row>
    <row r="195" spans="1:65" s="2" customFormat="1" ht="16.5" customHeight="1">
      <c r="A195" s="33"/>
      <c r="B195" s="149"/>
      <c r="C195" s="150" t="s">
        <v>355</v>
      </c>
      <c r="D195" s="150" t="s">
        <v>159</v>
      </c>
      <c r="E195" s="151" t="s">
        <v>1875</v>
      </c>
      <c r="F195" s="152" t="s">
        <v>1876</v>
      </c>
      <c r="G195" s="153" t="s">
        <v>459</v>
      </c>
      <c r="H195" s="154">
        <v>1</v>
      </c>
      <c r="I195" s="155"/>
      <c r="J195" s="156">
        <f>ROUND(I195*H195,2)</f>
        <v>0</v>
      </c>
      <c r="K195" s="152" t="s">
        <v>1</v>
      </c>
      <c r="L195" s="34"/>
      <c r="M195" s="157" t="s">
        <v>1</v>
      </c>
      <c r="N195" s="158" t="s">
        <v>40</v>
      </c>
      <c r="O195" s="59"/>
      <c r="P195" s="159">
        <f>O195*H195</f>
        <v>0</v>
      </c>
      <c r="Q195" s="159">
        <v>0</v>
      </c>
      <c r="R195" s="159">
        <f>Q195*H195</f>
        <v>0</v>
      </c>
      <c r="S195" s="159">
        <v>0</v>
      </c>
      <c r="T195" s="160">
        <f>S195*H195</f>
        <v>0</v>
      </c>
      <c r="U195" s="33"/>
      <c r="V195" s="33"/>
      <c r="W195" s="33"/>
      <c r="X195" s="33"/>
      <c r="Y195" s="33"/>
      <c r="Z195" s="33"/>
      <c r="AA195" s="33"/>
      <c r="AB195" s="33"/>
      <c r="AC195" s="33"/>
      <c r="AD195" s="33"/>
      <c r="AE195" s="33"/>
      <c r="AR195" s="161" t="s">
        <v>164</v>
      </c>
      <c r="AT195" s="161" t="s">
        <v>159</v>
      </c>
      <c r="AU195" s="161" t="s">
        <v>91</v>
      </c>
      <c r="AY195" s="18" t="s">
        <v>157</v>
      </c>
      <c r="BE195" s="162">
        <f>IF(N195="základní",J195,0)</f>
        <v>0</v>
      </c>
      <c r="BF195" s="162">
        <f>IF(N195="snížená",J195,0)</f>
        <v>0</v>
      </c>
      <c r="BG195" s="162">
        <f>IF(N195="zákl. přenesená",J195,0)</f>
        <v>0</v>
      </c>
      <c r="BH195" s="162">
        <f>IF(N195="sníž. přenesená",J195,0)</f>
        <v>0</v>
      </c>
      <c r="BI195" s="162">
        <f>IF(N195="nulová",J195,0)</f>
        <v>0</v>
      </c>
      <c r="BJ195" s="18" t="s">
        <v>81</v>
      </c>
      <c r="BK195" s="162">
        <f>ROUND(I195*H195,2)</f>
        <v>0</v>
      </c>
      <c r="BL195" s="18" t="s">
        <v>164</v>
      </c>
      <c r="BM195" s="161" t="s">
        <v>537</v>
      </c>
    </row>
    <row r="196" spans="1:65" s="2" customFormat="1" ht="11.25">
      <c r="A196" s="33"/>
      <c r="B196" s="34"/>
      <c r="C196" s="33"/>
      <c r="D196" s="163" t="s">
        <v>166</v>
      </c>
      <c r="E196" s="33"/>
      <c r="F196" s="164" t="s">
        <v>1876</v>
      </c>
      <c r="G196" s="33"/>
      <c r="H196" s="33"/>
      <c r="I196" s="165"/>
      <c r="J196" s="33"/>
      <c r="K196" s="33"/>
      <c r="L196" s="34"/>
      <c r="M196" s="166"/>
      <c r="N196" s="167"/>
      <c r="O196" s="59"/>
      <c r="P196" s="59"/>
      <c r="Q196" s="59"/>
      <c r="R196" s="59"/>
      <c r="S196" s="59"/>
      <c r="T196" s="60"/>
      <c r="U196" s="33"/>
      <c r="V196" s="33"/>
      <c r="W196" s="33"/>
      <c r="X196" s="33"/>
      <c r="Y196" s="33"/>
      <c r="Z196" s="33"/>
      <c r="AA196" s="33"/>
      <c r="AB196" s="33"/>
      <c r="AC196" s="33"/>
      <c r="AD196" s="33"/>
      <c r="AE196" s="33"/>
      <c r="AT196" s="18" t="s">
        <v>166</v>
      </c>
      <c r="AU196" s="18" t="s">
        <v>91</v>
      </c>
    </row>
    <row r="197" spans="1:65" s="12" customFormat="1" ht="20.85" customHeight="1">
      <c r="B197" s="136"/>
      <c r="D197" s="137" t="s">
        <v>74</v>
      </c>
      <c r="E197" s="147" t="s">
        <v>1877</v>
      </c>
      <c r="F197" s="147" t="s">
        <v>1878</v>
      </c>
      <c r="I197" s="139"/>
      <c r="J197" s="148">
        <f>BK197</f>
        <v>0</v>
      </c>
      <c r="L197" s="136"/>
      <c r="M197" s="141"/>
      <c r="N197" s="142"/>
      <c r="O197" s="142"/>
      <c r="P197" s="143">
        <f>SUM(P198:P207)</f>
        <v>0</v>
      </c>
      <c r="Q197" s="142"/>
      <c r="R197" s="143">
        <f>SUM(R198:R207)</f>
        <v>0</v>
      </c>
      <c r="S197" s="142"/>
      <c r="T197" s="144">
        <f>SUM(T198:T207)</f>
        <v>0</v>
      </c>
      <c r="AR197" s="137" t="s">
        <v>81</v>
      </c>
      <c r="AT197" s="145" t="s">
        <v>74</v>
      </c>
      <c r="AU197" s="145" t="s">
        <v>83</v>
      </c>
      <c r="AY197" s="137" t="s">
        <v>157</v>
      </c>
      <c r="BK197" s="146">
        <f>SUM(BK198:BK207)</f>
        <v>0</v>
      </c>
    </row>
    <row r="198" spans="1:65" s="2" customFormat="1" ht="16.5" customHeight="1">
      <c r="A198" s="33"/>
      <c r="B198" s="149"/>
      <c r="C198" s="150" t="s">
        <v>362</v>
      </c>
      <c r="D198" s="150" t="s">
        <v>159</v>
      </c>
      <c r="E198" s="151" t="s">
        <v>1879</v>
      </c>
      <c r="F198" s="152" t="s">
        <v>1880</v>
      </c>
      <c r="G198" s="153" t="s">
        <v>1881</v>
      </c>
      <c r="H198" s="154">
        <v>1</v>
      </c>
      <c r="I198" s="155"/>
      <c r="J198" s="156">
        <f>ROUND(I198*H198,2)</f>
        <v>0</v>
      </c>
      <c r="K198" s="152" t="s">
        <v>1</v>
      </c>
      <c r="L198" s="34"/>
      <c r="M198" s="157" t="s">
        <v>1</v>
      </c>
      <c r="N198" s="158" t="s">
        <v>40</v>
      </c>
      <c r="O198" s="59"/>
      <c r="P198" s="159">
        <f>O198*H198</f>
        <v>0</v>
      </c>
      <c r="Q198" s="159">
        <v>0</v>
      </c>
      <c r="R198" s="159">
        <f>Q198*H198</f>
        <v>0</v>
      </c>
      <c r="S198" s="159">
        <v>0</v>
      </c>
      <c r="T198" s="160">
        <f>S198*H198</f>
        <v>0</v>
      </c>
      <c r="U198" s="33"/>
      <c r="V198" s="33"/>
      <c r="W198" s="33"/>
      <c r="X198" s="33"/>
      <c r="Y198" s="33"/>
      <c r="Z198" s="33"/>
      <c r="AA198" s="33"/>
      <c r="AB198" s="33"/>
      <c r="AC198" s="33"/>
      <c r="AD198" s="33"/>
      <c r="AE198" s="33"/>
      <c r="AR198" s="161" t="s">
        <v>164</v>
      </c>
      <c r="AT198" s="161" t="s">
        <v>159</v>
      </c>
      <c r="AU198" s="161" t="s">
        <v>91</v>
      </c>
      <c r="AY198" s="18" t="s">
        <v>157</v>
      </c>
      <c r="BE198" s="162">
        <f>IF(N198="základní",J198,0)</f>
        <v>0</v>
      </c>
      <c r="BF198" s="162">
        <f>IF(N198="snížená",J198,0)</f>
        <v>0</v>
      </c>
      <c r="BG198" s="162">
        <f>IF(N198="zákl. přenesená",J198,0)</f>
        <v>0</v>
      </c>
      <c r="BH198" s="162">
        <f>IF(N198="sníž. přenesená",J198,0)</f>
        <v>0</v>
      </c>
      <c r="BI198" s="162">
        <f>IF(N198="nulová",J198,0)</f>
        <v>0</v>
      </c>
      <c r="BJ198" s="18" t="s">
        <v>81</v>
      </c>
      <c r="BK198" s="162">
        <f>ROUND(I198*H198,2)</f>
        <v>0</v>
      </c>
      <c r="BL198" s="18" t="s">
        <v>164</v>
      </c>
      <c r="BM198" s="161" t="s">
        <v>547</v>
      </c>
    </row>
    <row r="199" spans="1:65" s="2" customFormat="1" ht="11.25">
      <c r="A199" s="33"/>
      <c r="B199" s="34"/>
      <c r="C199" s="33"/>
      <c r="D199" s="163" t="s">
        <v>166</v>
      </c>
      <c r="E199" s="33"/>
      <c r="F199" s="164" t="s">
        <v>1880</v>
      </c>
      <c r="G199" s="33"/>
      <c r="H199" s="33"/>
      <c r="I199" s="165"/>
      <c r="J199" s="33"/>
      <c r="K199" s="33"/>
      <c r="L199" s="34"/>
      <c r="M199" s="166"/>
      <c r="N199" s="167"/>
      <c r="O199" s="59"/>
      <c r="P199" s="59"/>
      <c r="Q199" s="59"/>
      <c r="R199" s="59"/>
      <c r="S199" s="59"/>
      <c r="T199" s="60"/>
      <c r="U199" s="33"/>
      <c r="V199" s="33"/>
      <c r="W199" s="33"/>
      <c r="X199" s="33"/>
      <c r="Y199" s="33"/>
      <c r="Z199" s="33"/>
      <c r="AA199" s="33"/>
      <c r="AB199" s="33"/>
      <c r="AC199" s="33"/>
      <c r="AD199" s="33"/>
      <c r="AE199" s="33"/>
      <c r="AT199" s="18" t="s">
        <v>166</v>
      </c>
      <c r="AU199" s="18" t="s">
        <v>91</v>
      </c>
    </row>
    <row r="200" spans="1:65" s="2" customFormat="1" ht="16.5" customHeight="1">
      <c r="A200" s="33"/>
      <c r="B200" s="149"/>
      <c r="C200" s="150" t="s">
        <v>367</v>
      </c>
      <c r="D200" s="150" t="s">
        <v>159</v>
      </c>
      <c r="E200" s="151" t="s">
        <v>1882</v>
      </c>
      <c r="F200" s="152" t="s">
        <v>1883</v>
      </c>
      <c r="G200" s="153" t="s">
        <v>1881</v>
      </c>
      <c r="H200" s="154">
        <v>1</v>
      </c>
      <c r="I200" s="155"/>
      <c r="J200" s="156">
        <f>ROUND(I200*H200,2)</f>
        <v>0</v>
      </c>
      <c r="K200" s="152" t="s">
        <v>1</v>
      </c>
      <c r="L200" s="34"/>
      <c r="M200" s="157" t="s">
        <v>1</v>
      </c>
      <c r="N200" s="158" t="s">
        <v>40</v>
      </c>
      <c r="O200" s="59"/>
      <c r="P200" s="159">
        <f>O200*H200</f>
        <v>0</v>
      </c>
      <c r="Q200" s="159">
        <v>0</v>
      </c>
      <c r="R200" s="159">
        <f>Q200*H200</f>
        <v>0</v>
      </c>
      <c r="S200" s="159">
        <v>0</v>
      </c>
      <c r="T200" s="160">
        <f>S200*H200</f>
        <v>0</v>
      </c>
      <c r="U200" s="33"/>
      <c r="V200" s="33"/>
      <c r="W200" s="33"/>
      <c r="X200" s="33"/>
      <c r="Y200" s="33"/>
      <c r="Z200" s="33"/>
      <c r="AA200" s="33"/>
      <c r="AB200" s="33"/>
      <c r="AC200" s="33"/>
      <c r="AD200" s="33"/>
      <c r="AE200" s="33"/>
      <c r="AR200" s="161" t="s">
        <v>164</v>
      </c>
      <c r="AT200" s="161" t="s">
        <v>159</v>
      </c>
      <c r="AU200" s="161" t="s">
        <v>91</v>
      </c>
      <c r="AY200" s="18" t="s">
        <v>157</v>
      </c>
      <c r="BE200" s="162">
        <f>IF(N200="základní",J200,0)</f>
        <v>0</v>
      </c>
      <c r="BF200" s="162">
        <f>IF(N200="snížená",J200,0)</f>
        <v>0</v>
      </c>
      <c r="BG200" s="162">
        <f>IF(N200="zákl. přenesená",J200,0)</f>
        <v>0</v>
      </c>
      <c r="BH200" s="162">
        <f>IF(N200="sníž. přenesená",J200,0)</f>
        <v>0</v>
      </c>
      <c r="BI200" s="162">
        <f>IF(N200="nulová",J200,0)</f>
        <v>0</v>
      </c>
      <c r="BJ200" s="18" t="s">
        <v>81</v>
      </c>
      <c r="BK200" s="162">
        <f>ROUND(I200*H200,2)</f>
        <v>0</v>
      </c>
      <c r="BL200" s="18" t="s">
        <v>164</v>
      </c>
      <c r="BM200" s="161" t="s">
        <v>562</v>
      </c>
    </row>
    <row r="201" spans="1:65" s="2" customFormat="1" ht="11.25">
      <c r="A201" s="33"/>
      <c r="B201" s="34"/>
      <c r="C201" s="33"/>
      <c r="D201" s="163" t="s">
        <v>166</v>
      </c>
      <c r="E201" s="33"/>
      <c r="F201" s="164" t="s">
        <v>1883</v>
      </c>
      <c r="G201" s="33"/>
      <c r="H201" s="33"/>
      <c r="I201" s="165"/>
      <c r="J201" s="33"/>
      <c r="K201" s="33"/>
      <c r="L201" s="34"/>
      <c r="M201" s="166"/>
      <c r="N201" s="167"/>
      <c r="O201" s="59"/>
      <c r="P201" s="59"/>
      <c r="Q201" s="59"/>
      <c r="R201" s="59"/>
      <c r="S201" s="59"/>
      <c r="T201" s="60"/>
      <c r="U201" s="33"/>
      <c r="V201" s="33"/>
      <c r="W201" s="33"/>
      <c r="X201" s="33"/>
      <c r="Y201" s="33"/>
      <c r="Z201" s="33"/>
      <c r="AA201" s="33"/>
      <c r="AB201" s="33"/>
      <c r="AC201" s="33"/>
      <c r="AD201" s="33"/>
      <c r="AE201" s="33"/>
      <c r="AT201" s="18" t="s">
        <v>166</v>
      </c>
      <c r="AU201" s="18" t="s">
        <v>91</v>
      </c>
    </row>
    <row r="202" spans="1:65" s="2" customFormat="1" ht="16.5" customHeight="1">
      <c r="A202" s="33"/>
      <c r="B202" s="149"/>
      <c r="C202" s="150" t="s">
        <v>373</v>
      </c>
      <c r="D202" s="150" t="s">
        <v>159</v>
      </c>
      <c r="E202" s="151" t="s">
        <v>1884</v>
      </c>
      <c r="F202" s="152" t="s">
        <v>1885</v>
      </c>
      <c r="G202" s="153" t="s">
        <v>1881</v>
      </c>
      <c r="H202" s="154">
        <v>1</v>
      </c>
      <c r="I202" s="155"/>
      <c r="J202" s="156">
        <f>ROUND(I202*H202,2)</f>
        <v>0</v>
      </c>
      <c r="K202" s="152" t="s">
        <v>1</v>
      </c>
      <c r="L202" s="34"/>
      <c r="M202" s="157" t="s">
        <v>1</v>
      </c>
      <c r="N202" s="158" t="s">
        <v>40</v>
      </c>
      <c r="O202" s="59"/>
      <c r="P202" s="159">
        <f>O202*H202</f>
        <v>0</v>
      </c>
      <c r="Q202" s="159">
        <v>0</v>
      </c>
      <c r="R202" s="159">
        <f>Q202*H202</f>
        <v>0</v>
      </c>
      <c r="S202" s="159">
        <v>0</v>
      </c>
      <c r="T202" s="160">
        <f>S202*H202</f>
        <v>0</v>
      </c>
      <c r="U202" s="33"/>
      <c r="V202" s="33"/>
      <c r="W202" s="33"/>
      <c r="X202" s="33"/>
      <c r="Y202" s="33"/>
      <c r="Z202" s="33"/>
      <c r="AA202" s="33"/>
      <c r="AB202" s="33"/>
      <c r="AC202" s="33"/>
      <c r="AD202" s="33"/>
      <c r="AE202" s="33"/>
      <c r="AR202" s="161" t="s">
        <v>164</v>
      </c>
      <c r="AT202" s="161" t="s">
        <v>159</v>
      </c>
      <c r="AU202" s="161" t="s">
        <v>91</v>
      </c>
      <c r="AY202" s="18" t="s">
        <v>157</v>
      </c>
      <c r="BE202" s="162">
        <f>IF(N202="základní",J202,0)</f>
        <v>0</v>
      </c>
      <c r="BF202" s="162">
        <f>IF(N202="snížená",J202,0)</f>
        <v>0</v>
      </c>
      <c r="BG202" s="162">
        <f>IF(N202="zákl. přenesená",J202,0)</f>
        <v>0</v>
      </c>
      <c r="BH202" s="162">
        <f>IF(N202="sníž. přenesená",J202,0)</f>
        <v>0</v>
      </c>
      <c r="BI202" s="162">
        <f>IF(N202="nulová",J202,0)</f>
        <v>0</v>
      </c>
      <c r="BJ202" s="18" t="s">
        <v>81</v>
      </c>
      <c r="BK202" s="162">
        <f>ROUND(I202*H202,2)</f>
        <v>0</v>
      </c>
      <c r="BL202" s="18" t="s">
        <v>164</v>
      </c>
      <c r="BM202" s="161" t="s">
        <v>578</v>
      </c>
    </row>
    <row r="203" spans="1:65" s="2" customFormat="1" ht="11.25">
      <c r="A203" s="33"/>
      <c r="B203" s="34"/>
      <c r="C203" s="33"/>
      <c r="D203" s="163" t="s">
        <v>166</v>
      </c>
      <c r="E203" s="33"/>
      <c r="F203" s="164" t="s">
        <v>1885</v>
      </c>
      <c r="G203" s="33"/>
      <c r="H203" s="33"/>
      <c r="I203" s="165"/>
      <c r="J203" s="33"/>
      <c r="K203" s="33"/>
      <c r="L203" s="34"/>
      <c r="M203" s="166"/>
      <c r="N203" s="167"/>
      <c r="O203" s="59"/>
      <c r="P203" s="59"/>
      <c r="Q203" s="59"/>
      <c r="R203" s="59"/>
      <c r="S203" s="59"/>
      <c r="T203" s="60"/>
      <c r="U203" s="33"/>
      <c r="V203" s="33"/>
      <c r="W203" s="33"/>
      <c r="X203" s="33"/>
      <c r="Y203" s="33"/>
      <c r="Z203" s="33"/>
      <c r="AA203" s="33"/>
      <c r="AB203" s="33"/>
      <c r="AC203" s="33"/>
      <c r="AD203" s="33"/>
      <c r="AE203" s="33"/>
      <c r="AT203" s="18" t="s">
        <v>166</v>
      </c>
      <c r="AU203" s="18" t="s">
        <v>91</v>
      </c>
    </row>
    <row r="204" spans="1:65" s="2" customFormat="1" ht="24.2" customHeight="1">
      <c r="A204" s="33"/>
      <c r="B204" s="149"/>
      <c r="C204" s="150" t="s">
        <v>378</v>
      </c>
      <c r="D204" s="150" t="s">
        <v>159</v>
      </c>
      <c r="E204" s="151" t="s">
        <v>1886</v>
      </c>
      <c r="F204" s="152" t="s">
        <v>1887</v>
      </c>
      <c r="G204" s="153" t="s">
        <v>1881</v>
      </c>
      <c r="H204" s="154">
        <v>1</v>
      </c>
      <c r="I204" s="155"/>
      <c r="J204" s="156">
        <f>ROUND(I204*H204,2)</f>
        <v>0</v>
      </c>
      <c r="K204" s="152" t="s">
        <v>1</v>
      </c>
      <c r="L204" s="34"/>
      <c r="M204" s="157" t="s">
        <v>1</v>
      </c>
      <c r="N204" s="158" t="s">
        <v>40</v>
      </c>
      <c r="O204" s="59"/>
      <c r="P204" s="159">
        <f>O204*H204</f>
        <v>0</v>
      </c>
      <c r="Q204" s="159">
        <v>0</v>
      </c>
      <c r="R204" s="159">
        <f>Q204*H204</f>
        <v>0</v>
      </c>
      <c r="S204" s="159">
        <v>0</v>
      </c>
      <c r="T204" s="160">
        <f>S204*H204</f>
        <v>0</v>
      </c>
      <c r="U204" s="33"/>
      <c r="V204" s="33"/>
      <c r="W204" s="33"/>
      <c r="X204" s="33"/>
      <c r="Y204" s="33"/>
      <c r="Z204" s="33"/>
      <c r="AA204" s="33"/>
      <c r="AB204" s="33"/>
      <c r="AC204" s="33"/>
      <c r="AD204" s="33"/>
      <c r="AE204" s="33"/>
      <c r="AR204" s="161" t="s">
        <v>164</v>
      </c>
      <c r="AT204" s="161" t="s">
        <v>159</v>
      </c>
      <c r="AU204" s="161" t="s">
        <v>91</v>
      </c>
      <c r="AY204" s="18" t="s">
        <v>157</v>
      </c>
      <c r="BE204" s="162">
        <f>IF(N204="základní",J204,0)</f>
        <v>0</v>
      </c>
      <c r="BF204" s="162">
        <f>IF(N204="snížená",J204,0)</f>
        <v>0</v>
      </c>
      <c r="BG204" s="162">
        <f>IF(N204="zákl. přenesená",J204,0)</f>
        <v>0</v>
      </c>
      <c r="BH204" s="162">
        <f>IF(N204="sníž. přenesená",J204,0)</f>
        <v>0</v>
      </c>
      <c r="BI204" s="162">
        <f>IF(N204="nulová",J204,0)</f>
        <v>0</v>
      </c>
      <c r="BJ204" s="18" t="s">
        <v>81</v>
      </c>
      <c r="BK204" s="162">
        <f>ROUND(I204*H204,2)</f>
        <v>0</v>
      </c>
      <c r="BL204" s="18" t="s">
        <v>164</v>
      </c>
      <c r="BM204" s="161" t="s">
        <v>589</v>
      </c>
    </row>
    <row r="205" spans="1:65" s="2" customFormat="1" ht="19.5">
      <c r="A205" s="33"/>
      <c r="B205" s="34"/>
      <c r="C205" s="33"/>
      <c r="D205" s="163" t="s">
        <v>166</v>
      </c>
      <c r="E205" s="33"/>
      <c r="F205" s="164" t="s">
        <v>1887</v>
      </c>
      <c r="G205" s="33"/>
      <c r="H205" s="33"/>
      <c r="I205" s="165"/>
      <c r="J205" s="33"/>
      <c r="K205" s="33"/>
      <c r="L205" s="34"/>
      <c r="M205" s="166"/>
      <c r="N205" s="167"/>
      <c r="O205" s="59"/>
      <c r="P205" s="59"/>
      <c r="Q205" s="59"/>
      <c r="R205" s="59"/>
      <c r="S205" s="59"/>
      <c r="T205" s="60"/>
      <c r="U205" s="33"/>
      <c r="V205" s="33"/>
      <c r="W205" s="33"/>
      <c r="X205" s="33"/>
      <c r="Y205" s="33"/>
      <c r="Z205" s="33"/>
      <c r="AA205" s="33"/>
      <c r="AB205" s="33"/>
      <c r="AC205" s="33"/>
      <c r="AD205" s="33"/>
      <c r="AE205" s="33"/>
      <c r="AT205" s="18" t="s">
        <v>166</v>
      </c>
      <c r="AU205" s="18" t="s">
        <v>91</v>
      </c>
    </row>
    <row r="206" spans="1:65" s="2" customFormat="1" ht="16.5" customHeight="1">
      <c r="A206" s="33"/>
      <c r="B206" s="149"/>
      <c r="C206" s="150" t="s">
        <v>385</v>
      </c>
      <c r="D206" s="150" t="s">
        <v>159</v>
      </c>
      <c r="E206" s="151" t="s">
        <v>1888</v>
      </c>
      <c r="F206" s="152" t="s">
        <v>1889</v>
      </c>
      <c r="G206" s="153" t="s">
        <v>1881</v>
      </c>
      <c r="H206" s="154">
        <v>1</v>
      </c>
      <c r="I206" s="155"/>
      <c r="J206" s="156">
        <f>ROUND(I206*H206,2)</f>
        <v>0</v>
      </c>
      <c r="K206" s="152" t="s">
        <v>1</v>
      </c>
      <c r="L206" s="34"/>
      <c r="M206" s="157" t="s">
        <v>1</v>
      </c>
      <c r="N206" s="158" t="s">
        <v>40</v>
      </c>
      <c r="O206" s="59"/>
      <c r="P206" s="159">
        <f>O206*H206</f>
        <v>0</v>
      </c>
      <c r="Q206" s="159">
        <v>0</v>
      </c>
      <c r="R206" s="159">
        <f>Q206*H206</f>
        <v>0</v>
      </c>
      <c r="S206" s="159">
        <v>0</v>
      </c>
      <c r="T206" s="160">
        <f>S206*H206</f>
        <v>0</v>
      </c>
      <c r="U206" s="33"/>
      <c r="V206" s="33"/>
      <c r="W206" s="33"/>
      <c r="X206" s="33"/>
      <c r="Y206" s="33"/>
      <c r="Z206" s="33"/>
      <c r="AA206" s="33"/>
      <c r="AB206" s="33"/>
      <c r="AC206" s="33"/>
      <c r="AD206" s="33"/>
      <c r="AE206" s="33"/>
      <c r="AR206" s="161" t="s">
        <v>164</v>
      </c>
      <c r="AT206" s="161" t="s">
        <v>159</v>
      </c>
      <c r="AU206" s="161" t="s">
        <v>91</v>
      </c>
      <c r="AY206" s="18" t="s">
        <v>157</v>
      </c>
      <c r="BE206" s="162">
        <f>IF(N206="základní",J206,0)</f>
        <v>0</v>
      </c>
      <c r="BF206" s="162">
        <f>IF(N206="snížená",J206,0)</f>
        <v>0</v>
      </c>
      <c r="BG206" s="162">
        <f>IF(N206="zákl. přenesená",J206,0)</f>
        <v>0</v>
      </c>
      <c r="BH206" s="162">
        <f>IF(N206="sníž. přenesená",J206,0)</f>
        <v>0</v>
      </c>
      <c r="BI206" s="162">
        <f>IF(N206="nulová",J206,0)</f>
        <v>0</v>
      </c>
      <c r="BJ206" s="18" t="s">
        <v>81</v>
      </c>
      <c r="BK206" s="162">
        <f>ROUND(I206*H206,2)</f>
        <v>0</v>
      </c>
      <c r="BL206" s="18" t="s">
        <v>164</v>
      </c>
      <c r="BM206" s="161" t="s">
        <v>601</v>
      </c>
    </row>
    <row r="207" spans="1:65" s="2" customFormat="1" ht="11.25">
      <c r="A207" s="33"/>
      <c r="B207" s="34"/>
      <c r="C207" s="33"/>
      <c r="D207" s="163" t="s">
        <v>166</v>
      </c>
      <c r="E207" s="33"/>
      <c r="F207" s="164" t="s">
        <v>1889</v>
      </c>
      <c r="G207" s="33"/>
      <c r="H207" s="33"/>
      <c r="I207" s="165"/>
      <c r="J207" s="33"/>
      <c r="K207" s="33"/>
      <c r="L207" s="34"/>
      <c r="M207" s="166"/>
      <c r="N207" s="167"/>
      <c r="O207" s="59"/>
      <c r="P207" s="59"/>
      <c r="Q207" s="59"/>
      <c r="R207" s="59"/>
      <c r="S207" s="59"/>
      <c r="T207" s="60"/>
      <c r="U207" s="33"/>
      <c r="V207" s="33"/>
      <c r="W207" s="33"/>
      <c r="X207" s="33"/>
      <c r="Y207" s="33"/>
      <c r="Z207" s="33"/>
      <c r="AA207" s="33"/>
      <c r="AB207" s="33"/>
      <c r="AC207" s="33"/>
      <c r="AD207" s="33"/>
      <c r="AE207" s="33"/>
      <c r="AT207" s="18" t="s">
        <v>166</v>
      </c>
      <c r="AU207" s="18" t="s">
        <v>91</v>
      </c>
    </row>
    <row r="208" spans="1:65" s="12" customFormat="1" ht="20.85" customHeight="1">
      <c r="B208" s="136"/>
      <c r="D208" s="137" t="s">
        <v>74</v>
      </c>
      <c r="E208" s="147" t="s">
        <v>1890</v>
      </c>
      <c r="F208" s="147" t="s">
        <v>1891</v>
      </c>
      <c r="I208" s="139"/>
      <c r="J208" s="148">
        <f>BK208</f>
        <v>0</v>
      </c>
      <c r="L208" s="136"/>
      <c r="M208" s="141"/>
      <c r="N208" s="142"/>
      <c r="O208" s="142"/>
      <c r="P208" s="143">
        <f>SUM(P209:P210)</f>
        <v>0</v>
      </c>
      <c r="Q208" s="142"/>
      <c r="R208" s="143">
        <f>SUM(R209:R210)</f>
        <v>0</v>
      </c>
      <c r="S208" s="142"/>
      <c r="T208" s="144">
        <f>SUM(T209:T210)</f>
        <v>0</v>
      </c>
      <c r="AR208" s="137" t="s">
        <v>81</v>
      </c>
      <c r="AT208" s="145" t="s">
        <v>74</v>
      </c>
      <c r="AU208" s="145" t="s">
        <v>83</v>
      </c>
      <c r="AY208" s="137" t="s">
        <v>157</v>
      </c>
      <c r="BK208" s="146">
        <f>SUM(BK209:BK210)</f>
        <v>0</v>
      </c>
    </row>
    <row r="209" spans="1:65" s="2" customFormat="1" ht="49.15" customHeight="1">
      <c r="A209" s="33"/>
      <c r="B209" s="149"/>
      <c r="C209" s="150" t="s">
        <v>389</v>
      </c>
      <c r="D209" s="150" t="s">
        <v>159</v>
      </c>
      <c r="E209" s="151" t="s">
        <v>1892</v>
      </c>
      <c r="F209" s="152" t="s">
        <v>1893</v>
      </c>
      <c r="G209" s="153" t="s">
        <v>459</v>
      </c>
      <c r="H209" s="154">
        <v>1</v>
      </c>
      <c r="I209" s="155"/>
      <c r="J209" s="156">
        <f>ROUND(I209*H209,2)</f>
        <v>0</v>
      </c>
      <c r="K209" s="152" t="s">
        <v>1</v>
      </c>
      <c r="L209" s="34"/>
      <c r="M209" s="157" t="s">
        <v>1</v>
      </c>
      <c r="N209" s="158" t="s">
        <v>40</v>
      </c>
      <c r="O209" s="59"/>
      <c r="P209" s="159">
        <f>O209*H209</f>
        <v>0</v>
      </c>
      <c r="Q209" s="159">
        <v>0</v>
      </c>
      <c r="R209" s="159">
        <f>Q209*H209</f>
        <v>0</v>
      </c>
      <c r="S209" s="159">
        <v>0</v>
      </c>
      <c r="T209" s="160">
        <f>S209*H209</f>
        <v>0</v>
      </c>
      <c r="U209" s="33"/>
      <c r="V209" s="33"/>
      <c r="W209" s="33"/>
      <c r="X209" s="33"/>
      <c r="Y209" s="33"/>
      <c r="Z209" s="33"/>
      <c r="AA209" s="33"/>
      <c r="AB209" s="33"/>
      <c r="AC209" s="33"/>
      <c r="AD209" s="33"/>
      <c r="AE209" s="33"/>
      <c r="AR209" s="161" t="s">
        <v>164</v>
      </c>
      <c r="AT209" s="161" t="s">
        <v>159</v>
      </c>
      <c r="AU209" s="161" t="s">
        <v>91</v>
      </c>
      <c r="AY209" s="18" t="s">
        <v>157</v>
      </c>
      <c r="BE209" s="162">
        <f>IF(N209="základní",J209,0)</f>
        <v>0</v>
      </c>
      <c r="BF209" s="162">
        <f>IF(N209="snížená",J209,0)</f>
        <v>0</v>
      </c>
      <c r="BG209" s="162">
        <f>IF(N209="zákl. přenesená",J209,0)</f>
        <v>0</v>
      </c>
      <c r="BH209" s="162">
        <f>IF(N209="sníž. přenesená",J209,0)</f>
        <v>0</v>
      </c>
      <c r="BI209" s="162">
        <f>IF(N209="nulová",J209,0)</f>
        <v>0</v>
      </c>
      <c r="BJ209" s="18" t="s">
        <v>81</v>
      </c>
      <c r="BK209" s="162">
        <f>ROUND(I209*H209,2)</f>
        <v>0</v>
      </c>
      <c r="BL209" s="18" t="s">
        <v>164</v>
      </c>
      <c r="BM209" s="161" t="s">
        <v>613</v>
      </c>
    </row>
    <row r="210" spans="1:65" s="2" customFormat="1" ht="29.25">
      <c r="A210" s="33"/>
      <c r="B210" s="34"/>
      <c r="C210" s="33"/>
      <c r="D210" s="163" t="s">
        <v>166</v>
      </c>
      <c r="E210" s="33"/>
      <c r="F210" s="164" t="s">
        <v>1893</v>
      </c>
      <c r="G210" s="33"/>
      <c r="H210" s="33"/>
      <c r="I210" s="165"/>
      <c r="J210" s="33"/>
      <c r="K210" s="33"/>
      <c r="L210" s="34"/>
      <c r="M210" s="210"/>
      <c r="N210" s="211"/>
      <c r="O210" s="212"/>
      <c r="P210" s="212"/>
      <c r="Q210" s="212"/>
      <c r="R210" s="212"/>
      <c r="S210" s="212"/>
      <c r="T210" s="213"/>
      <c r="U210" s="33"/>
      <c r="V210" s="33"/>
      <c r="W210" s="33"/>
      <c r="X210" s="33"/>
      <c r="Y210" s="33"/>
      <c r="Z210" s="33"/>
      <c r="AA210" s="33"/>
      <c r="AB210" s="33"/>
      <c r="AC210" s="33"/>
      <c r="AD210" s="33"/>
      <c r="AE210" s="33"/>
      <c r="AT210" s="18" t="s">
        <v>166</v>
      </c>
      <c r="AU210" s="18" t="s">
        <v>91</v>
      </c>
    </row>
    <row r="211" spans="1:65" s="2" customFormat="1" ht="6.95" customHeight="1">
      <c r="A211" s="33"/>
      <c r="B211" s="48"/>
      <c r="C211" s="49"/>
      <c r="D211" s="49"/>
      <c r="E211" s="49"/>
      <c r="F211" s="49"/>
      <c r="G211" s="49"/>
      <c r="H211" s="49"/>
      <c r="I211" s="49"/>
      <c r="J211" s="49"/>
      <c r="K211" s="49"/>
      <c r="L211" s="34"/>
      <c r="M211" s="33"/>
      <c r="O211" s="33"/>
      <c r="P211" s="33"/>
      <c r="Q211" s="33"/>
      <c r="R211" s="33"/>
      <c r="S211" s="33"/>
      <c r="T211" s="33"/>
      <c r="U211" s="33"/>
      <c r="V211" s="33"/>
      <c r="W211" s="33"/>
      <c r="X211" s="33"/>
      <c r="Y211" s="33"/>
      <c r="Z211" s="33"/>
      <c r="AA211" s="33"/>
      <c r="AB211" s="33"/>
      <c r="AC211" s="33"/>
      <c r="AD211" s="33"/>
      <c r="AE211" s="33"/>
    </row>
  </sheetData>
  <autoFilter ref="C131:K210" xr:uid="{00000000-0009-0000-0000-000004000000}"/>
  <mergeCells count="15">
    <mergeCell ref="E118:H118"/>
    <mergeCell ref="E122:H122"/>
    <mergeCell ref="E120:H120"/>
    <mergeCell ref="E124:H124"/>
    <mergeCell ref="L2:V2"/>
    <mergeCell ref="E31:H31"/>
    <mergeCell ref="E85:H85"/>
    <mergeCell ref="E89:H89"/>
    <mergeCell ref="E87:H87"/>
    <mergeCell ref="E91:H91"/>
    <mergeCell ref="E7:H7"/>
    <mergeCell ref="E11:H11"/>
    <mergeCell ref="E9:H9"/>
    <mergeCell ref="E13:H13"/>
    <mergeCell ref="E22:H22"/>
  </mergeCells>
  <pageMargins left="0.39374999999999999" right="0.39374999999999999" top="0.39374999999999999" bottom="0.39374999999999999" header="0" footer="0"/>
  <pageSetup paperSize="9" fitToHeight="100" orientation="portrait" blackAndWhite="1"/>
  <headerFooter>
    <oddFooter>&amp;CStrana &amp;P z &amp;N</oddFooter>
  </headerFooter>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2:BM197"/>
  <sheetViews>
    <sheetView showGridLines="0" workbookViewId="0"/>
  </sheetViews>
  <sheetFormatPr defaultRowHeight="15"/>
  <cols>
    <col min="1" max="1" width="8.33203125" style="1" customWidth="1"/>
    <col min="2" max="2" width="1.1640625" style="1" customWidth="1"/>
    <col min="3" max="3" width="4.1640625" style="1" customWidth="1"/>
    <col min="4" max="4" width="4.33203125" style="1" customWidth="1"/>
    <col min="5" max="5" width="17.1640625" style="1" customWidth="1"/>
    <col min="6" max="6" width="50.83203125" style="1" customWidth="1"/>
    <col min="7" max="7" width="7.5" style="1" customWidth="1"/>
    <col min="8" max="8" width="14" style="1" customWidth="1"/>
    <col min="9" max="9" width="15.83203125" style="1" customWidth="1"/>
    <col min="10" max="11" width="22.33203125" style="1" customWidth="1"/>
    <col min="12" max="12" width="9.33203125" style="1" customWidth="1"/>
    <col min="13" max="13" width="10.83203125" style="1" hidden="1" customWidth="1"/>
    <col min="14" max="14" width="9.33203125" style="1" hidden="1"/>
    <col min="15" max="20" width="14.1640625" style="1" hidden="1" customWidth="1"/>
    <col min="21" max="21" width="16.33203125" style="1" hidden="1" customWidth="1"/>
    <col min="22" max="22" width="12.33203125" style="1" customWidth="1"/>
    <col min="23" max="23" width="16.33203125" style="1" customWidth="1"/>
    <col min="24" max="24" width="12.33203125" style="1" customWidth="1"/>
    <col min="25" max="25" width="15" style="1" customWidth="1"/>
    <col min="26" max="26" width="11" style="1" customWidth="1"/>
    <col min="27" max="27" width="15" style="1" customWidth="1"/>
    <col min="28" max="28" width="16.33203125" style="1" customWidth="1"/>
    <col min="29" max="29" width="11" style="1" customWidth="1"/>
    <col min="30" max="30" width="15" style="1" customWidth="1"/>
    <col min="31" max="31" width="16.33203125" style="1" customWidth="1"/>
    <col min="44" max="65" width="9.33203125" style="1" hidden="1"/>
  </cols>
  <sheetData>
    <row r="2" spans="1:46" s="1" customFormat="1" ht="36.950000000000003" customHeight="1">
      <c r="L2" s="263" t="s">
        <v>5</v>
      </c>
      <c r="M2" s="248"/>
      <c r="N2" s="248"/>
      <c r="O2" s="248"/>
      <c r="P2" s="248"/>
      <c r="Q2" s="248"/>
      <c r="R2" s="248"/>
      <c r="S2" s="248"/>
      <c r="T2" s="248"/>
      <c r="U2" s="248"/>
      <c r="V2" s="248"/>
      <c r="AT2" s="18" t="s">
        <v>104</v>
      </c>
    </row>
    <row r="3" spans="1:46" s="1" customFormat="1" ht="6.95" customHeight="1">
      <c r="B3" s="19"/>
      <c r="C3" s="20"/>
      <c r="D3" s="20"/>
      <c r="E3" s="20"/>
      <c r="F3" s="20"/>
      <c r="G3" s="20"/>
      <c r="H3" s="20"/>
      <c r="I3" s="20"/>
      <c r="J3" s="20"/>
      <c r="K3" s="20"/>
      <c r="L3" s="21"/>
      <c r="AT3" s="18" t="s">
        <v>83</v>
      </c>
    </row>
    <row r="4" spans="1:46" s="1" customFormat="1" ht="24.95" customHeight="1">
      <c r="B4" s="21"/>
      <c r="D4" s="22" t="s">
        <v>111</v>
      </c>
      <c r="L4" s="21"/>
      <c r="M4" s="99" t="s">
        <v>10</v>
      </c>
      <c r="AT4" s="18" t="s">
        <v>3</v>
      </c>
    </row>
    <row r="5" spans="1:46" s="1" customFormat="1" ht="6.95" customHeight="1">
      <c r="B5" s="21"/>
      <c r="L5" s="21"/>
    </row>
    <row r="6" spans="1:46" s="1" customFormat="1" ht="12" customHeight="1">
      <c r="B6" s="21"/>
      <c r="D6" s="28" t="s">
        <v>16</v>
      </c>
      <c r="L6" s="21"/>
    </row>
    <row r="7" spans="1:46" s="1" customFormat="1" ht="16.5" customHeight="1">
      <c r="B7" s="21"/>
      <c r="E7" s="264" t="str">
        <f>'Rekapitulace stavby'!K6</f>
        <v>Brno, VDJ Chochola, rekonstrukce stavební části a technologie</v>
      </c>
      <c r="F7" s="265"/>
      <c r="G7" s="265"/>
      <c r="H7" s="265"/>
      <c r="L7" s="21"/>
    </row>
    <row r="8" spans="1:46" ht="12.75">
      <c r="B8" s="21"/>
      <c r="D8" s="28" t="s">
        <v>112</v>
      </c>
      <c r="L8" s="21"/>
    </row>
    <row r="9" spans="1:46" s="1" customFormat="1" ht="16.5" customHeight="1">
      <c r="B9" s="21"/>
      <c r="E9" s="264" t="s">
        <v>113</v>
      </c>
      <c r="F9" s="248"/>
      <c r="G9" s="248"/>
      <c r="H9" s="248"/>
      <c r="L9" s="21"/>
    </row>
    <row r="10" spans="1:46" s="1" customFormat="1" ht="12" customHeight="1">
      <c r="B10" s="21"/>
      <c r="D10" s="28" t="s">
        <v>114</v>
      </c>
      <c r="L10" s="21"/>
    </row>
    <row r="11" spans="1:46" s="2" customFormat="1" ht="16.5" customHeight="1">
      <c r="A11" s="33"/>
      <c r="B11" s="34"/>
      <c r="C11" s="33"/>
      <c r="D11" s="33"/>
      <c r="E11" s="266" t="s">
        <v>115</v>
      </c>
      <c r="F11" s="267"/>
      <c r="G11" s="267"/>
      <c r="H11" s="267"/>
      <c r="I11" s="33"/>
      <c r="J11" s="33"/>
      <c r="K11" s="33"/>
      <c r="L11" s="43"/>
      <c r="S11" s="33"/>
      <c r="T11" s="33"/>
      <c r="U11" s="33"/>
      <c r="V11" s="33"/>
      <c r="W11" s="33"/>
      <c r="X11" s="33"/>
      <c r="Y11" s="33"/>
      <c r="Z11" s="33"/>
      <c r="AA11" s="33"/>
      <c r="AB11" s="33"/>
      <c r="AC11" s="33"/>
      <c r="AD11" s="33"/>
      <c r="AE11" s="33"/>
    </row>
    <row r="12" spans="1:46" s="2" customFormat="1" ht="12" customHeight="1">
      <c r="A12" s="33"/>
      <c r="B12" s="34"/>
      <c r="C12" s="33"/>
      <c r="D12" s="28" t="s">
        <v>116</v>
      </c>
      <c r="E12" s="33"/>
      <c r="F12" s="33"/>
      <c r="G12" s="33"/>
      <c r="H12" s="33"/>
      <c r="I12" s="33"/>
      <c r="J12" s="33"/>
      <c r="K12" s="33"/>
      <c r="L12" s="43"/>
      <c r="S12" s="33"/>
      <c r="T12" s="33"/>
      <c r="U12" s="33"/>
      <c r="V12" s="33"/>
      <c r="W12" s="33"/>
      <c r="X12" s="33"/>
      <c r="Y12" s="33"/>
      <c r="Z12" s="33"/>
      <c r="AA12" s="33"/>
      <c r="AB12" s="33"/>
      <c r="AC12" s="33"/>
      <c r="AD12" s="33"/>
      <c r="AE12" s="33"/>
    </row>
    <row r="13" spans="1:46" s="2" customFormat="1" ht="30" customHeight="1">
      <c r="A13" s="33"/>
      <c r="B13" s="34"/>
      <c r="C13" s="33"/>
      <c r="D13" s="33"/>
      <c r="E13" s="220" t="s">
        <v>1894</v>
      </c>
      <c r="F13" s="267"/>
      <c r="G13" s="267"/>
      <c r="H13" s="267"/>
      <c r="I13" s="33"/>
      <c r="J13" s="33"/>
      <c r="K13" s="33"/>
      <c r="L13" s="43"/>
      <c r="S13" s="33"/>
      <c r="T13" s="33"/>
      <c r="U13" s="33"/>
      <c r="V13" s="33"/>
      <c r="W13" s="33"/>
      <c r="X13" s="33"/>
      <c r="Y13" s="33"/>
      <c r="Z13" s="33"/>
      <c r="AA13" s="33"/>
      <c r="AB13" s="33"/>
      <c r="AC13" s="33"/>
      <c r="AD13" s="33"/>
      <c r="AE13" s="33"/>
    </row>
    <row r="14" spans="1:46" s="2" customFormat="1" ht="11.25">
      <c r="A14" s="33"/>
      <c r="B14" s="34"/>
      <c r="C14" s="33"/>
      <c r="D14" s="33"/>
      <c r="E14" s="33"/>
      <c r="F14" s="33"/>
      <c r="G14" s="33"/>
      <c r="H14" s="33"/>
      <c r="I14" s="33"/>
      <c r="J14" s="33"/>
      <c r="K14" s="33"/>
      <c r="L14" s="43"/>
      <c r="S14" s="33"/>
      <c r="T14" s="33"/>
      <c r="U14" s="33"/>
      <c r="V14" s="33"/>
      <c r="W14" s="33"/>
      <c r="X14" s="33"/>
      <c r="Y14" s="33"/>
      <c r="Z14" s="33"/>
      <c r="AA14" s="33"/>
      <c r="AB14" s="33"/>
      <c r="AC14" s="33"/>
      <c r="AD14" s="33"/>
      <c r="AE14" s="33"/>
    </row>
    <row r="15" spans="1:46" s="2" customFormat="1" ht="12" customHeight="1">
      <c r="A15" s="33"/>
      <c r="B15" s="34"/>
      <c r="C15" s="33"/>
      <c r="D15" s="28" t="s">
        <v>18</v>
      </c>
      <c r="E15" s="33"/>
      <c r="F15" s="26" t="s">
        <v>1</v>
      </c>
      <c r="G15" s="33"/>
      <c r="H15" s="33"/>
      <c r="I15" s="28" t="s">
        <v>19</v>
      </c>
      <c r="J15" s="26" t="s">
        <v>1</v>
      </c>
      <c r="K15" s="33"/>
      <c r="L15" s="43"/>
      <c r="S15" s="33"/>
      <c r="T15" s="33"/>
      <c r="U15" s="33"/>
      <c r="V15" s="33"/>
      <c r="W15" s="33"/>
      <c r="X15" s="33"/>
      <c r="Y15" s="33"/>
      <c r="Z15" s="33"/>
      <c r="AA15" s="33"/>
      <c r="AB15" s="33"/>
      <c r="AC15" s="33"/>
      <c r="AD15" s="33"/>
      <c r="AE15" s="33"/>
    </row>
    <row r="16" spans="1:46" s="2" customFormat="1" ht="12" customHeight="1">
      <c r="A16" s="33"/>
      <c r="B16" s="34"/>
      <c r="C16" s="33"/>
      <c r="D16" s="28" t="s">
        <v>20</v>
      </c>
      <c r="E16" s="33"/>
      <c r="F16" s="26" t="s">
        <v>21</v>
      </c>
      <c r="G16" s="33"/>
      <c r="H16" s="33"/>
      <c r="I16" s="28" t="s">
        <v>22</v>
      </c>
      <c r="J16" s="56" t="str">
        <f>'Rekapitulace stavby'!AN8</f>
        <v>23. 4. 2025</v>
      </c>
      <c r="K16" s="33"/>
      <c r="L16" s="43"/>
      <c r="S16" s="33"/>
      <c r="T16" s="33"/>
      <c r="U16" s="33"/>
      <c r="V16" s="33"/>
      <c r="W16" s="33"/>
      <c r="X16" s="33"/>
      <c r="Y16" s="33"/>
      <c r="Z16" s="33"/>
      <c r="AA16" s="33"/>
      <c r="AB16" s="33"/>
      <c r="AC16" s="33"/>
      <c r="AD16" s="33"/>
      <c r="AE16" s="33"/>
    </row>
    <row r="17" spans="1:31" s="2" customFormat="1" ht="10.9" customHeight="1">
      <c r="A17" s="33"/>
      <c r="B17" s="34"/>
      <c r="C17" s="33"/>
      <c r="D17" s="33"/>
      <c r="E17" s="33"/>
      <c r="F17" s="33"/>
      <c r="G17" s="33"/>
      <c r="H17" s="33"/>
      <c r="I17" s="33"/>
      <c r="J17" s="33"/>
      <c r="K17" s="33"/>
      <c r="L17" s="43"/>
      <c r="S17" s="33"/>
      <c r="T17" s="33"/>
      <c r="U17" s="33"/>
      <c r="V17" s="33"/>
      <c r="W17" s="33"/>
      <c r="X17" s="33"/>
      <c r="Y17" s="33"/>
      <c r="Z17" s="33"/>
      <c r="AA17" s="33"/>
      <c r="AB17" s="33"/>
      <c r="AC17" s="33"/>
      <c r="AD17" s="33"/>
      <c r="AE17" s="33"/>
    </row>
    <row r="18" spans="1:31" s="2" customFormat="1" ht="12" customHeight="1">
      <c r="A18" s="33"/>
      <c r="B18" s="34"/>
      <c r="C18" s="33"/>
      <c r="D18" s="28" t="s">
        <v>24</v>
      </c>
      <c r="E18" s="33"/>
      <c r="F18" s="33"/>
      <c r="G18" s="33"/>
      <c r="H18" s="33"/>
      <c r="I18" s="28" t="s">
        <v>25</v>
      </c>
      <c r="J18" s="26" t="str">
        <f>IF('Rekapitulace stavby'!AN10="","",'Rekapitulace stavby'!AN10)</f>
        <v/>
      </c>
      <c r="K18" s="33"/>
      <c r="L18" s="43"/>
      <c r="S18" s="33"/>
      <c r="T18" s="33"/>
      <c r="U18" s="33"/>
      <c r="V18" s="33"/>
      <c r="W18" s="33"/>
      <c r="X18" s="33"/>
      <c r="Y18" s="33"/>
      <c r="Z18" s="33"/>
      <c r="AA18" s="33"/>
      <c r="AB18" s="33"/>
      <c r="AC18" s="33"/>
      <c r="AD18" s="33"/>
      <c r="AE18" s="33"/>
    </row>
    <row r="19" spans="1:31" s="2" customFormat="1" ht="18" customHeight="1">
      <c r="A19" s="33"/>
      <c r="B19" s="34"/>
      <c r="C19" s="33"/>
      <c r="D19" s="33"/>
      <c r="E19" s="26" t="str">
        <f>IF('Rekapitulace stavby'!E11="","",'Rekapitulace stavby'!E11)</f>
        <v>Statutární město Brno</v>
      </c>
      <c r="F19" s="33"/>
      <c r="G19" s="33"/>
      <c r="H19" s="33"/>
      <c r="I19" s="28" t="s">
        <v>27</v>
      </c>
      <c r="J19" s="26" t="str">
        <f>IF('Rekapitulace stavby'!AN11="","",'Rekapitulace stavby'!AN11)</f>
        <v/>
      </c>
      <c r="K19" s="33"/>
      <c r="L19" s="43"/>
      <c r="S19" s="33"/>
      <c r="T19" s="33"/>
      <c r="U19" s="33"/>
      <c r="V19" s="33"/>
      <c r="W19" s="33"/>
      <c r="X19" s="33"/>
      <c r="Y19" s="33"/>
      <c r="Z19" s="33"/>
      <c r="AA19" s="33"/>
      <c r="AB19" s="33"/>
      <c r="AC19" s="33"/>
      <c r="AD19" s="33"/>
      <c r="AE19" s="33"/>
    </row>
    <row r="20" spans="1:31" s="2" customFormat="1" ht="6.95" customHeight="1">
      <c r="A20" s="33"/>
      <c r="B20" s="34"/>
      <c r="C20" s="33"/>
      <c r="D20" s="33"/>
      <c r="E20" s="33"/>
      <c r="F20" s="33"/>
      <c r="G20" s="33"/>
      <c r="H20" s="33"/>
      <c r="I20" s="33"/>
      <c r="J20" s="33"/>
      <c r="K20" s="33"/>
      <c r="L20" s="43"/>
      <c r="S20" s="33"/>
      <c r="T20" s="33"/>
      <c r="U20" s="33"/>
      <c r="V20" s="33"/>
      <c r="W20" s="33"/>
      <c r="X20" s="33"/>
      <c r="Y20" s="33"/>
      <c r="Z20" s="33"/>
      <c r="AA20" s="33"/>
      <c r="AB20" s="33"/>
      <c r="AC20" s="33"/>
      <c r="AD20" s="33"/>
      <c r="AE20" s="33"/>
    </row>
    <row r="21" spans="1:31" s="2" customFormat="1" ht="12" customHeight="1">
      <c r="A21" s="33"/>
      <c r="B21" s="34"/>
      <c r="C21" s="33"/>
      <c r="D21" s="28" t="s">
        <v>28</v>
      </c>
      <c r="E21" s="33"/>
      <c r="F21" s="33"/>
      <c r="G21" s="33"/>
      <c r="H21" s="33"/>
      <c r="I21" s="28" t="s">
        <v>25</v>
      </c>
      <c r="J21" s="29" t="str">
        <f>'Rekapitulace stavby'!AN13</f>
        <v>Vyplň údaj</v>
      </c>
      <c r="K21" s="33"/>
      <c r="L21" s="43"/>
      <c r="S21" s="33"/>
      <c r="T21" s="33"/>
      <c r="U21" s="33"/>
      <c r="V21" s="33"/>
      <c r="W21" s="33"/>
      <c r="X21" s="33"/>
      <c r="Y21" s="33"/>
      <c r="Z21" s="33"/>
      <c r="AA21" s="33"/>
      <c r="AB21" s="33"/>
      <c r="AC21" s="33"/>
      <c r="AD21" s="33"/>
      <c r="AE21" s="33"/>
    </row>
    <row r="22" spans="1:31" s="2" customFormat="1" ht="18" customHeight="1">
      <c r="A22" s="33"/>
      <c r="B22" s="34"/>
      <c r="C22" s="33"/>
      <c r="D22" s="33"/>
      <c r="E22" s="268" t="str">
        <f>'Rekapitulace stavby'!E14</f>
        <v>Vyplň údaj</v>
      </c>
      <c r="F22" s="247"/>
      <c r="G22" s="247"/>
      <c r="H22" s="247"/>
      <c r="I22" s="28" t="s">
        <v>27</v>
      </c>
      <c r="J22" s="29" t="str">
        <f>'Rekapitulace stavby'!AN14</f>
        <v>Vyplň údaj</v>
      </c>
      <c r="K22" s="33"/>
      <c r="L22" s="43"/>
      <c r="S22" s="33"/>
      <c r="T22" s="33"/>
      <c r="U22" s="33"/>
      <c r="V22" s="33"/>
      <c r="W22" s="33"/>
      <c r="X22" s="33"/>
      <c r="Y22" s="33"/>
      <c r="Z22" s="33"/>
      <c r="AA22" s="33"/>
      <c r="AB22" s="33"/>
      <c r="AC22" s="33"/>
      <c r="AD22" s="33"/>
      <c r="AE22" s="33"/>
    </row>
    <row r="23" spans="1:31" s="2" customFormat="1" ht="6.95" customHeight="1">
      <c r="A23" s="33"/>
      <c r="B23" s="34"/>
      <c r="C23" s="33"/>
      <c r="D23" s="33"/>
      <c r="E23" s="33"/>
      <c r="F23" s="33"/>
      <c r="G23" s="33"/>
      <c r="H23" s="33"/>
      <c r="I23" s="33"/>
      <c r="J23" s="33"/>
      <c r="K23" s="33"/>
      <c r="L23" s="43"/>
      <c r="S23" s="33"/>
      <c r="T23" s="33"/>
      <c r="U23" s="33"/>
      <c r="V23" s="33"/>
      <c r="W23" s="33"/>
      <c r="X23" s="33"/>
      <c r="Y23" s="33"/>
      <c r="Z23" s="33"/>
      <c r="AA23" s="33"/>
      <c r="AB23" s="33"/>
      <c r="AC23" s="33"/>
      <c r="AD23" s="33"/>
      <c r="AE23" s="33"/>
    </row>
    <row r="24" spans="1:31" s="2" customFormat="1" ht="12" customHeight="1">
      <c r="A24" s="33"/>
      <c r="B24" s="34"/>
      <c r="C24" s="33"/>
      <c r="D24" s="28" t="s">
        <v>30</v>
      </c>
      <c r="E24" s="33"/>
      <c r="F24" s="33"/>
      <c r="G24" s="33"/>
      <c r="H24" s="33"/>
      <c r="I24" s="28" t="s">
        <v>25</v>
      </c>
      <c r="J24" s="26" t="str">
        <f>IF('Rekapitulace stavby'!AN16="","",'Rekapitulace stavby'!AN16)</f>
        <v/>
      </c>
      <c r="K24" s="33"/>
      <c r="L24" s="43"/>
      <c r="S24" s="33"/>
      <c r="T24" s="33"/>
      <c r="U24" s="33"/>
      <c r="V24" s="33"/>
      <c r="W24" s="33"/>
      <c r="X24" s="33"/>
      <c r="Y24" s="33"/>
      <c r="Z24" s="33"/>
      <c r="AA24" s="33"/>
      <c r="AB24" s="33"/>
      <c r="AC24" s="33"/>
      <c r="AD24" s="33"/>
      <c r="AE24" s="33"/>
    </row>
    <row r="25" spans="1:31" s="2" customFormat="1" ht="18" customHeight="1">
      <c r="A25" s="33"/>
      <c r="B25" s="34"/>
      <c r="C25" s="33"/>
      <c r="D25" s="33"/>
      <c r="E25" s="26" t="str">
        <f>IF('Rekapitulace stavby'!E17="","",'Rekapitulace stavby'!E17)</f>
        <v>Sweco a.s., divize Morava</v>
      </c>
      <c r="F25" s="33"/>
      <c r="G25" s="33"/>
      <c r="H25" s="33"/>
      <c r="I25" s="28" t="s">
        <v>27</v>
      </c>
      <c r="J25" s="26" t="str">
        <f>IF('Rekapitulace stavby'!AN17="","",'Rekapitulace stavby'!AN17)</f>
        <v/>
      </c>
      <c r="K25" s="33"/>
      <c r="L25" s="43"/>
      <c r="S25" s="33"/>
      <c r="T25" s="33"/>
      <c r="U25" s="33"/>
      <c r="V25" s="33"/>
      <c r="W25" s="33"/>
      <c r="X25" s="33"/>
      <c r="Y25" s="33"/>
      <c r="Z25" s="33"/>
      <c r="AA25" s="33"/>
      <c r="AB25" s="33"/>
      <c r="AC25" s="33"/>
      <c r="AD25" s="33"/>
      <c r="AE25" s="33"/>
    </row>
    <row r="26" spans="1:31" s="2" customFormat="1" ht="6.95" customHeight="1">
      <c r="A26" s="33"/>
      <c r="B26" s="34"/>
      <c r="C26" s="33"/>
      <c r="D26" s="33"/>
      <c r="E26" s="33"/>
      <c r="F26" s="33"/>
      <c r="G26" s="33"/>
      <c r="H26" s="33"/>
      <c r="I26" s="33"/>
      <c r="J26" s="33"/>
      <c r="K26" s="33"/>
      <c r="L26" s="43"/>
      <c r="S26" s="33"/>
      <c r="T26" s="33"/>
      <c r="U26" s="33"/>
      <c r="V26" s="33"/>
      <c r="W26" s="33"/>
      <c r="X26" s="33"/>
      <c r="Y26" s="33"/>
      <c r="Z26" s="33"/>
      <c r="AA26" s="33"/>
      <c r="AB26" s="33"/>
      <c r="AC26" s="33"/>
      <c r="AD26" s="33"/>
      <c r="AE26" s="33"/>
    </row>
    <row r="27" spans="1:31" s="2" customFormat="1" ht="12" customHeight="1">
      <c r="A27" s="33"/>
      <c r="B27" s="34"/>
      <c r="C27" s="33"/>
      <c r="D27" s="28" t="s">
        <v>33</v>
      </c>
      <c r="E27" s="33"/>
      <c r="F27" s="33"/>
      <c r="G27" s="33"/>
      <c r="H27" s="33"/>
      <c r="I27" s="28" t="s">
        <v>25</v>
      </c>
      <c r="J27" s="26" t="str">
        <f>IF('Rekapitulace stavby'!AN19="","",'Rekapitulace stavby'!AN19)</f>
        <v/>
      </c>
      <c r="K27" s="33"/>
      <c r="L27" s="43"/>
      <c r="S27" s="33"/>
      <c r="T27" s="33"/>
      <c r="U27" s="33"/>
      <c r="V27" s="33"/>
      <c r="W27" s="33"/>
      <c r="X27" s="33"/>
      <c r="Y27" s="33"/>
      <c r="Z27" s="33"/>
      <c r="AA27" s="33"/>
      <c r="AB27" s="33"/>
      <c r="AC27" s="33"/>
      <c r="AD27" s="33"/>
      <c r="AE27" s="33"/>
    </row>
    <row r="28" spans="1:31" s="2" customFormat="1" ht="18" customHeight="1">
      <c r="A28" s="33"/>
      <c r="B28" s="34"/>
      <c r="C28" s="33"/>
      <c r="D28" s="33"/>
      <c r="E28" s="26" t="str">
        <f>IF('Rekapitulace stavby'!E20="","",'Rekapitulace stavby'!E20)</f>
        <v xml:space="preserve"> </v>
      </c>
      <c r="F28" s="33"/>
      <c r="G28" s="33"/>
      <c r="H28" s="33"/>
      <c r="I28" s="28" t="s">
        <v>27</v>
      </c>
      <c r="J28" s="26" t="str">
        <f>IF('Rekapitulace stavby'!AN20="","",'Rekapitulace stavby'!AN20)</f>
        <v/>
      </c>
      <c r="K28" s="33"/>
      <c r="L28" s="43"/>
      <c r="S28" s="33"/>
      <c r="T28" s="33"/>
      <c r="U28" s="33"/>
      <c r="V28" s="33"/>
      <c r="W28" s="33"/>
      <c r="X28" s="33"/>
      <c r="Y28" s="33"/>
      <c r="Z28" s="33"/>
      <c r="AA28" s="33"/>
      <c r="AB28" s="33"/>
      <c r="AC28" s="33"/>
      <c r="AD28" s="33"/>
      <c r="AE28" s="33"/>
    </row>
    <row r="29" spans="1:31" s="2" customFormat="1" ht="6.95" customHeight="1">
      <c r="A29" s="33"/>
      <c r="B29" s="34"/>
      <c r="C29" s="33"/>
      <c r="D29" s="33"/>
      <c r="E29" s="33"/>
      <c r="F29" s="33"/>
      <c r="G29" s="33"/>
      <c r="H29" s="33"/>
      <c r="I29" s="33"/>
      <c r="J29" s="33"/>
      <c r="K29" s="33"/>
      <c r="L29" s="43"/>
      <c r="S29" s="33"/>
      <c r="T29" s="33"/>
      <c r="U29" s="33"/>
      <c r="V29" s="33"/>
      <c r="W29" s="33"/>
      <c r="X29" s="33"/>
      <c r="Y29" s="33"/>
      <c r="Z29" s="33"/>
      <c r="AA29" s="33"/>
      <c r="AB29" s="33"/>
      <c r="AC29" s="33"/>
      <c r="AD29" s="33"/>
      <c r="AE29" s="33"/>
    </row>
    <row r="30" spans="1:31" s="2" customFormat="1" ht="12" customHeight="1">
      <c r="A30" s="33"/>
      <c r="B30" s="34"/>
      <c r="C30" s="33"/>
      <c r="D30" s="28" t="s">
        <v>34</v>
      </c>
      <c r="E30" s="33"/>
      <c r="F30" s="33"/>
      <c r="G30" s="33"/>
      <c r="H30" s="33"/>
      <c r="I30" s="33"/>
      <c r="J30" s="33"/>
      <c r="K30" s="33"/>
      <c r="L30" s="43"/>
      <c r="S30" s="33"/>
      <c r="T30" s="33"/>
      <c r="U30" s="33"/>
      <c r="V30" s="33"/>
      <c r="W30" s="33"/>
      <c r="X30" s="33"/>
      <c r="Y30" s="33"/>
      <c r="Z30" s="33"/>
      <c r="AA30" s="33"/>
      <c r="AB30" s="33"/>
      <c r="AC30" s="33"/>
      <c r="AD30" s="33"/>
      <c r="AE30" s="33"/>
    </row>
    <row r="31" spans="1:31" s="8" customFormat="1" ht="16.5" customHeight="1">
      <c r="A31" s="101"/>
      <c r="B31" s="102"/>
      <c r="C31" s="101"/>
      <c r="D31" s="101"/>
      <c r="E31" s="252" t="s">
        <v>1</v>
      </c>
      <c r="F31" s="252"/>
      <c r="G31" s="252"/>
      <c r="H31" s="252"/>
      <c r="I31" s="101"/>
      <c r="J31" s="101"/>
      <c r="K31" s="101"/>
      <c r="L31" s="103"/>
      <c r="S31" s="101"/>
      <c r="T31" s="101"/>
      <c r="U31" s="101"/>
      <c r="V31" s="101"/>
      <c r="W31" s="101"/>
      <c r="X31" s="101"/>
      <c r="Y31" s="101"/>
      <c r="Z31" s="101"/>
      <c r="AA31" s="101"/>
      <c r="AB31" s="101"/>
      <c r="AC31" s="101"/>
      <c r="AD31" s="101"/>
      <c r="AE31" s="101"/>
    </row>
    <row r="32" spans="1:31" s="2" customFormat="1" ht="6.95" customHeight="1">
      <c r="A32" s="33"/>
      <c r="B32" s="34"/>
      <c r="C32" s="33"/>
      <c r="D32" s="33"/>
      <c r="E32" s="33"/>
      <c r="F32" s="33"/>
      <c r="G32" s="33"/>
      <c r="H32" s="33"/>
      <c r="I32" s="33"/>
      <c r="J32" s="33"/>
      <c r="K32" s="33"/>
      <c r="L32" s="43"/>
      <c r="S32" s="33"/>
      <c r="T32" s="33"/>
      <c r="U32" s="33"/>
      <c r="V32" s="33"/>
      <c r="W32" s="33"/>
      <c r="X32" s="33"/>
      <c r="Y32" s="33"/>
      <c r="Z32" s="33"/>
      <c r="AA32" s="33"/>
      <c r="AB32" s="33"/>
      <c r="AC32" s="33"/>
      <c r="AD32" s="33"/>
      <c r="AE32" s="33"/>
    </row>
    <row r="33" spans="1:31" s="2" customFormat="1" ht="6.95" customHeight="1">
      <c r="A33" s="33"/>
      <c r="B33" s="34"/>
      <c r="C33" s="33"/>
      <c r="D33" s="67"/>
      <c r="E33" s="67"/>
      <c r="F33" s="67"/>
      <c r="G33" s="67"/>
      <c r="H33" s="67"/>
      <c r="I33" s="67"/>
      <c r="J33" s="67"/>
      <c r="K33" s="67"/>
      <c r="L33" s="43"/>
      <c r="S33" s="33"/>
      <c r="T33" s="33"/>
      <c r="U33" s="33"/>
      <c r="V33" s="33"/>
      <c r="W33" s="33"/>
      <c r="X33" s="33"/>
      <c r="Y33" s="33"/>
      <c r="Z33" s="33"/>
      <c r="AA33" s="33"/>
      <c r="AB33" s="33"/>
      <c r="AC33" s="33"/>
      <c r="AD33" s="33"/>
      <c r="AE33" s="33"/>
    </row>
    <row r="34" spans="1:31" s="2" customFormat="1" ht="25.35" customHeight="1">
      <c r="A34" s="33"/>
      <c r="B34" s="34"/>
      <c r="C34" s="33"/>
      <c r="D34" s="104" t="s">
        <v>35</v>
      </c>
      <c r="E34" s="33"/>
      <c r="F34" s="33"/>
      <c r="G34" s="33"/>
      <c r="H34" s="33"/>
      <c r="I34" s="33"/>
      <c r="J34" s="72">
        <f>ROUND(J126, 2)</f>
        <v>0</v>
      </c>
      <c r="K34" s="33"/>
      <c r="L34" s="43"/>
      <c r="S34" s="33"/>
      <c r="T34" s="33"/>
      <c r="U34" s="33"/>
      <c r="V34" s="33"/>
      <c r="W34" s="33"/>
      <c r="X34" s="33"/>
      <c r="Y34" s="33"/>
      <c r="Z34" s="33"/>
      <c r="AA34" s="33"/>
      <c r="AB34" s="33"/>
      <c r="AC34" s="33"/>
      <c r="AD34" s="33"/>
      <c r="AE34" s="33"/>
    </row>
    <row r="35" spans="1:31" s="2" customFormat="1" ht="6.95" customHeight="1">
      <c r="A35" s="33"/>
      <c r="B35" s="34"/>
      <c r="C35" s="33"/>
      <c r="D35" s="67"/>
      <c r="E35" s="67"/>
      <c r="F35" s="67"/>
      <c r="G35" s="67"/>
      <c r="H35" s="67"/>
      <c r="I35" s="67"/>
      <c r="J35" s="67"/>
      <c r="K35" s="67"/>
      <c r="L35" s="43"/>
      <c r="S35" s="33"/>
      <c r="T35" s="33"/>
      <c r="U35" s="33"/>
      <c r="V35" s="33"/>
      <c r="W35" s="33"/>
      <c r="X35" s="33"/>
      <c r="Y35" s="33"/>
      <c r="Z35" s="33"/>
      <c r="AA35" s="33"/>
      <c r="AB35" s="33"/>
      <c r="AC35" s="33"/>
      <c r="AD35" s="33"/>
      <c r="AE35" s="33"/>
    </row>
    <row r="36" spans="1:31" s="2" customFormat="1" ht="14.45" customHeight="1">
      <c r="A36" s="33"/>
      <c r="B36" s="34"/>
      <c r="C36" s="33"/>
      <c r="D36" s="33"/>
      <c r="E36" s="33"/>
      <c r="F36" s="37" t="s">
        <v>37</v>
      </c>
      <c r="G36" s="33"/>
      <c r="H36" s="33"/>
      <c r="I36" s="37" t="s">
        <v>36</v>
      </c>
      <c r="J36" s="37" t="s">
        <v>38</v>
      </c>
      <c r="K36" s="33"/>
      <c r="L36" s="43"/>
      <c r="S36" s="33"/>
      <c r="T36" s="33"/>
      <c r="U36" s="33"/>
      <c r="V36" s="33"/>
      <c r="W36" s="33"/>
      <c r="X36" s="33"/>
      <c r="Y36" s="33"/>
      <c r="Z36" s="33"/>
      <c r="AA36" s="33"/>
      <c r="AB36" s="33"/>
      <c r="AC36" s="33"/>
      <c r="AD36" s="33"/>
      <c r="AE36" s="33"/>
    </row>
    <row r="37" spans="1:31" s="2" customFormat="1" ht="14.45" customHeight="1">
      <c r="A37" s="33"/>
      <c r="B37" s="34"/>
      <c r="C37" s="33"/>
      <c r="D37" s="100" t="s">
        <v>39</v>
      </c>
      <c r="E37" s="28" t="s">
        <v>40</v>
      </c>
      <c r="F37" s="105">
        <f>ROUND((SUM(BE126:BE196)),  2)</f>
        <v>0</v>
      </c>
      <c r="G37" s="33"/>
      <c r="H37" s="33"/>
      <c r="I37" s="106">
        <v>0.21</v>
      </c>
      <c r="J37" s="105">
        <f>ROUND(((SUM(BE126:BE196))*I37),  2)</f>
        <v>0</v>
      </c>
      <c r="K37" s="33"/>
      <c r="L37" s="43"/>
      <c r="S37" s="33"/>
      <c r="T37" s="33"/>
      <c r="U37" s="33"/>
      <c r="V37" s="33"/>
      <c r="W37" s="33"/>
      <c r="X37" s="33"/>
      <c r="Y37" s="33"/>
      <c r="Z37" s="33"/>
      <c r="AA37" s="33"/>
      <c r="AB37" s="33"/>
      <c r="AC37" s="33"/>
      <c r="AD37" s="33"/>
      <c r="AE37" s="33"/>
    </row>
    <row r="38" spans="1:31" s="2" customFormat="1" ht="14.45" customHeight="1">
      <c r="A38" s="33"/>
      <c r="B38" s="34"/>
      <c r="C38" s="33"/>
      <c r="D38" s="33"/>
      <c r="E38" s="28" t="s">
        <v>41</v>
      </c>
      <c r="F38" s="105">
        <f>ROUND((SUM(BF126:BF196)),  2)</f>
        <v>0</v>
      </c>
      <c r="G38" s="33"/>
      <c r="H38" s="33"/>
      <c r="I38" s="106">
        <v>0.12</v>
      </c>
      <c r="J38" s="105">
        <f>ROUND(((SUM(BF126:BF196))*I38),  2)</f>
        <v>0</v>
      </c>
      <c r="K38" s="33"/>
      <c r="L38" s="43"/>
      <c r="S38" s="33"/>
      <c r="T38" s="33"/>
      <c r="U38" s="33"/>
      <c r="V38" s="33"/>
      <c r="W38" s="33"/>
      <c r="X38" s="33"/>
      <c r="Y38" s="33"/>
      <c r="Z38" s="33"/>
      <c r="AA38" s="33"/>
      <c r="AB38" s="33"/>
      <c r="AC38" s="33"/>
      <c r="AD38" s="33"/>
      <c r="AE38" s="33"/>
    </row>
    <row r="39" spans="1:31" s="2" customFormat="1" ht="14.45" hidden="1" customHeight="1">
      <c r="A39" s="33"/>
      <c r="B39" s="34"/>
      <c r="C39" s="33"/>
      <c r="D39" s="33"/>
      <c r="E39" s="28" t="s">
        <v>42</v>
      </c>
      <c r="F39" s="105">
        <f>ROUND((SUM(BG126:BG196)),  2)</f>
        <v>0</v>
      </c>
      <c r="G39" s="33"/>
      <c r="H39" s="33"/>
      <c r="I39" s="106">
        <v>0.21</v>
      </c>
      <c r="J39" s="105">
        <f>0</f>
        <v>0</v>
      </c>
      <c r="K39" s="33"/>
      <c r="L39" s="43"/>
      <c r="S39" s="33"/>
      <c r="T39" s="33"/>
      <c r="U39" s="33"/>
      <c r="V39" s="33"/>
      <c r="W39" s="33"/>
      <c r="X39" s="33"/>
      <c r="Y39" s="33"/>
      <c r="Z39" s="33"/>
      <c r="AA39" s="33"/>
      <c r="AB39" s="33"/>
      <c r="AC39" s="33"/>
      <c r="AD39" s="33"/>
      <c r="AE39" s="33"/>
    </row>
    <row r="40" spans="1:31" s="2" customFormat="1" ht="14.45" hidden="1" customHeight="1">
      <c r="A40" s="33"/>
      <c r="B40" s="34"/>
      <c r="C40" s="33"/>
      <c r="D40" s="33"/>
      <c r="E40" s="28" t="s">
        <v>43</v>
      </c>
      <c r="F40" s="105">
        <f>ROUND((SUM(BH126:BH196)),  2)</f>
        <v>0</v>
      </c>
      <c r="G40" s="33"/>
      <c r="H40" s="33"/>
      <c r="I40" s="106">
        <v>0.12</v>
      </c>
      <c r="J40" s="105">
        <f>0</f>
        <v>0</v>
      </c>
      <c r="K40" s="33"/>
      <c r="L40" s="43"/>
      <c r="S40" s="33"/>
      <c r="T40" s="33"/>
      <c r="U40" s="33"/>
      <c r="V40" s="33"/>
      <c r="W40" s="33"/>
      <c r="X40" s="33"/>
      <c r="Y40" s="33"/>
      <c r="Z40" s="33"/>
      <c r="AA40" s="33"/>
      <c r="AB40" s="33"/>
      <c r="AC40" s="33"/>
      <c r="AD40" s="33"/>
      <c r="AE40" s="33"/>
    </row>
    <row r="41" spans="1:31" s="2" customFormat="1" ht="14.45" hidden="1" customHeight="1">
      <c r="A41" s="33"/>
      <c r="B41" s="34"/>
      <c r="C41" s="33"/>
      <c r="D41" s="33"/>
      <c r="E41" s="28" t="s">
        <v>44</v>
      </c>
      <c r="F41" s="105">
        <f>ROUND((SUM(BI126:BI196)),  2)</f>
        <v>0</v>
      </c>
      <c r="G41" s="33"/>
      <c r="H41" s="33"/>
      <c r="I41" s="106">
        <v>0</v>
      </c>
      <c r="J41" s="105">
        <f>0</f>
        <v>0</v>
      </c>
      <c r="K41" s="33"/>
      <c r="L41" s="43"/>
      <c r="S41" s="33"/>
      <c r="T41" s="33"/>
      <c r="U41" s="33"/>
      <c r="V41" s="33"/>
      <c r="W41" s="33"/>
      <c r="X41" s="33"/>
      <c r="Y41" s="33"/>
      <c r="Z41" s="33"/>
      <c r="AA41" s="33"/>
      <c r="AB41" s="33"/>
      <c r="AC41" s="33"/>
      <c r="AD41" s="33"/>
      <c r="AE41" s="33"/>
    </row>
    <row r="42" spans="1:31" s="2" customFormat="1" ht="6.95" customHeight="1">
      <c r="A42" s="33"/>
      <c r="B42" s="34"/>
      <c r="C42" s="33"/>
      <c r="D42" s="33"/>
      <c r="E42" s="33"/>
      <c r="F42" s="33"/>
      <c r="G42" s="33"/>
      <c r="H42" s="33"/>
      <c r="I42" s="33"/>
      <c r="J42" s="33"/>
      <c r="K42" s="33"/>
      <c r="L42" s="43"/>
      <c r="S42" s="33"/>
      <c r="T42" s="33"/>
      <c r="U42" s="33"/>
      <c r="V42" s="33"/>
      <c r="W42" s="33"/>
      <c r="X42" s="33"/>
      <c r="Y42" s="33"/>
      <c r="Z42" s="33"/>
      <c r="AA42" s="33"/>
      <c r="AB42" s="33"/>
      <c r="AC42" s="33"/>
      <c r="AD42" s="33"/>
      <c r="AE42" s="33"/>
    </row>
    <row r="43" spans="1:31" s="2" customFormat="1" ht="25.35" customHeight="1">
      <c r="A43" s="33"/>
      <c r="B43" s="34"/>
      <c r="C43" s="107"/>
      <c r="D43" s="108" t="s">
        <v>45</v>
      </c>
      <c r="E43" s="61"/>
      <c r="F43" s="61"/>
      <c r="G43" s="109" t="s">
        <v>46</v>
      </c>
      <c r="H43" s="110" t="s">
        <v>47</v>
      </c>
      <c r="I43" s="61"/>
      <c r="J43" s="111">
        <f>SUM(J34:J41)</f>
        <v>0</v>
      </c>
      <c r="K43" s="112"/>
      <c r="L43" s="43"/>
      <c r="S43" s="33"/>
      <c r="T43" s="33"/>
      <c r="U43" s="33"/>
      <c r="V43" s="33"/>
      <c r="W43" s="33"/>
      <c r="X43" s="33"/>
      <c r="Y43" s="33"/>
      <c r="Z43" s="33"/>
      <c r="AA43" s="33"/>
      <c r="AB43" s="33"/>
      <c r="AC43" s="33"/>
      <c r="AD43" s="33"/>
      <c r="AE43" s="33"/>
    </row>
    <row r="44" spans="1:31" s="2" customFormat="1" ht="14.45" customHeight="1">
      <c r="A44" s="33"/>
      <c r="B44" s="34"/>
      <c r="C44" s="33"/>
      <c r="D44" s="33"/>
      <c r="E44" s="33"/>
      <c r="F44" s="33"/>
      <c r="G44" s="33"/>
      <c r="H44" s="33"/>
      <c r="I44" s="33"/>
      <c r="J44" s="33"/>
      <c r="K44" s="33"/>
      <c r="L44" s="43"/>
      <c r="S44" s="33"/>
      <c r="T44" s="33"/>
      <c r="U44" s="33"/>
      <c r="V44" s="33"/>
      <c r="W44" s="33"/>
      <c r="X44" s="33"/>
      <c r="Y44" s="33"/>
      <c r="Z44" s="33"/>
      <c r="AA44" s="33"/>
      <c r="AB44" s="33"/>
      <c r="AC44" s="33"/>
      <c r="AD44" s="33"/>
      <c r="AE44" s="33"/>
    </row>
    <row r="45" spans="1:31" s="1" customFormat="1" ht="14.45" customHeight="1">
      <c r="B45" s="21"/>
      <c r="L45" s="21"/>
    </row>
    <row r="46" spans="1:31" s="1" customFormat="1" ht="14.45" customHeight="1">
      <c r="B46" s="21"/>
      <c r="L46" s="21"/>
    </row>
    <row r="47" spans="1:31" s="1" customFormat="1" ht="14.45" customHeight="1">
      <c r="B47" s="21"/>
      <c r="L47" s="21"/>
    </row>
    <row r="48" spans="1:31" s="1" customFormat="1" ht="14.45" customHeight="1">
      <c r="B48" s="21"/>
      <c r="L48" s="21"/>
    </row>
    <row r="49" spans="1:31" s="1" customFormat="1" ht="14.45" customHeight="1">
      <c r="B49" s="21"/>
      <c r="L49" s="21"/>
    </row>
    <row r="50" spans="1:31" s="2" customFormat="1" ht="14.45" customHeight="1">
      <c r="B50" s="43"/>
      <c r="D50" s="44" t="s">
        <v>48</v>
      </c>
      <c r="E50" s="45"/>
      <c r="F50" s="45"/>
      <c r="G50" s="44" t="s">
        <v>49</v>
      </c>
      <c r="H50" s="45"/>
      <c r="I50" s="45"/>
      <c r="J50" s="45"/>
      <c r="K50" s="45"/>
      <c r="L50" s="43"/>
    </row>
    <row r="51" spans="1:31" ht="11.25">
      <c r="B51" s="21"/>
      <c r="L51" s="21"/>
    </row>
    <row r="52" spans="1:31" ht="11.25">
      <c r="B52" s="21"/>
      <c r="L52" s="21"/>
    </row>
    <row r="53" spans="1:31" ht="11.25">
      <c r="B53" s="21"/>
      <c r="L53" s="21"/>
    </row>
    <row r="54" spans="1:31" ht="11.25">
      <c r="B54" s="21"/>
      <c r="L54" s="21"/>
    </row>
    <row r="55" spans="1:31" ht="11.25">
      <c r="B55" s="21"/>
      <c r="L55" s="21"/>
    </row>
    <row r="56" spans="1:31" ht="11.25">
      <c r="B56" s="21"/>
      <c r="L56" s="21"/>
    </row>
    <row r="57" spans="1:31" ht="11.25">
      <c r="B57" s="21"/>
      <c r="L57" s="21"/>
    </row>
    <row r="58" spans="1:31" ht="11.25">
      <c r="B58" s="21"/>
      <c r="L58" s="21"/>
    </row>
    <row r="59" spans="1:31" ht="11.25">
      <c r="B59" s="21"/>
      <c r="L59" s="21"/>
    </row>
    <row r="60" spans="1:31" ht="11.25">
      <c r="B60" s="21"/>
      <c r="L60" s="21"/>
    </row>
    <row r="61" spans="1:31" s="2" customFormat="1" ht="12.75">
      <c r="A61" s="33"/>
      <c r="B61" s="34"/>
      <c r="C61" s="33"/>
      <c r="D61" s="46" t="s">
        <v>50</v>
      </c>
      <c r="E61" s="36"/>
      <c r="F61" s="113" t="s">
        <v>51</v>
      </c>
      <c r="G61" s="46" t="s">
        <v>50</v>
      </c>
      <c r="H61" s="36"/>
      <c r="I61" s="36"/>
      <c r="J61" s="114" t="s">
        <v>51</v>
      </c>
      <c r="K61" s="36"/>
      <c r="L61" s="43"/>
      <c r="S61" s="33"/>
      <c r="T61" s="33"/>
      <c r="U61" s="33"/>
      <c r="V61" s="33"/>
      <c r="W61" s="33"/>
      <c r="X61" s="33"/>
      <c r="Y61" s="33"/>
      <c r="Z61" s="33"/>
      <c r="AA61" s="33"/>
      <c r="AB61" s="33"/>
      <c r="AC61" s="33"/>
      <c r="AD61" s="33"/>
      <c r="AE61" s="33"/>
    </row>
    <row r="62" spans="1:31" ht="11.25">
      <c r="B62" s="21"/>
      <c r="L62" s="21"/>
    </row>
    <row r="63" spans="1:31" ht="11.25">
      <c r="B63" s="21"/>
      <c r="L63" s="21"/>
    </row>
    <row r="64" spans="1:31" ht="11.25">
      <c r="B64" s="21"/>
      <c r="L64" s="21"/>
    </row>
    <row r="65" spans="1:31" s="2" customFormat="1" ht="12.75">
      <c r="A65" s="33"/>
      <c r="B65" s="34"/>
      <c r="C65" s="33"/>
      <c r="D65" s="44" t="s">
        <v>52</v>
      </c>
      <c r="E65" s="47"/>
      <c r="F65" s="47"/>
      <c r="G65" s="44" t="s">
        <v>53</v>
      </c>
      <c r="H65" s="47"/>
      <c r="I65" s="47"/>
      <c r="J65" s="47"/>
      <c r="K65" s="47"/>
      <c r="L65" s="43"/>
      <c r="S65" s="33"/>
      <c r="T65" s="33"/>
      <c r="U65" s="33"/>
      <c r="V65" s="33"/>
      <c r="W65" s="33"/>
      <c r="X65" s="33"/>
      <c r="Y65" s="33"/>
      <c r="Z65" s="33"/>
      <c r="AA65" s="33"/>
      <c r="AB65" s="33"/>
      <c r="AC65" s="33"/>
      <c r="AD65" s="33"/>
      <c r="AE65" s="33"/>
    </row>
    <row r="66" spans="1:31" ht="11.25">
      <c r="B66" s="21"/>
      <c r="L66" s="21"/>
    </row>
    <row r="67" spans="1:31" ht="11.25">
      <c r="B67" s="21"/>
      <c r="L67" s="21"/>
    </row>
    <row r="68" spans="1:31" ht="11.25">
      <c r="B68" s="21"/>
      <c r="L68" s="21"/>
    </row>
    <row r="69" spans="1:31" ht="11.25">
      <c r="B69" s="21"/>
      <c r="L69" s="21"/>
    </row>
    <row r="70" spans="1:31" ht="11.25">
      <c r="B70" s="21"/>
      <c r="L70" s="21"/>
    </row>
    <row r="71" spans="1:31" ht="11.25">
      <c r="B71" s="21"/>
      <c r="L71" s="21"/>
    </row>
    <row r="72" spans="1:31" ht="11.25">
      <c r="B72" s="21"/>
      <c r="L72" s="21"/>
    </row>
    <row r="73" spans="1:31" ht="11.25">
      <c r="B73" s="21"/>
      <c r="L73" s="21"/>
    </row>
    <row r="74" spans="1:31" ht="11.25">
      <c r="B74" s="21"/>
      <c r="L74" s="21"/>
    </row>
    <row r="75" spans="1:31" ht="11.25">
      <c r="B75" s="21"/>
      <c r="L75" s="21"/>
    </row>
    <row r="76" spans="1:31" s="2" customFormat="1" ht="12.75">
      <c r="A76" s="33"/>
      <c r="B76" s="34"/>
      <c r="C76" s="33"/>
      <c r="D76" s="46" t="s">
        <v>50</v>
      </c>
      <c r="E76" s="36"/>
      <c r="F76" s="113" t="s">
        <v>51</v>
      </c>
      <c r="G76" s="46" t="s">
        <v>50</v>
      </c>
      <c r="H76" s="36"/>
      <c r="I76" s="36"/>
      <c r="J76" s="114" t="s">
        <v>51</v>
      </c>
      <c r="K76" s="36"/>
      <c r="L76" s="43"/>
      <c r="S76" s="33"/>
      <c r="T76" s="33"/>
      <c r="U76" s="33"/>
      <c r="V76" s="33"/>
      <c r="W76" s="33"/>
      <c r="X76" s="33"/>
      <c r="Y76" s="33"/>
      <c r="Z76" s="33"/>
      <c r="AA76" s="33"/>
      <c r="AB76" s="33"/>
      <c r="AC76" s="33"/>
      <c r="AD76" s="33"/>
      <c r="AE76" s="33"/>
    </row>
    <row r="77" spans="1:31" s="2" customFormat="1" ht="14.45" customHeight="1">
      <c r="A77" s="33"/>
      <c r="B77" s="48"/>
      <c r="C77" s="49"/>
      <c r="D77" s="49"/>
      <c r="E77" s="49"/>
      <c r="F77" s="49"/>
      <c r="G77" s="49"/>
      <c r="H77" s="49"/>
      <c r="I77" s="49"/>
      <c r="J77" s="49"/>
      <c r="K77" s="49"/>
      <c r="L77" s="43"/>
      <c r="S77" s="33"/>
      <c r="T77" s="33"/>
      <c r="U77" s="33"/>
      <c r="V77" s="33"/>
      <c r="W77" s="33"/>
      <c r="X77" s="33"/>
      <c r="Y77" s="33"/>
      <c r="Z77" s="33"/>
      <c r="AA77" s="33"/>
      <c r="AB77" s="33"/>
      <c r="AC77" s="33"/>
      <c r="AD77" s="33"/>
      <c r="AE77" s="33"/>
    </row>
    <row r="81" spans="1:31" s="2" customFormat="1" ht="6.95" customHeight="1">
      <c r="A81" s="33"/>
      <c r="B81" s="50"/>
      <c r="C81" s="51"/>
      <c r="D81" s="51"/>
      <c r="E81" s="51"/>
      <c r="F81" s="51"/>
      <c r="G81" s="51"/>
      <c r="H81" s="51"/>
      <c r="I81" s="51"/>
      <c r="J81" s="51"/>
      <c r="K81" s="51"/>
      <c r="L81" s="43"/>
      <c r="S81" s="33"/>
      <c r="T81" s="33"/>
      <c r="U81" s="33"/>
      <c r="V81" s="33"/>
      <c r="W81" s="33"/>
      <c r="X81" s="33"/>
      <c r="Y81" s="33"/>
      <c r="Z81" s="33"/>
      <c r="AA81" s="33"/>
      <c r="AB81" s="33"/>
      <c r="AC81" s="33"/>
      <c r="AD81" s="33"/>
      <c r="AE81" s="33"/>
    </row>
    <row r="82" spans="1:31" s="2" customFormat="1" ht="24.95" customHeight="1">
      <c r="A82" s="33"/>
      <c r="B82" s="34"/>
      <c r="C82" s="22" t="s">
        <v>118</v>
      </c>
      <c r="D82" s="33"/>
      <c r="E82" s="33"/>
      <c r="F82" s="33"/>
      <c r="G82" s="33"/>
      <c r="H82" s="33"/>
      <c r="I82" s="33"/>
      <c r="J82" s="33"/>
      <c r="K82" s="33"/>
      <c r="L82" s="43"/>
      <c r="S82" s="33"/>
      <c r="T82" s="33"/>
      <c r="U82" s="33"/>
      <c r="V82" s="33"/>
      <c r="W82" s="33"/>
      <c r="X82" s="33"/>
      <c r="Y82" s="33"/>
      <c r="Z82" s="33"/>
      <c r="AA82" s="33"/>
      <c r="AB82" s="33"/>
      <c r="AC82" s="33"/>
      <c r="AD82" s="33"/>
      <c r="AE82" s="33"/>
    </row>
    <row r="83" spans="1:31" s="2" customFormat="1" ht="6.95" customHeight="1">
      <c r="A83" s="33"/>
      <c r="B83" s="34"/>
      <c r="C83" s="33"/>
      <c r="D83" s="33"/>
      <c r="E83" s="33"/>
      <c r="F83" s="33"/>
      <c r="G83" s="33"/>
      <c r="H83" s="33"/>
      <c r="I83" s="33"/>
      <c r="J83" s="33"/>
      <c r="K83" s="33"/>
      <c r="L83" s="43"/>
      <c r="S83" s="33"/>
      <c r="T83" s="33"/>
      <c r="U83" s="33"/>
      <c r="V83" s="33"/>
      <c r="W83" s="33"/>
      <c r="X83" s="33"/>
      <c r="Y83" s="33"/>
      <c r="Z83" s="33"/>
      <c r="AA83" s="33"/>
      <c r="AB83" s="33"/>
      <c r="AC83" s="33"/>
      <c r="AD83" s="33"/>
      <c r="AE83" s="33"/>
    </row>
    <row r="84" spans="1:31" s="2" customFormat="1" ht="12" customHeight="1">
      <c r="A84" s="33"/>
      <c r="B84" s="34"/>
      <c r="C84" s="28" t="s">
        <v>16</v>
      </c>
      <c r="D84" s="33"/>
      <c r="E84" s="33"/>
      <c r="F84" s="33"/>
      <c r="G84" s="33"/>
      <c r="H84" s="33"/>
      <c r="I84" s="33"/>
      <c r="J84" s="33"/>
      <c r="K84" s="33"/>
      <c r="L84" s="43"/>
      <c r="S84" s="33"/>
      <c r="T84" s="33"/>
      <c r="U84" s="33"/>
      <c r="V84" s="33"/>
      <c r="W84" s="33"/>
      <c r="X84" s="33"/>
      <c r="Y84" s="33"/>
      <c r="Z84" s="33"/>
      <c r="AA84" s="33"/>
      <c r="AB84" s="33"/>
      <c r="AC84" s="33"/>
      <c r="AD84" s="33"/>
      <c r="AE84" s="33"/>
    </row>
    <row r="85" spans="1:31" s="2" customFormat="1" ht="16.5" customHeight="1">
      <c r="A85" s="33"/>
      <c r="B85" s="34"/>
      <c r="C85" s="33"/>
      <c r="D85" s="33"/>
      <c r="E85" s="264" t="str">
        <f>E7</f>
        <v>Brno, VDJ Chochola, rekonstrukce stavební části a technologie</v>
      </c>
      <c r="F85" s="265"/>
      <c r="G85" s="265"/>
      <c r="H85" s="265"/>
      <c r="I85" s="33"/>
      <c r="J85" s="33"/>
      <c r="K85" s="33"/>
      <c r="L85" s="43"/>
      <c r="S85" s="33"/>
      <c r="T85" s="33"/>
      <c r="U85" s="33"/>
      <c r="V85" s="33"/>
      <c r="W85" s="33"/>
      <c r="X85" s="33"/>
      <c r="Y85" s="33"/>
      <c r="Z85" s="33"/>
      <c r="AA85" s="33"/>
      <c r="AB85" s="33"/>
      <c r="AC85" s="33"/>
      <c r="AD85" s="33"/>
      <c r="AE85" s="33"/>
    </row>
    <row r="86" spans="1:31" s="1" customFormat="1" ht="12" customHeight="1">
      <c r="B86" s="21"/>
      <c r="C86" s="28" t="s">
        <v>112</v>
      </c>
      <c r="L86" s="21"/>
    </row>
    <row r="87" spans="1:31" s="1" customFormat="1" ht="16.5" customHeight="1">
      <c r="B87" s="21"/>
      <c r="E87" s="264" t="s">
        <v>113</v>
      </c>
      <c r="F87" s="248"/>
      <c r="G87" s="248"/>
      <c r="H87" s="248"/>
      <c r="L87" s="21"/>
    </row>
    <row r="88" spans="1:31" s="1" customFormat="1" ht="12" customHeight="1">
      <c r="B88" s="21"/>
      <c r="C88" s="28" t="s">
        <v>114</v>
      </c>
      <c r="L88" s="21"/>
    </row>
    <row r="89" spans="1:31" s="2" customFormat="1" ht="16.5" customHeight="1">
      <c r="A89" s="33"/>
      <c r="B89" s="34"/>
      <c r="C89" s="33"/>
      <c r="D89" s="33"/>
      <c r="E89" s="266" t="s">
        <v>115</v>
      </c>
      <c r="F89" s="267"/>
      <c r="G89" s="267"/>
      <c r="H89" s="267"/>
      <c r="I89" s="33"/>
      <c r="J89" s="33"/>
      <c r="K89" s="33"/>
      <c r="L89" s="43"/>
      <c r="S89" s="33"/>
      <c r="T89" s="33"/>
      <c r="U89" s="33"/>
      <c r="V89" s="33"/>
      <c r="W89" s="33"/>
      <c r="X89" s="33"/>
      <c r="Y89" s="33"/>
      <c r="Z89" s="33"/>
      <c r="AA89" s="33"/>
      <c r="AB89" s="33"/>
      <c r="AC89" s="33"/>
      <c r="AD89" s="33"/>
      <c r="AE89" s="33"/>
    </row>
    <row r="90" spans="1:31" s="2" customFormat="1" ht="12" customHeight="1">
      <c r="A90" s="33"/>
      <c r="B90" s="34"/>
      <c r="C90" s="28" t="s">
        <v>116</v>
      </c>
      <c r="D90" s="33"/>
      <c r="E90" s="33"/>
      <c r="F90" s="33"/>
      <c r="G90" s="33"/>
      <c r="H90" s="33"/>
      <c r="I90" s="33"/>
      <c r="J90" s="33"/>
      <c r="K90" s="33"/>
      <c r="L90" s="43"/>
      <c r="S90" s="33"/>
      <c r="T90" s="33"/>
      <c r="U90" s="33"/>
      <c r="V90" s="33"/>
      <c r="W90" s="33"/>
      <c r="X90" s="33"/>
      <c r="Y90" s="33"/>
      <c r="Z90" s="33"/>
      <c r="AA90" s="33"/>
      <c r="AB90" s="33"/>
      <c r="AC90" s="33"/>
      <c r="AD90" s="33"/>
      <c r="AE90" s="33"/>
    </row>
    <row r="91" spans="1:31" s="2" customFormat="1" ht="30" customHeight="1">
      <c r="A91" s="33"/>
      <c r="B91" s="34"/>
      <c r="C91" s="33"/>
      <c r="D91" s="33"/>
      <c r="E91" s="220" t="str">
        <f>E13</f>
        <v>0005 - SO 01.5 Stavební ´pravy a rekonstrukce vodojemu - EZS</v>
      </c>
      <c r="F91" s="267"/>
      <c r="G91" s="267"/>
      <c r="H91" s="267"/>
      <c r="I91" s="33"/>
      <c r="J91" s="33"/>
      <c r="K91" s="33"/>
      <c r="L91" s="43"/>
      <c r="S91" s="33"/>
      <c r="T91" s="33"/>
      <c r="U91" s="33"/>
      <c r="V91" s="33"/>
      <c r="W91" s="33"/>
      <c r="X91" s="33"/>
      <c r="Y91" s="33"/>
      <c r="Z91" s="33"/>
      <c r="AA91" s="33"/>
      <c r="AB91" s="33"/>
      <c r="AC91" s="33"/>
      <c r="AD91" s="33"/>
      <c r="AE91" s="33"/>
    </row>
    <row r="92" spans="1:31" s="2" customFormat="1" ht="6.95" customHeight="1">
      <c r="A92" s="33"/>
      <c r="B92" s="34"/>
      <c r="C92" s="33"/>
      <c r="D92" s="33"/>
      <c r="E92" s="33"/>
      <c r="F92" s="33"/>
      <c r="G92" s="33"/>
      <c r="H92" s="33"/>
      <c r="I92" s="33"/>
      <c r="J92" s="33"/>
      <c r="K92" s="33"/>
      <c r="L92" s="43"/>
      <c r="S92" s="33"/>
      <c r="T92" s="33"/>
      <c r="U92" s="33"/>
      <c r="V92" s="33"/>
      <c r="W92" s="33"/>
      <c r="X92" s="33"/>
      <c r="Y92" s="33"/>
      <c r="Z92" s="33"/>
      <c r="AA92" s="33"/>
      <c r="AB92" s="33"/>
      <c r="AC92" s="33"/>
      <c r="AD92" s="33"/>
      <c r="AE92" s="33"/>
    </row>
    <row r="93" spans="1:31" s="2" customFormat="1" ht="12" customHeight="1">
      <c r="A93" s="33"/>
      <c r="B93" s="34"/>
      <c r="C93" s="28" t="s">
        <v>20</v>
      </c>
      <c r="D93" s="33"/>
      <c r="E93" s="33"/>
      <c r="F93" s="26" t="str">
        <f>F16</f>
        <v xml:space="preserve"> </v>
      </c>
      <c r="G93" s="33"/>
      <c r="H93" s="33"/>
      <c r="I93" s="28" t="s">
        <v>22</v>
      </c>
      <c r="J93" s="56" t="str">
        <f>IF(J16="","",J16)</f>
        <v>23. 4. 2025</v>
      </c>
      <c r="K93" s="33"/>
      <c r="L93" s="43"/>
      <c r="S93" s="33"/>
      <c r="T93" s="33"/>
      <c r="U93" s="33"/>
      <c r="V93" s="33"/>
      <c r="W93" s="33"/>
      <c r="X93" s="33"/>
      <c r="Y93" s="33"/>
      <c r="Z93" s="33"/>
      <c r="AA93" s="33"/>
      <c r="AB93" s="33"/>
      <c r="AC93" s="33"/>
      <c r="AD93" s="33"/>
      <c r="AE93" s="33"/>
    </row>
    <row r="94" spans="1:31" s="2" customFormat="1" ht="6.95" customHeight="1">
      <c r="A94" s="33"/>
      <c r="B94" s="34"/>
      <c r="C94" s="33"/>
      <c r="D94" s="33"/>
      <c r="E94" s="33"/>
      <c r="F94" s="33"/>
      <c r="G94" s="33"/>
      <c r="H94" s="33"/>
      <c r="I94" s="33"/>
      <c r="J94" s="33"/>
      <c r="K94" s="33"/>
      <c r="L94" s="43"/>
      <c r="S94" s="33"/>
      <c r="T94" s="33"/>
      <c r="U94" s="33"/>
      <c r="V94" s="33"/>
      <c r="W94" s="33"/>
      <c r="X94" s="33"/>
      <c r="Y94" s="33"/>
      <c r="Z94" s="33"/>
      <c r="AA94" s="33"/>
      <c r="AB94" s="33"/>
      <c r="AC94" s="33"/>
      <c r="AD94" s="33"/>
      <c r="AE94" s="33"/>
    </row>
    <row r="95" spans="1:31" s="2" customFormat="1" ht="25.7" customHeight="1">
      <c r="A95" s="33"/>
      <c r="B95" s="34"/>
      <c r="C95" s="28" t="s">
        <v>24</v>
      </c>
      <c r="D95" s="33"/>
      <c r="E95" s="33"/>
      <c r="F95" s="26" t="str">
        <f>E19</f>
        <v>Statutární město Brno</v>
      </c>
      <c r="G95" s="33"/>
      <c r="H95" s="33"/>
      <c r="I95" s="28" t="s">
        <v>30</v>
      </c>
      <c r="J95" s="31" t="str">
        <f>E25</f>
        <v>Sweco a.s., divize Morava</v>
      </c>
      <c r="K95" s="33"/>
      <c r="L95" s="43"/>
      <c r="S95" s="33"/>
      <c r="T95" s="33"/>
      <c r="U95" s="33"/>
      <c r="V95" s="33"/>
      <c r="W95" s="33"/>
      <c r="X95" s="33"/>
      <c r="Y95" s="33"/>
      <c r="Z95" s="33"/>
      <c r="AA95" s="33"/>
      <c r="AB95" s="33"/>
      <c r="AC95" s="33"/>
      <c r="AD95" s="33"/>
      <c r="AE95" s="33"/>
    </row>
    <row r="96" spans="1:31" s="2" customFormat="1" ht="15.2" customHeight="1">
      <c r="A96" s="33"/>
      <c r="B96" s="34"/>
      <c r="C96" s="28" t="s">
        <v>28</v>
      </c>
      <c r="D96" s="33"/>
      <c r="E96" s="33"/>
      <c r="F96" s="26" t="str">
        <f>IF(E22="","",E22)</f>
        <v>Vyplň údaj</v>
      </c>
      <c r="G96" s="33"/>
      <c r="H96" s="33"/>
      <c r="I96" s="28" t="s">
        <v>33</v>
      </c>
      <c r="J96" s="31" t="str">
        <f>E28</f>
        <v xml:space="preserve"> </v>
      </c>
      <c r="K96" s="33"/>
      <c r="L96" s="43"/>
      <c r="S96" s="33"/>
      <c r="T96" s="33"/>
      <c r="U96" s="33"/>
      <c r="V96" s="33"/>
      <c r="W96" s="33"/>
      <c r="X96" s="33"/>
      <c r="Y96" s="33"/>
      <c r="Z96" s="33"/>
      <c r="AA96" s="33"/>
      <c r="AB96" s="33"/>
      <c r="AC96" s="33"/>
      <c r="AD96" s="33"/>
      <c r="AE96" s="33"/>
    </row>
    <row r="97" spans="1:47" s="2" customFormat="1" ht="10.35" customHeight="1">
      <c r="A97" s="33"/>
      <c r="B97" s="34"/>
      <c r="C97" s="33"/>
      <c r="D97" s="33"/>
      <c r="E97" s="33"/>
      <c r="F97" s="33"/>
      <c r="G97" s="33"/>
      <c r="H97" s="33"/>
      <c r="I97" s="33"/>
      <c r="J97" s="33"/>
      <c r="K97" s="33"/>
      <c r="L97" s="43"/>
      <c r="S97" s="33"/>
      <c r="T97" s="33"/>
      <c r="U97" s="33"/>
      <c r="V97" s="33"/>
      <c r="W97" s="33"/>
      <c r="X97" s="33"/>
      <c r="Y97" s="33"/>
      <c r="Z97" s="33"/>
      <c r="AA97" s="33"/>
      <c r="AB97" s="33"/>
      <c r="AC97" s="33"/>
      <c r="AD97" s="33"/>
      <c r="AE97" s="33"/>
    </row>
    <row r="98" spans="1:47" s="2" customFormat="1" ht="29.25" customHeight="1">
      <c r="A98" s="33"/>
      <c r="B98" s="34"/>
      <c r="C98" s="115" t="s">
        <v>119</v>
      </c>
      <c r="D98" s="107"/>
      <c r="E98" s="107"/>
      <c r="F98" s="107"/>
      <c r="G98" s="107"/>
      <c r="H98" s="107"/>
      <c r="I98" s="107"/>
      <c r="J98" s="116" t="s">
        <v>120</v>
      </c>
      <c r="K98" s="107"/>
      <c r="L98" s="43"/>
      <c r="S98" s="33"/>
      <c r="T98" s="33"/>
      <c r="U98" s="33"/>
      <c r="V98" s="33"/>
      <c r="W98" s="33"/>
      <c r="X98" s="33"/>
      <c r="Y98" s="33"/>
      <c r="Z98" s="33"/>
      <c r="AA98" s="33"/>
      <c r="AB98" s="33"/>
      <c r="AC98" s="33"/>
      <c r="AD98" s="33"/>
      <c r="AE98" s="33"/>
    </row>
    <row r="99" spans="1:47" s="2" customFormat="1" ht="10.35" customHeight="1">
      <c r="A99" s="33"/>
      <c r="B99" s="34"/>
      <c r="C99" s="33"/>
      <c r="D99" s="33"/>
      <c r="E99" s="33"/>
      <c r="F99" s="33"/>
      <c r="G99" s="33"/>
      <c r="H99" s="33"/>
      <c r="I99" s="33"/>
      <c r="J99" s="33"/>
      <c r="K99" s="33"/>
      <c r="L99" s="43"/>
      <c r="S99" s="33"/>
      <c r="T99" s="33"/>
      <c r="U99" s="33"/>
      <c r="V99" s="33"/>
      <c r="W99" s="33"/>
      <c r="X99" s="33"/>
      <c r="Y99" s="33"/>
      <c r="Z99" s="33"/>
      <c r="AA99" s="33"/>
      <c r="AB99" s="33"/>
      <c r="AC99" s="33"/>
      <c r="AD99" s="33"/>
      <c r="AE99" s="33"/>
    </row>
    <row r="100" spans="1:47" s="2" customFormat="1" ht="22.9" customHeight="1">
      <c r="A100" s="33"/>
      <c r="B100" s="34"/>
      <c r="C100" s="117" t="s">
        <v>121</v>
      </c>
      <c r="D100" s="33"/>
      <c r="E100" s="33"/>
      <c r="F100" s="33"/>
      <c r="G100" s="33"/>
      <c r="H100" s="33"/>
      <c r="I100" s="33"/>
      <c r="J100" s="72">
        <f>J126</f>
        <v>0</v>
      </c>
      <c r="K100" s="33"/>
      <c r="L100" s="43"/>
      <c r="S100" s="33"/>
      <c r="T100" s="33"/>
      <c r="U100" s="33"/>
      <c r="V100" s="33"/>
      <c r="W100" s="33"/>
      <c r="X100" s="33"/>
      <c r="Y100" s="33"/>
      <c r="Z100" s="33"/>
      <c r="AA100" s="33"/>
      <c r="AB100" s="33"/>
      <c r="AC100" s="33"/>
      <c r="AD100" s="33"/>
      <c r="AE100" s="33"/>
      <c r="AU100" s="18" t="s">
        <v>122</v>
      </c>
    </row>
    <row r="101" spans="1:47" s="9" customFormat="1" ht="24.95" customHeight="1">
      <c r="B101" s="118"/>
      <c r="D101" s="119" t="s">
        <v>1396</v>
      </c>
      <c r="E101" s="120"/>
      <c r="F101" s="120"/>
      <c r="G101" s="120"/>
      <c r="H101" s="120"/>
      <c r="I101" s="120"/>
      <c r="J101" s="121">
        <f>J127</f>
        <v>0</v>
      </c>
      <c r="L101" s="118"/>
    </row>
    <row r="102" spans="1:47" s="10" customFormat="1" ht="19.899999999999999" customHeight="1">
      <c r="B102" s="122"/>
      <c r="D102" s="123" t="s">
        <v>1807</v>
      </c>
      <c r="E102" s="124"/>
      <c r="F102" s="124"/>
      <c r="G102" s="124"/>
      <c r="H102" s="124"/>
      <c r="I102" s="124"/>
      <c r="J102" s="125">
        <f>J128</f>
        <v>0</v>
      </c>
      <c r="L102" s="122"/>
    </row>
    <row r="103" spans="1:47" s="2" customFormat="1" ht="21.75" customHeight="1">
      <c r="A103" s="33"/>
      <c r="B103" s="34"/>
      <c r="C103" s="33"/>
      <c r="D103" s="33"/>
      <c r="E103" s="33"/>
      <c r="F103" s="33"/>
      <c r="G103" s="33"/>
      <c r="H103" s="33"/>
      <c r="I103" s="33"/>
      <c r="J103" s="33"/>
      <c r="K103" s="33"/>
      <c r="L103" s="43"/>
      <c r="S103" s="33"/>
      <c r="T103" s="33"/>
      <c r="U103" s="33"/>
      <c r="V103" s="33"/>
      <c r="W103" s="33"/>
      <c r="X103" s="33"/>
      <c r="Y103" s="33"/>
      <c r="Z103" s="33"/>
      <c r="AA103" s="33"/>
      <c r="AB103" s="33"/>
      <c r="AC103" s="33"/>
      <c r="AD103" s="33"/>
      <c r="AE103" s="33"/>
    </row>
    <row r="104" spans="1:47" s="2" customFormat="1" ht="6.95" customHeight="1">
      <c r="A104" s="33"/>
      <c r="B104" s="48"/>
      <c r="C104" s="49"/>
      <c r="D104" s="49"/>
      <c r="E104" s="49"/>
      <c r="F104" s="49"/>
      <c r="G104" s="49"/>
      <c r="H104" s="49"/>
      <c r="I104" s="49"/>
      <c r="J104" s="49"/>
      <c r="K104" s="49"/>
      <c r="L104" s="43"/>
      <c r="S104" s="33"/>
      <c r="T104" s="33"/>
      <c r="U104" s="33"/>
      <c r="V104" s="33"/>
      <c r="W104" s="33"/>
      <c r="X104" s="33"/>
      <c r="Y104" s="33"/>
      <c r="Z104" s="33"/>
      <c r="AA104" s="33"/>
      <c r="AB104" s="33"/>
      <c r="AC104" s="33"/>
      <c r="AD104" s="33"/>
      <c r="AE104" s="33"/>
    </row>
    <row r="108" spans="1:47" s="2" customFormat="1" ht="6.95" customHeight="1">
      <c r="A108" s="33"/>
      <c r="B108" s="50"/>
      <c r="C108" s="51"/>
      <c r="D108" s="51"/>
      <c r="E108" s="51"/>
      <c r="F108" s="51"/>
      <c r="G108" s="51"/>
      <c r="H108" s="51"/>
      <c r="I108" s="51"/>
      <c r="J108" s="51"/>
      <c r="K108" s="51"/>
      <c r="L108" s="43"/>
      <c r="S108" s="33"/>
      <c r="T108" s="33"/>
      <c r="U108" s="33"/>
      <c r="V108" s="33"/>
      <c r="W108" s="33"/>
      <c r="X108" s="33"/>
      <c r="Y108" s="33"/>
      <c r="Z108" s="33"/>
      <c r="AA108" s="33"/>
      <c r="AB108" s="33"/>
      <c r="AC108" s="33"/>
      <c r="AD108" s="33"/>
      <c r="AE108" s="33"/>
    </row>
    <row r="109" spans="1:47" s="2" customFormat="1" ht="24.95" customHeight="1">
      <c r="A109" s="33"/>
      <c r="B109" s="34"/>
      <c r="C109" s="22" t="s">
        <v>142</v>
      </c>
      <c r="D109" s="33"/>
      <c r="E109" s="33"/>
      <c r="F109" s="33"/>
      <c r="G109" s="33"/>
      <c r="H109" s="33"/>
      <c r="I109" s="33"/>
      <c r="J109" s="33"/>
      <c r="K109" s="33"/>
      <c r="L109" s="43"/>
      <c r="S109" s="33"/>
      <c r="T109" s="33"/>
      <c r="U109" s="33"/>
      <c r="V109" s="33"/>
      <c r="W109" s="33"/>
      <c r="X109" s="33"/>
      <c r="Y109" s="33"/>
      <c r="Z109" s="33"/>
      <c r="AA109" s="33"/>
      <c r="AB109" s="33"/>
      <c r="AC109" s="33"/>
      <c r="AD109" s="33"/>
      <c r="AE109" s="33"/>
    </row>
    <row r="110" spans="1:47" s="2" customFormat="1" ht="6.95" customHeight="1">
      <c r="A110" s="33"/>
      <c r="B110" s="34"/>
      <c r="C110" s="33"/>
      <c r="D110" s="33"/>
      <c r="E110" s="33"/>
      <c r="F110" s="33"/>
      <c r="G110" s="33"/>
      <c r="H110" s="33"/>
      <c r="I110" s="33"/>
      <c r="J110" s="33"/>
      <c r="K110" s="33"/>
      <c r="L110" s="43"/>
      <c r="S110" s="33"/>
      <c r="T110" s="33"/>
      <c r="U110" s="33"/>
      <c r="V110" s="33"/>
      <c r="W110" s="33"/>
      <c r="X110" s="33"/>
      <c r="Y110" s="33"/>
      <c r="Z110" s="33"/>
      <c r="AA110" s="33"/>
      <c r="AB110" s="33"/>
      <c r="AC110" s="33"/>
      <c r="AD110" s="33"/>
      <c r="AE110" s="33"/>
    </row>
    <row r="111" spans="1:47" s="2" customFormat="1" ht="12" customHeight="1">
      <c r="A111" s="33"/>
      <c r="B111" s="34"/>
      <c r="C111" s="28" t="s">
        <v>16</v>
      </c>
      <c r="D111" s="33"/>
      <c r="E111" s="33"/>
      <c r="F111" s="33"/>
      <c r="G111" s="33"/>
      <c r="H111" s="33"/>
      <c r="I111" s="33"/>
      <c r="J111" s="33"/>
      <c r="K111" s="33"/>
      <c r="L111" s="43"/>
      <c r="S111" s="33"/>
      <c r="T111" s="33"/>
      <c r="U111" s="33"/>
      <c r="V111" s="33"/>
      <c r="W111" s="33"/>
      <c r="X111" s="33"/>
      <c r="Y111" s="33"/>
      <c r="Z111" s="33"/>
      <c r="AA111" s="33"/>
      <c r="AB111" s="33"/>
      <c r="AC111" s="33"/>
      <c r="AD111" s="33"/>
      <c r="AE111" s="33"/>
    </row>
    <row r="112" spans="1:47" s="2" customFormat="1" ht="16.5" customHeight="1">
      <c r="A112" s="33"/>
      <c r="B112" s="34"/>
      <c r="C112" s="33"/>
      <c r="D112" s="33"/>
      <c r="E112" s="264" t="str">
        <f>E7</f>
        <v>Brno, VDJ Chochola, rekonstrukce stavební části a technologie</v>
      </c>
      <c r="F112" s="265"/>
      <c r="G112" s="265"/>
      <c r="H112" s="265"/>
      <c r="I112" s="33"/>
      <c r="J112" s="33"/>
      <c r="K112" s="33"/>
      <c r="L112" s="43"/>
      <c r="S112" s="33"/>
      <c r="T112" s="33"/>
      <c r="U112" s="33"/>
      <c r="V112" s="33"/>
      <c r="W112" s="33"/>
      <c r="X112" s="33"/>
      <c r="Y112" s="33"/>
      <c r="Z112" s="33"/>
      <c r="AA112" s="33"/>
      <c r="AB112" s="33"/>
      <c r="AC112" s="33"/>
      <c r="AD112" s="33"/>
      <c r="AE112" s="33"/>
    </row>
    <row r="113" spans="1:63" s="1" customFormat="1" ht="12" customHeight="1">
      <c r="B113" s="21"/>
      <c r="C113" s="28" t="s">
        <v>112</v>
      </c>
      <c r="L113" s="21"/>
    </row>
    <row r="114" spans="1:63" s="1" customFormat="1" ht="16.5" customHeight="1">
      <c r="B114" s="21"/>
      <c r="E114" s="264" t="s">
        <v>113</v>
      </c>
      <c r="F114" s="248"/>
      <c r="G114" s="248"/>
      <c r="H114" s="248"/>
      <c r="L114" s="21"/>
    </row>
    <row r="115" spans="1:63" s="1" customFormat="1" ht="12" customHeight="1">
      <c r="B115" s="21"/>
      <c r="C115" s="28" t="s">
        <v>114</v>
      </c>
      <c r="L115" s="21"/>
    </row>
    <row r="116" spans="1:63" s="2" customFormat="1" ht="16.5" customHeight="1">
      <c r="A116" s="33"/>
      <c r="B116" s="34"/>
      <c r="C116" s="33"/>
      <c r="D116" s="33"/>
      <c r="E116" s="266" t="s">
        <v>115</v>
      </c>
      <c r="F116" s="267"/>
      <c r="G116" s="267"/>
      <c r="H116" s="267"/>
      <c r="I116" s="33"/>
      <c r="J116" s="33"/>
      <c r="K116" s="33"/>
      <c r="L116" s="43"/>
      <c r="S116" s="33"/>
      <c r="T116" s="33"/>
      <c r="U116" s="33"/>
      <c r="V116" s="33"/>
      <c r="W116" s="33"/>
      <c r="X116" s="33"/>
      <c r="Y116" s="33"/>
      <c r="Z116" s="33"/>
      <c r="AA116" s="33"/>
      <c r="AB116" s="33"/>
      <c r="AC116" s="33"/>
      <c r="AD116" s="33"/>
      <c r="AE116" s="33"/>
    </row>
    <row r="117" spans="1:63" s="2" customFormat="1" ht="12" customHeight="1">
      <c r="A117" s="33"/>
      <c r="B117" s="34"/>
      <c r="C117" s="28" t="s">
        <v>116</v>
      </c>
      <c r="D117" s="33"/>
      <c r="E117" s="33"/>
      <c r="F117" s="33"/>
      <c r="G117" s="33"/>
      <c r="H117" s="33"/>
      <c r="I117" s="33"/>
      <c r="J117" s="33"/>
      <c r="K117" s="33"/>
      <c r="L117" s="43"/>
      <c r="S117" s="33"/>
      <c r="T117" s="33"/>
      <c r="U117" s="33"/>
      <c r="V117" s="33"/>
      <c r="W117" s="33"/>
      <c r="X117" s="33"/>
      <c r="Y117" s="33"/>
      <c r="Z117" s="33"/>
      <c r="AA117" s="33"/>
      <c r="AB117" s="33"/>
      <c r="AC117" s="33"/>
      <c r="AD117" s="33"/>
      <c r="AE117" s="33"/>
    </row>
    <row r="118" spans="1:63" s="2" customFormat="1" ht="30" customHeight="1">
      <c r="A118" s="33"/>
      <c r="B118" s="34"/>
      <c r="C118" s="33"/>
      <c r="D118" s="33"/>
      <c r="E118" s="220" t="str">
        <f>E13</f>
        <v>0005 - SO 01.5 Stavební ´pravy a rekonstrukce vodojemu - EZS</v>
      </c>
      <c r="F118" s="267"/>
      <c r="G118" s="267"/>
      <c r="H118" s="267"/>
      <c r="I118" s="33"/>
      <c r="J118" s="33"/>
      <c r="K118" s="33"/>
      <c r="L118" s="43"/>
      <c r="S118" s="33"/>
      <c r="T118" s="33"/>
      <c r="U118" s="33"/>
      <c r="V118" s="33"/>
      <c r="W118" s="33"/>
      <c r="X118" s="33"/>
      <c r="Y118" s="33"/>
      <c r="Z118" s="33"/>
      <c r="AA118" s="33"/>
      <c r="AB118" s="33"/>
      <c r="AC118" s="33"/>
      <c r="AD118" s="33"/>
      <c r="AE118" s="33"/>
    </row>
    <row r="119" spans="1:63" s="2" customFormat="1" ht="6.95" customHeight="1">
      <c r="A119" s="33"/>
      <c r="B119" s="34"/>
      <c r="C119" s="33"/>
      <c r="D119" s="33"/>
      <c r="E119" s="33"/>
      <c r="F119" s="33"/>
      <c r="G119" s="33"/>
      <c r="H119" s="33"/>
      <c r="I119" s="33"/>
      <c r="J119" s="33"/>
      <c r="K119" s="33"/>
      <c r="L119" s="43"/>
      <c r="S119" s="33"/>
      <c r="T119" s="33"/>
      <c r="U119" s="33"/>
      <c r="V119" s="33"/>
      <c r="W119" s="33"/>
      <c r="X119" s="33"/>
      <c r="Y119" s="33"/>
      <c r="Z119" s="33"/>
      <c r="AA119" s="33"/>
      <c r="AB119" s="33"/>
      <c r="AC119" s="33"/>
      <c r="AD119" s="33"/>
      <c r="AE119" s="33"/>
    </row>
    <row r="120" spans="1:63" s="2" customFormat="1" ht="12" customHeight="1">
      <c r="A120" s="33"/>
      <c r="B120" s="34"/>
      <c r="C120" s="28" t="s">
        <v>20</v>
      </c>
      <c r="D120" s="33"/>
      <c r="E120" s="33"/>
      <c r="F120" s="26" t="str">
        <f>F16</f>
        <v xml:space="preserve"> </v>
      </c>
      <c r="G120" s="33"/>
      <c r="H120" s="33"/>
      <c r="I120" s="28" t="s">
        <v>22</v>
      </c>
      <c r="J120" s="56" t="str">
        <f>IF(J16="","",J16)</f>
        <v>23. 4. 2025</v>
      </c>
      <c r="K120" s="33"/>
      <c r="L120" s="43"/>
      <c r="S120" s="33"/>
      <c r="T120" s="33"/>
      <c r="U120" s="33"/>
      <c r="V120" s="33"/>
      <c r="W120" s="33"/>
      <c r="X120" s="33"/>
      <c r="Y120" s="33"/>
      <c r="Z120" s="33"/>
      <c r="AA120" s="33"/>
      <c r="AB120" s="33"/>
      <c r="AC120" s="33"/>
      <c r="AD120" s="33"/>
      <c r="AE120" s="33"/>
    </row>
    <row r="121" spans="1:63" s="2" customFormat="1" ht="6.95" customHeight="1">
      <c r="A121" s="33"/>
      <c r="B121" s="34"/>
      <c r="C121" s="33"/>
      <c r="D121" s="33"/>
      <c r="E121" s="33"/>
      <c r="F121" s="33"/>
      <c r="G121" s="33"/>
      <c r="H121" s="33"/>
      <c r="I121" s="33"/>
      <c r="J121" s="33"/>
      <c r="K121" s="33"/>
      <c r="L121" s="43"/>
      <c r="S121" s="33"/>
      <c r="T121" s="33"/>
      <c r="U121" s="33"/>
      <c r="V121" s="33"/>
      <c r="W121" s="33"/>
      <c r="X121" s="33"/>
      <c r="Y121" s="33"/>
      <c r="Z121" s="33"/>
      <c r="AA121" s="33"/>
      <c r="AB121" s="33"/>
      <c r="AC121" s="33"/>
      <c r="AD121" s="33"/>
      <c r="AE121" s="33"/>
    </row>
    <row r="122" spans="1:63" s="2" customFormat="1" ht="25.7" customHeight="1">
      <c r="A122" s="33"/>
      <c r="B122" s="34"/>
      <c r="C122" s="28" t="s">
        <v>24</v>
      </c>
      <c r="D122" s="33"/>
      <c r="E122" s="33"/>
      <c r="F122" s="26" t="str">
        <f>E19</f>
        <v>Statutární město Brno</v>
      </c>
      <c r="G122" s="33"/>
      <c r="H122" s="33"/>
      <c r="I122" s="28" t="s">
        <v>30</v>
      </c>
      <c r="J122" s="31" t="str">
        <f>E25</f>
        <v>Sweco a.s., divize Morava</v>
      </c>
      <c r="K122" s="33"/>
      <c r="L122" s="43"/>
      <c r="S122" s="33"/>
      <c r="T122" s="33"/>
      <c r="U122" s="33"/>
      <c r="V122" s="33"/>
      <c r="W122" s="33"/>
      <c r="X122" s="33"/>
      <c r="Y122" s="33"/>
      <c r="Z122" s="33"/>
      <c r="AA122" s="33"/>
      <c r="AB122" s="33"/>
      <c r="AC122" s="33"/>
      <c r="AD122" s="33"/>
      <c r="AE122" s="33"/>
    </row>
    <row r="123" spans="1:63" s="2" customFormat="1" ht="15.2" customHeight="1">
      <c r="A123" s="33"/>
      <c r="B123" s="34"/>
      <c r="C123" s="28" t="s">
        <v>28</v>
      </c>
      <c r="D123" s="33"/>
      <c r="E123" s="33"/>
      <c r="F123" s="26" t="str">
        <f>IF(E22="","",E22)</f>
        <v>Vyplň údaj</v>
      </c>
      <c r="G123" s="33"/>
      <c r="H123" s="33"/>
      <c r="I123" s="28" t="s">
        <v>33</v>
      </c>
      <c r="J123" s="31" t="str">
        <f>E28</f>
        <v xml:space="preserve"> </v>
      </c>
      <c r="K123" s="33"/>
      <c r="L123" s="43"/>
      <c r="S123" s="33"/>
      <c r="T123" s="33"/>
      <c r="U123" s="33"/>
      <c r="V123" s="33"/>
      <c r="W123" s="33"/>
      <c r="X123" s="33"/>
      <c r="Y123" s="33"/>
      <c r="Z123" s="33"/>
      <c r="AA123" s="33"/>
      <c r="AB123" s="33"/>
      <c r="AC123" s="33"/>
      <c r="AD123" s="33"/>
      <c r="AE123" s="33"/>
    </row>
    <row r="124" spans="1:63" s="2" customFormat="1" ht="10.35" customHeight="1">
      <c r="A124" s="33"/>
      <c r="B124" s="34"/>
      <c r="C124" s="33"/>
      <c r="D124" s="33"/>
      <c r="E124" s="33"/>
      <c r="F124" s="33"/>
      <c r="G124" s="33"/>
      <c r="H124" s="33"/>
      <c r="I124" s="33"/>
      <c r="J124" s="33"/>
      <c r="K124" s="33"/>
      <c r="L124" s="43"/>
      <c r="S124" s="33"/>
      <c r="T124" s="33"/>
      <c r="U124" s="33"/>
      <c r="V124" s="33"/>
      <c r="W124" s="33"/>
      <c r="X124" s="33"/>
      <c r="Y124" s="33"/>
      <c r="Z124" s="33"/>
      <c r="AA124" s="33"/>
      <c r="AB124" s="33"/>
      <c r="AC124" s="33"/>
      <c r="AD124" s="33"/>
      <c r="AE124" s="33"/>
    </row>
    <row r="125" spans="1:63" s="11" customFormat="1" ht="29.25" customHeight="1">
      <c r="A125" s="126"/>
      <c r="B125" s="127"/>
      <c r="C125" s="128" t="s">
        <v>143</v>
      </c>
      <c r="D125" s="129" t="s">
        <v>60</v>
      </c>
      <c r="E125" s="129" t="s">
        <v>56</v>
      </c>
      <c r="F125" s="129" t="s">
        <v>57</v>
      </c>
      <c r="G125" s="129" t="s">
        <v>144</v>
      </c>
      <c r="H125" s="129" t="s">
        <v>145</v>
      </c>
      <c r="I125" s="129" t="s">
        <v>146</v>
      </c>
      <c r="J125" s="129" t="s">
        <v>120</v>
      </c>
      <c r="K125" s="130" t="s">
        <v>147</v>
      </c>
      <c r="L125" s="131"/>
      <c r="M125" s="63" t="s">
        <v>1</v>
      </c>
      <c r="N125" s="64" t="s">
        <v>39</v>
      </c>
      <c r="O125" s="64" t="s">
        <v>148</v>
      </c>
      <c r="P125" s="64" t="s">
        <v>149</v>
      </c>
      <c r="Q125" s="64" t="s">
        <v>150</v>
      </c>
      <c r="R125" s="64" t="s">
        <v>151</v>
      </c>
      <c r="S125" s="64" t="s">
        <v>152</v>
      </c>
      <c r="T125" s="65" t="s">
        <v>153</v>
      </c>
      <c r="U125" s="126"/>
      <c r="V125" s="126"/>
      <c r="W125" s="126"/>
      <c r="X125" s="126"/>
      <c r="Y125" s="126"/>
      <c r="Z125" s="126"/>
      <c r="AA125" s="126"/>
      <c r="AB125" s="126"/>
      <c r="AC125" s="126"/>
      <c r="AD125" s="126"/>
      <c r="AE125" s="126"/>
    </row>
    <row r="126" spans="1:63" s="2" customFormat="1" ht="22.9" customHeight="1">
      <c r="A126" s="33"/>
      <c r="B126" s="34"/>
      <c r="C126" s="70" t="s">
        <v>154</v>
      </c>
      <c r="D126" s="33"/>
      <c r="E126" s="33"/>
      <c r="F126" s="33"/>
      <c r="G126" s="33"/>
      <c r="H126" s="33"/>
      <c r="I126" s="33"/>
      <c r="J126" s="132">
        <f>BK126</f>
        <v>0</v>
      </c>
      <c r="K126" s="33"/>
      <c r="L126" s="34"/>
      <c r="M126" s="66"/>
      <c r="N126" s="57"/>
      <c r="O126" s="67"/>
      <c r="P126" s="133">
        <f>P127</f>
        <v>0</v>
      </c>
      <c r="Q126" s="67"/>
      <c r="R126" s="133">
        <f>R127</f>
        <v>0</v>
      </c>
      <c r="S126" s="67"/>
      <c r="T126" s="134">
        <f>T127</f>
        <v>0</v>
      </c>
      <c r="U126" s="33"/>
      <c r="V126" s="33"/>
      <c r="W126" s="33"/>
      <c r="X126" s="33"/>
      <c r="Y126" s="33"/>
      <c r="Z126" s="33"/>
      <c r="AA126" s="33"/>
      <c r="AB126" s="33"/>
      <c r="AC126" s="33"/>
      <c r="AD126" s="33"/>
      <c r="AE126" s="33"/>
      <c r="AT126" s="18" t="s">
        <v>74</v>
      </c>
      <c r="AU126" s="18" t="s">
        <v>122</v>
      </c>
      <c r="BK126" s="135">
        <f>BK127</f>
        <v>0</v>
      </c>
    </row>
    <row r="127" spans="1:63" s="12" customFormat="1" ht="25.9" customHeight="1">
      <c r="B127" s="136"/>
      <c r="D127" s="137" t="s">
        <v>74</v>
      </c>
      <c r="E127" s="138" t="s">
        <v>299</v>
      </c>
      <c r="F127" s="138" t="s">
        <v>1773</v>
      </c>
      <c r="I127" s="139"/>
      <c r="J127" s="140">
        <f>BK127</f>
        <v>0</v>
      </c>
      <c r="L127" s="136"/>
      <c r="M127" s="141"/>
      <c r="N127" s="142"/>
      <c r="O127" s="142"/>
      <c r="P127" s="143">
        <f>P128</f>
        <v>0</v>
      </c>
      <c r="Q127" s="142"/>
      <c r="R127" s="143">
        <f>R128</f>
        <v>0</v>
      </c>
      <c r="S127" s="142"/>
      <c r="T127" s="144">
        <f>T128</f>
        <v>0</v>
      </c>
      <c r="AR127" s="137" t="s">
        <v>91</v>
      </c>
      <c r="AT127" s="145" t="s">
        <v>74</v>
      </c>
      <c r="AU127" s="145" t="s">
        <v>75</v>
      </c>
      <c r="AY127" s="137" t="s">
        <v>157</v>
      </c>
      <c r="BK127" s="146">
        <f>BK128</f>
        <v>0</v>
      </c>
    </row>
    <row r="128" spans="1:63" s="12" customFormat="1" ht="22.9" customHeight="1">
      <c r="B128" s="136"/>
      <c r="D128" s="137" t="s">
        <v>74</v>
      </c>
      <c r="E128" s="147" t="s">
        <v>1814</v>
      </c>
      <c r="F128" s="147" t="s">
        <v>1815</v>
      </c>
      <c r="I128" s="139"/>
      <c r="J128" s="148">
        <f>BK128</f>
        <v>0</v>
      </c>
      <c r="L128" s="136"/>
      <c r="M128" s="141"/>
      <c r="N128" s="142"/>
      <c r="O128" s="142"/>
      <c r="P128" s="143">
        <f>SUM(P129:P196)</f>
        <v>0</v>
      </c>
      <c r="Q128" s="142"/>
      <c r="R128" s="143">
        <f>SUM(R129:R196)</f>
        <v>0</v>
      </c>
      <c r="S128" s="142"/>
      <c r="T128" s="144">
        <f>SUM(T129:T196)</f>
        <v>0</v>
      </c>
      <c r="AR128" s="137" t="s">
        <v>91</v>
      </c>
      <c r="AT128" s="145" t="s">
        <v>74</v>
      </c>
      <c r="AU128" s="145" t="s">
        <v>81</v>
      </c>
      <c r="AY128" s="137" t="s">
        <v>157</v>
      </c>
      <c r="BK128" s="146">
        <f>SUM(BK129:BK196)</f>
        <v>0</v>
      </c>
    </row>
    <row r="129" spans="1:65" s="2" customFormat="1" ht="33" customHeight="1">
      <c r="A129" s="33"/>
      <c r="B129" s="149"/>
      <c r="C129" s="150" t="s">
        <v>81</v>
      </c>
      <c r="D129" s="150" t="s">
        <v>159</v>
      </c>
      <c r="E129" s="151" t="s">
        <v>1895</v>
      </c>
      <c r="F129" s="152" t="s">
        <v>1896</v>
      </c>
      <c r="G129" s="153" t="s">
        <v>358</v>
      </c>
      <c r="H129" s="154">
        <v>1</v>
      </c>
      <c r="I129" s="155"/>
      <c r="J129" s="156">
        <f>ROUND(I129*H129,2)</f>
        <v>0</v>
      </c>
      <c r="K129" s="152" t="s">
        <v>1</v>
      </c>
      <c r="L129" s="34"/>
      <c r="M129" s="157" t="s">
        <v>1</v>
      </c>
      <c r="N129" s="158" t="s">
        <v>40</v>
      </c>
      <c r="O129" s="59"/>
      <c r="P129" s="159">
        <f>O129*H129</f>
        <v>0</v>
      </c>
      <c r="Q129" s="159">
        <v>0</v>
      </c>
      <c r="R129" s="159">
        <f>Q129*H129</f>
        <v>0</v>
      </c>
      <c r="S129" s="159">
        <v>0</v>
      </c>
      <c r="T129" s="160">
        <f>S129*H129</f>
        <v>0</v>
      </c>
      <c r="U129" s="33"/>
      <c r="V129" s="33"/>
      <c r="W129" s="33"/>
      <c r="X129" s="33"/>
      <c r="Y129" s="33"/>
      <c r="Z129" s="33"/>
      <c r="AA129" s="33"/>
      <c r="AB129" s="33"/>
      <c r="AC129" s="33"/>
      <c r="AD129" s="33"/>
      <c r="AE129" s="33"/>
      <c r="AR129" s="161" t="s">
        <v>164</v>
      </c>
      <c r="AT129" s="161" t="s">
        <v>159</v>
      </c>
      <c r="AU129" s="161" t="s">
        <v>83</v>
      </c>
      <c r="AY129" s="18" t="s">
        <v>157</v>
      </c>
      <c r="BE129" s="162">
        <f>IF(N129="základní",J129,0)</f>
        <v>0</v>
      </c>
      <c r="BF129" s="162">
        <f>IF(N129="snížená",J129,0)</f>
        <v>0</v>
      </c>
      <c r="BG129" s="162">
        <f>IF(N129="zákl. přenesená",J129,0)</f>
        <v>0</v>
      </c>
      <c r="BH129" s="162">
        <f>IF(N129="sníž. přenesená",J129,0)</f>
        <v>0</v>
      </c>
      <c r="BI129" s="162">
        <f>IF(N129="nulová",J129,0)</f>
        <v>0</v>
      </c>
      <c r="BJ129" s="18" t="s">
        <v>81</v>
      </c>
      <c r="BK129" s="162">
        <f>ROUND(I129*H129,2)</f>
        <v>0</v>
      </c>
      <c r="BL129" s="18" t="s">
        <v>164</v>
      </c>
      <c r="BM129" s="161" t="s">
        <v>83</v>
      </c>
    </row>
    <row r="130" spans="1:65" s="2" customFormat="1" ht="48.75">
      <c r="A130" s="33"/>
      <c r="B130" s="34"/>
      <c r="C130" s="33"/>
      <c r="D130" s="163" t="s">
        <v>166</v>
      </c>
      <c r="E130" s="33"/>
      <c r="F130" s="164" t="s">
        <v>1897</v>
      </c>
      <c r="G130" s="33"/>
      <c r="H130" s="33"/>
      <c r="I130" s="165"/>
      <c r="J130" s="33"/>
      <c r="K130" s="33"/>
      <c r="L130" s="34"/>
      <c r="M130" s="166"/>
      <c r="N130" s="167"/>
      <c r="O130" s="59"/>
      <c r="P130" s="59"/>
      <c r="Q130" s="59"/>
      <c r="R130" s="59"/>
      <c r="S130" s="59"/>
      <c r="T130" s="60"/>
      <c r="U130" s="33"/>
      <c r="V130" s="33"/>
      <c r="W130" s="33"/>
      <c r="X130" s="33"/>
      <c r="Y130" s="33"/>
      <c r="Z130" s="33"/>
      <c r="AA130" s="33"/>
      <c r="AB130" s="33"/>
      <c r="AC130" s="33"/>
      <c r="AD130" s="33"/>
      <c r="AE130" s="33"/>
      <c r="AT130" s="18" t="s">
        <v>166</v>
      </c>
      <c r="AU130" s="18" t="s">
        <v>83</v>
      </c>
    </row>
    <row r="131" spans="1:65" s="2" customFormat="1" ht="16.5" customHeight="1">
      <c r="A131" s="33"/>
      <c r="B131" s="149"/>
      <c r="C131" s="150" t="s">
        <v>83</v>
      </c>
      <c r="D131" s="150" t="s">
        <v>159</v>
      </c>
      <c r="E131" s="151" t="s">
        <v>1898</v>
      </c>
      <c r="F131" s="152" t="s">
        <v>1899</v>
      </c>
      <c r="G131" s="153" t="s">
        <v>358</v>
      </c>
      <c r="H131" s="154">
        <v>1</v>
      </c>
      <c r="I131" s="155"/>
      <c r="J131" s="156">
        <f>ROUND(I131*H131,2)</f>
        <v>0</v>
      </c>
      <c r="K131" s="152" t="s">
        <v>1</v>
      </c>
      <c r="L131" s="34"/>
      <c r="M131" s="157" t="s">
        <v>1</v>
      </c>
      <c r="N131" s="158" t="s">
        <v>40</v>
      </c>
      <c r="O131" s="59"/>
      <c r="P131" s="159">
        <f>O131*H131</f>
        <v>0</v>
      </c>
      <c r="Q131" s="159">
        <v>0</v>
      </c>
      <c r="R131" s="159">
        <f>Q131*H131</f>
        <v>0</v>
      </c>
      <c r="S131" s="159">
        <v>0</v>
      </c>
      <c r="T131" s="160">
        <f>S131*H131</f>
        <v>0</v>
      </c>
      <c r="U131" s="33"/>
      <c r="V131" s="33"/>
      <c r="W131" s="33"/>
      <c r="X131" s="33"/>
      <c r="Y131" s="33"/>
      <c r="Z131" s="33"/>
      <c r="AA131" s="33"/>
      <c r="AB131" s="33"/>
      <c r="AC131" s="33"/>
      <c r="AD131" s="33"/>
      <c r="AE131" s="33"/>
      <c r="AR131" s="161" t="s">
        <v>164</v>
      </c>
      <c r="AT131" s="161" t="s">
        <v>159</v>
      </c>
      <c r="AU131" s="161" t="s">
        <v>83</v>
      </c>
      <c r="AY131" s="18" t="s">
        <v>157</v>
      </c>
      <c r="BE131" s="162">
        <f>IF(N131="základní",J131,0)</f>
        <v>0</v>
      </c>
      <c r="BF131" s="162">
        <f>IF(N131="snížená",J131,0)</f>
        <v>0</v>
      </c>
      <c r="BG131" s="162">
        <f>IF(N131="zákl. přenesená",J131,0)</f>
        <v>0</v>
      </c>
      <c r="BH131" s="162">
        <f>IF(N131="sníž. přenesená",J131,0)</f>
        <v>0</v>
      </c>
      <c r="BI131" s="162">
        <f>IF(N131="nulová",J131,0)</f>
        <v>0</v>
      </c>
      <c r="BJ131" s="18" t="s">
        <v>81</v>
      </c>
      <c r="BK131" s="162">
        <f>ROUND(I131*H131,2)</f>
        <v>0</v>
      </c>
      <c r="BL131" s="18" t="s">
        <v>164</v>
      </c>
      <c r="BM131" s="161" t="s">
        <v>164</v>
      </c>
    </row>
    <row r="132" spans="1:65" s="2" customFormat="1" ht="11.25">
      <c r="A132" s="33"/>
      <c r="B132" s="34"/>
      <c r="C132" s="33"/>
      <c r="D132" s="163" t="s">
        <v>166</v>
      </c>
      <c r="E132" s="33"/>
      <c r="F132" s="164" t="s">
        <v>1900</v>
      </c>
      <c r="G132" s="33"/>
      <c r="H132" s="33"/>
      <c r="I132" s="165"/>
      <c r="J132" s="33"/>
      <c r="K132" s="33"/>
      <c r="L132" s="34"/>
      <c r="M132" s="166"/>
      <c r="N132" s="167"/>
      <c r="O132" s="59"/>
      <c r="P132" s="59"/>
      <c r="Q132" s="59"/>
      <c r="R132" s="59"/>
      <c r="S132" s="59"/>
      <c r="T132" s="60"/>
      <c r="U132" s="33"/>
      <c r="V132" s="33"/>
      <c r="W132" s="33"/>
      <c r="X132" s="33"/>
      <c r="Y132" s="33"/>
      <c r="Z132" s="33"/>
      <c r="AA132" s="33"/>
      <c r="AB132" s="33"/>
      <c r="AC132" s="33"/>
      <c r="AD132" s="33"/>
      <c r="AE132" s="33"/>
      <c r="AT132" s="18" t="s">
        <v>166</v>
      </c>
      <c r="AU132" s="18" t="s">
        <v>83</v>
      </c>
    </row>
    <row r="133" spans="1:65" s="2" customFormat="1" ht="37.9" customHeight="1">
      <c r="A133" s="33"/>
      <c r="B133" s="149"/>
      <c r="C133" s="150" t="s">
        <v>91</v>
      </c>
      <c r="D133" s="150" t="s">
        <v>159</v>
      </c>
      <c r="E133" s="151" t="s">
        <v>1901</v>
      </c>
      <c r="F133" s="152" t="s">
        <v>1902</v>
      </c>
      <c r="G133" s="153" t="s">
        <v>358</v>
      </c>
      <c r="H133" s="154">
        <v>1</v>
      </c>
      <c r="I133" s="155"/>
      <c r="J133" s="156">
        <f>ROUND(I133*H133,2)</f>
        <v>0</v>
      </c>
      <c r="K133" s="152" t="s">
        <v>1</v>
      </c>
      <c r="L133" s="34"/>
      <c r="M133" s="157" t="s">
        <v>1</v>
      </c>
      <c r="N133" s="158" t="s">
        <v>40</v>
      </c>
      <c r="O133" s="59"/>
      <c r="P133" s="159">
        <f>O133*H133</f>
        <v>0</v>
      </c>
      <c r="Q133" s="159">
        <v>0</v>
      </c>
      <c r="R133" s="159">
        <f>Q133*H133</f>
        <v>0</v>
      </c>
      <c r="S133" s="159">
        <v>0</v>
      </c>
      <c r="T133" s="160">
        <f>S133*H133</f>
        <v>0</v>
      </c>
      <c r="U133" s="33"/>
      <c r="V133" s="33"/>
      <c r="W133" s="33"/>
      <c r="X133" s="33"/>
      <c r="Y133" s="33"/>
      <c r="Z133" s="33"/>
      <c r="AA133" s="33"/>
      <c r="AB133" s="33"/>
      <c r="AC133" s="33"/>
      <c r="AD133" s="33"/>
      <c r="AE133" s="33"/>
      <c r="AR133" s="161" t="s">
        <v>164</v>
      </c>
      <c r="AT133" s="161" t="s">
        <v>159</v>
      </c>
      <c r="AU133" s="161" t="s">
        <v>83</v>
      </c>
      <c r="AY133" s="18" t="s">
        <v>157</v>
      </c>
      <c r="BE133" s="162">
        <f>IF(N133="základní",J133,0)</f>
        <v>0</v>
      </c>
      <c r="BF133" s="162">
        <f>IF(N133="snížená",J133,0)</f>
        <v>0</v>
      </c>
      <c r="BG133" s="162">
        <f>IF(N133="zákl. přenesená",J133,0)</f>
        <v>0</v>
      </c>
      <c r="BH133" s="162">
        <f>IF(N133="sníž. přenesená",J133,0)</f>
        <v>0</v>
      </c>
      <c r="BI133" s="162">
        <f>IF(N133="nulová",J133,0)</f>
        <v>0</v>
      </c>
      <c r="BJ133" s="18" t="s">
        <v>81</v>
      </c>
      <c r="BK133" s="162">
        <f>ROUND(I133*H133,2)</f>
        <v>0</v>
      </c>
      <c r="BL133" s="18" t="s">
        <v>164</v>
      </c>
      <c r="BM133" s="161" t="s">
        <v>205</v>
      </c>
    </row>
    <row r="134" spans="1:65" s="2" customFormat="1" ht="19.5">
      <c r="A134" s="33"/>
      <c r="B134" s="34"/>
      <c r="C134" s="33"/>
      <c r="D134" s="163" t="s">
        <v>166</v>
      </c>
      <c r="E134" s="33"/>
      <c r="F134" s="164" t="s">
        <v>1903</v>
      </c>
      <c r="G134" s="33"/>
      <c r="H134" s="33"/>
      <c r="I134" s="165"/>
      <c r="J134" s="33"/>
      <c r="K134" s="33"/>
      <c r="L134" s="34"/>
      <c r="M134" s="166"/>
      <c r="N134" s="167"/>
      <c r="O134" s="59"/>
      <c r="P134" s="59"/>
      <c r="Q134" s="59"/>
      <c r="R134" s="59"/>
      <c r="S134" s="59"/>
      <c r="T134" s="60"/>
      <c r="U134" s="33"/>
      <c r="V134" s="33"/>
      <c r="W134" s="33"/>
      <c r="X134" s="33"/>
      <c r="Y134" s="33"/>
      <c r="Z134" s="33"/>
      <c r="AA134" s="33"/>
      <c r="AB134" s="33"/>
      <c r="AC134" s="33"/>
      <c r="AD134" s="33"/>
      <c r="AE134" s="33"/>
      <c r="AT134" s="18" t="s">
        <v>166</v>
      </c>
      <c r="AU134" s="18" t="s">
        <v>83</v>
      </c>
    </row>
    <row r="135" spans="1:65" s="2" customFormat="1" ht="37.9" customHeight="1">
      <c r="A135" s="33"/>
      <c r="B135" s="149"/>
      <c r="C135" s="150" t="s">
        <v>164</v>
      </c>
      <c r="D135" s="150" t="s">
        <v>159</v>
      </c>
      <c r="E135" s="151" t="s">
        <v>1904</v>
      </c>
      <c r="F135" s="152" t="s">
        <v>1905</v>
      </c>
      <c r="G135" s="153" t="s">
        <v>358</v>
      </c>
      <c r="H135" s="154">
        <v>1</v>
      </c>
      <c r="I135" s="155"/>
      <c r="J135" s="156">
        <f>ROUND(I135*H135,2)</f>
        <v>0</v>
      </c>
      <c r="K135" s="152" t="s">
        <v>1</v>
      </c>
      <c r="L135" s="34"/>
      <c r="M135" s="157" t="s">
        <v>1</v>
      </c>
      <c r="N135" s="158" t="s">
        <v>40</v>
      </c>
      <c r="O135" s="59"/>
      <c r="P135" s="159">
        <f>O135*H135</f>
        <v>0</v>
      </c>
      <c r="Q135" s="159">
        <v>0</v>
      </c>
      <c r="R135" s="159">
        <f>Q135*H135</f>
        <v>0</v>
      </c>
      <c r="S135" s="159">
        <v>0</v>
      </c>
      <c r="T135" s="160">
        <f>S135*H135</f>
        <v>0</v>
      </c>
      <c r="U135" s="33"/>
      <c r="V135" s="33"/>
      <c r="W135" s="33"/>
      <c r="X135" s="33"/>
      <c r="Y135" s="33"/>
      <c r="Z135" s="33"/>
      <c r="AA135" s="33"/>
      <c r="AB135" s="33"/>
      <c r="AC135" s="33"/>
      <c r="AD135" s="33"/>
      <c r="AE135" s="33"/>
      <c r="AR135" s="161" t="s">
        <v>164</v>
      </c>
      <c r="AT135" s="161" t="s">
        <v>159</v>
      </c>
      <c r="AU135" s="161" t="s">
        <v>83</v>
      </c>
      <c r="AY135" s="18" t="s">
        <v>157</v>
      </c>
      <c r="BE135" s="162">
        <f>IF(N135="základní",J135,0)</f>
        <v>0</v>
      </c>
      <c r="BF135" s="162">
        <f>IF(N135="snížená",J135,0)</f>
        <v>0</v>
      </c>
      <c r="BG135" s="162">
        <f>IF(N135="zákl. přenesená",J135,0)</f>
        <v>0</v>
      </c>
      <c r="BH135" s="162">
        <f>IF(N135="sníž. přenesená",J135,0)</f>
        <v>0</v>
      </c>
      <c r="BI135" s="162">
        <f>IF(N135="nulová",J135,0)</f>
        <v>0</v>
      </c>
      <c r="BJ135" s="18" t="s">
        <v>81</v>
      </c>
      <c r="BK135" s="162">
        <f>ROUND(I135*H135,2)</f>
        <v>0</v>
      </c>
      <c r="BL135" s="18" t="s">
        <v>164</v>
      </c>
      <c r="BM135" s="161" t="s">
        <v>222</v>
      </c>
    </row>
    <row r="136" spans="1:65" s="2" customFormat="1" ht="19.5">
      <c r="A136" s="33"/>
      <c r="B136" s="34"/>
      <c r="C136" s="33"/>
      <c r="D136" s="163" t="s">
        <v>166</v>
      </c>
      <c r="E136" s="33"/>
      <c r="F136" s="164" t="s">
        <v>1906</v>
      </c>
      <c r="G136" s="33"/>
      <c r="H136" s="33"/>
      <c r="I136" s="165"/>
      <c r="J136" s="33"/>
      <c r="K136" s="33"/>
      <c r="L136" s="34"/>
      <c r="M136" s="166"/>
      <c r="N136" s="167"/>
      <c r="O136" s="59"/>
      <c r="P136" s="59"/>
      <c r="Q136" s="59"/>
      <c r="R136" s="59"/>
      <c r="S136" s="59"/>
      <c r="T136" s="60"/>
      <c r="U136" s="33"/>
      <c r="V136" s="33"/>
      <c r="W136" s="33"/>
      <c r="X136" s="33"/>
      <c r="Y136" s="33"/>
      <c r="Z136" s="33"/>
      <c r="AA136" s="33"/>
      <c r="AB136" s="33"/>
      <c r="AC136" s="33"/>
      <c r="AD136" s="33"/>
      <c r="AE136" s="33"/>
      <c r="AT136" s="18" t="s">
        <v>166</v>
      </c>
      <c r="AU136" s="18" t="s">
        <v>83</v>
      </c>
    </row>
    <row r="137" spans="1:65" s="2" customFormat="1" ht="24.2" customHeight="1">
      <c r="A137" s="33"/>
      <c r="B137" s="149"/>
      <c r="C137" s="150" t="s">
        <v>196</v>
      </c>
      <c r="D137" s="150" t="s">
        <v>159</v>
      </c>
      <c r="E137" s="151" t="s">
        <v>1907</v>
      </c>
      <c r="F137" s="152" t="s">
        <v>1908</v>
      </c>
      <c r="G137" s="153" t="s">
        <v>358</v>
      </c>
      <c r="H137" s="154">
        <v>2</v>
      </c>
      <c r="I137" s="155"/>
      <c r="J137" s="156">
        <f>ROUND(I137*H137,2)</f>
        <v>0</v>
      </c>
      <c r="K137" s="152" t="s">
        <v>1</v>
      </c>
      <c r="L137" s="34"/>
      <c r="M137" s="157" t="s">
        <v>1</v>
      </c>
      <c r="N137" s="158" t="s">
        <v>40</v>
      </c>
      <c r="O137" s="59"/>
      <c r="P137" s="159">
        <f>O137*H137</f>
        <v>0</v>
      </c>
      <c r="Q137" s="159">
        <v>0</v>
      </c>
      <c r="R137" s="159">
        <f>Q137*H137</f>
        <v>0</v>
      </c>
      <c r="S137" s="159">
        <v>0</v>
      </c>
      <c r="T137" s="160">
        <f>S137*H137</f>
        <v>0</v>
      </c>
      <c r="U137" s="33"/>
      <c r="V137" s="33"/>
      <c r="W137" s="33"/>
      <c r="X137" s="33"/>
      <c r="Y137" s="33"/>
      <c r="Z137" s="33"/>
      <c r="AA137" s="33"/>
      <c r="AB137" s="33"/>
      <c r="AC137" s="33"/>
      <c r="AD137" s="33"/>
      <c r="AE137" s="33"/>
      <c r="AR137" s="161" t="s">
        <v>164</v>
      </c>
      <c r="AT137" s="161" t="s">
        <v>159</v>
      </c>
      <c r="AU137" s="161" t="s">
        <v>83</v>
      </c>
      <c r="AY137" s="18" t="s">
        <v>157</v>
      </c>
      <c r="BE137" s="162">
        <f>IF(N137="základní",J137,0)</f>
        <v>0</v>
      </c>
      <c r="BF137" s="162">
        <f>IF(N137="snížená",J137,0)</f>
        <v>0</v>
      </c>
      <c r="BG137" s="162">
        <f>IF(N137="zákl. přenesená",J137,0)</f>
        <v>0</v>
      </c>
      <c r="BH137" s="162">
        <f>IF(N137="sníž. přenesená",J137,0)</f>
        <v>0</v>
      </c>
      <c r="BI137" s="162">
        <f>IF(N137="nulová",J137,0)</f>
        <v>0</v>
      </c>
      <c r="BJ137" s="18" t="s">
        <v>81</v>
      </c>
      <c r="BK137" s="162">
        <f>ROUND(I137*H137,2)</f>
        <v>0</v>
      </c>
      <c r="BL137" s="18" t="s">
        <v>164</v>
      </c>
      <c r="BM137" s="161" t="s">
        <v>234</v>
      </c>
    </row>
    <row r="138" spans="1:65" s="2" customFormat="1" ht="11.25">
      <c r="A138" s="33"/>
      <c r="B138" s="34"/>
      <c r="C138" s="33"/>
      <c r="D138" s="163" t="s">
        <v>166</v>
      </c>
      <c r="E138" s="33"/>
      <c r="F138" s="164" t="s">
        <v>1909</v>
      </c>
      <c r="G138" s="33"/>
      <c r="H138" s="33"/>
      <c r="I138" s="165"/>
      <c r="J138" s="33"/>
      <c r="K138" s="33"/>
      <c r="L138" s="34"/>
      <c r="M138" s="166"/>
      <c r="N138" s="167"/>
      <c r="O138" s="59"/>
      <c r="P138" s="59"/>
      <c r="Q138" s="59"/>
      <c r="R138" s="59"/>
      <c r="S138" s="59"/>
      <c r="T138" s="60"/>
      <c r="U138" s="33"/>
      <c r="V138" s="33"/>
      <c r="W138" s="33"/>
      <c r="X138" s="33"/>
      <c r="Y138" s="33"/>
      <c r="Z138" s="33"/>
      <c r="AA138" s="33"/>
      <c r="AB138" s="33"/>
      <c r="AC138" s="33"/>
      <c r="AD138" s="33"/>
      <c r="AE138" s="33"/>
      <c r="AT138" s="18" t="s">
        <v>166</v>
      </c>
      <c r="AU138" s="18" t="s">
        <v>83</v>
      </c>
    </row>
    <row r="139" spans="1:65" s="2" customFormat="1" ht="24.2" customHeight="1">
      <c r="A139" s="33"/>
      <c r="B139" s="149"/>
      <c r="C139" s="150" t="s">
        <v>205</v>
      </c>
      <c r="D139" s="150" t="s">
        <v>159</v>
      </c>
      <c r="E139" s="151" t="s">
        <v>1910</v>
      </c>
      <c r="F139" s="152" t="s">
        <v>1911</v>
      </c>
      <c r="G139" s="153" t="s">
        <v>358</v>
      </c>
      <c r="H139" s="154">
        <v>2</v>
      </c>
      <c r="I139" s="155"/>
      <c r="J139" s="156">
        <f>ROUND(I139*H139,2)</f>
        <v>0</v>
      </c>
      <c r="K139" s="152" t="s">
        <v>1</v>
      </c>
      <c r="L139" s="34"/>
      <c r="M139" s="157" t="s">
        <v>1</v>
      </c>
      <c r="N139" s="158" t="s">
        <v>40</v>
      </c>
      <c r="O139" s="59"/>
      <c r="P139" s="159">
        <f>O139*H139</f>
        <v>0</v>
      </c>
      <c r="Q139" s="159">
        <v>0</v>
      </c>
      <c r="R139" s="159">
        <f>Q139*H139</f>
        <v>0</v>
      </c>
      <c r="S139" s="159">
        <v>0</v>
      </c>
      <c r="T139" s="160">
        <f>S139*H139</f>
        <v>0</v>
      </c>
      <c r="U139" s="33"/>
      <c r="V139" s="33"/>
      <c r="W139" s="33"/>
      <c r="X139" s="33"/>
      <c r="Y139" s="33"/>
      <c r="Z139" s="33"/>
      <c r="AA139" s="33"/>
      <c r="AB139" s="33"/>
      <c r="AC139" s="33"/>
      <c r="AD139" s="33"/>
      <c r="AE139" s="33"/>
      <c r="AR139" s="161" t="s">
        <v>164</v>
      </c>
      <c r="AT139" s="161" t="s">
        <v>159</v>
      </c>
      <c r="AU139" s="161" t="s">
        <v>83</v>
      </c>
      <c r="AY139" s="18" t="s">
        <v>157</v>
      </c>
      <c r="BE139" s="162">
        <f>IF(N139="základní",J139,0)</f>
        <v>0</v>
      </c>
      <c r="BF139" s="162">
        <f>IF(N139="snížená",J139,0)</f>
        <v>0</v>
      </c>
      <c r="BG139" s="162">
        <f>IF(N139="zákl. přenesená",J139,0)</f>
        <v>0</v>
      </c>
      <c r="BH139" s="162">
        <f>IF(N139="sníž. přenesená",J139,0)</f>
        <v>0</v>
      </c>
      <c r="BI139" s="162">
        <f>IF(N139="nulová",J139,0)</f>
        <v>0</v>
      </c>
      <c r="BJ139" s="18" t="s">
        <v>81</v>
      </c>
      <c r="BK139" s="162">
        <f>ROUND(I139*H139,2)</f>
        <v>0</v>
      </c>
      <c r="BL139" s="18" t="s">
        <v>164</v>
      </c>
      <c r="BM139" s="161" t="s">
        <v>8</v>
      </c>
    </row>
    <row r="140" spans="1:65" s="2" customFormat="1" ht="11.25">
      <c r="A140" s="33"/>
      <c r="B140" s="34"/>
      <c r="C140" s="33"/>
      <c r="D140" s="163" t="s">
        <v>166</v>
      </c>
      <c r="E140" s="33"/>
      <c r="F140" s="164" t="s">
        <v>1912</v>
      </c>
      <c r="G140" s="33"/>
      <c r="H140" s="33"/>
      <c r="I140" s="165"/>
      <c r="J140" s="33"/>
      <c r="K140" s="33"/>
      <c r="L140" s="34"/>
      <c r="M140" s="166"/>
      <c r="N140" s="167"/>
      <c r="O140" s="59"/>
      <c r="P140" s="59"/>
      <c r="Q140" s="59"/>
      <c r="R140" s="59"/>
      <c r="S140" s="59"/>
      <c r="T140" s="60"/>
      <c r="U140" s="33"/>
      <c r="V140" s="33"/>
      <c r="W140" s="33"/>
      <c r="X140" s="33"/>
      <c r="Y140" s="33"/>
      <c r="Z140" s="33"/>
      <c r="AA140" s="33"/>
      <c r="AB140" s="33"/>
      <c r="AC140" s="33"/>
      <c r="AD140" s="33"/>
      <c r="AE140" s="33"/>
      <c r="AT140" s="18" t="s">
        <v>166</v>
      </c>
      <c r="AU140" s="18" t="s">
        <v>83</v>
      </c>
    </row>
    <row r="141" spans="1:65" s="2" customFormat="1" ht="24.2" customHeight="1">
      <c r="A141" s="33"/>
      <c r="B141" s="149"/>
      <c r="C141" s="150" t="s">
        <v>212</v>
      </c>
      <c r="D141" s="150" t="s">
        <v>159</v>
      </c>
      <c r="E141" s="151" t="s">
        <v>1913</v>
      </c>
      <c r="F141" s="152" t="s">
        <v>1914</v>
      </c>
      <c r="G141" s="153" t="s">
        <v>358</v>
      </c>
      <c r="H141" s="154">
        <v>4</v>
      </c>
      <c r="I141" s="155"/>
      <c r="J141" s="156">
        <f>ROUND(I141*H141,2)</f>
        <v>0</v>
      </c>
      <c r="K141" s="152" t="s">
        <v>1</v>
      </c>
      <c r="L141" s="34"/>
      <c r="M141" s="157" t="s">
        <v>1</v>
      </c>
      <c r="N141" s="158" t="s">
        <v>40</v>
      </c>
      <c r="O141" s="59"/>
      <c r="P141" s="159">
        <f>O141*H141</f>
        <v>0</v>
      </c>
      <c r="Q141" s="159">
        <v>0</v>
      </c>
      <c r="R141" s="159">
        <f>Q141*H141</f>
        <v>0</v>
      </c>
      <c r="S141" s="159">
        <v>0</v>
      </c>
      <c r="T141" s="160">
        <f>S141*H141</f>
        <v>0</v>
      </c>
      <c r="U141" s="33"/>
      <c r="V141" s="33"/>
      <c r="W141" s="33"/>
      <c r="X141" s="33"/>
      <c r="Y141" s="33"/>
      <c r="Z141" s="33"/>
      <c r="AA141" s="33"/>
      <c r="AB141" s="33"/>
      <c r="AC141" s="33"/>
      <c r="AD141" s="33"/>
      <c r="AE141" s="33"/>
      <c r="AR141" s="161" t="s">
        <v>164</v>
      </c>
      <c r="AT141" s="161" t="s">
        <v>159</v>
      </c>
      <c r="AU141" s="161" t="s">
        <v>83</v>
      </c>
      <c r="AY141" s="18" t="s">
        <v>157</v>
      </c>
      <c r="BE141" s="162">
        <f>IF(N141="základní",J141,0)</f>
        <v>0</v>
      </c>
      <c r="BF141" s="162">
        <f>IF(N141="snížená",J141,0)</f>
        <v>0</v>
      </c>
      <c r="BG141" s="162">
        <f>IF(N141="zákl. přenesená",J141,0)</f>
        <v>0</v>
      </c>
      <c r="BH141" s="162">
        <f>IF(N141="sníž. přenesená",J141,0)</f>
        <v>0</v>
      </c>
      <c r="BI141" s="162">
        <f>IF(N141="nulová",J141,0)</f>
        <v>0</v>
      </c>
      <c r="BJ141" s="18" t="s">
        <v>81</v>
      </c>
      <c r="BK141" s="162">
        <f>ROUND(I141*H141,2)</f>
        <v>0</v>
      </c>
      <c r="BL141" s="18" t="s">
        <v>164</v>
      </c>
      <c r="BM141" s="161" t="s">
        <v>255</v>
      </c>
    </row>
    <row r="142" spans="1:65" s="2" customFormat="1" ht="11.25">
      <c r="A142" s="33"/>
      <c r="B142" s="34"/>
      <c r="C142" s="33"/>
      <c r="D142" s="163" t="s">
        <v>166</v>
      </c>
      <c r="E142" s="33"/>
      <c r="F142" s="164" t="s">
        <v>1915</v>
      </c>
      <c r="G142" s="33"/>
      <c r="H142" s="33"/>
      <c r="I142" s="165"/>
      <c r="J142" s="33"/>
      <c r="K142" s="33"/>
      <c r="L142" s="34"/>
      <c r="M142" s="166"/>
      <c r="N142" s="167"/>
      <c r="O142" s="59"/>
      <c r="P142" s="59"/>
      <c r="Q142" s="59"/>
      <c r="R142" s="59"/>
      <c r="S142" s="59"/>
      <c r="T142" s="60"/>
      <c r="U142" s="33"/>
      <c r="V142" s="33"/>
      <c r="W142" s="33"/>
      <c r="X142" s="33"/>
      <c r="Y142" s="33"/>
      <c r="Z142" s="33"/>
      <c r="AA142" s="33"/>
      <c r="AB142" s="33"/>
      <c r="AC142" s="33"/>
      <c r="AD142" s="33"/>
      <c r="AE142" s="33"/>
      <c r="AT142" s="18" t="s">
        <v>166</v>
      </c>
      <c r="AU142" s="18" t="s">
        <v>83</v>
      </c>
    </row>
    <row r="143" spans="1:65" s="2" customFormat="1" ht="24.2" customHeight="1">
      <c r="A143" s="33"/>
      <c r="B143" s="149"/>
      <c r="C143" s="150" t="s">
        <v>222</v>
      </c>
      <c r="D143" s="150" t="s">
        <v>159</v>
      </c>
      <c r="E143" s="151" t="s">
        <v>1916</v>
      </c>
      <c r="F143" s="152" t="s">
        <v>1917</v>
      </c>
      <c r="G143" s="153" t="s">
        <v>358</v>
      </c>
      <c r="H143" s="154">
        <v>4</v>
      </c>
      <c r="I143" s="155"/>
      <c r="J143" s="156">
        <f>ROUND(I143*H143,2)</f>
        <v>0</v>
      </c>
      <c r="K143" s="152" t="s">
        <v>1</v>
      </c>
      <c r="L143" s="34"/>
      <c r="M143" s="157" t="s">
        <v>1</v>
      </c>
      <c r="N143" s="158" t="s">
        <v>40</v>
      </c>
      <c r="O143" s="59"/>
      <c r="P143" s="159">
        <f>O143*H143</f>
        <v>0</v>
      </c>
      <c r="Q143" s="159">
        <v>0</v>
      </c>
      <c r="R143" s="159">
        <f>Q143*H143</f>
        <v>0</v>
      </c>
      <c r="S143" s="159">
        <v>0</v>
      </c>
      <c r="T143" s="160">
        <f>S143*H143</f>
        <v>0</v>
      </c>
      <c r="U143" s="33"/>
      <c r="V143" s="33"/>
      <c r="W143" s="33"/>
      <c r="X143" s="33"/>
      <c r="Y143" s="33"/>
      <c r="Z143" s="33"/>
      <c r="AA143" s="33"/>
      <c r="AB143" s="33"/>
      <c r="AC143" s="33"/>
      <c r="AD143" s="33"/>
      <c r="AE143" s="33"/>
      <c r="AR143" s="161" t="s">
        <v>164</v>
      </c>
      <c r="AT143" s="161" t="s">
        <v>159</v>
      </c>
      <c r="AU143" s="161" t="s">
        <v>83</v>
      </c>
      <c r="AY143" s="18" t="s">
        <v>157</v>
      </c>
      <c r="BE143" s="162">
        <f>IF(N143="základní",J143,0)</f>
        <v>0</v>
      </c>
      <c r="BF143" s="162">
        <f>IF(N143="snížená",J143,0)</f>
        <v>0</v>
      </c>
      <c r="BG143" s="162">
        <f>IF(N143="zákl. přenesená",J143,0)</f>
        <v>0</v>
      </c>
      <c r="BH143" s="162">
        <f>IF(N143="sníž. přenesená",J143,0)</f>
        <v>0</v>
      </c>
      <c r="BI143" s="162">
        <f>IF(N143="nulová",J143,0)</f>
        <v>0</v>
      </c>
      <c r="BJ143" s="18" t="s">
        <v>81</v>
      </c>
      <c r="BK143" s="162">
        <f>ROUND(I143*H143,2)</f>
        <v>0</v>
      </c>
      <c r="BL143" s="18" t="s">
        <v>164</v>
      </c>
      <c r="BM143" s="161" t="s">
        <v>268</v>
      </c>
    </row>
    <row r="144" spans="1:65" s="2" customFormat="1" ht="11.25">
      <c r="A144" s="33"/>
      <c r="B144" s="34"/>
      <c r="C144" s="33"/>
      <c r="D144" s="163" t="s">
        <v>166</v>
      </c>
      <c r="E144" s="33"/>
      <c r="F144" s="164" t="s">
        <v>1918</v>
      </c>
      <c r="G144" s="33"/>
      <c r="H144" s="33"/>
      <c r="I144" s="165"/>
      <c r="J144" s="33"/>
      <c r="K144" s="33"/>
      <c r="L144" s="34"/>
      <c r="M144" s="166"/>
      <c r="N144" s="167"/>
      <c r="O144" s="59"/>
      <c r="P144" s="59"/>
      <c r="Q144" s="59"/>
      <c r="R144" s="59"/>
      <c r="S144" s="59"/>
      <c r="T144" s="60"/>
      <c r="U144" s="33"/>
      <c r="V144" s="33"/>
      <c r="W144" s="33"/>
      <c r="X144" s="33"/>
      <c r="Y144" s="33"/>
      <c r="Z144" s="33"/>
      <c r="AA144" s="33"/>
      <c r="AB144" s="33"/>
      <c r="AC144" s="33"/>
      <c r="AD144" s="33"/>
      <c r="AE144" s="33"/>
      <c r="AT144" s="18" t="s">
        <v>166</v>
      </c>
      <c r="AU144" s="18" t="s">
        <v>83</v>
      </c>
    </row>
    <row r="145" spans="1:65" s="2" customFormat="1" ht="21.75" customHeight="1">
      <c r="A145" s="33"/>
      <c r="B145" s="149"/>
      <c r="C145" s="150" t="s">
        <v>227</v>
      </c>
      <c r="D145" s="150" t="s">
        <v>159</v>
      </c>
      <c r="E145" s="151" t="s">
        <v>1919</v>
      </c>
      <c r="F145" s="152" t="s">
        <v>1920</v>
      </c>
      <c r="G145" s="153" t="s">
        <v>1297</v>
      </c>
      <c r="H145" s="154">
        <v>2</v>
      </c>
      <c r="I145" s="155"/>
      <c r="J145" s="156">
        <f>ROUND(I145*H145,2)</f>
        <v>0</v>
      </c>
      <c r="K145" s="152" t="s">
        <v>1</v>
      </c>
      <c r="L145" s="34"/>
      <c r="M145" s="157" t="s">
        <v>1</v>
      </c>
      <c r="N145" s="158" t="s">
        <v>40</v>
      </c>
      <c r="O145" s="59"/>
      <c r="P145" s="159">
        <f>O145*H145</f>
        <v>0</v>
      </c>
      <c r="Q145" s="159">
        <v>0</v>
      </c>
      <c r="R145" s="159">
        <f>Q145*H145</f>
        <v>0</v>
      </c>
      <c r="S145" s="159">
        <v>0</v>
      </c>
      <c r="T145" s="160">
        <f>S145*H145</f>
        <v>0</v>
      </c>
      <c r="U145" s="33"/>
      <c r="V145" s="33"/>
      <c r="W145" s="33"/>
      <c r="X145" s="33"/>
      <c r="Y145" s="33"/>
      <c r="Z145" s="33"/>
      <c r="AA145" s="33"/>
      <c r="AB145" s="33"/>
      <c r="AC145" s="33"/>
      <c r="AD145" s="33"/>
      <c r="AE145" s="33"/>
      <c r="AR145" s="161" t="s">
        <v>164</v>
      </c>
      <c r="AT145" s="161" t="s">
        <v>159</v>
      </c>
      <c r="AU145" s="161" t="s">
        <v>83</v>
      </c>
      <c r="AY145" s="18" t="s">
        <v>157</v>
      </c>
      <c r="BE145" s="162">
        <f>IF(N145="základní",J145,0)</f>
        <v>0</v>
      </c>
      <c r="BF145" s="162">
        <f>IF(N145="snížená",J145,0)</f>
        <v>0</v>
      </c>
      <c r="BG145" s="162">
        <f>IF(N145="zákl. přenesená",J145,0)</f>
        <v>0</v>
      </c>
      <c r="BH145" s="162">
        <f>IF(N145="sníž. přenesená",J145,0)</f>
        <v>0</v>
      </c>
      <c r="BI145" s="162">
        <f>IF(N145="nulová",J145,0)</f>
        <v>0</v>
      </c>
      <c r="BJ145" s="18" t="s">
        <v>81</v>
      </c>
      <c r="BK145" s="162">
        <f>ROUND(I145*H145,2)</f>
        <v>0</v>
      </c>
      <c r="BL145" s="18" t="s">
        <v>164</v>
      </c>
      <c r="BM145" s="161" t="s">
        <v>290</v>
      </c>
    </row>
    <row r="146" spans="1:65" s="2" customFormat="1" ht="11.25">
      <c r="A146" s="33"/>
      <c r="B146" s="34"/>
      <c r="C146" s="33"/>
      <c r="D146" s="163" t="s">
        <v>166</v>
      </c>
      <c r="E146" s="33"/>
      <c r="F146" s="164" t="s">
        <v>1920</v>
      </c>
      <c r="G146" s="33"/>
      <c r="H146" s="33"/>
      <c r="I146" s="165"/>
      <c r="J146" s="33"/>
      <c r="K146" s="33"/>
      <c r="L146" s="34"/>
      <c r="M146" s="166"/>
      <c r="N146" s="167"/>
      <c r="O146" s="59"/>
      <c r="P146" s="59"/>
      <c r="Q146" s="59"/>
      <c r="R146" s="59"/>
      <c r="S146" s="59"/>
      <c r="T146" s="60"/>
      <c r="U146" s="33"/>
      <c r="V146" s="33"/>
      <c r="W146" s="33"/>
      <c r="X146" s="33"/>
      <c r="Y146" s="33"/>
      <c r="Z146" s="33"/>
      <c r="AA146" s="33"/>
      <c r="AB146" s="33"/>
      <c r="AC146" s="33"/>
      <c r="AD146" s="33"/>
      <c r="AE146" s="33"/>
      <c r="AT146" s="18" t="s">
        <v>166</v>
      </c>
      <c r="AU146" s="18" t="s">
        <v>83</v>
      </c>
    </row>
    <row r="147" spans="1:65" s="2" customFormat="1" ht="24.2" customHeight="1">
      <c r="A147" s="33"/>
      <c r="B147" s="149"/>
      <c r="C147" s="150" t="s">
        <v>234</v>
      </c>
      <c r="D147" s="150" t="s">
        <v>159</v>
      </c>
      <c r="E147" s="151" t="s">
        <v>1921</v>
      </c>
      <c r="F147" s="152" t="s">
        <v>1922</v>
      </c>
      <c r="G147" s="153" t="s">
        <v>358</v>
      </c>
      <c r="H147" s="154">
        <v>1</v>
      </c>
      <c r="I147" s="155"/>
      <c r="J147" s="156">
        <f>ROUND(I147*H147,2)</f>
        <v>0</v>
      </c>
      <c r="K147" s="152" t="s">
        <v>1</v>
      </c>
      <c r="L147" s="34"/>
      <c r="M147" s="157" t="s">
        <v>1</v>
      </c>
      <c r="N147" s="158" t="s">
        <v>40</v>
      </c>
      <c r="O147" s="59"/>
      <c r="P147" s="159">
        <f>O147*H147</f>
        <v>0</v>
      </c>
      <c r="Q147" s="159">
        <v>0</v>
      </c>
      <c r="R147" s="159">
        <f>Q147*H147</f>
        <v>0</v>
      </c>
      <c r="S147" s="159">
        <v>0</v>
      </c>
      <c r="T147" s="160">
        <f>S147*H147</f>
        <v>0</v>
      </c>
      <c r="U147" s="33"/>
      <c r="V147" s="33"/>
      <c r="W147" s="33"/>
      <c r="X147" s="33"/>
      <c r="Y147" s="33"/>
      <c r="Z147" s="33"/>
      <c r="AA147" s="33"/>
      <c r="AB147" s="33"/>
      <c r="AC147" s="33"/>
      <c r="AD147" s="33"/>
      <c r="AE147" s="33"/>
      <c r="AR147" s="161" t="s">
        <v>164</v>
      </c>
      <c r="AT147" s="161" t="s">
        <v>159</v>
      </c>
      <c r="AU147" s="161" t="s">
        <v>83</v>
      </c>
      <c r="AY147" s="18" t="s">
        <v>157</v>
      </c>
      <c r="BE147" s="162">
        <f>IF(N147="základní",J147,0)</f>
        <v>0</v>
      </c>
      <c r="BF147" s="162">
        <f>IF(N147="snížená",J147,0)</f>
        <v>0</v>
      </c>
      <c r="BG147" s="162">
        <f>IF(N147="zákl. přenesená",J147,0)</f>
        <v>0</v>
      </c>
      <c r="BH147" s="162">
        <f>IF(N147="sníž. přenesená",J147,0)</f>
        <v>0</v>
      </c>
      <c r="BI147" s="162">
        <f>IF(N147="nulová",J147,0)</f>
        <v>0</v>
      </c>
      <c r="BJ147" s="18" t="s">
        <v>81</v>
      </c>
      <c r="BK147" s="162">
        <f>ROUND(I147*H147,2)</f>
        <v>0</v>
      </c>
      <c r="BL147" s="18" t="s">
        <v>164</v>
      </c>
      <c r="BM147" s="161" t="s">
        <v>306</v>
      </c>
    </row>
    <row r="148" spans="1:65" s="2" customFormat="1" ht="11.25">
      <c r="A148" s="33"/>
      <c r="B148" s="34"/>
      <c r="C148" s="33"/>
      <c r="D148" s="163" t="s">
        <v>166</v>
      </c>
      <c r="E148" s="33"/>
      <c r="F148" s="164" t="s">
        <v>1923</v>
      </c>
      <c r="G148" s="33"/>
      <c r="H148" s="33"/>
      <c r="I148" s="165"/>
      <c r="J148" s="33"/>
      <c r="K148" s="33"/>
      <c r="L148" s="34"/>
      <c r="M148" s="166"/>
      <c r="N148" s="167"/>
      <c r="O148" s="59"/>
      <c r="P148" s="59"/>
      <c r="Q148" s="59"/>
      <c r="R148" s="59"/>
      <c r="S148" s="59"/>
      <c r="T148" s="60"/>
      <c r="U148" s="33"/>
      <c r="V148" s="33"/>
      <c r="W148" s="33"/>
      <c r="X148" s="33"/>
      <c r="Y148" s="33"/>
      <c r="Z148" s="33"/>
      <c r="AA148" s="33"/>
      <c r="AB148" s="33"/>
      <c r="AC148" s="33"/>
      <c r="AD148" s="33"/>
      <c r="AE148" s="33"/>
      <c r="AT148" s="18" t="s">
        <v>166</v>
      </c>
      <c r="AU148" s="18" t="s">
        <v>83</v>
      </c>
    </row>
    <row r="149" spans="1:65" s="2" customFormat="1" ht="24.2" customHeight="1">
      <c r="A149" s="33"/>
      <c r="B149" s="149"/>
      <c r="C149" s="150" t="s">
        <v>241</v>
      </c>
      <c r="D149" s="150" t="s">
        <v>159</v>
      </c>
      <c r="E149" s="151" t="s">
        <v>1924</v>
      </c>
      <c r="F149" s="152" t="s">
        <v>1925</v>
      </c>
      <c r="G149" s="153" t="s">
        <v>358</v>
      </c>
      <c r="H149" s="154">
        <v>2</v>
      </c>
      <c r="I149" s="155"/>
      <c r="J149" s="156">
        <f>ROUND(I149*H149,2)</f>
        <v>0</v>
      </c>
      <c r="K149" s="152" t="s">
        <v>1</v>
      </c>
      <c r="L149" s="34"/>
      <c r="M149" s="157" t="s">
        <v>1</v>
      </c>
      <c r="N149" s="158" t="s">
        <v>40</v>
      </c>
      <c r="O149" s="59"/>
      <c r="P149" s="159">
        <f>O149*H149</f>
        <v>0</v>
      </c>
      <c r="Q149" s="159">
        <v>0</v>
      </c>
      <c r="R149" s="159">
        <f>Q149*H149</f>
        <v>0</v>
      </c>
      <c r="S149" s="159">
        <v>0</v>
      </c>
      <c r="T149" s="160">
        <f>S149*H149</f>
        <v>0</v>
      </c>
      <c r="U149" s="33"/>
      <c r="V149" s="33"/>
      <c r="W149" s="33"/>
      <c r="X149" s="33"/>
      <c r="Y149" s="33"/>
      <c r="Z149" s="33"/>
      <c r="AA149" s="33"/>
      <c r="AB149" s="33"/>
      <c r="AC149" s="33"/>
      <c r="AD149" s="33"/>
      <c r="AE149" s="33"/>
      <c r="AR149" s="161" t="s">
        <v>164</v>
      </c>
      <c r="AT149" s="161" t="s">
        <v>159</v>
      </c>
      <c r="AU149" s="161" t="s">
        <v>83</v>
      </c>
      <c r="AY149" s="18" t="s">
        <v>157</v>
      </c>
      <c r="BE149" s="162">
        <f>IF(N149="základní",J149,0)</f>
        <v>0</v>
      </c>
      <c r="BF149" s="162">
        <f>IF(N149="snížená",J149,0)</f>
        <v>0</v>
      </c>
      <c r="BG149" s="162">
        <f>IF(N149="zákl. přenesená",J149,0)</f>
        <v>0</v>
      </c>
      <c r="BH149" s="162">
        <f>IF(N149="sníž. přenesená",J149,0)</f>
        <v>0</v>
      </c>
      <c r="BI149" s="162">
        <f>IF(N149="nulová",J149,0)</f>
        <v>0</v>
      </c>
      <c r="BJ149" s="18" t="s">
        <v>81</v>
      </c>
      <c r="BK149" s="162">
        <f>ROUND(I149*H149,2)</f>
        <v>0</v>
      </c>
      <c r="BL149" s="18" t="s">
        <v>164</v>
      </c>
      <c r="BM149" s="161" t="s">
        <v>317</v>
      </c>
    </row>
    <row r="150" spans="1:65" s="2" customFormat="1" ht="11.25">
      <c r="A150" s="33"/>
      <c r="B150" s="34"/>
      <c r="C150" s="33"/>
      <c r="D150" s="163" t="s">
        <v>166</v>
      </c>
      <c r="E150" s="33"/>
      <c r="F150" s="164" t="s">
        <v>1926</v>
      </c>
      <c r="G150" s="33"/>
      <c r="H150" s="33"/>
      <c r="I150" s="165"/>
      <c r="J150" s="33"/>
      <c r="K150" s="33"/>
      <c r="L150" s="34"/>
      <c r="M150" s="166"/>
      <c r="N150" s="167"/>
      <c r="O150" s="59"/>
      <c r="P150" s="59"/>
      <c r="Q150" s="59"/>
      <c r="R150" s="59"/>
      <c r="S150" s="59"/>
      <c r="T150" s="60"/>
      <c r="U150" s="33"/>
      <c r="V150" s="33"/>
      <c r="W150" s="33"/>
      <c r="X150" s="33"/>
      <c r="Y150" s="33"/>
      <c r="Z150" s="33"/>
      <c r="AA150" s="33"/>
      <c r="AB150" s="33"/>
      <c r="AC150" s="33"/>
      <c r="AD150" s="33"/>
      <c r="AE150" s="33"/>
      <c r="AT150" s="18" t="s">
        <v>166</v>
      </c>
      <c r="AU150" s="18" t="s">
        <v>83</v>
      </c>
    </row>
    <row r="151" spans="1:65" s="2" customFormat="1" ht="24.2" customHeight="1">
      <c r="A151" s="33"/>
      <c r="B151" s="149"/>
      <c r="C151" s="150" t="s">
        <v>8</v>
      </c>
      <c r="D151" s="150" t="s">
        <v>159</v>
      </c>
      <c r="E151" s="151" t="s">
        <v>1927</v>
      </c>
      <c r="F151" s="152" t="s">
        <v>1928</v>
      </c>
      <c r="G151" s="153" t="s">
        <v>358</v>
      </c>
      <c r="H151" s="154">
        <v>3</v>
      </c>
      <c r="I151" s="155"/>
      <c r="J151" s="156">
        <f>ROUND(I151*H151,2)</f>
        <v>0</v>
      </c>
      <c r="K151" s="152" t="s">
        <v>1</v>
      </c>
      <c r="L151" s="34"/>
      <c r="M151" s="157" t="s">
        <v>1</v>
      </c>
      <c r="N151" s="158" t="s">
        <v>40</v>
      </c>
      <c r="O151" s="59"/>
      <c r="P151" s="159">
        <f>O151*H151</f>
        <v>0</v>
      </c>
      <c r="Q151" s="159">
        <v>0</v>
      </c>
      <c r="R151" s="159">
        <f>Q151*H151</f>
        <v>0</v>
      </c>
      <c r="S151" s="159">
        <v>0</v>
      </c>
      <c r="T151" s="160">
        <f>S151*H151</f>
        <v>0</v>
      </c>
      <c r="U151" s="33"/>
      <c r="V151" s="33"/>
      <c r="W151" s="33"/>
      <c r="X151" s="33"/>
      <c r="Y151" s="33"/>
      <c r="Z151" s="33"/>
      <c r="AA151" s="33"/>
      <c r="AB151" s="33"/>
      <c r="AC151" s="33"/>
      <c r="AD151" s="33"/>
      <c r="AE151" s="33"/>
      <c r="AR151" s="161" t="s">
        <v>164</v>
      </c>
      <c r="AT151" s="161" t="s">
        <v>159</v>
      </c>
      <c r="AU151" s="161" t="s">
        <v>83</v>
      </c>
      <c r="AY151" s="18" t="s">
        <v>157</v>
      </c>
      <c r="BE151" s="162">
        <f>IF(N151="základní",J151,0)</f>
        <v>0</v>
      </c>
      <c r="BF151" s="162">
        <f>IF(N151="snížená",J151,0)</f>
        <v>0</v>
      </c>
      <c r="BG151" s="162">
        <f>IF(N151="zákl. přenesená",J151,0)</f>
        <v>0</v>
      </c>
      <c r="BH151" s="162">
        <f>IF(N151="sníž. přenesená",J151,0)</f>
        <v>0</v>
      </c>
      <c r="BI151" s="162">
        <f>IF(N151="nulová",J151,0)</f>
        <v>0</v>
      </c>
      <c r="BJ151" s="18" t="s">
        <v>81</v>
      </c>
      <c r="BK151" s="162">
        <f>ROUND(I151*H151,2)</f>
        <v>0</v>
      </c>
      <c r="BL151" s="18" t="s">
        <v>164</v>
      </c>
      <c r="BM151" s="161" t="s">
        <v>328</v>
      </c>
    </row>
    <row r="152" spans="1:65" s="2" customFormat="1" ht="11.25">
      <c r="A152" s="33"/>
      <c r="B152" s="34"/>
      <c r="C152" s="33"/>
      <c r="D152" s="163" t="s">
        <v>166</v>
      </c>
      <c r="E152" s="33"/>
      <c r="F152" s="164" t="s">
        <v>1929</v>
      </c>
      <c r="G152" s="33"/>
      <c r="H152" s="33"/>
      <c r="I152" s="165"/>
      <c r="J152" s="33"/>
      <c r="K152" s="33"/>
      <c r="L152" s="34"/>
      <c r="M152" s="166"/>
      <c r="N152" s="167"/>
      <c r="O152" s="59"/>
      <c r="P152" s="59"/>
      <c r="Q152" s="59"/>
      <c r="R152" s="59"/>
      <c r="S152" s="59"/>
      <c r="T152" s="60"/>
      <c r="U152" s="33"/>
      <c r="V152" s="33"/>
      <c r="W152" s="33"/>
      <c r="X152" s="33"/>
      <c r="Y152" s="33"/>
      <c r="Z152" s="33"/>
      <c r="AA152" s="33"/>
      <c r="AB152" s="33"/>
      <c r="AC152" s="33"/>
      <c r="AD152" s="33"/>
      <c r="AE152" s="33"/>
      <c r="AT152" s="18" t="s">
        <v>166</v>
      </c>
      <c r="AU152" s="18" t="s">
        <v>83</v>
      </c>
    </row>
    <row r="153" spans="1:65" s="2" customFormat="1" ht="21.75" customHeight="1">
      <c r="A153" s="33"/>
      <c r="B153" s="149"/>
      <c r="C153" s="150" t="s">
        <v>248</v>
      </c>
      <c r="D153" s="150" t="s">
        <v>159</v>
      </c>
      <c r="E153" s="151" t="s">
        <v>1930</v>
      </c>
      <c r="F153" s="152" t="s">
        <v>1931</v>
      </c>
      <c r="G153" s="153" t="s">
        <v>358</v>
      </c>
      <c r="H153" s="154">
        <v>1</v>
      </c>
      <c r="I153" s="155"/>
      <c r="J153" s="156">
        <f>ROUND(I153*H153,2)</f>
        <v>0</v>
      </c>
      <c r="K153" s="152" t="s">
        <v>1</v>
      </c>
      <c r="L153" s="34"/>
      <c r="M153" s="157" t="s">
        <v>1</v>
      </c>
      <c r="N153" s="158" t="s">
        <v>40</v>
      </c>
      <c r="O153" s="59"/>
      <c r="P153" s="159">
        <f>O153*H153</f>
        <v>0</v>
      </c>
      <c r="Q153" s="159">
        <v>0</v>
      </c>
      <c r="R153" s="159">
        <f>Q153*H153</f>
        <v>0</v>
      </c>
      <c r="S153" s="159">
        <v>0</v>
      </c>
      <c r="T153" s="160">
        <f>S153*H153</f>
        <v>0</v>
      </c>
      <c r="U153" s="33"/>
      <c r="V153" s="33"/>
      <c r="W153" s="33"/>
      <c r="X153" s="33"/>
      <c r="Y153" s="33"/>
      <c r="Z153" s="33"/>
      <c r="AA153" s="33"/>
      <c r="AB153" s="33"/>
      <c r="AC153" s="33"/>
      <c r="AD153" s="33"/>
      <c r="AE153" s="33"/>
      <c r="AR153" s="161" t="s">
        <v>164</v>
      </c>
      <c r="AT153" s="161" t="s">
        <v>159</v>
      </c>
      <c r="AU153" s="161" t="s">
        <v>83</v>
      </c>
      <c r="AY153" s="18" t="s">
        <v>157</v>
      </c>
      <c r="BE153" s="162">
        <f>IF(N153="základní",J153,0)</f>
        <v>0</v>
      </c>
      <c r="BF153" s="162">
        <f>IF(N153="snížená",J153,0)</f>
        <v>0</v>
      </c>
      <c r="BG153" s="162">
        <f>IF(N153="zákl. přenesená",J153,0)</f>
        <v>0</v>
      </c>
      <c r="BH153" s="162">
        <f>IF(N153="sníž. přenesená",J153,0)</f>
        <v>0</v>
      </c>
      <c r="BI153" s="162">
        <f>IF(N153="nulová",J153,0)</f>
        <v>0</v>
      </c>
      <c r="BJ153" s="18" t="s">
        <v>81</v>
      </c>
      <c r="BK153" s="162">
        <f>ROUND(I153*H153,2)</f>
        <v>0</v>
      </c>
      <c r="BL153" s="18" t="s">
        <v>164</v>
      </c>
      <c r="BM153" s="161" t="s">
        <v>340</v>
      </c>
    </row>
    <row r="154" spans="1:65" s="2" customFormat="1" ht="11.25">
      <c r="A154" s="33"/>
      <c r="B154" s="34"/>
      <c r="C154" s="33"/>
      <c r="D154" s="163" t="s">
        <v>166</v>
      </c>
      <c r="E154" s="33"/>
      <c r="F154" s="164" t="s">
        <v>1932</v>
      </c>
      <c r="G154" s="33"/>
      <c r="H154" s="33"/>
      <c r="I154" s="165"/>
      <c r="J154" s="33"/>
      <c r="K154" s="33"/>
      <c r="L154" s="34"/>
      <c r="M154" s="166"/>
      <c r="N154" s="167"/>
      <c r="O154" s="59"/>
      <c r="P154" s="59"/>
      <c r="Q154" s="59"/>
      <c r="R154" s="59"/>
      <c r="S154" s="59"/>
      <c r="T154" s="60"/>
      <c r="U154" s="33"/>
      <c r="V154" s="33"/>
      <c r="W154" s="33"/>
      <c r="X154" s="33"/>
      <c r="Y154" s="33"/>
      <c r="Z154" s="33"/>
      <c r="AA154" s="33"/>
      <c r="AB154" s="33"/>
      <c r="AC154" s="33"/>
      <c r="AD154" s="33"/>
      <c r="AE154" s="33"/>
      <c r="AT154" s="18" t="s">
        <v>166</v>
      </c>
      <c r="AU154" s="18" t="s">
        <v>83</v>
      </c>
    </row>
    <row r="155" spans="1:65" s="2" customFormat="1" ht="24.2" customHeight="1">
      <c r="A155" s="33"/>
      <c r="B155" s="149"/>
      <c r="C155" s="150" t="s">
        <v>255</v>
      </c>
      <c r="D155" s="150" t="s">
        <v>159</v>
      </c>
      <c r="E155" s="151" t="s">
        <v>1933</v>
      </c>
      <c r="F155" s="152" t="s">
        <v>1934</v>
      </c>
      <c r="G155" s="153" t="s">
        <v>358</v>
      </c>
      <c r="H155" s="154">
        <v>3</v>
      </c>
      <c r="I155" s="155"/>
      <c r="J155" s="156">
        <f>ROUND(I155*H155,2)</f>
        <v>0</v>
      </c>
      <c r="K155" s="152" t="s">
        <v>1</v>
      </c>
      <c r="L155" s="34"/>
      <c r="M155" s="157" t="s">
        <v>1</v>
      </c>
      <c r="N155" s="158" t="s">
        <v>40</v>
      </c>
      <c r="O155" s="59"/>
      <c r="P155" s="159">
        <f>O155*H155</f>
        <v>0</v>
      </c>
      <c r="Q155" s="159">
        <v>0</v>
      </c>
      <c r="R155" s="159">
        <f>Q155*H155</f>
        <v>0</v>
      </c>
      <c r="S155" s="159">
        <v>0</v>
      </c>
      <c r="T155" s="160">
        <f>S155*H155</f>
        <v>0</v>
      </c>
      <c r="U155" s="33"/>
      <c r="V155" s="33"/>
      <c r="W155" s="33"/>
      <c r="X155" s="33"/>
      <c r="Y155" s="33"/>
      <c r="Z155" s="33"/>
      <c r="AA155" s="33"/>
      <c r="AB155" s="33"/>
      <c r="AC155" s="33"/>
      <c r="AD155" s="33"/>
      <c r="AE155" s="33"/>
      <c r="AR155" s="161" t="s">
        <v>164</v>
      </c>
      <c r="AT155" s="161" t="s">
        <v>159</v>
      </c>
      <c r="AU155" s="161" t="s">
        <v>83</v>
      </c>
      <c r="AY155" s="18" t="s">
        <v>157</v>
      </c>
      <c r="BE155" s="162">
        <f>IF(N155="základní",J155,0)</f>
        <v>0</v>
      </c>
      <c r="BF155" s="162">
        <f>IF(N155="snížená",J155,0)</f>
        <v>0</v>
      </c>
      <c r="BG155" s="162">
        <f>IF(N155="zákl. přenesená",J155,0)</f>
        <v>0</v>
      </c>
      <c r="BH155" s="162">
        <f>IF(N155="sníž. přenesená",J155,0)</f>
        <v>0</v>
      </c>
      <c r="BI155" s="162">
        <f>IF(N155="nulová",J155,0)</f>
        <v>0</v>
      </c>
      <c r="BJ155" s="18" t="s">
        <v>81</v>
      </c>
      <c r="BK155" s="162">
        <f>ROUND(I155*H155,2)</f>
        <v>0</v>
      </c>
      <c r="BL155" s="18" t="s">
        <v>164</v>
      </c>
      <c r="BM155" s="161" t="s">
        <v>351</v>
      </c>
    </row>
    <row r="156" spans="1:65" s="2" customFormat="1" ht="11.25">
      <c r="A156" s="33"/>
      <c r="B156" s="34"/>
      <c r="C156" s="33"/>
      <c r="D156" s="163" t="s">
        <v>166</v>
      </c>
      <c r="E156" s="33"/>
      <c r="F156" s="164" t="s">
        <v>1935</v>
      </c>
      <c r="G156" s="33"/>
      <c r="H156" s="33"/>
      <c r="I156" s="165"/>
      <c r="J156" s="33"/>
      <c r="K156" s="33"/>
      <c r="L156" s="34"/>
      <c r="M156" s="166"/>
      <c r="N156" s="167"/>
      <c r="O156" s="59"/>
      <c r="P156" s="59"/>
      <c r="Q156" s="59"/>
      <c r="R156" s="59"/>
      <c r="S156" s="59"/>
      <c r="T156" s="60"/>
      <c r="U156" s="33"/>
      <c r="V156" s="33"/>
      <c r="W156" s="33"/>
      <c r="X156" s="33"/>
      <c r="Y156" s="33"/>
      <c r="Z156" s="33"/>
      <c r="AA156" s="33"/>
      <c r="AB156" s="33"/>
      <c r="AC156" s="33"/>
      <c r="AD156" s="33"/>
      <c r="AE156" s="33"/>
      <c r="AT156" s="18" t="s">
        <v>166</v>
      </c>
      <c r="AU156" s="18" t="s">
        <v>83</v>
      </c>
    </row>
    <row r="157" spans="1:65" s="2" customFormat="1" ht="16.5" customHeight="1">
      <c r="A157" s="33"/>
      <c r="B157" s="149"/>
      <c r="C157" s="150" t="s">
        <v>261</v>
      </c>
      <c r="D157" s="150" t="s">
        <v>159</v>
      </c>
      <c r="E157" s="151" t="s">
        <v>1936</v>
      </c>
      <c r="F157" s="152" t="s">
        <v>1937</v>
      </c>
      <c r="G157" s="153" t="s">
        <v>358</v>
      </c>
      <c r="H157" s="154">
        <v>3</v>
      </c>
      <c r="I157" s="155"/>
      <c r="J157" s="156">
        <f>ROUND(I157*H157,2)</f>
        <v>0</v>
      </c>
      <c r="K157" s="152" t="s">
        <v>1</v>
      </c>
      <c r="L157" s="34"/>
      <c r="M157" s="157" t="s">
        <v>1</v>
      </c>
      <c r="N157" s="158" t="s">
        <v>40</v>
      </c>
      <c r="O157" s="59"/>
      <c r="P157" s="159">
        <f>O157*H157</f>
        <v>0</v>
      </c>
      <c r="Q157" s="159">
        <v>0</v>
      </c>
      <c r="R157" s="159">
        <f>Q157*H157</f>
        <v>0</v>
      </c>
      <c r="S157" s="159">
        <v>0</v>
      </c>
      <c r="T157" s="160">
        <f>S157*H157</f>
        <v>0</v>
      </c>
      <c r="U157" s="33"/>
      <c r="V157" s="33"/>
      <c r="W157" s="33"/>
      <c r="X157" s="33"/>
      <c r="Y157" s="33"/>
      <c r="Z157" s="33"/>
      <c r="AA157" s="33"/>
      <c r="AB157" s="33"/>
      <c r="AC157" s="33"/>
      <c r="AD157" s="33"/>
      <c r="AE157" s="33"/>
      <c r="AR157" s="161" t="s">
        <v>164</v>
      </c>
      <c r="AT157" s="161" t="s">
        <v>159</v>
      </c>
      <c r="AU157" s="161" t="s">
        <v>83</v>
      </c>
      <c r="AY157" s="18" t="s">
        <v>157</v>
      </c>
      <c r="BE157" s="162">
        <f>IF(N157="základní",J157,0)</f>
        <v>0</v>
      </c>
      <c r="BF157" s="162">
        <f>IF(N157="snížená",J157,0)</f>
        <v>0</v>
      </c>
      <c r="BG157" s="162">
        <f>IF(N157="zákl. přenesená",J157,0)</f>
        <v>0</v>
      </c>
      <c r="BH157" s="162">
        <f>IF(N157="sníž. přenesená",J157,0)</f>
        <v>0</v>
      </c>
      <c r="BI157" s="162">
        <f>IF(N157="nulová",J157,0)</f>
        <v>0</v>
      </c>
      <c r="BJ157" s="18" t="s">
        <v>81</v>
      </c>
      <c r="BK157" s="162">
        <f>ROUND(I157*H157,2)</f>
        <v>0</v>
      </c>
      <c r="BL157" s="18" t="s">
        <v>164</v>
      </c>
      <c r="BM157" s="161" t="s">
        <v>362</v>
      </c>
    </row>
    <row r="158" spans="1:65" s="2" customFormat="1" ht="11.25">
      <c r="A158" s="33"/>
      <c r="B158" s="34"/>
      <c r="C158" s="33"/>
      <c r="D158" s="163" t="s">
        <v>166</v>
      </c>
      <c r="E158" s="33"/>
      <c r="F158" s="164" t="s">
        <v>1938</v>
      </c>
      <c r="G158" s="33"/>
      <c r="H158" s="33"/>
      <c r="I158" s="165"/>
      <c r="J158" s="33"/>
      <c r="K158" s="33"/>
      <c r="L158" s="34"/>
      <c r="M158" s="166"/>
      <c r="N158" s="167"/>
      <c r="O158" s="59"/>
      <c r="P158" s="59"/>
      <c r="Q158" s="59"/>
      <c r="R158" s="59"/>
      <c r="S158" s="59"/>
      <c r="T158" s="60"/>
      <c r="U158" s="33"/>
      <c r="V158" s="33"/>
      <c r="W158" s="33"/>
      <c r="X158" s="33"/>
      <c r="Y158" s="33"/>
      <c r="Z158" s="33"/>
      <c r="AA158" s="33"/>
      <c r="AB158" s="33"/>
      <c r="AC158" s="33"/>
      <c r="AD158" s="33"/>
      <c r="AE158" s="33"/>
      <c r="AT158" s="18" t="s">
        <v>166</v>
      </c>
      <c r="AU158" s="18" t="s">
        <v>83</v>
      </c>
    </row>
    <row r="159" spans="1:65" s="2" customFormat="1" ht="16.5" customHeight="1">
      <c r="A159" s="33"/>
      <c r="B159" s="149"/>
      <c r="C159" s="150" t="s">
        <v>268</v>
      </c>
      <c r="D159" s="150" t="s">
        <v>159</v>
      </c>
      <c r="E159" s="151" t="s">
        <v>1939</v>
      </c>
      <c r="F159" s="152" t="s">
        <v>1940</v>
      </c>
      <c r="G159" s="153" t="s">
        <v>358</v>
      </c>
      <c r="H159" s="154">
        <v>1</v>
      </c>
      <c r="I159" s="155"/>
      <c r="J159" s="156">
        <f>ROUND(I159*H159,2)</f>
        <v>0</v>
      </c>
      <c r="K159" s="152" t="s">
        <v>1</v>
      </c>
      <c r="L159" s="34"/>
      <c r="M159" s="157" t="s">
        <v>1</v>
      </c>
      <c r="N159" s="158" t="s">
        <v>40</v>
      </c>
      <c r="O159" s="59"/>
      <c r="P159" s="159">
        <f>O159*H159</f>
        <v>0</v>
      </c>
      <c r="Q159" s="159">
        <v>0</v>
      </c>
      <c r="R159" s="159">
        <f>Q159*H159</f>
        <v>0</v>
      </c>
      <c r="S159" s="159">
        <v>0</v>
      </c>
      <c r="T159" s="160">
        <f>S159*H159</f>
        <v>0</v>
      </c>
      <c r="U159" s="33"/>
      <c r="V159" s="33"/>
      <c r="W159" s="33"/>
      <c r="X159" s="33"/>
      <c r="Y159" s="33"/>
      <c r="Z159" s="33"/>
      <c r="AA159" s="33"/>
      <c r="AB159" s="33"/>
      <c r="AC159" s="33"/>
      <c r="AD159" s="33"/>
      <c r="AE159" s="33"/>
      <c r="AR159" s="161" t="s">
        <v>164</v>
      </c>
      <c r="AT159" s="161" t="s">
        <v>159</v>
      </c>
      <c r="AU159" s="161" t="s">
        <v>83</v>
      </c>
      <c r="AY159" s="18" t="s">
        <v>157</v>
      </c>
      <c r="BE159" s="162">
        <f>IF(N159="základní",J159,0)</f>
        <v>0</v>
      </c>
      <c r="BF159" s="162">
        <f>IF(N159="snížená",J159,0)</f>
        <v>0</v>
      </c>
      <c r="BG159" s="162">
        <f>IF(N159="zákl. přenesená",J159,0)</f>
        <v>0</v>
      </c>
      <c r="BH159" s="162">
        <f>IF(N159="sníž. přenesená",J159,0)</f>
        <v>0</v>
      </c>
      <c r="BI159" s="162">
        <f>IF(N159="nulová",J159,0)</f>
        <v>0</v>
      </c>
      <c r="BJ159" s="18" t="s">
        <v>81</v>
      </c>
      <c r="BK159" s="162">
        <f>ROUND(I159*H159,2)</f>
        <v>0</v>
      </c>
      <c r="BL159" s="18" t="s">
        <v>164</v>
      </c>
      <c r="BM159" s="161" t="s">
        <v>373</v>
      </c>
    </row>
    <row r="160" spans="1:65" s="2" customFormat="1" ht="11.25">
      <c r="A160" s="33"/>
      <c r="B160" s="34"/>
      <c r="C160" s="33"/>
      <c r="D160" s="163" t="s">
        <v>166</v>
      </c>
      <c r="E160" s="33"/>
      <c r="F160" s="164" t="s">
        <v>1941</v>
      </c>
      <c r="G160" s="33"/>
      <c r="H160" s="33"/>
      <c r="I160" s="165"/>
      <c r="J160" s="33"/>
      <c r="K160" s="33"/>
      <c r="L160" s="34"/>
      <c r="M160" s="166"/>
      <c r="N160" s="167"/>
      <c r="O160" s="59"/>
      <c r="P160" s="59"/>
      <c r="Q160" s="59"/>
      <c r="R160" s="59"/>
      <c r="S160" s="59"/>
      <c r="T160" s="60"/>
      <c r="U160" s="33"/>
      <c r="V160" s="33"/>
      <c r="W160" s="33"/>
      <c r="X160" s="33"/>
      <c r="Y160" s="33"/>
      <c r="Z160" s="33"/>
      <c r="AA160" s="33"/>
      <c r="AB160" s="33"/>
      <c r="AC160" s="33"/>
      <c r="AD160" s="33"/>
      <c r="AE160" s="33"/>
      <c r="AT160" s="18" t="s">
        <v>166</v>
      </c>
      <c r="AU160" s="18" t="s">
        <v>83</v>
      </c>
    </row>
    <row r="161" spans="1:65" s="2" customFormat="1" ht="16.5" customHeight="1">
      <c r="A161" s="33"/>
      <c r="B161" s="149"/>
      <c r="C161" s="150" t="s">
        <v>278</v>
      </c>
      <c r="D161" s="150" t="s">
        <v>159</v>
      </c>
      <c r="E161" s="151" t="s">
        <v>1942</v>
      </c>
      <c r="F161" s="152" t="s">
        <v>1943</v>
      </c>
      <c r="G161" s="153" t="s">
        <v>358</v>
      </c>
      <c r="H161" s="154">
        <v>1</v>
      </c>
      <c r="I161" s="155"/>
      <c r="J161" s="156">
        <f>ROUND(I161*H161,2)</f>
        <v>0</v>
      </c>
      <c r="K161" s="152" t="s">
        <v>1</v>
      </c>
      <c r="L161" s="34"/>
      <c r="M161" s="157" t="s">
        <v>1</v>
      </c>
      <c r="N161" s="158" t="s">
        <v>40</v>
      </c>
      <c r="O161" s="59"/>
      <c r="P161" s="159">
        <f>O161*H161</f>
        <v>0</v>
      </c>
      <c r="Q161" s="159">
        <v>0</v>
      </c>
      <c r="R161" s="159">
        <f>Q161*H161</f>
        <v>0</v>
      </c>
      <c r="S161" s="159">
        <v>0</v>
      </c>
      <c r="T161" s="160">
        <f>S161*H161</f>
        <v>0</v>
      </c>
      <c r="U161" s="33"/>
      <c r="V161" s="33"/>
      <c r="W161" s="33"/>
      <c r="X161" s="33"/>
      <c r="Y161" s="33"/>
      <c r="Z161" s="33"/>
      <c r="AA161" s="33"/>
      <c r="AB161" s="33"/>
      <c r="AC161" s="33"/>
      <c r="AD161" s="33"/>
      <c r="AE161" s="33"/>
      <c r="AR161" s="161" t="s">
        <v>164</v>
      </c>
      <c r="AT161" s="161" t="s">
        <v>159</v>
      </c>
      <c r="AU161" s="161" t="s">
        <v>83</v>
      </c>
      <c r="AY161" s="18" t="s">
        <v>157</v>
      </c>
      <c r="BE161" s="162">
        <f>IF(N161="základní",J161,0)</f>
        <v>0</v>
      </c>
      <c r="BF161" s="162">
        <f>IF(N161="snížená",J161,0)</f>
        <v>0</v>
      </c>
      <c r="BG161" s="162">
        <f>IF(N161="zákl. přenesená",J161,0)</f>
        <v>0</v>
      </c>
      <c r="BH161" s="162">
        <f>IF(N161="sníž. přenesená",J161,0)</f>
        <v>0</v>
      </c>
      <c r="BI161" s="162">
        <f>IF(N161="nulová",J161,0)</f>
        <v>0</v>
      </c>
      <c r="BJ161" s="18" t="s">
        <v>81</v>
      </c>
      <c r="BK161" s="162">
        <f>ROUND(I161*H161,2)</f>
        <v>0</v>
      </c>
      <c r="BL161" s="18" t="s">
        <v>164</v>
      </c>
      <c r="BM161" s="161" t="s">
        <v>385</v>
      </c>
    </row>
    <row r="162" spans="1:65" s="2" customFormat="1" ht="11.25">
      <c r="A162" s="33"/>
      <c r="B162" s="34"/>
      <c r="C162" s="33"/>
      <c r="D162" s="163" t="s">
        <v>166</v>
      </c>
      <c r="E162" s="33"/>
      <c r="F162" s="164" t="s">
        <v>1944</v>
      </c>
      <c r="G162" s="33"/>
      <c r="H162" s="33"/>
      <c r="I162" s="165"/>
      <c r="J162" s="33"/>
      <c r="K162" s="33"/>
      <c r="L162" s="34"/>
      <c r="M162" s="166"/>
      <c r="N162" s="167"/>
      <c r="O162" s="59"/>
      <c r="P162" s="59"/>
      <c r="Q162" s="59"/>
      <c r="R162" s="59"/>
      <c r="S162" s="59"/>
      <c r="T162" s="60"/>
      <c r="U162" s="33"/>
      <c r="V162" s="33"/>
      <c r="W162" s="33"/>
      <c r="X162" s="33"/>
      <c r="Y162" s="33"/>
      <c r="Z162" s="33"/>
      <c r="AA162" s="33"/>
      <c r="AB162" s="33"/>
      <c r="AC162" s="33"/>
      <c r="AD162" s="33"/>
      <c r="AE162" s="33"/>
      <c r="AT162" s="18" t="s">
        <v>166</v>
      </c>
      <c r="AU162" s="18" t="s">
        <v>83</v>
      </c>
    </row>
    <row r="163" spans="1:65" s="2" customFormat="1" ht="24.2" customHeight="1">
      <c r="A163" s="33"/>
      <c r="B163" s="149"/>
      <c r="C163" s="150" t="s">
        <v>290</v>
      </c>
      <c r="D163" s="150" t="s">
        <v>159</v>
      </c>
      <c r="E163" s="151" t="s">
        <v>1945</v>
      </c>
      <c r="F163" s="152" t="s">
        <v>1946</v>
      </c>
      <c r="G163" s="153" t="s">
        <v>358</v>
      </c>
      <c r="H163" s="154">
        <v>1</v>
      </c>
      <c r="I163" s="155"/>
      <c r="J163" s="156">
        <f>ROUND(I163*H163,2)</f>
        <v>0</v>
      </c>
      <c r="K163" s="152" t="s">
        <v>1</v>
      </c>
      <c r="L163" s="34"/>
      <c r="M163" s="157" t="s">
        <v>1</v>
      </c>
      <c r="N163" s="158" t="s">
        <v>40</v>
      </c>
      <c r="O163" s="59"/>
      <c r="P163" s="159">
        <f>O163*H163</f>
        <v>0</v>
      </c>
      <c r="Q163" s="159">
        <v>0</v>
      </c>
      <c r="R163" s="159">
        <f>Q163*H163</f>
        <v>0</v>
      </c>
      <c r="S163" s="159">
        <v>0</v>
      </c>
      <c r="T163" s="160">
        <f>S163*H163</f>
        <v>0</v>
      </c>
      <c r="U163" s="33"/>
      <c r="V163" s="33"/>
      <c r="W163" s="33"/>
      <c r="X163" s="33"/>
      <c r="Y163" s="33"/>
      <c r="Z163" s="33"/>
      <c r="AA163" s="33"/>
      <c r="AB163" s="33"/>
      <c r="AC163" s="33"/>
      <c r="AD163" s="33"/>
      <c r="AE163" s="33"/>
      <c r="AR163" s="161" t="s">
        <v>164</v>
      </c>
      <c r="AT163" s="161" t="s">
        <v>159</v>
      </c>
      <c r="AU163" s="161" t="s">
        <v>83</v>
      </c>
      <c r="AY163" s="18" t="s">
        <v>157</v>
      </c>
      <c r="BE163" s="162">
        <f>IF(N163="základní",J163,0)</f>
        <v>0</v>
      </c>
      <c r="BF163" s="162">
        <f>IF(N163="snížená",J163,0)</f>
        <v>0</v>
      </c>
      <c r="BG163" s="162">
        <f>IF(N163="zákl. přenesená",J163,0)</f>
        <v>0</v>
      </c>
      <c r="BH163" s="162">
        <f>IF(N163="sníž. přenesená",J163,0)</f>
        <v>0</v>
      </c>
      <c r="BI163" s="162">
        <f>IF(N163="nulová",J163,0)</f>
        <v>0</v>
      </c>
      <c r="BJ163" s="18" t="s">
        <v>81</v>
      </c>
      <c r="BK163" s="162">
        <f>ROUND(I163*H163,2)</f>
        <v>0</v>
      </c>
      <c r="BL163" s="18" t="s">
        <v>164</v>
      </c>
      <c r="BM163" s="161" t="s">
        <v>395</v>
      </c>
    </row>
    <row r="164" spans="1:65" s="2" customFormat="1" ht="11.25">
      <c r="A164" s="33"/>
      <c r="B164" s="34"/>
      <c r="C164" s="33"/>
      <c r="D164" s="163" t="s">
        <v>166</v>
      </c>
      <c r="E164" s="33"/>
      <c r="F164" s="164" t="s">
        <v>1947</v>
      </c>
      <c r="G164" s="33"/>
      <c r="H164" s="33"/>
      <c r="I164" s="165"/>
      <c r="J164" s="33"/>
      <c r="K164" s="33"/>
      <c r="L164" s="34"/>
      <c r="M164" s="166"/>
      <c r="N164" s="167"/>
      <c r="O164" s="59"/>
      <c r="P164" s="59"/>
      <c r="Q164" s="59"/>
      <c r="R164" s="59"/>
      <c r="S164" s="59"/>
      <c r="T164" s="60"/>
      <c r="U164" s="33"/>
      <c r="V164" s="33"/>
      <c r="W164" s="33"/>
      <c r="X164" s="33"/>
      <c r="Y164" s="33"/>
      <c r="Z164" s="33"/>
      <c r="AA164" s="33"/>
      <c r="AB164" s="33"/>
      <c r="AC164" s="33"/>
      <c r="AD164" s="33"/>
      <c r="AE164" s="33"/>
      <c r="AT164" s="18" t="s">
        <v>166</v>
      </c>
      <c r="AU164" s="18" t="s">
        <v>83</v>
      </c>
    </row>
    <row r="165" spans="1:65" s="2" customFormat="1" ht="16.5" customHeight="1">
      <c r="A165" s="33"/>
      <c r="B165" s="149"/>
      <c r="C165" s="150" t="s">
        <v>298</v>
      </c>
      <c r="D165" s="150" t="s">
        <v>159</v>
      </c>
      <c r="E165" s="151" t="s">
        <v>1948</v>
      </c>
      <c r="F165" s="152" t="s">
        <v>1949</v>
      </c>
      <c r="G165" s="153" t="s">
        <v>459</v>
      </c>
      <c r="H165" s="154">
        <v>1</v>
      </c>
      <c r="I165" s="155"/>
      <c r="J165" s="156">
        <f>ROUND(I165*H165,2)</f>
        <v>0</v>
      </c>
      <c r="K165" s="152" t="s">
        <v>1</v>
      </c>
      <c r="L165" s="34"/>
      <c r="M165" s="157" t="s">
        <v>1</v>
      </c>
      <c r="N165" s="158" t="s">
        <v>40</v>
      </c>
      <c r="O165" s="59"/>
      <c r="P165" s="159">
        <f>O165*H165</f>
        <v>0</v>
      </c>
      <c r="Q165" s="159">
        <v>0</v>
      </c>
      <c r="R165" s="159">
        <f>Q165*H165</f>
        <v>0</v>
      </c>
      <c r="S165" s="159">
        <v>0</v>
      </c>
      <c r="T165" s="160">
        <f>S165*H165</f>
        <v>0</v>
      </c>
      <c r="U165" s="33"/>
      <c r="V165" s="33"/>
      <c r="W165" s="33"/>
      <c r="X165" s="33"/>
      <c r="Y165" s="33"/>
      <c r="Z165" s="33"/>
      <c r="AA165" s="33"/>
      <c r="AB165" s="33"/>
      <c r="AC165" s="33"/>
      <c r="AD165" s="33"/>
      <c r="AE165" s="33"/>
      <c r="AR165" s="161" t="s">
        <v>164</v>
      </c>
      <c r="AT165" s="161" t="s">
        <v>159</v>
      </c>
      <c r="AU165" s="161" t="s">
        <v>83</v>
      </c>
      <c r="AY165" s="18" t="s">
        <v>157</v>
      </c>
      <c r="BE165" s="162">
        <f>IF(N165="základní",J165,0)</f>
        <v>0</v>
      </c>
      <c r="BF165" s="162">
        <f>IF(N165="snížená",J165,0)</f>
        <v>0</v>
      </c>
      <c r="BG165" s="162">
        <f>IF(N165="zákl. přenesená",J165,0)</f>
        <v>0</v>
      </c>
      <c r="BH165" s="162">
        <f>IF(N165="sníž. přenesená",J165,0)</f>
        <v>0</v>
      </c>
      <c r="BI165" s="162">
        <f>IF(N165="nulová",J165,0)</f>
        <v>0</v>
      </c>
      <c r="BJ165" s="18" t="s">
        <v>81</v>
      </c>
      <c r="BK165" s="162">
        <f>ROUND(I165*H165,2)</f>
        <v>0</v>
      </c>
      <c r="BL165" s="18" t="s">
        <v>164</v>
      </c>
      <c r="BM165" s="161" t="s">
        <v>406</v>
      </c>
    </row>
    <row r="166" spans="1:65" s="2" customFormat="1" ht="11.25">
      <c r="A166" s="33"/>
      <c r="B166" s="34"/>
      <c r="C166" s="33"/>
      <c r="D166" s="163" t="s">
        <v>166</v>
      </c>
      <c r="E166" s="33"/>
      <c r="F166" s="164" t="s">
        <v>1949</v>
      </c>
      <c r="G166" s="33"/>
      <c r="H166" s="33"/>
      <c r="I166" s="165"/>
      <c r="J166" s="33"/>
      <c r="K166" s="33"/>
      <c r="L166" s="34"/>
      <c r="M166" s="166"/>
      <c r="N166" s="167"/>
      <c r="O166" s="59"/>
      <c r="P166" s="59"/>
      <c r="Q166" s="59"/>
      <c r="R166" s="59"/>
      <c r="S166" s="59"/>
      <c r="T166" s="60"/>
      <c r="U166" s="33"/>
      <c r="V166" s="33"/>
      <c r="W166" s="33"/>
      <c r="X166" s="33"/>
      <c r="Y166" s="33"/>
      <c r="Z166" s="33"/>
      <c r="AA166" s="33"/>
      <c r="AB166" s="33"/>
      <c r="AC166" s="33"/>
      <c r="AD166" s="33"/>
      <c r="AE166" s="33"/>
      <c r="AT166" s="18" t="s">
        <v>166</v>
      </c>
      <c r="AU166" s="18" t="s">
        <v>83</v>
      </c>
    </row>
    <row r="167" spans="1:65" s="2" customFormat="1" ht="21.75" customHeight="1">
      <c r="A167" s="33"/>
      <c r="B167" s="149"/>
      <c r="C167" s="150" t="s">
        <v>306</v>
      </c>
      <c r="D167" s="150" t="s">
        <v>159</v>
      </c>
      <c r="E167" s="151" t="s">
        <v>1919</v>
      </c>
      <c r="F167" s="152" t="s">
        <v>1920</v>
      </c>
      <c r="G167" s="153" t="s">
        <v>1297</v>
      </c>
      <c r="H167" s="154">
        <v>2</v>
      </c>
      <c r="I167" s="155"/>
      <c r="J167" s="156">
        <f>ROUND(I167*H167,2)</f>
        <v>0</v>
      </c>
      <c r="K167" s="152" t="s">
        <v>1</v>
      </c>
      <c r="L167" s="34"/>
      <c r="M167" s="157" t="s">
        <v>1</v>
      </c>
      <c r="N167" s="158" t="s">
        <v>40</v>
      </c>
      <c r="O167" s="59"/>
      <c r="P167" s="159">
        <f>O167*H167</f>
        <v>0</v>
      </c>
      <c r="Q167" s="159">
        <v>0</v>
      </c>
      <c r="R167" s="159">
        <f>Q167*H167</f>
        <v>0</v>
      </c>
      <c r="S167" s="159">
        <v>0</v>
      </c>
      <c r="T167" s="160">
        <f>S167*H167</f>
        <v>0</v>
      </c>
      <c r="U167" s="33"/>
      <c r="V167" s="33"/>
      <c r="W167" s="33"/>
      <c r="X167" s="33"/>
      <c r="Y167" s="33"/>
      <c r="Z167" s="33"/>
      <c r="AA167" s="33"/>
      <c r="AB167" s="33"/>
      <c r="AC167" s="33"/>
      <c r="AD167" s="33"/>
      <c r="AE167" s="33"/>
      <c r="AR167" s="161" t="s">
        <v>164</v>
      </c>
      <c r="AT167" s="161" t="s">
        <v>159</v>
      </c>
      <c r="AU167" s="161" t="s">
        <v>83</v>
      </c>
      <c r="AY167" s="18" t="s">
        <v>157</v>
      </c>
      <c r="BE167" s="162">
        <f>IF(N167="základní",J167,0)</f>
        <v>0</v>
      </c>
      <c r="BF167" s="162">
        <f>IF(N167="snížená",J167,0)</f>
        <v>0</v>
      </c>
      <c r="BG167" s="162">
        <f>IF(N167="zákl. přenesená",J167,0)</f>
        <v>0</v>
      </c>
      <c r="BH167" s="162">
        <f>IF(N167="sníž. přenesená",J167,0)</f>
        <v>0</v>
      </c>
      <c r="BI167" s="162">
        <f>IF(N167="nulová",J167,0)</f>
        <v>0</v>
      </c>
      <c r="BJ167" s="18" t="s">
        <v>81</v>
      </c>
      <c r="BK167" s="162">
        <f>ROUND(I167*H167,2)</f>
        <v>0</v>
      </c>
      <c r="BL167" s="18" t="s">
        <v>164</v>
      </c>
      <c r="BM167" s="161" t="s">
        <v>419</v>
      </c>
    </row>
    <row r="168" spans="1:65" s="2" customFormat="1" ht="11.25">
      <c r="A168" s="33"/>
      <c r="B168" s="34"/>
      <c r="C168" s="33"/>
      <c r="D168" s="163" t="s">
        <v>166</v>
      </c>
      <c r="E168" s="33"/>
      <c r="F168" s="164" t="s">
        <v>1920</v>
      </c>
      <c r="G168" s="33"/>
      <c r="H168" s="33"/>
      <c r="I168" s="165"/>
      <c r="J168" s="33"/>
      <c r="K168" s="33"/>
      <c r="L168" s="34"/>
      <c r="M168" s="166"/>
      <c r="N168" s="167"/>
      <c r="O168" s="59"/>
      <c r="P168" s="59"/>
      <c r="Q168" s="59"/>
      <c r="R168" s="59"/>
      <c r="S168" s="59"/>
      <c r="T168" s="60"/>
      <c r="U168" s="33"/>
      <c r="V168" s="33"/>
      <c r="W168" s="33"/>
      <c r="X168" s="33"/>
      <c r="Y168" s="33"/>
      <c r="Z168" s="33"/>
      <c r="AA168" s="33"/>
      <c r="AB168" s="33"/>
      <c r="AC168" s="33"/>
      <c r="AD168" s="33"/>
      <c r="AE168" s="33"/>
      <c r="AT168" s="18" t="s">
        <v>166</v>
      </c>
      <c r="AU168" s="18" t="s">
        <v>83</v>
      </c>
    </row>
    <row r="169" spans="1:65" s="2" customFormat="1" ht="24.2" customHeight="1">
      <c r="A169" s="33"/>
      <c r="B169" s="149"/>
      <c r="C169" s="150" t="s">
        <v>7</v>
      </c>
      <c r="D169" s="150" t="s">
        <v>159</v>
      </c>
      <c r="E169" s="151" t="s">
        <v>1950</v>
      </c>
      <c r="F169" s="152" t="s">
        <v>1951</v>
      </c>
      <c r="G169" s="153" t="s">
        <v>459</v>
      </c>
      <c r="H169" s="154">
        <v>1</v>
      </c>
      <c r="I169" s="155"/>
      <c r="J169" s="156">
        <f>ROUND(I169*H169,2)</f>
        <v>0</v>
      </c>
      <c r="K169" s="152" t="s">
        <v>1</v>
      </c>
      <c r="L169" s="34"/>
      <c r="M169" s="157" t="s">
        <v>1</v>
      </c>
      <c r="N169" s="158" t="s">
        <v>40</v>
      </c>
      <c r="O169" s="59"/>
      <c r="P169" s="159">
        <f>O169*H169</f>
        <v>0</v>
      </c>
      <c r="Q169" s="159">
        <v>0</v>
      </c>
      <c r="R169" s="159">
        <f>Q169*H169</f>
        <v>0</v>
      </c>
      <c r="S169" s="159">
        <v>0</v>
      </c>
      <c r="T169" s="160">
        <f>S169*H169</f>
        <v>0</v>
      </c>
      <c r="U169" s="33"/>
      <c r="V169" s="33"/>
      <c r="W169" s="33"/>
      <c r="X169" s="33"/>
      <c r="Y169" s="33"/>
      <c r="Z169" s="33"/>
      <c r="AA169" s="33"/>
      <c r="AB169" s="33"/>
      <c r="AC169" s="33"/>
      <c r="AD169" s="33"/>
      <c r="AE169" s="33"/>
      <c r="AR169" s="161" t="s">
        <v>164</v>
      </c>
      <c r="AT169" s="161" t="s">
        <v>159</v>
      </c>
      <c r="AU169" s="161" t="s">
        <v>83</v>
      </c>
      <c r="AY169" s="18" t="s">
        <v>157</v>
      </c>
      <c r="BE169" s="162">
        <f>IF(N169="základní",J169,0)</f>
        <v>0</v>
      </c>
      <c r="BF169" s="162">
        <f>IF(N169="snížená",J169,0)</f>
        <v>0</v>
      </c>
      <c r="BG169" s="162">
        <f>IF(N169="zákl. přenesená",J169,0)</f>
        <v>0</v>
      </c>
      <c r="BH169" s="162">
        <f>IF(N169="sníž. přenesená",J169,0)</f>
        <v>0</v>
      </c>
      <c r="BI169" s="162">
        <f>IF(N169="nulová",J169,0)</f>
        <v>0</v>
      </c>
      <c r="BJ169" s="18" t="s">
        <v>81</v>
      </c>
      <c r="BK169" s="162">
        <f>ROUND(I169*H169,2)</f>
        <v>0</v>
      </c>
      <c r="BL169" s="18" t="s">
        <v>164</v>
      </c>
      <c r="BM169" s="161" t="s">
        <v>438</v>
      </c>
    </row>
    <row r="170" spans="1:65" s="2" customFormat="1" ht="19.5">
      <c r="A170" s="33"/>
      <c r="B170" s="34"/>
      <c r="C170" s="33"/>
      <c r="D170" s="163" t="s">
        <v>166</v>
      </c>
      <c r="E170" s="33"/>
      <c r="F170" s="164" t="s">
        <v>1951</v>
      </c>
      <c r="G170" s="33"/>
      <c r="H170" s="33"/>
      <c r="I170" s="165"/>
      <c r="J170" s="33"/>
      <c r="K170" s="33"/>
      <c r="L170" s="34"/>
      <c r="M170" s="166"/>
      <c r="N170" s="167"/>
      <c r="O170" s="59"/>
      <c r="P170" s="59"/>
      <c r="Q170" s="59"/>
      <c r="R170" s="59"/>
      <c r="S170" s="59"/>
      <c r="T170" s="60"/>
      <c r="U170" s="33"/>
      <c r="V170" s="33"/>
      <c r="W170" s="33"/>
      <c r="X170" s="33"/>
      <c r="Y170" s="33"/>
      <c r="Z170" s="33"/>
      <c r="AA170" s="33"/>
      <c r="AB170" s="33"/>
      <c r="AC170" s="33"/>
      <c r="AD170" s="33"/>
      <c r="AE170" s="33"/>
      <c r="AT170" s="18" t="s">
        <v>166</v>
      </c>
      <c r="AU170" s="18" t="s">
        <v>83</v>
      </c>
    </row>
    <row r="171" spans="1:65" s="2" customFormat="1" ht="16.5" customHeight="1">
      <c r="A171" s="33"/>
      <c r="B171" s="149"/>
      <c r="C171" s="150" t="s">
        <v>317</v>
      </c>
      <c r="D171" s="150" t="s">
        <v>159</v>
      </c>
      <c r="E171" s="151" t="s">
        <v>1952</v>
      </c>
      <c r="F171" s="152" t="s">
        <v>1953</v>
      </c>
      <c r="G171" s="153" t="s">
        <v>459</v>
      </c>
      <c r="H171" s="154">
        <v>1</v>
      </c>
      <c r="I171" s="155"/>
      <c r="J171" s="156">
        <f>ROUND(I171*H171,2)</f>
        <v>0</v>
      </c>
      <c r="K171" s="152" t="s">
        <v>1</v>
      </c>
      <c r="L171" s="34"/>
      <c r="M171" s="157" t="s">
        <v>1</v>
      </c>
      <c r="N171" s="158" t="s">
        <v>40</v>
      </c>
      <c r="O171" s="59"/>
      <c r="P171" s="159">
        <f>O171*H171</f>
        <v>0</v>
      </c>
      <c r="Q171" s="159">
        <v>0</v>
      </c>
      <c r="R171" s="159">
        <f>Q171*H171</f>
        <v>0</v>
      </c>
      <c r="S171" s="159">
        <v>0</v>
      </c>
      <c r="T171" s="160">
        <f>S171*H171</f>
        <v>0</v>
      </c>
      <c r="U171" s="33"/>
      <c r="V171" s="33"/>
      <c r="W171" s="33"/>
      <c r="X171" s="33"/>
      <c r="Y171" s="33"/>
      <c r="Z171" s="33"/>
      <c r="AA171" s="33"/>
      <c r="AB171" s="33"/>
      <c r="AC171" s="33"/>
      <c r="AD171" s="33"/>
      <c r="AE171" s="33"/>
      <c r="AR171" s="161" t="s">
        <v>164</v>
      </c>
      <c r="AT171" s="161" t="s">
        <v>159</v>
      </c>
      <c r="AU171" s="161" t="s">
        <v>83</v>
      </c>
      <c r="AY171" s="18" t="s">
        <v>157</v>
      </c>
      <c r="BE171" s="162">
        <f>IF(N171="základní",J171,0)</f>
        <v>0</v>
      </c>
      <c r="BF171" s="162">
        <f>IF(N171="snížená",J171,0)</f>
        <v>0</v>
      </c>
      <c r="BG171" s="162">
        <f>IF(N171="zákl. přenesená",J171,0)</f>
        <v>0</v>
      </c>
      <c r="BH171" s="162">
        <f>IF(N171="sníž. přenesená",J171,0)</f>
        <v>0</v>
      </c>
      <c r="BI171" s="162">
        <f>IF(N171="nulová",J171,0)</f>
        <v>0</v>
      </c>
      <c r="BJ171" s="18" t="s">
        <v>81</v>
      </c>
      <c r="BK171" s="162">
        <f>ROUND(I171*H171,2)</f>
        <v>0</v>
      </c>
      <c r="BL171" s="18" t="s">
        <v>164</v>
      </c>
      <c r="BM171" s="161" t="s">
        <v>450</v>
      </c>
    </row>
    <row r="172" spans="1:65" s="2" customFormat="1" ht="11.25">
      <c r="A172" s="33"/>
      <c r="B172" s="34"/>
      <c r="C172" s="33"/>
      <c r="D172" s="163" t="s">
        <v>166</v>
      </c>
      <c r="E172" s="33"/>
      <c r="F172" s="164" t="s">
        <v>1953</v>
      </c>
      <c r="G172" s="33"/>
      <c r="H172" s="33"/>
      <c r="I172" s="165"/>
      <c r="J172" s="33"/>
      <c r="K172" s="33"/>
      <c r="L172" s="34"/>
      <c r="M172" s="166"/>
      <c r="N172" s="167"/>
      <c r="O172" s="59"/>
      <c r="P172" s="59"/>
      <c r="Q172" s="59"/>
      <c r="R172" s="59"/>
      <c r="S172" s="59"/>
      <c r="T172" s="60"/>
      <c r="U172" s="33"/>
      <c r="V172" s="33"/>
      <c r="W172" s="33"/>
      <c r="X172" s="33"/>
      <c r="Y172" s="33"/>
      <c r="Z172" s="33"/>
      <c r="AA172" s="33"/>
      <c r="AB172" s="33"/>
      <c r="AC172" s="33"/>
      <c r="AD172" s="33"/>
      <c r="AE172" s="33"/>
      <c r="AT172" s="18" t="s">
        <v>166</v>
      </c>
      <c r="AU172" s="18" t="s">
        <v>83</v>
      </c>
    </row>
    <row r="173" spans="1:65" s="2" customFormat="1" ht="16.5" customHeight="1">
      <c r="A173" s="33"/>
      <c r="B173" s="149"/>
      <c r="C173" s="150" t="s">
        <v>323</v>
      </c>
      <c r="D173" s="150" t="s">
        <v>159</v>
      </c>
      <c r="E173" s="151" t="s">
        <v>1954</v>
      </c>
      <c r="F173" s="152" t="s">
        <v>1955</v>
      </c>
      <c r="G173" s="153" t="s">
        <v>459</v>
      </c>
      <c r="H173" s="154">
        <v>1</v>
      </c>
      <c r="I173" s="155"/>
      <c r="J173" s="156">
        <f>ROUND(I173*H173,2)</f>
        <v>0</v>
      </c>
      <c r="K173" s="152" t="s">
        <v>1</v>
      </c>
      <c r="L173" s="34"/>
      <c r="M173" s="157" t="s">
        <v>1</v>
      </c>
      <c r="N173" s="158" t="s">
        <v>40</v>
      </c>
      <c r="O173" s="59"/>
      <c r="P173" s="159">
        <f>O173*H173</f>
        <v>0</v>
      </c>
      <c r="Q173" s="159">
        <v>0</v>
      </c>
      <c r="R173" s="159">
        <f>Q173*H173</f>
        <v>0</v>
      </c>
      <c r="S173" s="159">
        <v>0</v>
      </c>
      <c r="T173" s="160">
        <f>S173*H173</f>
        <v>0</v>
      </c>
      <c r="U173" s="33"/>
      <c r="V173" s="33"/>
      <c r="W173" s="33"/>
      <c r="X173" s="33"/>
      <c r="Y173" s="33"/>
      <c r="Z173" s="33"/>
      <c r="AA173" s="33"/>
      <c r="AB173" s="33"/>
      <c r="AC173" s="33"/>
      <c r="AD173" s="33"/>
      <c r="AE173" s="33"/>
      <c r="AR173" s="161" t="s">
        <v>164</v>
      </c>
      <c r="AT173" s="161" t="s">
        <v>159</v>
      </c>
      <c r="AU173" s="161" t="s">
        <v>83</v>
      </c>
      <c r="AY173" s="18" t="s">
        <v>157</v>
      </c>
      <c r="BE173" s="162">
        <f>IF(N173="základní",J173,0)</f>
        <v>0</v>
      </c>
      <c r="BF173" s="162">
        <f>IF(N173="snížená",J173,0)</f>
        <v>0</v>
      </c>
      <c r="BG173" s="162">
        <f>IF(N173="zákl. přenesená",J173,0)</f>
        <v>0</v>
      </c>
      <c r="BH173" s="162">
        <f>IF(N173="sníž. přenesená",J173,0)</f>
        <v>0</v>
      </c>
      <c r="BI173" s="162">
        <f>IF(N173="nulová",J173,0)</f>
        <v>0</v>
      </c>
      <c r="BJ173" s="18" t="s">
        <v>81</v>
      </c>
      <c r="BK173" s="162">
        <f>ROUND(I173*H173,2)</f>
        <v>0</v>
      </c>
      <c r="BL173" s="18" t="s">
        <v>164</v>
      </c>
      <c r="BM173" s="161" t="s">
        <v>462</v>
      </c>
    </row>
    <row r="174" spans="1:65" s="2" customFormat="1" ht="11.25">
      <c r="A174" s="33"/>
      <c r="B174" s="34"/>
      <c r="C174" s="33"/>
      <c r="D174" s="163" t="s">
        <v>166</v>
      </c>
      <c r="E174" s="33"/>
      <c r="F174" s="164" t="s">
        <v>1955</v>
      </c>
      <c r="G174" s="33"/>
      <c r="H174" s="33"/>
      <c r="I174" s="165"/>
      <c r="J174" s="33"/>
      <c r="K174" s="33"/>
      <c r="L174" s="34"/>
      <c r="M174" s="166"/>
      <c r="N174" s="167"/>
      <c r="O174" s="59"/>
      <c r="P174" s="59"/>
      <c r="Q174" s="59"/>
      <c r="R174" s="59"/>
      <c r="S174" s="59"/>
      <c r="T174" s="60"/>
      <c r="U174" s="33"/>
      <c r="V174" s="33"/>
      <c r="W174" s="33"/>
      <c r="X174" s="33"/>
      <c r="Y174" s="33"/>
      <c r="Z174" s="33"/>
      <c r="AA174" s="33"/>
      <c r="AB174" s="33"/>
      <c r="AC174" s="33"/>
      <c r="AD174" s="33"/>
      <c r="AE174" s="33"/>
      <c r="AT174" s="18" t="s">
        <v>166</v>
      </c>
      <c r="AU174" s="18" t="s">
        <v>83</v>
      </c>
    </row>
    <row r="175" spans="1:65" s="2" customFormat="1" ht="16.5" customHeight="1">
      <c r="A175" s="33"/>
      <c r="B175" s="149"/>
      <c r="C175" s="150" t="s">
        <v>328</v>
      </c>
      <c r="D175" s="150" t="s">
        <v>159</v>
      </c>
      <c r="E175" s="151" t="s">
        <v>1956</v>
      </c>
      <c r="F175" s="152" t="s">
        <v>1957</v>
      </c>
      <c r="G175" s="153" t="s">
        <v>1297</v>
      </c>
      <c r="H175" s="154">
        <v>4</v>
      </c>
      <c r="I175" s="155"/>
      <c r="J175" s="156">
        <f>ROUND(I175*H175,2)</f>
        <v>0</v>
      </c>
      <c r="K175" s="152" t="s">
        <v>1</v>
      </c>
      <c r="L175" s="34"/>
      <c r="M175" s="157" t="s">
        <v>1</v>
      </c>
      <c r="N175" s="158" t="s">
        <v>40</v>
      </c>
      <c r="O175" s="59"/>
      <c r="P175" s="159">
        <f>O175*H175</f>
        <v>0</v>
      </c>
      <c r="Q175" s="159">
        <v>0</v>
      </c>
      <c r="R175" s="159">
        <f>Q175*H175</f>
        <v>0</v>
      </c>
      <c r="S175" s="159">
        <v>0</v>
      </c>
      <c r="T175" s="160">
        <f>S175*H175</f>
        <v>0</v>
      </c>
      <c r="U175" s="33"/>
      <c r="V175" s="33"/>
      <c r="W175" s="33"/>
      <c r="X175" s="33"/>
      <c r="Y175" s="33"/>
      <c r="Z175" s="33"/>
      <c r="AA175" s="33"/>
      <c r="AB175" s="33"/>
      <c r="AC175" s="33"/>
      <c r="AD175" s="33"/>
      <c r="AE175" s="33"/>
      <c r="AR175" s="161" t="s">
        <v>164</v>
      </c>
      <c r="AT175" s="161" t="s">
        <v>159</v>
      </c>
      <c r="AU175" s="161" t="s">
        <v>83</v>
      </c>
      <c r="AY175" s="18" t="s">
        <v>157</v>
      </c>
      <c r="BE175" s="162">
        <f>IF(N175="základní",J175,0)</f>
        <v>0</v>
      </c>
      <c r="BF175" s="162">
        <f>IF(N175="snížená",J175,0)</f>
        <v>0</v>
      </c>
      <c r="BG175" s="162">
        <f>IF(N175="zákl. přenesená",J175,0)</f>
        <v>0</v>
      </c>
      <c r="BH175" s="162">
        <f>IF(N175="sníž. přenesená",J175,0)</f>
        <v>0</v>
      </c>
      <c r="BI175" s="162">
        <f>IF(N175="nulová",J175,0)</f>
        <v>0</v>
      </c>
      <c r="BJ175" s="18" t="s">
        <v>81</v>
      </c>
      <c r="BK175" s="162">
        <f>ROUND(I175*H175,2)</f>
        <v>0</v>
      </c>
      <c r="BL175" s="18" t="s">
        <v>164</v>
      </c>
      <c r="BM175" s="161" t="s">
        <v>472</v>
      </c>
    </row>
    <row r="176" spans="1:65" s="2" customFormat="1" ht="11.25">
      <c r="A176" s="33"/>
      <c r="B176" s="34"/>
      <c r="C176" s="33"/>
      <c r="D176" s="163" t="s">
        <v>166</v>
      </c>
      <c r="E176" s="33"/>
      <c r="F176" s="164" t="s">
        <v>1957</v>
      </c>
      <c r="G176" s="33"/>
      <c r="H176" s="33"/>
      <c r="I176" s="165"/>
      <c r="J176" s="33"/>
      <c r="K176" s="33"/>
      <c r="L176" s="34"/>
      <c r="M176" s="166"/>
      <c r="N176" s="167"/>
      <c r="O176" s="59"/>
      <c r="P176" s="59"/>
      <c r="Q176" s="59"/>
      <c r="R176" s="59"/>
      <c r="S176" s="59"/>
      <c r="T176" s="60"/>
      <c r="U176" s="33"/>
      <c r="V176" s="33"/>
      <c r="W176" s="33"/>
      <c r="X176" s="33"/>
      <c r="Y176" s="33"/>
      <c r="Z176" s="33"/>
      <c r="AA176" s="33"/>
      <c r="AB176" s="33"/>
      <c r="AC176" s="33"/>
      <c r="AD176" s="33"/>
      <c r="AE176" s="33"/>
      <c r="AT176" s="18" t="s">
        <v>166</v>
      </c>
      <c r="AU176" s="18" t="s">
        <v>83</v>
      </c>
    </row>
    <row r="177" spans="1:65" s="2" customFormat="1" ht="16.5" customHeight="1">
      <c r="A177" s="33"/>
      <c r="B177" s="149"/>
      <c r="C177" s="150" t="s">
        <v>322</v>
      </c>
      <c r="D177" s="150" t="s">
        <v>159</v>
      </c>
      <c r="E177" s="151" t="s">
        <v>1958</v>
      </c>
      <c r="F177" s="152" t="s">
        <v>1959</v>
      </c>
      <c r="G177" s="153" t="s">
        <v>183</v>
      </c>
      <c r="H177" s="154">
        <v>8</v>
      </c>
      <c r="I177" s="155"/>
      <c r="J177" s="156">
        <f>ROUND(I177*H177,2)</f>
        <v>0</v>
      </c>
      <c r="K177" s="152" t="s">
        <v>1</v>
      </c>
      <c r="L177" s="34"/>
      <c r="M177" s="157" t="s">
        <v>1</v>
      </c>
      <c r="N177" s="158" t="s">
        <v>40</v>
      </c>
      <c r="O177" s="59"/>
      <c r="P177" s="159">
        <f>O177*H177</f>
        <v>0</v>
      </c>
      <c r="Q177" s="159">
        <v>0</v>
      </c>
      <c r="R177" s="159">
        <f>Q177*H177</f>
        <v>0</v>
      </c>
      <c r="S177" s="159">
        <v>0</v>
      </c>
      <c r="T177" s="160">
        <f>S177*H177</f>
        <v>0</v>
      </c>
      <c r="U177" s="33"/>
      <c r="V177" s="33"/>
      <c r="W177" s="33"/>
      <c r="X177" s="33"/>
      <c r="Y177" s="33"/>
      <c r="Z177" s="33"/>
      <c r="AA177" s="33"/>
      <c r="AB177" s="33"/>
      <c r="AC177" s="33"/>
      <c r="AD177" s="33"/>
      <c r="AE177" s="33"/>
      <c r="AR177" s="161" t="s">
        <v>164</v>
      </c>
      <c r="AT177" s="161" t="s">
        <v>159</v>
      </c>
      <c r="AU177" s="161" t="s">
        <v>83</v>
      </c>
      <c r="AY177" s="18" t="s">
        <v>157</v>
      </c>
      <c r="BE177" s="162">
        <f>IF(N177="základní",J177,0)</f>
        <v>0</v>
      </c>
      <c r="BF177" s="162">
        <f>IF(N177="snížená",J177,0)</f>
        <v>0</v>
      </c>
      <c r="BG177" s="162">
        <f>IF(N177="zákl. přenesená",J177,0)</f>
        <v>0</v>
      </c>
      <c r="BH177" s="162">
        <f>IF(N177="sníž. přenesená",J177,0)</f>
        <v>0</v>
      </c>
      <c r="BI177" s="162">
        <f>IF(N177="nulová",J177,0)</f>
        <v>0</v>
      </c>
      <c r="BJ177" s="18" t="s">
        <v>81</v>
      </c>
      <c r="BK177" s="162">
        <f>ROUND(I177*H177,2)</f>
        <v>0</v>
      </c>
      <c r="BL177" s="18" t="s">
        <v>164</v>
      </c>
      <c r="BM177" s="161" t="s">
        <v>172</v>
      </c>
    </row>
    <row r="178" spans="1:65" s="2" customFormat="1" ht="11.25">
      <c r="A178" s="33"/>
      <c r="B178" s="34"/>
      <c r="C178" s="33"/>
      <c r="D178" s="163" t="s">
        <v>166</v>
      </c>
      <c r="E178" s="33"/>
      <c r="F178" s="164" t="s">
        <v>1960</v>
      </c>
      <c r="G178" s="33"/>
      <c r="H178" s="33"/>
      <c r="I178" s="165"/>
      <c r="J178" s="33"/>
      <c r="K178" s="33"/>
      <c r="L178" s="34"/>
      <c r="M178" s="166"/>
      <c r="N178" s="167"/>
      <c r="O178" s="59"/>
      <c r="P178" s="59"/>
      <c r="Q178" s="59"/>
      <c r="R178" s="59"/>
      <c r="S178" s="59"/>
      <c r="T178" s="60"/>
      <c r="U178" s="33"/>
      <c r="V178" s="33"/>
      <c r="W178" s="33"/>
      <c r="X178" s="33"/>
      <c r="Y178" s="33"/>
      <c r="Z178" s="33"/>
      <c r="AA178" s="33"/>
      <c r="AB178" s="33"/>
      <c r="AC178" s="33"/>
      <c r="AD178" s="33"/>
      <c r="AE178" s="33"/>
      <c r="AT178" s="18" t="s">
        <v>166</v>
      </c>
      <c r="AU178" s="18" t="s">
        <v>83</v>
      </c>
    </row>
    <row r="179" spans="1:65" s="2" customFormat="1" ht="21.75" customHeight="1">
      <c r="A179" s="33"/>
      <c r="B179" s="149"/>
      <c r="C179" s="150" t="s">
        <v>340</v>
      </c>
      <c r="D179" s="150" t="s">
        <v>159</v>
      </c>
      <c r="E179" s="151" t="s">
        <v>1961</v>
      </c>
      <c r="F179" s="152" t="s">
        <v>1962</v>
      </c>
      <c r="G179" s="153" t="s">
        <v>183</v>
      </c>
      <c r="H179" s="154">
        <v>20</v>
      </c>
      <c r="I179" s="155"/>
      <c r="J179" s="156">
        <f>ROUND(I179*H179,2)</f>
        <v>0</v>
      </c>
      <c r="K179" s="152" t="s">
        <v>1</v>
      </c>
      <c r="L179" s="34"/>
      <c r="M179" s="157" t="s">
        <v>1</v>
      </c>
      <c r="N179" s="158" t="s">
        <v>40</v>
      </c>
      <c r="O179" s="59"/>
      <c r="P179" s="159">
        <f>O179*H179</f>
        <v>0</v>
      </c>
      <c r="Q179" s="159">
        <v>0</v>
      </c>
      <c r="R179" s="159">
        <f>Q179*H179</f>
        <v>0</v>
      </c>
      <c r="S179" s="159">
        <v>0</v>
      </c>
      <c r="T179" s="160">
        <f>S179*H179</f>
        <v>0</v>
      </c>
      <c r="U179" s="33"/>
      <c r="V179" s="33"/>
      <c r="W179" s="33"/>
      <c r="X179" s="33"/>
      <c r="Y179" s="33"/>
      <c r="Z179" s="33"/>
      <c r="AA179" s="33"/>
      <c r="AB179" s="33"/>
      <c r="AC179" s="33"/>
      <c r="AD179" s="33"/>
      <c r="AE179" s="33"/>
      <c r="AR179" s="161" t="s">
        <v>164</v>
      </c>
      <c r="AT179" s="161" t="s">
        <v>159</v>
      </c>
      <c r="AU179" s="161" t="s">
        <v>83</v>
      </c>
      <c r="AY179" s="18" t="s">
        <v>157</v>
      </c>
      <c r="BE179" s="162">
        <f>IF(N179="základní",J179,0)</f>
        <v>0</v>
      </c>
      <c r="BF179" s="162">
        <f>IF(N179="snížená",J179,0)</f>
        <v>0</v>
      </c>
      <c r="BG179" s="162">
        <f>IF(N179="zákl. přenesená",J179,0)</f>
        <v>0</v>
      </c>
      <c r="BH179" s="162">
        <f>IF(N179="sníž. přenesená",J179,0)</f>
        <v>0</v>
      </c>
      <c r="BI179" s="162">
        <f>IF(N179="nulová",J179,0)</f>
        <v>0</v>
      </c>
      <c r="BJ179" s="18" t="s">
        <v>81</v>
      </c>
      <c r="BK179" s="162">
        <f>ROUND(I179*H179,2)</f>
        <v>0</v>
      </c>
      <c r="BL179" s="18" t="s">
        <v>164</v>
      </c>
      <c r="BM179" s="161" t="s">
        <v>497</v>
      </c>
    </row>
    <row r="180" spans="1:65" s="2" customFormat="1" ht="11.25">
      <c r="A180" s="33"/>
      <c r="B180" s="34"/>
      <c r="C180" s="33"/>
      <c r="D180" s="163" t="s">
        <v>166</v>
      </c>
      <c r="E180" s="33"/>
      <c r="F180" s="164" t="s">
        <v>1963</v>
      </c>
      <c r="G180" s="33"/>
      <c r="H180" s="33"/>
      <c r="I180" s="165"/>
      <c r="J180" s="33"/>
      <c r="K180" s="33"/>
      <c r="L180" s="34"/>
      <c r="M180" s="166"/>
      <c r="N180" s="167"/>
      <c r="O180" s="59"/>
      <c r="P180" s="59"/>
      <c r="Q180" s="59"/>
      <c r="R180" s="59"/>
      <c r="S180" s="59"/>
      <c r="T180" s="60"/>
      <c r="U180" s="33"/>
      <c r="V180" s="33"/>
      <c r="W180" s="33"/>
      <c r="X180" s="33"/>
      <c r="Y180" s="33"/>
      <c r="Z180" s="33"/>
      <c r="AA180" s="33"/>
      <c r="AB180" s="33"/>
      <c r="AC180" s="33"/>
      <c r="AD180" s="33"/>
      <c r="AE180" s="33"/>
      <c r="AT180" s="18" t="s">
        <v>166</v>
      </c>
      <c r="AU180" s="18" t="s">
        <v>83</v>
      </c>
    </row>
    <row r="181" spans="1:65" s="2" customFormat="1" ht="16.5" customHeight="1">
      <c r="A181" s="33"/>
      <c r="B181" s="149"/>
      <c r="C181" s="150" t="s">
        <v>344</v>
      </c>
      <c r="D181" s="150" t="s">
        <v>159</v>
      </c>
      <c r="E181" s="151" t="s">
        <v>1964</v>
      </c>
      <c r="F181" s="152" t="s">
        <v>1965</v>
      </c>
      <c r="G181" s="153" t="s">
        <v>183</v>
      </c>
      <c r="H181" s="154">
        <v>15</v>
      </c>
      <c r="I181" s="155"/>
      <c r="J181" s="156">
        <f>ROUND(I181*H181,2)</f>
        <v>0</v>
      </c>
      <c r="K181" s="152" t="s">
        <v>1</v>
      </c>
      <c r="L181" s="34"/>
      <c r="M181" s="157" t="s">
        <v>1</v>
      </c>
      <c r="N181" s="158" t="s">
        <v>40</v>
      </c>
      <c r="O181" s="59"/>
      <c r="P181" s="159">
        <f>O181*H181</f>
        <v>0</v>
      </c>
      <c r="Q181" s="159">
        <v>0</v>
      </c>
      <c r="R181" s="159">
        <f>Q181*H181</f>
        <v>0</v>
      </c>
      <c r="S181" s="159">
        <v>0</v>
      </c>
      <c r="T181" s="160">
        <f>S181*H181</f>
        <v>0</v>
      </c>
      <c r="U181" s="33"/>
      <c r="V181" s="33"/>
      <c r="W181" s="33"/>
      <c r="X181" s="33"/>
      <c r="Y181" s="33"/>
      <c r="Z181" s="33"/>
      <c r="AA181" s="33"/>
      <c r="AB181" s="33"/>
      <c r="AC181" s="33"/>
      <c r="AD181" s="33"/>
      <c r="AE181" s="33"/>
      <c r="AR181" s="161" t="s">
        <v>164</v>
      </c>
      <c r="AT181" s="161" t="s">
        <v>159</v>
      </c>
      <c r="AU181" s="161" t="s">
        <v>83</v>
      </c>
      <c r="AY181" s="18" t="s">
        <v>157</v>
      </c>
      <c r="BE181" s="162">
        <f>IF(N181="základní",J181,0)</f>
        <v>0</v>
      </c>
      <c r="BF181" s="162">
        <f>IF(N181="snížená",J181,0)</f>
        <v>0</v>
      </c>
      <c r="BG181" s="162">
        <f>IF(N181="zákl. přenesená",J181,0)</f>
        <v>0</v>
      </c>
      <c r="BH181" s="162">
        <f>IF(N181="sníž. přenesená",J181,0)</f>
        <v>0</v>
      </c>
      <c r="BI181" s="162">
        <f>IF(N181="nulová",J181,0)</f>
        <v>0</v>
      </c>
      <c r="BJ181" s="18" t="s">
        <v>81</v>
      </c>
      <c r="BK181" s="162">
        <f>ROUND(I181*H181,2)</f>
        <v>0</v>
      </c>
      <c r="BL181" s="18" t="s">
        <v>164</v>
      </c>
      <c r="BM181" s="161" t="s">
        <v>509</v>
      </c>
    </row>
    <row r="182" spans="1:65" s="2" customFormat="1" ht="11.25">
      <c r="A182" s="33"/>
      <c r="B182" s="34"/>
      <c r="C182" s="33"/>
      <c r="D182" s="163" t="s">
        <v>166</v>
      </c>
      <c r="E182" s="33"/>
      <c r="F182" s="164" t="s">
        <v>1966</v>
      </c>
      <c r="G182" s="33"/>
      <c r="H182" s="33"/>
      <c r="I182" s="165"/>
      <c r="J182" s="33"/>
      <c r="K182" s="33"/>
      <c r="L182" s="34"/>
      <c r="M182" s="166"/>
      <c r="N182" s="167"/>
      <c r="O182" s="59"/>
      <c r="P182" s="59"/>
      <c r="Q182" s="59"/>
      <c r="R182" s="59"/>
      <c r="S182" s="59"/>
      <c r="T182" s="60"/>
      <c r="U182" s="33"/>
      <c r="V182" s="33"/>
      <c r="W182" s="33"/>
      <c r="X182" s="33"/>
      <c r="Y182" s="33"/>
      <c r="Z182" s="33"/>
      <c r="AA182" s="33"/>
      <c r="AB182" s="33"/>
      <c r="AC182" s="33"/>
      <c r="AD182" s="33"/>
      <c r="AE182" s="33"/>
      <c r="AT182" s="18" t="s">
        <v>166</v>
      </c>
      <c r="AU182" s="18" t="s">
        <v>83</v>
      </c>
    </row>
    <row r="183" spans="1:65" s="2" customFormat="1" ht="16.5" customHeight="1">
      <c r="A183" s="33"/>
      <c r="B183" s="149"/>
      <c r="C183" s="150" t="s">
        <v>351</v>
      </c>
      <c r="D183" s="150" t="s">
        <v>159</v>
      </c>
      <c r="E183" s="151" t="s">
        <v>1967</v>
      </c>
      <c r="F183" s="152" t="s">
        <v>1968</v>
      </c>
      <c r="G183" s="153" t="s">
        <v>183</v>
      </c>
      <c r="H183" s="154">
        <v>15</v>
      </c>
      <c r="I183" s="155"/>
      <c r="J183" s="156">
        <f>ROUND(I183*H183,2)</f>
        <v>0</v>
      </c>
      <c r="K183" s="152" t="s">
        <v>1</v>
      </c>
      <c r="L183" s="34"/>
      <c r="M183" s="157" t="s">
        <v>1</v>
      </c>
      <c r="N183" s="158" t="s">
        <v>40</v>
      </c>
      <c r="O183" s="59"/>
      <c r="P183" s="159">
        <f>O183*H183</f>
        <v>0</v>
      </c>
      <c r="Q183" s="159">
        <v>0</v>
      </c>
      <c r="R183" s="159">
        <f>Q183*H183</f>
        <v>0</v>
      </c>
      <c r="S183" s="159">
        <v>0</v>
      </c>
      <c r="T183" s="160">
        <f>S183*H183</f>
        <v>0</v>
      </c>
      <c r="U183" s="33"/>
      <c r="V183" s="33"/>
      <c r="W183" s="33"/>
      <c r="X183" s="33"/>
      <c r="Y183" s="33"/>
      <c r="Z183" s="33"/>
      <c r="AA183" s="33"/>
      <c r="AB183" s="33"/>
      <c r="AC183" s="33"/>
      <c r="AD183" s="33"/>
      <c r="AE183" s="33"/>
      <c r="AR183" s="161" t="s">
        <v>164</v>
      </c>
      <c r="AT183" s="161" t="s">
        <v>159</v>
      </c>
      <c r="AU183" s="161" t="s">
        <v>83</v>
      </c>
      <c r="AY183" s="18" t="s">
        <v>157</v>
      </c>
      <c r="BE183" s="162">
        <f>IF(N183="základní",J183,0)</f>
        <v>0</v>
      </c>
      <c r="BF183" s="162">
        <f>IF(N183="snížená",J183,0)</f>
        <v>0</v>
      </c>
      <c r="BG183" s="162">
        <f>IF(N183="zákl. přenesená",J183,0)</f>
        <v>0</v>
      </c>
      <c r="BH183" s="162">
        <f>IF(N183="sníž. přenesená",J183,0)</f>
        <v>0</v>
      </c>
      <c r="BI183" s="162">
        <f>IF(N183="nulová",J183,0)</f>
        <v>0</v>
      </c>
      <c r="BJ183" s="18" t="s">
        <v>81</v>
      </c>
      <c r="BK183" s="162">
        <f>ROUND(I183*H183,2)</f>
        <v>0</v>
      </c>
      <c r="BL183" s="18" t="s">
        <v>164</v>
      </c>
      <c r="BM183" s="161" t="s">
        <v>525</v>
      </c>
    </row>
    <row r="184" spans="1:65" s="2" customFormat="1" ht="11.25">
      <c r="A184" s="33"/>
      <c r="B184" s="34"/>
      <c r="C184" s="33"/>
      <c r="D184" s="163" t="s">
        <v>166</v>
      </c>
      <c r="E184" s="33"/>
      <c r="F184" s="164" t="s">
        <v>1969</v>
      </c>
      <c r="G184" s="33"/>
      <c r="H184" s="33"/>
      <c r="I184" s="165"/>
      <c r="J184" s="33"/>
      <c r="K184" s="33"/>
      <c r="L184" s="34"/>
      <c r="M184" s="166"/>
      <c r="N184" s="167"/>
      <c r="O184" s="59"/>
      <c r="P184" s="59"/>
      <c r="Q184" s="59"/>
      <c r="R184" s="59"/>
      <c r="S184" s="59"/>
      <c r="T184" s="60"/>
      <c r="U184" s="33"/>
      <c r="V184" s="33"/>
      <c r="W184" s="33"/>
      <c r="X184" s="33"/>
      <c r="Y184" s="33"/>
      <c r="Z184" s="33"/>
      <c r="AA184" s="33"/>
      <c r="AB184" s="33"/>
      <c r="AC184" s="33"/>
      <c r="AD184" s="33"/>
      <c r="AE184" s="33"/>
      <c r="AT184" s="18" t="s">
        <v>166</v>
      </c>
      <c r="AU184" s="18" t="s">
        <v>83</v>
      </c>
    </row>
    <row r="185" spans="1:65" s="2" customFormat="1" ht="16.5" customHeight="1">
      <c r="A185" s="33"/>
      <c r="B185" s="149"/>
      <c r="C185" s="150" t="s">
        <v>355</v>
      </c>
      <c r="D185" s="150" t="s">
        <v>159</v>
      </c>
      <c r="E185" s="151" t="s">
        <v>1970</v>
      </c>
      <c r="F185" s="152" t="s">
        <v>1971</v>
      </c>
      <c r="G185" s="153" t="s">
        <v>183</v>
      </c>
      <c r="H185" s="154">
        <v>10</v>
      </c>
      <c r="I185" s="155"/>
      <c r="J185" s="156">
        <f>ROUND(I185*H185,2)</f>
        <v>0</v>
      </c>
      <c r="K185" s="152" t="s">
        <v>1</v>
      </c>
      <c r="L185" s="34"/>
      <c r="M185" s="157" t="s">
        <v>1</v>
      </c>
      <c r="N185" s="158" t="s">
        <v>40</v>
      </c>
      <c r="O185" s="59"/>
      <c r="P185" s="159">
        <f>O185*H185</f>
        <v>0</v>
      </c>
      <c r="Q185" s="159">
        <v>0</v>
      </c>
      <c r="R185" s="159">
        <f>Q185*H185</f>
        <v>0</v>
      </c>
      <c r="S185" s="159">
        <v>0</v>
      </c>
      <c r="T185" s="160">
        <f>S185*H185</f>
        <v>0</v>
      </c>
      <c r="U185" s="33"/>
      <c r="V185" s="33"/>
      <c r="W185" s="33"/>
      <c r="X185" s="33"/>
      <c r="Y185" s="33"/>
      <c r="Z185" s="33"/>
      <c r="AA185" s="33"/>
      <c r="AB185" s="33"/>
      <c r="AC185" s="33"/>
      <c r="AD185" s="33"/>
      <c r="AE185" s="33"/>
      <c r="AR185" s="161" t="s">
        <v>164</v>
      </c>
      <c r="AT185" s="161" t="s">
        <v>159</v>
      </c>
      <c r="AU185" s="161" t="s">
        <v>83</v>
      </c>
      <c r="AY185" s="18" t="s">
        <v>157</v>
      </c>
      <c r="BE185" s="162">
        <f>IF(N185="základní",J185,0)</f>
        <v>0</v>
      </c>
      <c r="BF185" s="162">
        <f>IF(N185="snížená",J185,0)</f>
        <v>0</v>
      </c>
      <c r="BG185" s="162">
        <f>IF(N185="zákl. přenesená",J185,0)</f>
        <v>0</v>
      </c>
      <c r="BH185" s="162">
        <f>IF(N185="sníž. přenesená",J185,0)</f>
        <v>0</v>
      </c>
      <c r="BI185" s="162">
        <f>IF(N185="nulová",J185,0)</f>
        <v>0</v>
      </c>
      <c r="BJ185" s="18" t="s">
        <v>81</v>
      </c>
      <c r="BK185" s="162">
        <f>ROUND(I185*H185,2)</f>
        <v>0</v>
      </c>
      <c r="BL185" s="18" t="s">
        <v>164</v>
      </c>
      <c r="BM185" s="161" t="s">
        <v>537</v>
      </c>
    </row>
    <row r="186" spans="1:65" s="2" customFormat="1" ht="11.25">
      <c r="A186" s="33"/>
      <c r="B186" s="34"/>
      <c r="C186" s="33"/>
      <c r="D186" s="163" t="s">
        <v>166</v>
      </c>
      <c r="E186" s="33"/>
      <c r="F186" s="164" t="s">
        <v>1972</v>
      </c>
      <c r="G186" s="33"/>
      <c r="H186" s="33"/>
      <c r="I186" s="165"/>
      <c r="J186" s="33"/>
      <c r="K186" s="33"/>
      <c r="L186" s="34"/>
      <c r="M186" s="166"/>
      <c r="N186" s="167"/>
      <c r="O186" s="59"/>
      <c r="P186" s="59"/>
      <c r="Q186" s="59"/>
      <c r="R186" s="59"/>
      <c r="S186" s="59"/>
      <c r="T186" s="60"/>
      <c r="U186" s="33"/>
      <c r="V186" s="33"/>
      <c r="W186" s="33"/>
      <c r="X186" s="33"/>
      <c r="Y186" s="33"/>
      <c r="Z186" s="33"/>
      <c r="AA186" s="33"/>
      <c r="AB186" s="33"/>
      <c r="AC186" s="33"/>
      <c r="AD186" s="33"/>
      <c r="AE186" s="33"/>
      <c r="AT186" s="18" t="s">
        <v>166</v>
      </c>
      <c r="AU186" s="18" t="s">
        <v>83</v>
      </c>
    </row>
    <row r="187" spans="1:65" s="2" customFormat="1" ht="16.5" customHeight="1">
      <c r="A187" s="33"/>
      <c r="B187" s="149"/>
      <c r="C187" s="150" t="s">
        <v>362</v>
      </c>
      <c r="D187" s="150" t="s">
        <v>159</v>
      </c>
      <c r="E187" s="151" t="s">
        <v>1973</v>
      </c>
      <c r="F187" s="152" t="s">
        <v>1974</v>
      </c>
      <c r="G187" s="153" t="s">
        <v>183</v>
      </c>
      <c r="H187" s="154">
        <v>15</v>
      </c>
      <c r="I187" s="155"/>
      <c r="J187" s="156">
        <f>ROUND(I187*H187,2)</f>
        <v>0</v>
      </c>
      <c r="K187" s="152" t="s">
        <v>1</v>
      </c>
      <c r="L187" s="34"/>
      <c r="M187" s="157" t="s">
        <v>1</v>
      </c>
      <c r="N187" s="158" t="s">
        <v>40</v>
      </c>
      <c r="O187" s="59"/>
      <c r="P187" s="159">
        <f>O187*H187</f>
        <v>0</v>
      </c>
      <c r="Q187" s="159">
        <v>0</v>
      </c>
      <c r="R187" s="159">
        <f>Q187*H187</f>
        <v>0</v>
      </c>
      <c r="S187" s="159">
        <v>0</v>
      </c>
      <c r="T187" s="160">
        <f>S187*H187</f>
        <v>0</v>
      </c>
      <c r="U187" s="33"/>
      <c r="V187" s="33"/>
      <c r="W187" s="33"/>
      <c r="X187" s="33"/>
      <c r="Y187" s="33"/>
      <c r="Z187" s="33"/>
      <c r="AA187" s="33"/>
      <c r="AB187" s="33"/>
      <c r="AC187" s="33"/>
      <c r="AD187" s="33"/>
      <c r="AE187" s="33"/>
      <c r="AR187" s="161" t="s">
        <v>164</v>
      </c>
      <c r="AT187" s="161" t="s">
        <v>159</v>
      </c>
      <c r="AU187" s="161" t="s">
        <v>83</v>
      </c>
      <c r="AY187" s="18" t="s">
        <v>157</v>
      </c>
      <c r="BE187" s="162">
        <f>IF(N187="základní",J187,0)</f>
        <v>0</v>
      </c>
      <c r="BF187" s="162">
        <f>IF(N187="snížená",J187,0)</f>
        <v>0</v>
      </c>
      <c r="BG187" s="162">
        <f>IF(N187="zákl. přenesená",J187,0)</f>
        <v>0</v>
      </c>
      <c r="BH187" s="162">
        <f>IF(N187="sníž. přenesená",J187,0)</f>
        <v>0</v>
      </c>
      <c r="BI187" s="162">
        <f>IF(N187="nulová",J187,0)</f>
        <v>0</v>
      </c>
      <c r="BJ187" s="18" t="s">
        <v>81</v>
      </c>
      <c r="BK187" s="162">
        <f>ROUND(I187*H187,2)</f>
        <v>0</v>
      </c>
      <c r="BL187" s="18" t="s">
        <v>164</v>
      </c>
      <c r="BM187" s="161" t="s">
        <v>547</v>
      </c>
    </row>
    <row r="188" spans="1:65" s="2" customFormat="1" ht="11.25">
      <c r="A188" s="33"/>
      <c r="B188" s="34"/>
      <c r="C188" s="33"/>
      <c r="D188" s="163" t="s">
        <v>166</v>
      </c>
      <c r="E188" s="33"/>
      <c r="F188" s="164" t="s">
        <v>1975</v>
      </c>
      <c r="G188" s="33"/>
      <c r="H188" s="33"/>
      <c r="I188" s="165"/>
      <c r="J188" s="33"/>
      <c r="K188" s="33"/>
      <c r="L188" s="34"/>
      <c r="M188" s="166"/>
      <c r="N188" s="167"/>
      <c r="O188" s="59"/>
      <c r="P188" s="59"/>
      <c r="Q188" s="59"/>
      <c r="R188" s="59"/>
      <c r="S188" s="59"/>
      <c r="T188" s="60"/>
      <c r="U188" s="33"/>
      <c r="V188" s="33"/>
      <c r="W188" s="33"/>
      <c r="X188" s="33"/>
      <c r="Y188" s="33"/>
      <c r="Z188" s="33"/>
      <c r="AA188" s="33"/>
      <c r="AB188" s="33"/>
      <c r="AC188" s="33"/>
      <c r="AD188" s="33"/>
      <c r="AE188" s="33"/>
      <c r="AT188" s="18" t="s">
        <v>166</v>
      </c>
      <c r="AU188" s="18" t="s">
        <v>83</v>
      </c>
    </row>
    <row r="189" spans="1:65" s="2" customFormat="1" ht="16.5" customHeight="1">
      <c r="A189" s="33"/>
      <c r="B189" s="149"/>
      <c r="C189" s="150" t="s">
        <v>367</v>
      </c>
      <c r="D189" s="150" t="s">
        <v>159</v>
      </c>
      <c r="E189" s="151" t="s">
        <v>1976</v>
      </c>
      <c r="F189" s="152" t="s">
        <v>1977</v>
      </c>
      <c r="G189" s="153" t="s">
        <v>459</v>
      </c>
      <c r="H189" s="154">
        <v>1</v>
      </c>
      <c r="I189" s="155"/>
      <c r="J189" s="156">
        <f>ROUND(I189*H189,2)</f>
        <v>0</v>
      </c>
      <c r="K189" s="152" t="s">
        <v>1</v>
      </c>
      <c r="L189" s="34"/>
      <c r="M189" s="157" t="s">
        <v>1</v>
      </c>
      <c r="N189" s="158" t="s">
        <v>40</v>
      </c>
      <c r="O189" s="59"/>
      <c r="P189" s="159">
        <f>O189*H189</f>
        <v>0</v>
      </c>
      <c r="Q189" s="159">
        <v>0</v>
      </c>
      <c r="R189" s="159">
        <f>Q189*H189</f>
        <v>0</v>
      </c>
      <c r="S189" s="159">
        <v>0</v>
      </c>
      <c r="T189" s="160">
        <f>S189*H189</f>
        <v>0</v>
      </c>
      <c r="U189" s="33"/>
      <c r="V189" s="33"/>
      <c r="W189" s="33"/>
      <c r="X189" s="33"/>
      <c r="Y189" s="33"/>
      <c r="Z189" s="33"/>
      <c r="AA189" s="33"/>
      <c r="AB189" s="33"/>
      <c r="AC189" s="33"/>
      <c r="AD189" s="33"/>
      <c r="AE189" s="33"/>
      <c r="AR189" s="161" t="s">
        <v>164</v>
      </c>
      <c r="AT189" s="161" t="s">
        <v>159</v>
      </c>
      <c r="AU189" s="161" t="s">
        <v>83</v>
      </c>
      <c r="AY189" s="18" t="s">
        <v>157</v>
      </c>
      <c r="BE189" s="162">
        <f>IF(N189="základní",J189,0)</f>
        <v>0</v>
      </c>
      <c r="BF189" s="162">
        <f>IF(N189="snížená",J189,0)</f>
        <v>0</v>
      </c>
      <c r="BG189" s="162">
        <f>IF(N189="zákl. přenesená",J189,0)</f>
        <v>0</v>
      </c>
      <c r="BH189" s="162">
        <f>IF(N189="sníž. přenesená",J189,0)</f>
        <v>0</v>
      </c>
      <c r="BI189" s="162">
        <f>IF(N189="nulová",J189,0)</f>
        <v>0</v>
      </c>
      <c r="BJ189" s="18" t="s">
        <v>81</v>
      </c>
      <c r="BK189" s="162">
        <f>ROUND(I189*H189,2)</f>
        <v>0</v>
      </c>
      <c r="BL189" s="18" t="s">
        <v>164</v>
      </c>
      <c r="BM189" s="161" t="s">
        <v>562</v>
      </c>
    </row>
    <row r="190" spans="1:65" s="2" customFormat="1" ht="11.25">
      <c r="A190" s="33"/>
      <c r="B190" s="34"/>
      <c r="C190" s="33"/>
      <c r="D190" s="163" t="s">
        <v>166</v>
      </c>
      <c r="E190" s="33"/>
      <c r="F190" s="164" t="s">
        <v>1978</v>
      </c>
      <c r="G190" s="33"/>
      <c r="H190" s="33"/>
      <c r="I190" s="165"/>
      <c r="J190" s="33"/>
      <c r="K190" s="33"/>
      <c r="L190" s="34"/>
      <c r="M190" s="166"/>
      <c r="N190" s="167"/>
      <c r="O190" s="59"/>
      <c r="P190" s="59"/>
      <c r="Q190" s="59"/>
      <c r="R190" s="59"/>
      <c r="S190" s="59"/>
      <c r="T190" s="60"/>
      <c r="U190" s="33"/>
      <c r="V190" s="33"/>
      <c r="W190" s="33"/>
      <c r="X190" s="33"/>
      <c r="Y190" s="33"/>
      <c r="Z190" s="33"/>
      <c r="AA190" s="33"/>
      <c r="AB190" s="33"/>
      <c r="AC190" s="33"/>
      <c r="AD190" s="33"/>
      <c r="AE190" s="33"/>
      <c r="AT190" s="18" t="s">
        <v>166</v>
      </c>
      <c r="AU190" s="18" t="s">
        <v>83</v>
      </c>
    </row>
    <row r="191" spans="1:65" s="2" customFormat="1" ht="16.5" customHeight="1">
      <c r="A191" s="33"/>
      <c r="B191" s="149"/>
      <c r="C191" s="150" t="s">
        <v>373</v>
      </c>
      <c r="D191" s="150" t="s">
        <v>159</v>
      </c>
      <c r="E191" s="151" t="s">
        <v>1979</v>
      </c>
      <c r="F191" s="152" t="s">
        <v>1980</v>
      </c>
      <c r="G191" s="153" t="s">
        <v>459</v>
      </c>
      <c r="H191" s="154">
        <v>1</v>
      </c>
      <c r="I191" s="155"/>
      <c r="J191" s="156">
        <f>ROUND(I191*H191,2)</f>
        <v>0</v>
      </c>
      <c r="K191" s="152" t="s">
        <v>1</v>
      </c>
      <c r="L191" s="34"/>
      <c r="M191" s="157" t="s">
        <v>1</v>
      </c>
      <c r="N191" s="158" t="s">
        <v>40</v>
      </c>
      <c r="O191" s="59"/>
      <c r="P191" s="159">
        <f>O191*H191</f>
        <v>0</v>
      </c>
      <c r="Q191" s="159">
        <v>0</v>
      </c>
      <c r="R191" s="159">
        <f>Q191*H191</f>
        <v>0</v>
      </c>
      <c r="S191" s="159">
        <v>0</v>
      </c>
      <c r="T191" s="160">
        <f>S191*H191</f>
        <v>0</v>
      </c>
      <c r="U191" s="33"/>
      <c r="V191" s="33"/>
      <c r="W191" s="33"/>
      <c r="X191" s="33"/>
      <c r="Y191" s="33"/>
      <c r="Z191" s="33"/>
      <c r="AA191" s="33"/>
      <c r="AB191" s="33"/>
      <c r="AC191" s="33"/>
      <c r="AD191" s="33"/>
      <c r="AE191" s="33"/>
      <c r="AR191" s="161" t="s">
        <v>164</v>
      </c>
      <c r="AT191" s="161" t="s">
        <v>159</v>
      </c>
      <c r="AU191" s="161" t="s">
        <v>83</v>
      </c>
      <c r="AY191" s="18" t="s">
        <v>157</v>
      </c>
      <c r="BE191" s="162">
        <f>IF(N191="základní",J191,0)</f>
        <v>0</v>
      </c>
      <c r="BF191" s="162">
        <f>IF(N191="snížená",J191,0)</f>
        <v>0</v>
      </c>
      <c r="BG191" s="162">
        <f>IF(N191="zákl. přenesená",J191,0)</f>
        <v>0</v>
      </c>
      <c r="BH191" s="162">
        <f>IF(N191="sníž. přenesená",J191,0)</f>
        <v>0</v>
      </c>
      <c r="BI191" s="162">
        <f>IF(N191="nulová",J191,0)</f>
        <v>0</v>
      </c>
      <c r="BJ191" s="18" t="s">
        <v>81</v>
      </c>
      <c r="BK191" s="162">
        <f>ROUND(I191*H191,2)</f>
        <v>0</v>
      </c>
      <c r="BL191" s="18" t="s">
        <v>164</v>
      </c>
      <c r="BM191" s="161" t="s">
        <v>578</v>
      </c>
    </row>
    <row r="192" spans="1:65" s="2" customFormat="1" ht="11.25">
      <c r="A192" s="33"/>
      <c r="B192" s="34"/>
      <c r="C192" s="33"/>
      <c r="D192" s="163" t="s">
        <v>166</v>
      </c>
      <c r="E192" s="33"/>
      <c r="F192" s="164" t="s">
        <v>1980</v>
      </c>
      <c r="G192" s="33"/>
      <c r="H192" s="33"/>
      <c r="I192" s="165"/>
      <c r="J192" s="33"/>
      <c r="K192" s="33"/>
      <c r="L192" s="34"/>
      <c r="M192" s="166"/>
      <c r="N192" s="167"/>
      <c r="O192" s="59"/>
      <c r="P192" s="59"/>
      <c r="Q192" s="59"/>
      <c r="R192" s="59"/>
      <c r="S192" s="59"/>
      <c r="T192" s="60"/>
      <c r="U192" s="33"/>
      <c r="V192" s="33"/>
      <c r="W192" s="33"/>
      <c r="X192" s="33"/>
      <c r="Y192" s="33"/>
      <c r="Z192" s="33"/>
      <c r="AA192" s="33"/>
      <c r="AB192" s="33"/>
      <c r="AC192" s="33"/>
      <c r="AD192" s="33"/>
      <c r="AE192" s="33"/>
      <c r="AT192" s="18" t="s">
        <v>166</v>
      </c>
      <c r="AU192" s="18" t="s">
        <v>83</v>
      </c>
    </row>
    <row r="193" spans="1:65" s="2" customFormat="1" ht="16.5" customHeight="1">
      <c r="A193" s="33"/>
      <c r="B193" s="149"/>
      <c r="C193" s="150" t="s">
        <v>378</v>
      </c>
      <c r="D193" s="150" t="s">
        <v>159</v>
      </c>
      <c r="E193" s="151" t="s">
        <v>1981</v>
      </c>
      <c r="F193" s="152" t="s">
        <v>1982</v>
      </c>
      <c r="G193" s="153" t="s">
        <v>459</v>
      </c>
      <c r="H193" s="154">
        <v>1</v>
      </c>
      <c r="I193" s="155"/>
      <c r="J193" s="156">
        <f>ROUND(I193*H193,2)</f>
        <v>0</v>
      </c>
      <c r="K193" s="152" t="s">
        <v>1</v>
      </c>
      <c r="L193" s="34"/>
      <c r="M193" s="157" t="s">
        <v>1</v>
      </c>
      <c r="N193" s="158" t="s">
        <v>40</v>
      </c>
      <c r="O193" s="59"/>
      <c r="P193" s="159">
        <f>O193*H193</f>
        <v>0</v>
      </c>
      <c r="Q193" s="159">
        <v>0</v>
      </c>
      <c r="R193" s="159">
        <f>Q193*H193</f>
        <v>0</v>
      </c>
      <c r="S193" s="159">
        <v>0</v>
      </c>
      <c r="T193" s="160">
        <f>S193*H193</f>
        <v>0</v>
      </c>
      <c r="U193" s="33"/>
      <c r="V193" s="33"/>
      <c r="W193" s="33"/>
      <c r="X193" s="33"/>
      <c r="Y193" s="33"/>
      <c r="Z193" s="33"/>
      <c r="AA193" s="33"/>
      <c r="AB193" s="33"/>
      <c r="AC193" s="33"/>
      <c r="AD193" s="33"/>
      <c r="AE193" s="33"/>
      <c r="AR193" s="161" t="s">
        <v>164</v>
      </c>
      <c r="AT193" s="161" t="s">
        <v>159</v>
      </c>
      <c r="AU193" s="161" t="s">
        <v>83</v>
      </c>
      <c r="AY193" s="18" t="s">
        <v>157</v>
      </c>
      <c r="BE193" s="162">
        <f>IF(N193="základní",J193,0)</f>
        <v>0</v>
      </c>
      <c r="BF193" s="162">
        <f>IF(N193="snížená",J193,0)</f>
        <v>0</v>
      </c>
      <c r="BG193" s="162">
        <f>IF(N193="zákl. přenesená",J193,0)</f>
        <v>0</v>
      </c>
      <c r="BH193" s="162">
        <f>IF(N193="sníž. přenesená",J193,0)</f>
        <v>0</v>
      </c>
      <c r="BI193" s="162">
        <f>IF(N193="nulová",J193,0)</f>
        <v>0</v>
      </c>
      <c r="BJ193" s="18" t="s">
        <v>81</v>
      </c>
      <c r="BK193" s="162">
        <f>ROUND(I193*H193,2)</f>
        <v>0</v>
      </c>
      <c r="BL193" s="18" t="s">
        <v>164</v>
      </c>
      <c r="BM193" s="161" t="s">
        <v>589</v>
      </c>
    </row>
    <row r="194" spans="1:65" s="2" customFormat="1" ht="11.25">
      <c r="A194" s="33"/>
      <c r="B194" s="34"/>
      <c r="C194" s="33"/>
      <c r="D194" s="163" t="s">
        <v>166</v>
      </c>
      <c r="E194" s="33"/>
      <c r="F194" s="164" t="s">
        <v>1982</v>
      </c>
      <c r="G194" s="33"/>
      <c r="H194" s="33"/>
      <c r="I194" s="165"/>
      <c r="J194" s="33"/>
      <c r="K194" s="33"/>
      <c r="L194" s="34"/>
      <c r="M194" s="166"/>
      <c r="N194" s="167"/>
      <c r="O194" s="59"/>
      <c r="P194" s="59"/>
      <c r="Q194" s="59"/>
      <c r="R194" s="59"/>
      <c r="S194" s="59"/>
      <c r="T194" s="60"/>
      <c r="U194" s="33"/>
      <c r="V194" s="33"/>
      <c r="W194" s="33"/>
      <c r="X194" s="33"/>
      <c r="Y194" s="33"/>
      <c r="Z194" s="33"/>
      <c r="AA194" s="33"/>
      <c r="AB194" s="33"/>
      <c r="AC194" s="33"/>
      <c r="AD194" s="33"/>
      <c r="AE194" s="33"/>
      <c r="AT194" s="18" t="s">
        <v>166</v>
      </c>
      <c r="AU194" s="18" t="s">
        <v>83</v>
      </c>
    </row>
    <row r="195" spans="1:65" s="2" customFormat="1" ht="16.5" customHeight="1">
      <c r="A195" s="33"/>
      <c r="B195" s="149"/>
      <c r="C195" s="150" t="s">
        <v>385</v>
      </c>
      <c r="D195" s="150" t="s">
        <v>159</v>
      </c>
      <c r="E195" s="151" t="s">
        <v>1983</v>
      </c>
      <c r="F195" s="152" t="s">
        <v>1984</v>
      </c>
      <c r="G195" s="153" t="s">
        <v>459</v>
      </c>
      <c r="H195" s="154">
        <v>1</v>
      </c>
      <c r="I195" s="155"/>
      <c r="J195" s="156">
        <f>ROUND(I195*H195,2)</f>
        <v>0</v>
      </c>
      <c r="K195" s="152" t="s">
        <v>1</v>
      </c>
      <c r="L195" s="34"/>
      <c r="M195" s="157" t="s">
        <v>1</v>
      </c>
      <c r="N195" s="158" t="s">
        <v>40</v>
      </c>
      <c r="O195" s="59"/>
      <c r="P195" s="159">
        <f>O195*H195</f>
        <v>0</v>
      </c>
      <c r="Q195" s="159">
        <v>0</v>
      </c>
      <c r="R195" s="159">
        <f>Q195*H195</f>
        <v>0</v>
      </c>
      <c r="S195" s="159">
        <v>0</v>
      </c>
      <c r="T195" s="160">
        <f>S195*H195</f>
        <v>0</v>
      </c>
      <c r="U195" s="33"/>
      <c r="V195" s="33"/>
      <c r="W195" s="33"/>
      <c r="X195" s="33"/>
      <c r="Y195" s="33"/>
      <c r="Z195" s="33"/>
      <c r="AA195" s="33"/>
      <c r="AB195" s="33"/>
      <c r="AC195" s="33"/>
      <c r="AD195" s="33"/>
      <c r="AE195" s="33"/>
      <c r="AR195" s="161" t="s">
        <v>164</v>
      </c>
      <c r="AT195" s="161" t="s">
        <v>159</v>
      </c>
      <c r="AU195" s="161" t="s">
        <v>83</v>
      </c>
      <c r="AY195" s="18" t="s">
        <v>157</v>
      </c>
      <c r="BE195" s="162">
        <f>IF(N195="základní",J195,0)</f>
        <v>0</v>
      </c>
      <c r="BF195" s="162">
        <f>IF(N195="snížená",J195,0)</f>
        <v>0</v>
      </c>
      <c r="BG195" s="162">
        <f>IF(N195="zákl. přenesená",J195,0)</f>
        <v>0</v>
      </c>
      <c r="BH195" s="162">
        <f>IF(N195="sníž. přenesená",J195,0)</f>
        <v>0</v>
      </c>
      <c r="BI195" s="162">
        <f>IF(N195="nulová",J195,0)</f>
        <v>0</v>
      </c>
      <c r="BJ195" s="18" t="s">
        <v>81</v>
      </c>
      <c r="BK195" s="162">
        <f>ROUND(I195*H195,2)</f>
        <v>0</v>
      </c>
      <c r="BL195" s="18" t="s">
        <v>164</v>
      </c>
      <c r="BM195" s="161" t="s">
        <v>601</v>
      </c>
    </row>
    <row r="196" spans="1:65" s="2" customFormat="1" ht="11.25">
      <c r="A196" s="33"/>
      <c r="B196" s="34"/>
      <c r="C196" s="33"/>
      <c r="D196" s="163" t="s">
        <v>166</v>
      </c>
      <c r="E196" s="33"/>
      <c r="F196" s="164" t="s">
        <v>1984</v>
      </c>
      <c r="G196" s="33"/>
      <c r="H196" s="33"/>
      <c r="I196" s="165"/>
      <c r="J196" s="33"/>
      <c r="K196" s="33"/>
      <c r="L196" s="34"/>
      <c r="M196" s="210"/>
      <c r="N196" s="211"/>
      <c r="O196" s="212"/>
      <c r="P196" s="212"/>
      <c r="Q196" s="212"/>
      <c r="R196" s="212"/>
      <c r="S196" s="212"/>
      <c r="T196" s="213"/>
      <c r="U196" s="33"/>
      <c r="V196" s="33"/>
      <c r="W196" s="33"/>
      <c r="X196" s="33"/>
      <c r="Y196" s="33"/>
      <c r="Z196" s="33"/>
      <c r="AA196" s="33"/>
      <c r="AB196" s="33"/>
      <c r="AC196" s="33"/>
      <c r="AD196" s="33"/>
      <c r="AE196" s="33"/>
      <c r="AT196" s="18" t="s">
        <v>166</v>
      </c>
      <c r="AU196" s="18" t="s">
        <v>83</v>
      </c>
    </row>
    <row r="197" spans="1:65" s="2" customFormat="1" ht="6.95" customHeight="1">
      <c r="A197" s="33"/>
      <c r="B197" s="48"/>
      <c r="C197" s="49"/>
      <c r="D197" s="49"/>
      <c r="E197" s="49"/>
      <c r="F197" s="49"/>
      <c r="G197" s="49"/>
      <c r="H197" s="49"/>
      <c r="I197" s="49"/>
      <c r="J197" s="49"/>
      <c r="K197" s="49"/>
      <c r="L197" s="34"/>
      <c r="M197" s="33"/>
      <c r="O197" s="33"/>
      <c r="P197" s="33"/>
      <c r="Q197" s="33"/>
      <c r="R197" s="33"/>
      <c r="S197" s="33"/>
      <c r="T197" s="33"/>
      <c r="U197" s="33"/>
      <c r="V197" s="33"/>
      <c r="W197" s="33"/>
      <c r="X197" s="33"/>
      <c r="Y197" s="33"/>
      <c r="Z197" s="33"/>
      <c r="AA197" s="33"/>
      <c r="AB197" s="33"/>
      <c r="AC197" s="33"/>
      <c r="AD197" s="33"/>
      <c r="AE197" s="33"/>
    </row>
  </sheetData>
  <autoFilter ref="C125:K196" xr:uid="{00000000-0009-0000-0000-000005000000}"/>
  <mergeCells count="15">
    <mergeCell ref="E112:H112"/>
    <mergeCell ref="E116:H116"/>
    <mergeCell ref="E114:H114"/>
    <mergeCell ref="E118:H118"/>
    <mergeCell ref="L2:V2"/>
    <mergeCell ref="E31:H31"/>
    <mergeCell ref="E85:H85"/>
    <mergeCell ref="E89:H89"/>
    <mergeCell ref="E87:H87"/>
    <mergeCell ref="E91:H91"/>
    <mergeCell ref="E7:H7"/>
    <mergeCell ref="E11:H11"/>
    <mergeCell ref="E9:H9"/>
    <mergeCell ref="E13:H13"/>
    <mergeCell ref="E22:H22"/>
  </mergeCells>
  <pageMargins left="0.39374999999999999" right="0.39374999999999999" top="0.39374999999999999" bottom="0.39374999999999999" header="0" footer="0"/>
  <pageSetup paperSize="9" fitToHeight="100" orientation="portrait" blackAndWhite="1"/>
  <headerFooter>
    <oddFooter>&amp;CStrana &amp;P z &amp;N</oddFooter>
  </headerFooter>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2:BM241"/>
  <sheetViews>
    <sheetView showGridLines="0" tabSelected="1" topLeftCell="A201" workbookViewId="0">
      <selection activeCell="W223" sqref="W223"/>
    </sheetView>
  </sheetViews>
  <sheetFormatPr defaultRowHeight="15"/>
  <cols>
    <col min="1" max="1" width="8.33203125" style="1" customWidth="1"/>
    <col min="2" max="2" width="1.1640625" style="1" customWidth="1"/>
    <col min="3" max="3" width="4.1640625" style="1" customWidth="1"/>
    <col min="4" max="4" width="4.33203125" style="1" customWidth="1"/>
    <col min="5" max="5" width="17.1640625" style="1" customWidth="1"/>
    <col min="6" max="6" width="50.83203125" style="1" customWidth="1"/>
    <col min="7" max="7" width="7.5" style="1" customWidth="1"/>
    <col min="8" max="8" width="14" style="1" customWidth="1"/>
    <col min="9" max="9" width="15.83203125" style="1" customWidth="1"/>
    <col min="10" max="11" width="22.33203125" style="1" customWidth="1"/>
    <col min="12" max="12" width="9.33203125" style="1" customWidth="1"/>
    <col min="13" max="13" width="10.83203125" style="1" hidden="1" customWidth="1"/>
    <col min="14" max="14" width="9.33203125" style="1" hidden="1"/>
    <col min="15" max="20" width="14.1640625" style="1" hidden="1" customWidth="1"/>
    <col min="21" max="21" width="16.33203125" style="1" hidden="1" customWidth="1"/>
    <col min="22" max="22" width="12.33203125" style="1" customWidth="1"/>
    <col min="23" max="23" width="16.33203125" style="1" customWidth="1"/>
    <col min="24" max="24" width="12.33203125" style="1" customWidth="1"/>
    <col min="25" max="25" width="15" style="1" customWidth="1"/>
    <col min="26" max="26" width="11" style="1" customWidth="1"/>
    <col min="27" max="27" width="15" style="1" customWidth="1"/>
    <col min="28" max="28" width="16.33203125" style="1" customWidth="1"/>
    <col min="29" max="29" width="11" style="1" customWidth="1"/>
    <col min="30" max="30" width="15" style="1" customWidth="1"/>
    <col min="31" max="31" width="16.33203125" style="1" customWidth="1"/>
    <col min="44" max="65" width="9.33203125" style="1" hidden="1"/>
  </cols>
  <sheetData>
    <row r="2" spans="1:46" s="1" customFormat="1" ht="36.950000000000003" customHeight="1">
      <c r="L2" s="263" t="s">
        <v>5</v>
      </c>
      <c r="M2" s="248"/>
      <c r="N2" s="248"/>
      <c r="O2" s="248"/>
      <c r="P2" s="248"/>
      <c r="Q2" s="248"/>
      <c r="R2" s="248"/>
      <c r="S2" s="248"/>
      <c r="T2" s="248"/>
      <c r="U2" s="248"/>
      <c r="V2" s="248"/>
      <c r="AT2" s="18" t="s">
        <v>107</v>
      </c>
    </row>
    <row r="3" spans="1:46" s="1" customFormat="1" ht="6.95" customHeight="1">
      <c r="B3" s="19"/>
      <c r="C3" s="20"/>
      <c r="D3" s="20"/>
      <c r="E3" s="20"/>
      <c r="F3" s="20"/>
      <c r="G3" s="20"/>
      <c r="H3" s="20"/>
      <c r="I3" s="20"/>
      <c r="J3" s="20"/>
      <c r="K3" s="20"/>
      <c r="L3" s="21"/>
      <c r="AT3" s="18" t="s">
        <v>83</v>
      </c>
    </row>
    <row r="4" spans="1:46" s="1" customFormat="1" ht="24.95" customHeight="1">
      <c r="B4" s="21"/>
      <c r="D4" s="22" t="s">
        <v>111</v>
      </c>
      <c r="L4" s="21"/>
      <c r="M4" s="99" t="s">
        <v>10</v>
      </c>
      <c r="AT4" s="18" t="s">
        <v>3</v>
      </c>
    </row>
    <row r="5" spans="1:46" s="1" customFormat="1" ht="6.95" customHeight="1">
      <c r="B5" s="21"/>
      <c r="L5" s="21"/>
    </row>
    <row r="6" spans="1:46" s="1" customFormat="1" ht="12" customHeight="1">
      <c r="B6" s="21"/>
      <c r="D6" s="28" t="s">
        <v>16</v>
      </c>
      <c r="L6" s="21"/>
    </row>
    <row r="7" spans="1:46" s="1" customFormat="1" ht="16.5" customHeight="1">
      <c r="B7" s="21"/>
      <c r="E7" s="264" t="str">
        <f>'Rekapitulace stavby'!K6</f>
        <v>Brno, VDJ Chochola, rekonstrukce stavební části a technologie</v>
      </c>
      <c r="F7" s="265"/>
      <c r="G7" s="265"/>
      <c r="H7" s="265"/>
      <c r="L7" s="21"/>
    </row>
    <row r="8" spans="1:46" s="1" customFormat="1" ht="12" customHeight="1">
      <c r="B8" s="21"/>
      <c r="D8" s="28" t="s">
        <v>112</v>
      </c>
      <c r="L8" s="21"/>
    </row>
    <row r="9" spans="1:46" s="2" customFormat="1" ht="16.5" customHeight="1">
      <c r="A9" s="33"/>
      <c r="B9" s="34"/>
      <c r="C9" s="33"/>
      <c r="D9" s="33"/>
      <c r="E9" s="264" t="s">
        <v>113</v>
      </c>
      <c r="F9" s="267"/>
      <c r="G9" s="267"/>
      <c r="H9" s="267"/>
      <c r="I9" s="33"/>
      <c r="J9" s="33"/>
      <c r="K9" s="33"/>
      <c r="L9" s="43"/>
      <c r="S9" s="33"/>
      <c r="T9" s="33"/>
      <c r="U9" s="33"/>
      <c r="V9" s="33"/>
      <c r="W9" s="33"/>
      <c r="X9" s="33"/>
      <c r="Y9" s="33"/>
      <c r="Z9" s="33"/>
      <c r="AA9" s="33"/>
      <c r="AB9" s="33"/>
      <c r="AC9" s="33"/>
      <c r="AD9" s="33"/>
      <c r="AE9" s="33"/>
    </row>
    <row r="10" spans="1:46" s="2" customFormat="1" ht="12" customHeight="1">
      <c r="A10" s="33"/>
      <c r="B10" s="34"/>
      <c r="C10" s="33"/>
      <c r="D10" s="28" t="s">
        <v>114</v>
      </c>
      <c r="E10" s="33"/>
      <c r="F10" s="33"/>
      <c r="G10" s="33"/>
      <c r="H10" s="33"/>
      <c r="I10" s="33"/>
      <c r="J10" s="33"/>
      <c r="K10" s="33"/>
      <c r="L10" s="43"/>
      <c r="S10" s="33"/>
      <c r="T10" s="33"/>
      <c r="U10" s="33"/>
      <c r="V10" s="33"/>
      <c r="W10" s="33"/>
      <c r="X10" s="33"/>
      <c r="Y10" s="33"/>
      <c r="Z10" s="33"/>
      <c r="AA10" s="33"/>
      <c r="AB10" s="33"/>
      <c r="AC10" s="33"/>
      <c r="AD10" s="33"/>
      <c r="AE10" s="33"/>
    </row>
    <row r="11" spans="1:46" s="2" customFormat="1" ht="16.5" customHeight="1">
      <c r="A11" s="33"/>
      <c r="B11" s="34"/>
      <c r="C11" s="33"/>
      <c r="D11" s="33"/>
      <c r="E11" s="220" t="s">
        <v>1985</v>
      </c>
      <c r="F11" s="267"/>
      <c r="G11" s="267"/>
      <c r="H11" s="267"/>
      <c r="I11" s="33"/>
      <c r="J11" s="33"/>
      <c r="K11" s="33"/>
      <c r="L11" s="43"/>
      <c r="S11" s="33"/>
      <c r="T11" s="33"/>
      <c r="U11" s="33"/>
      <c r="V11" s="33"/>
      <c r="W11" s="33"/>
      <c r="X11" s="33"/>
      <c r="Y11" s="33"/>
      <c r="Z11" s="33"/>
      <c r="AA11" s="33"/>
      <c r="AB11" s="33"/>
      <c r="AC11" s="33"/>
      <c r="AD11" s="33"/>
      <c r="AE11" s="33"/>
    </row>
    <row r="12" spans="1:46" s="2" customFormat="1" ht="11.25">
      <c r="A12" s="33"/>
      <c r="B12" s="34"/>
      <c r="C12" s="33"/>
      <c r="D12" s="33"/>
      <c r="E12" s="33"/>
      <c r="F12" s="33"/>
      <c r="G12" s="33"/>
      <c r="H12" s="33"/>
      <c r="I12" s="33"/>
      <c r="J12" s="33"/>
      <c r="K12" s="33"/>
      <c r="L12" s="43"/>
      <c r="S12" s="33"/>
      <c r="T12" s="33"/>
      <c r="U12" s="33"/>
      <c r="V12" s="33"/>
      <c r="W12" s="33"/>
      <c r="X12" s="33"/>
      <c r="Y12" s="33"/>
      <c r="Z12" s="33"/>
      <c r="AA12" s="33"/>
      <c r="AB12" s="33"/>
      <c r="AC12" s="33"/>
      <c r="AD12" s="33"/>
      <c r="AE12" s="33"/>
    </row>
    <row r="13" spans="1:46" s="2" customFormat="1" ht="12" customHeight="1">
      <c r="A13" s="33"/>
      <c r="B13" s="34"/>
      <c r="C13" s="33"/>
      <c r="D13" s="28" t="s">
        <v>18</v>
      </c>
      <c r="E13" s="33"/>
      <c r="F13" s="26" t="s">
        <v>1</v>
      </c>
      <c r="G13" s="33"/>
      <c r="H13" s="33"/>
      <c r="I13" s="28" t="s">
        <v>19</v>
      </c>
      <c r="J13" s="26" t="s">
        <v>1</v>
      </c>
      <c r="K13" s="33"/>
      <c r="L13" s="43"/>
      <c r="S13" s="33"/>
      <c r="T13" s="33"/>
      <c r="U13" s="33"/>
      <c r="V13" s="33"/>
      <c r="W13" s="33"/>
      <c r="X13" s="33"/>
      <c r="Y13" s="33"/>
      <c r="Z13" s="33"/>
      <c r="AA13" s="33"/>
      <c r="AB13" s="33"/>
      <c r="AC13" s="33"/>
      <c r="AD13" s="33"/>
      <c r="AE13" s="33"/>
    </row>
    <row r="14" spans="1:46" s="2" customFormat="1" ht="12" customHeight="1">
      <c r="A14" s="33"/>
      <c r="B14" s="34"/>
      <c r="C14" s="33"/>
      <c r="D14" s="28" t="s">
        <v>20</v>
      </c>
      <c r="E14" s="33"/>
      <c r="F14" s="26" t="s">
        <v>21</v>
      </c>
      <c r="G14" s="33"/>
      <c r="H14" s="33"/>
      <c r="I14" s="28" t="s">
        <v>22</v>
      </c>
      <c r="J14" s="56" t="str">
        <f>'Rekapitulace stavby'!AN8</f>
        <v>23. 4. 2025</v>
      </c>
      <c r="K14" s="33"/>
      <c r="L14" s="43"/>
      <c r="S14" s="33"/>
      <c r="T14" s="33"/>
      <c r="U14" s="33"/>
      <c r="V14" s="33"/>
      <c r="W14" s="33"/>
      <c r="X14" s="33"/>
      <c r="Y14" s="33"/>
      <c r="Z14" s="33"/>
      <c r="AA14" s="33"/>
      <c r="AB14" s="33"/>
      <c r="AC14" s="33"/>
      <c r="AD14" s="33"/>
      <c r="AE14" s="33"/>
    </row>
    <row r="15" spans="1:46" s="2" customFormat="1" ht="10.9" customHeight="1">
      <c r="A15" s="33"/>
      <c r="B15" s="34"/>
      <c r="C15" s="33"/>
      <c r="D15" s="33"/>
      <c r="E15" s="33"/>
      <c r="F15" s="33"/>
      <c r="G15" s="33"/>
      <c r="H15" s="33"/>
      <c r="I15" s="33"/>
      <c r="J15" s="33"/>
      <c r="K15" s="33"/>
      <c r="L15" s="43"/>
      <c r="S15" s="33"/>
      <c r="T15" s="33"/>
      <c r="U15" s="33"/>
      <c r="V15" s="33"/>
      <c r="W15" s="33"/>
      <c r="X15" s="33"/>
      <c r="Y15" s="33"/>
      <c r="Z15" s="33"/>
      <c r="AA15" s="33"/>
      <c r="AB15" s="33"/>
      <c r="AC15" s="33"/>
      <c r="AD15" s="33"/>
      <c r="AE15" s="33"/>
    </row>
    <row r="16" spans="1:46" s="2" customFormat="1" ht="12" customHeight="1">
      <c r="A16" s="33"/>
      <c r="B16" s="34"/>
      <c r="C16" s="33"/>
      <c r="D16" s="28" t="s">
        <v>24</v>
      </c>
      <c r="E16" s="33"/>
      <c r="F16" s="33"/>
      <c r="G16" s="33"/>
      <c r="H16" s="33"/>
      <c r="I16" s="28" t="s">
        <v>25</v>
      </c>
      <c r="J16" s="26" t="str">
        <f>IF('Rekapitulace stavby'!AN10="","",'Rekapitulace stavby'!AN10)</f>
        <v/>
      </c>
      <c r="K16" s="33"/>
      <c r="L16" s="43"/>
      <c r="S16" s="33"/>
      <c r="T16" s="33"/>
      <c r="U16" s="33"/>
      <c r="V16" s="33"/>
      <c r="W16" s="33"/>
      <c r="X16" s="33"/>
      <c r="Y16" s="33"/>
      <c r="Z16" s="33"/>
      <c r="AA16" s="33"/>
      <c r="AB16" s="33"/>
      <c r="AC16" s="33"/>
      <c r="AD16" s="33"/>
      <c r="AE16" s="33"/>
    </row>
    <row r="17" spans="1:31" s="2" customFormat="1" ht="18" customHeight="1">
      <c r="A17" s="33"/>
      <c r="B17" s="34"/>
      <c r="C17" s="33"/>
      <c r="D17" s="33"/>
      <c r="E17" s="26" t="str">
        <f>IF('Rekapitulace stavby'!E11="","",'Rekapitulace stavby'!E11)</f>
        <v>Statutární město Brno</v>
      </c>
      <c r="F17" s="33"/>
      <c r="G17" s="33"/>
      <c r="H17" s="33"/>
      <c r="I17" s="28" t="s">
        <v>27</v>
      </c>
      <c r="J17" s="26" t="str">
        <f>IF('Rekapitulace stavby'!AN11="","",'Rekapitulace stavby'!AN11)</f>
        <v/>
      </c>
      <c r="K17" s="33"/>
      <c r="L17" s="43"/>
      <c r="S17" s="33"/>
      <c r="T17" s="33"/>
      <c r="U17" s="33"/>
      <c r="V17" s="33"/>
      <c r="W17" s="33"/>
      <c r="X17" s="33"/>
      <c r="Y17" s="33"/>
      <c r="Z17" s="33"/>
      <c r="AA17" s="33"/>
      <c r="AB17" s="33"/>
      <c r="AC17" s="33"/>
      <c r="AD17" s="33"/>
      <c r="AE17" s="33"/>
    </row>
    <row r="18" spans="1:31" s="2" customFormat="1" ht="6.95" customHeight="1">
      <c r="A18" s="33"/>
      <c r="B18" s="34"/>
      <c r="C18" s="33"/>
      <c r="D18" s="33"/>
      <c r="E18" s="33"/>
      <c r="F18" s="33"/>
      <c r="G18" s="33"/>
      <c r="H18" s="33"/>
      <c r="I18" s="33"/>
      <c r="J18" s="33"/>
      <c r="K18" s="33"/>
      <c r="L18" s="43"/>
      <c r="S18" s="33"/>
      <c r="T18" s="33"/>
      <c r="U18" s="33"/>
      <c r="V18" s="33"/>
      <c r="W18" s="33"/>
      <c r="X18" s="33"/>
      <c r="Y18" s="33"/>
      <c r="Z18" s="33"/>
      <c r="AA18" s="33"/>
      <c r="AB18" s="33"/>
      <c r="AC18" s="33"/>
      <c r="AD18" s="33"/>
      <c r="AE18" s="33"/>
    </row>
    <row r="19" spans="1:31" s="2" customFormat="1" ht="12" customHeight="1">
      <c r="A19" s="33"/>
      <c r="B19" s="34"/>
      <c r="C19" s="33"/>
      <c r="D19" s="28" t="s">
        <v>28</v>
      </c>
      <c r="E19" s="33"/>
      <c r="F19" s="33"/>
      <c r="G19" s="33"/>
      <c r="H19" s="33"/>
      <c r="I19" s="28" t="s">
        <v>25</v>
      </c>
      <c r="J19" s="29" t="str">
        <f>'Rekapitulace stavby'!AN13</f>
        <v>Vyplň údaj</v>
      </c>
      <c r="K19" s="33"/>
      <c r="L19" s="43"/>
      <c r="S19" s="33"/>
      <c r="T19" s="33"/>
      <c r="U19" s="33"/>
      <c r="V19" s="33"/>
      <c r="W19" s="33"/>
      <c r="X19" s="33"/>
      <c r="Y19" s="33"/>
      <c r="Z19" s="33"/>
      <c r="AA19" s="33"/>
      <c r="AB19" s="33"/>
      <c r="AC19" s="33"/>
      <c r="AD19" s="33"/>
      <c r="AE19" s="33"/>
    </row>
    <row r="20" spans="1:31" s="2" customFormat="1" ht="18" customHeight="1">
      <c r="A20" s="33"/>
      <c r="B20" s="34"/>
      <c r="C20" s="33"/>
      <c r="D20" s="33"/>
      <c r="E20" s="268" t="str">
        <f>'Rekapitulace stavby'!E14</f>
        <v>Vyplň údaj</v>
      </c>
      <c r="F20" s="247"/>
      <c r="G20" s="247"/>
      <c r="H20" s="247"/>
      <c r="I20" s="28" t="s">
        <v>27</v>
      </c>
      <c r="J20" s="29" t="str">
        <f>'Rekapitulace stavby'!AN14</f>
        <v>Vyplň údaj</v>
      </c>
      <c r="K20" s="33"/>
      <c r="L20" s="43"/>
      <c r="S20" s="33"/>
      <c r="T20" s="33"/>
      <c r="U20" s="33"/>
      <c r="V20" s="33"/>
      <c r="W20" s="33"/>
      <c r="X20" s="33"/>
      <c r="Y20" s="33"/>
      <c r="Z20" s="33"/>
      <c r="AA20" s="33"/>
      <c r="AB20" s="33"/>
      <c r="AC20" s="33"/>
      <c r="AD20" s="33"/>
      <c r="AE20" s="33"/>
    </row>
    <row r="21" spans="1:31" s="2" customFormat="1" ht="6.95" customHeight="1">
      <c r="A21" s="33"/>
      <c r="B21" s="34"/>
      <c r="C21" s="33"/>
      <c r="D21" s="33"/>
      <c r="E21" s="33"/>
      <c r="F21" s="33"/>
      <c r="G21" s="33"/>
      <c r="H21" s="33"/>
      <c r="I21" s="33"/>
      <c r="J21" s="33"/>
      <c r="K21" s="33"/>
      <c r="L21" s="43"/>
      <c r="S21" s="33"/>
      <c r="T21" s="33"/>
      <c r="U21" s="33"/>
      <c r="V21" s="33"/>
      <c r="W21" s="33"/>
      <c r="X21" s="33"/>
      <c r="Y21" s="33"/>
      <c r="Z21" s="33"/>
      <c r="AA21" s="33"/>
      <c r="AB21" s="33"/>
      <c r="AC21" s="33"/>
      <c r="AD21" s="33"/>
      <c r="AE21" s="33"/>
    </row>
    <row r="22" spans="1:31" s="2" customFormat="1" ht="12" customHeight="1">
      <c r="A22" s="33"/>
      <c r="B22" s="34"/>
      <c r="C22" s="33"/>
      <c r="D22" s="28" t="s">
        <v>30</v>
      </c>
      <c r="E22" s="33"/>
      <c r="F22" s="33"/>
      <c r="G22" s="33"/>
      <c r="H22" s="33"/>
      <c r="I22" s="28" t="s">
        <v>25</v>
      </c>
      <c r="J22" s="26" t="str">
        <f>IF('Rekapitulace stavby'!AN16="","",'Rekapitulace stavby'!AN16)</f>
        <v/>
      </c>
      <c r="K22" s="33"/>
      <c r="L22" s="43"/>
      <c r="S22" s="33"/>
      <c r="T22" s="33"/>
      <c r="U22" s="33"/>
      <c r="V22" s="33"/>
      <c r="W22" s="33"/>
      <c r="X22" s="33"/>
      <c r="Y22" s="33"/>
      <c r="Z22" s="33"/>
      <c r="AA22" s="33"/>
      <c r="AB22" s="33"/>
      <c r="AC22" s="33"/>
      <c r="AD22" s="33"/>
      <c r="AE22" s="33"/>
    </row>
    <row r="23" spans="1:31" s="2" customFormat="1" ht="18" customHeight="1">
      <c r="A23" s="33"/>
      <c r="B23" s="34"/>
      <c r="C23" s="33"/>
      <c r="D23" s="33"/>
      <c r="E23" s="26" t="str">
        <f>IF('Rekapitulace stavby'!E17="","",'Rekapitulace stavby'!E17)</f>
        <v>Sweco a.s., divize Morava</v>
      </c>
      <c r="F23" s="33"/>
      <c r="G23" s="33"/>
      <c r="H23" s="33"/>
      <c r="I23" s="28" t="s">
        <v>27</v>
      </c>
      <c r="J23" s="26" t="str">
        <f>IF('Rekapitulace stavby'!AN17="","",'Rekapitulace stavby'!AN17)</f>
        <v/>
      </c>
      <c r="K23" s="33"/>
      <c r="L23" s="43"/>
      <c r="S23" s="33"/>
      <c r="T23" s="33"/>
      <c r="U23" s="33"/>
      <c r="V23" s="33"/>
      <c r="W23" s="33"/>
      <c r="X23" s="33"/>
      <c r="Y23" s="33"/>
      <c r="Z23" s="33"/>
      <c r="AA23" s="33"/>
      <c r="AB23" s="33"/>
      <c r="AC23" s="33"/>
      <c r="AD23" s="33"/>
      <c r="AE23" s="33"/>
    </row>
    <row r="24" spans="1:31" s="2" customFormat="1" ht="6.95" customHeight="1">
      <c r="A24" s="33"/>
      <c r="B24" s="34"/>
      <c r="C24" s="33"/>
      <c r="D24" s="33"/>
      <c r="E24" s="33"/>
      <c r="F24" s="33"/>
      <c r="G24" s="33"/>
      <c r="H24" s="33"/>
      <c r="I24" s="33"/>
      <c r="J24" s="33"/>
      <c r="K24" s="33"/>
      <c r="L24" s="43"/>
      <c r="S24" s="33"/>
      <c r="T24" s="33"/>
      <c r="U24" s="33"/>
      <c r="V24" s="33"/>
      <c r="W24" s="33"/>
      <c r="X24" s="33"/>
      <c r="Y24" s="33"/>
      <c r="Z24" s="33"/>
      <c r="AA24" s="33"/>
      <c r="AB24" s="33"/>
      <c r="AC24" s="33"/>
      <c r="AD24" s="33"/>
      <c r="AE24" s="33"/>
    </row>
    <row r="25" spans="1:31" s="2" customFormat="1" ht="12" customHeight="1">
      <c r="A25" s="33"/>
      <c r="B25" s="34"/>
      <c r="C25" s="33"/>
      <c r="D25" s="28" t="s">
        <v>33</v>
      </c>
      <c r="E25" s="33"/>
      <c r="F25" s="33"/>
      <c r="G25" s="33"/>
      <c r="H25" s="33"/>
      <c r="I25" s="28" t="s">
        <v>25</v>
      </c>
      <c r="J25" s="26" t="str">
        <f>IF('Rekapitulace stavby'!AN19="","",'Rekapitulace stavby'!AN19)</f>
        <v/>
      </c>
      <c r="K25" s="33"/>
      <c r="L25" s="43"/>
      <c r="S25" s="33"/>
      <c r="T25" s="33"/>
      <c r="U25" s="33"/>
      <c r="V25" s="33"/>
      <c r="W25" s="33"/>
      <c r="X25" s="33"/>
      <c r="Y25" s="33"/>
      <c r="Z25" s="33"/>
      <c r="AA25" s="33"/>
      <c r="AB25" s="33"/>
      <c r="AC25" s="33"/>
      <c r="AD25" s="33"/>
      <c r="AE25" s="33"/>
    </row>
    <row r="26" spans="1:31" s="2" customFormat="1" ht="18" customHeight="1">
      <c r="A26" s="33"/>
      <c r="B26" s="34"/>
      <c r="C26" s="33"/>
      <c r="D26" s="33"/>
      <c r="E26" s="26" t="str">
        <f>IF('Rekapitulace stavby'!E20="","",'Rekapitulace stavby'!E20)</f>
        <v xml:space="preserve"> </v>
      </c>
      <c r="F26" s="33"/>
      <c r="G26" s="33"/>
      <c r="H26" s="33"/>
      <c r="I26" s="28" t="s">
        <v>27</v>
      </c>
      <c r="J26" s="26" t="str">
        <f>IF('Rekapitulace stavby'!AN20="","",'Rekapitulace stavby'!AN20)</f>
        <v/>
      </c>
      <c r="K26" s="33"/>
      <c r="L26" s="43"/>
      <c r="S26" s="33"/>
      <c r="T26" s="33"/>
      <c r="U26" s="33"/>
      <c r="V26" s="33"/>
      <c r="W26" s="33"/>
      <c r="X26" s="33"/>
      <c r="Y26" s="33"/>
      <c r="Z26" s="33"/>
      <c r="AA26" s="33"/>
      <c r="AB26" s="33"/>
      <c r="AC26" s="33"/>
      <c r="AD26" s="33"/>
      <c r="AE26" s="33"/>
    </row>
    <row r="27" spans="1:31" s="2" customFormat="1" ht="6.95" customHeight="1">
      <c r="A27" s="33"/>
      <c r="B27" s="34"/>
      <c r="C27" s="33"/>
      <c r="D27" s="33"/>
      <c r="E27" s="33"/>
      <c r="F27" s="33"/>
      <c r="G27" s="33"/>
      <c r="H27" s="33"/>
      <c r="I27" s="33"/>
      <c r="J27" s="33"/>
      <c r="K27" s="33"/>
      <c r="L27" s="43"/>
      <c r="S27" s="33"/>
      <c r="T27" s="33"/>
      <c r="U27" s="33"/>
      <c r="V27" s="33"/>
      <c r="W27" s="33"/>
      <c r="X27" s="33"/>
      <c r="Y27" s="33"/>
      <c r="Z27" s="33"/>
      <c r="AA27" s="33"/>
      <c r="AB27" s="33"/>
      <c r="AC27" s="33"/>
      <c r="AD27" s="33"/>
      <c r="AE27" s="33"/>
    </row>
    <row r="28" spans="1:31" s="2" customFormat="1" ht="12" customHeight="1">
      <c r="A28" s="33"/>
      <c r="B28" s="34"/>
      <c r="C28" s="33"/>
      <c r="D28" s="28" t="s">
        <v>34</v>
      </c>
      <c r="E28" s="33"/>
      <c r="F28" s="33"/>
      <c r="G28" s="33"/>
      <c r="H28" s="33"/>
      <c r="I28" s="33"/>
      <c r="J28" s="33"/>
      <c r="K28" s="33"/>
      <c r="L28" s="43"/>
      <c r="S28" s="33"/>
      <c r="T28" s="33"/>
      <c r="U28" s="33"/>
      <c r="V28" s="33"/>
      <c r="W28" s="33"/>
      <c r="X28" s="33"/>
      <c r="Y28" s="33"/>
      <c r="Z28" s="33"/>
      <c r="AA28" s="33"/>
      <c r="AB28" s="33"/>
      <c r="AC28" s="33"/>
      <c r="AD28" s="33"/>
      <c r="AE28" s="33"/>
    </row>
    <row r="29" spans="1:31" s="8" customFormat="1" ht="16.5" customHeight="1">
      <c r="A29" s="101"/>
      <c r="B29" s="102"/>
      <c r="C29" s="101"/>
      <c r="D29" s="101"/>
      <c r="E29" s="252" t="s">
        <v>1</v>
      </c>
      <c r="F29" s="252"/>
      <c r="G29" s="252"/>
      <c r="H29" s="252"/>
      <c r="I29" s="101"/>
      <c r="J29" s="101"/>
      <c r="K29" s="101"/>
      <c r="L29" s="103"/>
      <c r="S29" s="101"/>
      <c r="T29" s="101"/>
      <c r="U29" s="101"/>
      <c r="V29" s="101"/>
      <c r="W29" s="101"/>
      <c r="X29" s="101"/>
      <c r="Y29" s="101"/>
      <c r="Z29" s="101"/>
      <c r="AA29" s="101"/>
      <c r="AB29" s="101"/>
      <c r="AC29" s="101"/>
      <c r="AD29" s="101"/>
      <c r="AE29" s="101"/>
    </row>
    <row r="30" spans="1:31" s="2" customFormat="1" ht="6.95" customHeight="1">
      <c r="A30" s="33"/>
      <c r="B30" s="34"/>
      <c r="C30" s="33"/>
      <c r="D30" s="33"/>
      <c r="E30" s="33"/>
      <c r="F30" s="33"/>
      <c r="G30" s="33"/>
      <c r="H30" s="33"/>
      <c r="I30" s="33"/>
      <c r="J30" s="33"/>
      <c r="K30" s="33"/>
      <c r="L30" s="43"/>
      <c r="S30" s="33"/>
      <c r="T30" s="33"/>
      <c r="U30" s="33"/>
      <c r="V30" s="33"/>
      <c r="W30" s="33"/>
      <c r="X30" s="33"/>
      <c r="Y30" s="33"/>
      <c r="Z30" s="33"/>
      <c r="AA30" s="33"/>
      <c r="AB30" s="33"/>
      <c r="AC30" s="33"/>
      <c r="AD30" s="33"/>
      <c r="AE30" s="33"/>
    </row>
    <row r="31" spans="1:31" s="2" customFormat="1" ht="6.95" customHeight="1">
      <c r="A31" s="33"/>
      <c r="B31" s="34"/>
      <c r="C31" s="33"/>
      <c r="D31" s="67"/>
      <c r="E31" s="67"/>
      <c r="F31" s="67"/>
      <c r="G31" s="67"/>
      <c r="H31" s="67"/>
      <c r="I31" s="67"/>
      <c r="J31" s="67"/>
      <c r="K31" s="67"/>
      <c r="L31" s="43"/>
      <c r="S31" s="33"/>
      <c r="T31" s="33"/>
      <c r="U31" s="33"/>
      <c r="V31" s="33"/>
      <c r="W31" s="33"/>
      <c r="X31" s="33"/>
      <c r="Y31" s="33"/>
      <c r="Z31" s="33"/>
      <c r="AA31" s="33"/>
      <c r="AB31" s="33"/>
      <c r="AC31" s="33"/>
      <c r="AD31" s="33"/>
      <c r="AE31" s="33"/>
    </row>
    <row r="32" spans="1:31" s="2" customFormat="1" ht="25.35" customHeight="1">
      <c r="A32" s="33"/>
      <c r="B32" s="34"/>
      <c r="C32" s="33"/>
      <c r="D32" s="104" t="s">
        <v>35</v>
      </c>
      <c r="E32" s="33"/>
      <c r="F32" s="33"/>
      <c r="G32" s="33"/>
      <c r="H32" s="33"/>
      <c r="I32" s="33"/>
      <c r="J32" s="72">
        <f>ROUND(J122, 2)</f>
        <v>0</v>
      </c>
      <c r="K32" s="33"/>
      <c r="L32" s="43"/>
      <c r="S32" s="33"/>
      <c r="T32" s="33"/>
      <c r="U32" s="33"/>
      <c r="V32" s="33"/>
      <c r="W32" s="33"/>
      <c r="X32" s="33"/>
      <c r="Y32" s="33"/>
      <c r="Z32" s="33"/>
      <c r="AA32" s="33"/>
      <c r="AB32" s="33"/>
      <c r="AC32" s="33"/>
      <c r="AD32" s="33"/>
      <c r="AE32" s="33"/>
    </row>
    <row r="33" spans="1:31" s="2" customFormat="1" ht="6.95" customHeight="1">
      <c r="A33" s="33"/>
      <c r="B33" s="34"/>
      <c r="C33" s="33"/>
      <c r="D33" s="67"/>
      <c r="E33" s="67"/>
      <c r="F33" s="67"/>
      <c r="G33" s="67"/>
      <c r="H33" s="67"/>
      <c r="I33" s="67"/>
      <c r="J33" s="67"/>
      <c r="K33" s="67"/>
      <c r="L33" s="43"/>
      <c r="S33" s="33"/>
      <c r="T33" s="33"/>
      <c r="U33" s="33"/>
      <c r="V33" s="33"/>
      <c r="W33" s="33"/>
      <c r="X33" s="33"/>
      <c r="Y33" s="33"/>
      <c r="Z33" s="33"/>
      <c r="AA33" s="33"/>
      <c r="AB33" s="33"/>
      <c r="AC33" s="33"/>
      <c r="AD33" s="33"/>
      <c r="AE33" s="33"/>
    </row>
    <row r="34" spans="1:31" s="2" customFormat="1" ht="14.45" customHeight="1">
      <c r="A34" s="33"/>
      <c r="B34" s="34"/>
      <c r="C34" s="33"/>
      <c r="D34" s="33"/>
      <c r="E34" s="33"/>
      <c r="F34" s="37" t="s">
        <v>37</v>
      </c>
      <c r="G34" s="33"/>
      <c r="H34" s="33"/>
      <c r="I34" s="37" t="s">
        <v>36</v>
      </c>
      <c r="J34" s="37" t="s">
        <v>38</v>
      </c>
      <c r="K34" s="33"/>
      <c r="L34" s="43"/>
      <c r="S34" s="33"/>
      <c r="T34" s="33"/>
      <c r="U34" s="33"/>
      <c r="V34" s="33"/>
      <c r="W34" s="33"/>
      <c r="X34" s="33"/>
      <c r="Y34" s="33"/>
      <c r="Z34" s="33"/>
      <c r="AA34" s="33"/>
      <c r="AB34" s="33"/>
      <c r="AC34" s="33"/>
      <c r="AD34" s="33"/>
      <c r="AE34" s="33"/>
    </row>
    <row r="35" spans="1:31" s="2" customFormat="1" ht="14.45" customHeight="1">
      <c r="A35" s="33"/>
      <c r="B35" s="34"/>
      <c r="C35" s="33"/>
      <c r="D35" s="100" t="s">
        <v>39</v>
      </c>
      <c r="E35" s="28" t="s">
        <v>40</v>
      </c>
      <c r="F35" s="105">
        <f>ROUND((SUM(BE122:BE240)),  2)</f>
        <v>0</v>
      </c>
      <c r="G35" s="33"/>
      <c r="H35" s="33"/>
      <c r="I35" s="106">
        <v>0.21</v>
      </c>
      <c r="J35" s="105">
        <f>ROUND(((SUM(BE122:BE240))*I35),  2)</f>
        <v>0</v>
      </c>
      <c r="K35" s="33"/>
      <c r="L35" s="43"/>
      <c r="S35" s="33"/>
      <c r="T35" s="33"/>
      <c r="U35" s="33"/>
      <c r="V35" s="33"/>
      <c r="W35" s="33"/>
      <c r="X35" s="33"/>
      <c r="Y35" s="33"/>
      <c r="Z35" s="33"/>
      <c r="AA35" s="33"/>
      <c r="AB35" s="33"/>
      <c r="AC35" s="33"/>
      <c r="AD35" s="33"/>
      <c r="AE35" s="33"/>
    </row>
    <row r="36" spans="1:31" s="2" customFormat="1" ht="14.45" customHeight="1">
      <c r="A36" s="33"/>
      <c r="B36" s="34"/>
      <c r="C36" s="33"/>
      <c r="D36" s="33"/>
      <c r="E36" s="28" t="s">
        <v>41</v>
      </c>
      <c r="F36" s="105">
        <f>ROUND((SUM(BF122:BF240)),  2)</f>
        <v>0</v>
      </c>
      <c r="G36" s="33"/>
      <c r="H36" s="33"/>
      <c r="I36" s="106">
        <v>0.12</v>
      </c>
      <c r="J36" s="105">
        <f>ROUND(((SUM(BF122:BF240))*I36),  2)</f>
        <v>0</v>
      </c>
      <c r="K36" s="33"/>
      <c r="L36" s="43"/>
      <c r="S36" s="33"/>
      <c r="T36" s="33"/>
      <c r="U36" s="33"/>
      <c r="V36" s="33"/>
      <c r="W36" s="33"/>
      <c r="X36" s="33"/>
      <c r="Y36" s="33"/>
      <c r="Z36" s="33"/>
      <c r="AA36" s="33"/>
      <c r="AB36" s="33"/>
      <c r="AC36" s="33"/>
      <c r="AD36" s="33"/>
      <c r="AE36" s="33"/>
    </row>
    <row r="37" spans="1:31" s="2" customFormat="1" ht="14.45" hidden="1" customHeight="1">
      <c r="A37" s="33"/>
      <c r="B37" s="34"/>
      <c r="C37" s="33"/>
      <c r="D37" s="33"/>
      <c r="E37" s="28" t="s">
        <v>42</v>
      </c>
      <c r="F37" s="105">
        <f>ROUND((SUM(BG122:BG240)),  2)</f>
        <v>0</v>
      </c>
      <c r="G37" s="33"/>
      <c r="H37" s="33"/>
      <c r="I37" s="106">
        <v>0.21</v>
      </c>
      <c r="J37" s="105">
        <f>0</f>
        <v>0</v>
      </c>
      <c r="K37" s="33"/>
      <c r="L37" s="43"/>
      <c r="S37" s="33"/>
      <c r="T37" s="33"/>
      <c r="U37" s="33"/>
      <c r="V37" s="33"/>
      <c r="W37" s="33"/>
      <c r="X37" s="33"/>
      <c r="Y37" s="33"/>
      <c r="Z37" s="33"/>
      <c r="AA37" s="33"/>
      <c r="AB37" s="33"/>
      <c r="AC37" s="33"/>
      <c r="AD37" s="33"/>
      <c r="AE37" s="33"/>
    </row>
    <row r="38" spans="1:31" s="2" customFormat="1" ht="14.45" hidden="1" customHeight="1">
      <c r="A38" s="33"/>
      <c r="B38" s="34"/>
      <c r="C38" s="33"/>
      <c r="D38" s="33"/>
      <c r="E38" s="28" t="s">
        <v>43</v>
      </c>
      <c r="F38" s="105">
        <f>ROUND((SUM(BH122:BH240)),  2)</f>
        <v>0</v>
      </c>
      <c r="G38" s="33"/>
      <c r="H38" s="33"/>
      <c r="I38" s="106">
        <v>0.12</v>
      </c>
      <c r="J38" s="105">
        <f>0</f>
        <v>0</v>
      </c>
      <c r="K38" s="33"/>
      <c r="L38" s="43"/>
      <c r="S38" s="33"/>
      <c r="T38" s="33"/>
      <c r="U38" s="33"/>
      <c r="V38" s="33"/>
      <c r="W38" s="33"/>
      <c r="X38" s="33"/>
      <c r="Y38" s="33"/>
      <c r="Z38" s="33"/>
      <c r="AA38" s="33"/>
      <c r="AB38" s="33"/>
      <c r="AC38" s="33"/>
      <c r="AD38" s="33"/>
      <c r="AE38" s="33"/>
    </row>
    <row r="39" spans="1:31" s="2" customFormat="1" ht="14.45" hidden="1" customHeight="1">
      <c r="A39" s="33"/>
      <c r="B39" s="34"/>
      <c r="C39" s="33"/>
      <c r="D39" s="33"/>
      <c r="E39" s="28" t="s">
        <v>44</v>
      </c>
      <c r="F39" s="105">
        <f>ROUND((SUM(BI122:BI240)),  2)</f>
        <v>0</v>
      </c>
      <c r="G39" s="33"/>
      <c r="H39" s="33"/>
      <c r="I39" s="106">
        <v>0</v>
      </c>
      <c r="J39" s="105">
        <f>0</f>
        <v>0</v>
      </c>
      <c r="K39" s="33"/>
      <c r="L39" s="43"/>
      <c r="S39" s="33"/>
      <c r="T39" s="33"/>
      <c r="U39" s="33"/>
      <c r="V39" s="33"/>
      <c r="W39" s="33"/>
      <c r="X39" s="33"/>
      <c r="Y39" s="33"/>
      <c r="Z39" s="33"/>
      <c r="AA39" s="33"/>
      <c r="AB39" s="33"/>
      <c r="AC39" s="33"/>
      <c r="AD39" s="33"/>
      <c r="AE39" s="33"/>
    </row>
    <row r="40" spans="1:31" s="2" customFormat="1" ht="6.95" customHeight="1">
      <c r="A40" s="33"/>
      <c r="B40" s="34"/>
      <c r="C40" s="33"/>
      <c r="D40" s="33"/>
      <c r="E40" s="33"/>
      <c r="F40" s="33"/>
      <c r="G40" s="33"/>
      <c r="H40" s="33"/>
      <c r="I40" s="33"/>
      <c r="J40" s="33"/>
      <c r="K40" s="33"/>
      <c r="L40" s="43"/>
      <c r="S40" s="33"/>
      <c r="T40" s="33"/>
      <c r="U40" s="33"/>
      <c r="V40" s="33"/>
      <c r="W40" s="33"/>
      <c r="X40" s="33"/>
      <c r="Y40" s="33"/>
      <c r="Z40" s="33"/>
      <c r="AA40" s="33"/>
      <c r="AB40" s="33"/>
      <c r="AC40" s="33"/>
      <c r="AD40" s="33"/>
      <c r="AE40" s="33"/>
    </row>
    <row r="41" spans="1:31" s="2" customFormat="1" ht="25.35" customHeight="1">
      <c r="A41" s="33"/>
      <c r="B41" s="34"/>
      <c r="C41" s="107"/>
      <c r="D41" s="108" t="s">
        <v>45</v>
      </c>
      <c r="E41" s="61"/>
      <c r="F41" s="61"/>
      <c r="G41" s="109" t="s">
        <v>46</v>
      </c>
      <c r="H41" s="110" t="s">
        <v>47</v>
      </c>
      <c r="I41" s="61"/>
      <c r="J41" s="111">
        <f>SUM(J32:J39)</f>
        <v>0</v>
      </c>
      <c r="K41" s="112"/>
      <c r="L41" s="43"/>
      <c r="S41" s="33"/>
      <c r="T41" s="33"/>
      <c r="U41" s="33"/>
      <c r="V41" s="33"/>
      <c r="W41" s="33"/>
      <c r="X41" s="33"/>
      <c r="Y41" s="33"/>
      <c r="Z41" s="33"/>
      <c r="AA41" s="33"/>
      <c r="AB41" s="33"/>
      <c r="AC41" s="33"/>
      <c r="AD41" s="33"/>
      <c r="AE41" s="33"/>
    </row>
    <row r="42" spans="1:31" s="2" customFormat="1" ht="14.45" customHeight="1">
      <c r="A42" s="33"/>
      <c r="B42" s="34"/>
      <c r="C42" s="33"/>
      <c r="D42" s="33"/>
      <c r="E42" s="33"/>
      <c r="F42" s="33"/>
      <c r="G42" s="33"/>
      <c r="H42" s="33"/>
      <c r="I42" s="33"/>
      <c r="J42" s="33"/>
      <c r="K42" s="33"/>
      <c r="L42" s="43"/>
      <c r="S42" s="33"/>
      <c r="T42" s="33"/>
      <c r="U42" s="33"/>
      <c r="V42" s="33"/>
      <c r="W42" s="33"/>
      <c r="X42" s="33"/>
      <c r="Y42" s="33"/>
      <c r="Z42" s="33"/>
      <c r="AA42" s="33"/>
      <c r="AB42" s="33"/>
      <c r="AC42" s="33"/>
      <c r="AD42" s="33"/>
      <c r="AE42" s="33"/>
    </row>
    <row r="43" spans="1:31" s="1" customFormat="1" ht="14.45" customHeight="1">
      <c r="B43" s="21"/>
      <c r="L43" s="21"/>
    </row>
    <row r="44" spans="1:31" s="1" customFormat="1" ht="14.45" customHeight="1">
      <c r="B44" s="21"/>
      <c r="L44" s="21"/>
    </row>
    <row r="45" spans="1:31" s="1" customFormat="1" ht="14.45" customHeight="1">
      <c r="B45" s="21"/>
      <c r="L45" s="21"/>
    </row>
    <row r="46" spans="1:31" s="1" customFormat="1" ht="14.45" customHeight="1">
      <c r="B46" s="21"/>
      <c r="L46" s="21"/>
    </row>
    <row r="47" spans="1:31" s="1" customFormat="1" ht="14.45" customHeight="1">
      <c r="B47" s="21"/>
      <c r="L47" s="21"/>
    </row>
    <row r="48" spans="1:31" s="1" customFormat="1" ht="14.45" customHeight="1">
      <c r="B48" s="21"/>
      <c r="L48" s="21"/>
    </row>
    <row r="49" spans="1:31" s="1" customFormat="1" ht="14.45" customHeight="1">
      <c r="B49" s="21"/>
      <c r="L49" s="21"/>
    </row>
    <row r="50" spans="1:31" s="2" customFormat="1" ht="14.45" customHeight="1">
      <c r="B50" s="43"/>
      <c r="D50" s="44" t="s">
        <v>48</v>
      </c>
      <c r="E50" s="45"/>
      <c r="F50" s="45"/>
      <c r="G50" s="44" t="s">
        <v>49</v>
      </c>
      <c r="H50" s="45"/>
      <c r="I50" s="45"/>
      <c r="J50" s="45"/>
      <c r="K50" s="45"/>
      <c r="L50" s="43"/>
    </row>
    <row r="51" spans="1:31" ht="11.25">
      <c r="B51" s="21"/>
      <c r="L51" s="21"/>
    </row>
    <row r="52" spans="1:31" ht="11.25">
      <c r="B52" s="21"/>
      <c r="L52" s="21"/>
    </row>
    <row r="53" spans="1:31" ht="11.25">
      <c r="B53" s="21"/>
      <c r="L53" s="21"/>
    </row>
    <row r="54" spans="1:31" ht="11.25">
      <c r="B54" s="21"/>
      <c r="L54" s="21"/>
    </row>
    <row r="55" spans="1:31" ht="11.25">
      <c r="B55" s="21"/>
      <c r="L55" s="21"/>
    </row>
    <row r="56" spans="1:31" ht="11.25">
      <c r="B56" s="21"/>
      <c r="L56" s="21"/>
    </row>
    <row r="57" spans="1:31" ht="11.25">
      <c r="B57" s="21"/>
      <c r="L57" s="21"/>
    </row>
    <row r="58" spans="1:31" ht="11.25">
      <c r="B58" s="21"/>
      <c r="L58" s="21"/>
    </row>
    <row r="59" spans="1:31" ht="11.25">
      <c r="B59" s="21"/>
      <c r="L59" s="21"/>
    </row>
    <row r="60" spans="1:31" ht="11.25">
      <c r="B60" s="21"/>
      <c r="L60" s="21"/>
    </row>
    <row r="61" spans="1:31" s="2" customFormat="1" ht="12.75">
      <c r="A61" s="33"/>
      <c r="B61" s="34"/>
      <c r="C61" s="33"/>
      <c r="D61" s="46" t="s">
        <v>50</v>
      </c>
      <c r="E61" s="36"/>
      <c r="F61" s="113" t="s">
        <v>51</v>
      </c>
      <c r="G61" s="46" t="s">
        <v>50</v>
      </c>
      <c r="H61" s="36"/>
      <c r="I61" s="36"/>
      <c r="J61" s="114" t="s">
        <v>51</v>
      </c>
      <c r="K61" s="36"/>
      <c r="L61" s="43"/>
      <c r="S61" s="33"/>
      <c r="T61" s="33"/>
      <c r="U61" s="33"/>
      <c r="V61" s="33"/>
      <c r="W61" s="33"/>
      <c r="X61" s="33"/>
      <c r="Y61" s="33"/>
      <c r="Z61" s="33"/>
      <c r="AA61" s="33"/>
      <c r="AB61" s="33"/>
      <c r="AC61" s="33"/>
      <c r="AD61" s="33"/>
      <c r="AE61" s="33"/>
    </row>
    <row r="62" spans="1:31" ht="11.25">
      <c r="B62" s="21"/>
      <c r="L62" s="21"/>
    </row>
    <row r="63" spans="1:31" ht="11.25">
      <c r="B63" s="21"/>
      <c r="L63" s="21"/>
    </row>
    <row r="64" spans="1:31" ht="11.25">
      <c r="B64" s="21"/>
      <c r="L64" s="21"/>
    </row>
    <row r="65" spans="1:31" s="2" customFormat="1" ht="12.75">
      <c r="A65" s="33"/>
      <c r="B65" s="34"/>
      <c r="C65" s="33"/>
      <c r="D65" s="44" t="s">
        <v>52</v>
      </c>
      <c r="E65" s="47"/>
      <c r="F65" s="47"/>
      <c r="G65" s="44" t="s">
        <v>53</v>
      </c>
      <c r="H65" s="47"/>
      <c r="I65" s="47"/>
      <c r="J65" s="47"/>
      <c r="K65" s="47"/>
      <c r="L65" s="43"/>
      <c r="S65" s="33"/>
      <c r="T65" s="33"/>
      <c r="U65" s="33"/>
      <c r="V65" s="33"/>
      <c r="W65" s="33"/>
      <c r="X65" s="33"/>
      <c r="Y65" s="33"/>
      <c r="Z65" s="33"/>
      <c r="AA65" s="33"/>
      <c r="AB65" s="33"/>
      <c r="AC65" s="33"/>
      <c r="AD65" s="33"/>
      <c r="AE65" s="33"/>
    </row>
    <row r="66" spans="1:31" ht="11.25">
      <c r="B66" s="21"/>
      <c r="L66" s="21"/>
    </row>
    <row r="67" spans="1:31" ht="11.25">
      <c r="B67" s="21"/>
      <c r="L67" s="21"/>
    </row>
    <row r="68" spans="1:31" ht="11.25">
      <c r="B68" s="21"/>
      <c r="L68" s="21"/>
    </row>
    <row r="69" spans="1:31" ht="11.25">
      <c r="B69" s="21"/>
      <c r="L69" s="21"/>
    </row>
    <row r="70" spans="1:31" ht="11.25">
      <c r="B70" s="21"/>
      <c r="L70" s="21"/>
    </row>
    <row r="71" spans="1:31" ht="11.25">
      <c r="B71" s="21"/>
      <c r="L71" s="21"/>
    </row>
    <row r="72" spans="1:31" ht="11.25">
      <c r="B72" s="21"/>
      <c r="L72" s="21"/>
    </row>
    <row r="73" spans="1:31" ht="11.25">
      <c r="B73" s="21"/>
      <c r="L73" s="21"/>
    </row>
    <row r="74" spans="1:31" ht="11.25">
      <c r="B74" s="21"/>
      <c r="L74" s="21"/>
    </row>
    <row r="75" spans="1:31" ht="11.25">
      <c r="B75" s="21"/>
      <c r="L75" s="21"/>
    </row>
    <row r="76" spans="1:31" s="2" customFormat="1" ht="12.75">
      <c r="A76" s="33"/>
      <c r="B76" s="34"/>
      <c r="C76" s="33"/>
      <c r="D76" s="46" t="s">
        <v>50</v>
      </c>
      <c r="E76" s="36"/>
      <c r="F76" s="113" t="s">
        <v>51</v>
      </c>
      <c r="G76" s="46" t="s">
        <v>50</v>
      </c>
      <c r="H76" s="36"/>
      <c r="I76" s="36"/>
      <c r="J76" s="114" t="s">
        <v>51</v>
      </c>
      <c r="K76" s="36"/>
      <c r="L76" s="43"/>
      <c r="S76" s="33"/>
      <c r="T76" s="33"/>
      <c r="U76" s="33"/>
      <c r="V76" s="33"/>
      <c r="W76" s="33"/>
      <c r="X76" s="33"/>
      <c r="Y76" s="33"/>
      <c r="Z76" s="33"/>
      <c r="AA76" s="33"/>
      <c r="AB76" s="33"/>
      <c r="AC76" s="33"/>
      <c r="AD76" s="33"/>
      <c r="AE76" s="33"/>
    </row>
    <row r="77" spans="1:31" s="2" customFormat="1" ht="14.45" customHeight="1">
      <c r="A77" s="33"/>
      <c r="B77" s="48"/>
      <c r="C77" s="49"/>
      <c r="D77" s="49"/>
      <c r="E77" s="49"/>
      <c r="F77" s="49"/>
      <c r="G77" s="49"/>
      <c r="H77" s="49"/>
      <c r="I77" s="49"/>
      <c r="J77" s="49"/>
      <c r="K77" s="49"/>
      <c r="L77" s="43"/>
      <c r="S77" s="33"/>
      <c r="T77" s="33"/>
      <c r="U77" s="33"/>
      <c r="V77" s="33"/>
      <c r="W77" s="33"/>
      <c r="X77" s="33"/>
      <c r="Y77" s="33"/>
      <c r="Z77" s="33"/>
      <c r="AA77" s="33"/>
      <c r="AB77" s="33"/>
      <c r="AC77" s="33"/>
      <c r="AD77" s="33"/>
      <c r="AE77" s="33"/>
    </row>
    <row r="81" spans="1:31" s="2" customFormat="1" ht="6.95" customHeight="1">
      <c r="A81" s="33"/>
      <c r="B81" s="50"/>
      <c r="C81" s="51"/>
      <c r="D81" s="51"/>
      <c r="E81" s="51"/>
      <c r="F81" s="51"/>
      <c r="G81" s="51"/>
      <c r="H81" s="51"/>
      <c r="I81" s="51"/>
      <c r="J81" s="51"/>
      <c r="K81" s="51"/>
      <c r="L81" s="43"/>
      <c r="S81" s="33"/>
      <c r="T81" s="33"/>
      <c r="U81" s="33"/>
      <c r="V81" s="33"/>
      <c r="W81" s="33"/>
      <c r="X81" s="33"/>
      <c r="Y81" s="33"/>
      <c r="Z81" s="33"/>
      <c r="AA81" s="33"/>
      <c r="AB81" s="33"/>
      <c r="AC81" s="33"/>
      <c r="AD81" s="33"/>
      <c r="AE81" s="33"/>
    </row>
    <row r="82" spans="1:31" s="2" customFormat="1" ht="24.95" customHeight="1">
      <c r="A82" s="33"/>
      <c r="B82" s="34"/>
      <c r="C82" s="22" t="s">
        <v>118</v>
      </c>
      <c r="D82" s="33"/>
      <c r="E82" s="33"/>
      <c r="F82" s="33"/>
      <c r="G82" s="33"/>
      <c r="H82" s="33"/>
      <c r="I82" s="33"/>
      <c r="J82" s="33"/>
      <c r="K82" s="33"/>
      <c r="L82" s="43"/>
      <c r="S82" s="33"/>
      <c r="T82" s="33"/>
      <c r="U82" s="33"/>
      <c r="V82" s="33"/>
      <c r="W82" s="33"/>
      <c r="X82" s="33"/>
      <c r="Y82" s="33"/>
      <c r="Z82" s="33"/>
      <c r="AA82" s="33"/>
      <c r="AB82" s="33"/>
      <c r="AC82" s="33"/>
      <c r="AD82" s="33"/>
      <c r="AE82" s="33"/>
    </row>
    <row r="83" spans="1:31" s="2" customFormat="1" ht="6.95" customHeight="1">
      <c r="A83" s="33"/>
      <c r="B83" s="34"/>
      <c r="C83" s="33"/>
      <c r="D83" s="33"/>
      <c r="E83" s="33"/>
      <c r="F83" s="33"/>
      <c r="G83" s="33"/>
      <c r="H83" s="33"/>
      <c r="I83" s="33"/>
      <c r="J83" s="33"/>
      <c r="K83" s="33"/>
      <c r="L83" s="43"/>
      <c r="S83" s="33"/>
      <c r="T83" s="33"/>
      <c r="U83" s="33"/>
      <c r="V83" s="33"/>
      <c r="W83" s="33"/>
      <c r="X83" s="33"/>
      <c r="Y83" s="33"/>
      <c r="Z83" s="33"/>
      <c r="AA83" s="33"/>
      <c r="AB83" s="33"/>
      <c r="AC83" s="33"/>
      <c r="AD83" s="33"/>
      <c r="AE83" s="33"/>
    </row>
    <row r="84" spans="1:31" s="2" customFormat="1" ht="12" customHeight="1">
      <c r="A84" s="33"/>
      <c r="B84" s="34"/>
      <c r="C84" s="28" t="s">
        <v>16</v>
      </c>
      <c r="D84" s="33"/>
      <c r="E84" s="33"/>
      <c r="F84" s="33"/>
      <c r="G84" s="33"/>
      <c r="H84" s="33"/>
      <c r="I84" s="33"/>
      <c r="J84" s="33"/>
      <c r="K84" s="33"/>
      <c r="L84" s="43"/>
      <c r="S84" s="33"/>
      <c r="T84" s="33"/>
      <c r="U84" s="33"/>
      <c r="V84" s="33"/>
      <c r="W84" s="33"/>
      <c r="X84" s="33"/>
      <c r="Y84" s="33"/>
      <c r="Z84" s="33"/>
      <c r="AA84" s="33"/>
      <c r="AB84" s="33"/>
      <c r="AC84" s="33"/>
      <c r="AD84" s="33"/>
      <c r="AE84" s="33"/>
    </row>
    <row r="85" spans="1:31" s="2" customFormat="1" ht="16.5" customHeight="1">
      <c r="A85" s="33"/>
      <c r="B85" s="34"/>
      <c r="C85" s="33"/>
      <c r="D85" s="33"/>
      <c r="E85" s="264" t="str">
        <f>E7</f>
        <v>Brno, VDJ Chochola, rekonstrukce stavební části a technologie</v>
      </c>
      <c r="F85" s="265"/>
      <c r="G85" s="265"/>
      <c r="H85" s="265"/>
      <c r="I85" s="33"/>
      <c r="J85" s="33"/>
      <c r="K85" s="33"/>
      <c r="L85" s="43"/>
      <c r="S85" s="33"/>
      <c r="T85" s="33"/>
      <c r="U85" s="33"/>
      <c r="V85" s="33"/>
      <c r="W85" s="33"/>
      <c r="X85" s="33"/>
      <c r="Y85" s="33"/>
      <c r="Z85" s="33"/>
      <c r="AA85" s="33"/>
      <c r="AB85" s="33"/>
      <c r="AC85" s="33"/>
      <c r="AD85" s="33"/>
      <c r="AE85" s="33"/>
    </row>
    <row r="86" spans="1:31" s="1" customFormat="1" ht="12" customHeight="1">
      <c r="B86" s="21"/>
      <c r="C86" s="28" t="s">
        <v>112</v>
      </c>
      <c r="L86" s="21"/>
    </row>
    <row r="87" spans="1:31" s="2" customFormat="1" ht="16.5" customHeight="1">
      <c r="A87" s="33"/>
      <c r="B87" s="34"/>
      <c r="C87" s="33"/>
      <c r="D87" s="33"/>
      <c r="E87" s="264" t="s">
        <v>113</v>
      </c>
      <c r="F87" s="267"/>
      <c r="G87" s="267"/>
      <c r="H87" s="267"/>
      <c r="I87" s="33"/>
      <c r="J87" s="33"/>
      <c r="K87" s="33"/>
      <c r="L87" s="43"/>
      <c r="S87" s="33"/>
      <c r="T87" s="33"/>
      <c r="U87" s="33"/>
      <c r="V87" s="33"/>
      <c r="W87" s="33"/>
      <c r="X87" s="33"/>
      <c r="Y87" s="33"/>
      <c r="Z87" s="33"/>
      <c r="AA87" s="33"/>
      <c r="AB87" s="33"/>
      <c r="AC87" s="33"/>
      <c r="AD87" s="33"/>
      <c r="AE87" s="33"/>
    </row>
    <row r="88" spans="1:31" s="2" customFormat="1" ht="12" customHeight="1">
      <c r="A88" s="33"/>
      <c r="B88" s="34"/>
      <c r="C88" s="28" t="s">
        <v>114</v>
      </c>
      <c r="D88" s="33"/>
      <c r="E88" s="33"/>
      <c r="F88" s="33"/>
      <c r="G88" s="33"/>
      <c r="H88" s="33"/>
      <c r="I88" s="33"/>
      <c r="J88" s="33"/>
      <c r="K88" s="33"/>
      <c r="L88" s="43"/>
      <c r="S88" s="33"/>
      <c r="T88" s="33"/>
      <c r="U88" s="33"/>
      <c r="V88" s="33"/>
      <c r="W88" s="33"/>
      <c r="X88" s="33"/>
      <c r="Y88" s="33"/>
      <c r="Z88" s="33"/>
      <c r="AA88" s="33"/>
      <c r="AB88" s="33"/>
      <c r="AC88" s="33"/>
      <c r="AD88" s="33"/>
      <c r="AE88" s="33"/>
    </row>
    <row r="89" spans="1:31" s="2" customFormat="1" ht="16.5" customHeight="1">
      <c r="A89" s="33"/>
      <c r="B89" s="34"/>
      <c r="C89" s="33"/>
      <c r="D89" s="33"/>
      <c r="E89" s="220" t="str">
        <f>E11</f>
        <v>003 - PS 01 Vystrojení VDJ Chochola</v>
      </c>
      <c r="F89" s="267"/>
      <c r="G89" s="267"/>
      <c r="H89" s="267"/>
      <c r="I89" s="33"/>
      <c r="J89" s="33"/>
      <c r="K89" s="33"/>
      <c r="L89" s="43"/>
      <c r="S89" s="33"/>
      <c r="T89" s="33"/>
      <c r="U89" s="33"/>
      <c r="V89" s="33"/>
      <c r="W89" s="33"/>
      <c r="X89" s="33"/>
      <c r="Y89" s="33"/>
      <c r="Z89" s="33"/>
      <c r="AA89" s="33"/>
      <c r="AB89" s="33"/>
      <c r="AC89" s="33"/>
      <c r="AD89" s="33"/>
      <c r="AE89" s="33"/>
    </row>
    <row r="90" spans="1:31" s="2" customFormat="1" ht="6.95" customHeight="1">
      <c r="A90" s="33"/>
      <c r="B90" s="34"/>
      <c r="C90" s="33"/>
      <c r="D90" s="33"/>
      <c r="E90" s="33"/>
      <c r="F90" s="33"/>
      <c r="G90" s="33"/>
      <c r="H90" s="33"/>
      <c r="I90" s="33"/>
      <c r="J90" s="33"/>
      <c r="K90" s="33"/>
      <c r="L90" s="43"/>
      <c r="S90" s="33"/>
      <c r="T90" s="33"/>
      <c r="U90" s="33"/>
      <c r="V90" s="33"/>
      <c r="W90" s="33"/>
      <c r="X90" s="33"/>
      <c r="Y90" s="33"/>
      <c r="Z90" s="33"/>
      <c r="AA90" s="33"/>
      <c r="AB90" s="33"/>
      <c r="AC90" s="33"/>
      <c r="AD90" s="33"/>
      <c r="AE90" s="33"/>
    </row>
    <row r="91" spans="1:31" s="2" customFormat="1" ht="12" customHeight="1">
      <c r="A91" s="33"/>
      <c r="B91" s="34"/>
      <c r="C91" s="28" t="s">
        <v>20</v>
      </c>
      <c r="D91" s="33"/>
      <c r="E91" s="33"/>
      <c r="F91" s="26" t="str">
        <f>F14</f>
        <v xml:space="preserve"> </v>
      </c>
      <c r="G91" s="33"/>
      <c r="H91" s="33"/>
      <c r="I91" s="28" t="s">
        <v>22</v>
      </c>
      <c r="J91" s="56" t="str">
        <f>IF(J14="","",J14)</f>
        <v>23. 4. 2025</v>
      </c>
      <c r="K91" s="33"/>
      <c r="L91" s="43"/>
      <c r="S91" s="33"/>
      <c r="T91" s="33"/>
      <c r="U91" s="33"/>
      <c r="V91" s="33"/>
      <c r="W91" s="33"/>
      <c r="X91" s="33"/>
      <c r="Y91" s="33"/>
      <c r="Z91" s="33"/>
      <c r="AA91" s="33"/>
      <c r="AB91" s="33"/>
      <c r="AC91" s="33"/>
      <c r="AD91" s="33"/>
      <c r="AE91" s="33"/>
    </row>
    <row r="92" spans="1:31" s="2" customFormat="1" ht="6.95" customHeight="1">
      <c r="A92" s="33"/>
      <c r="B92" s="34"/>
      <c r="C92" s="33"/>
      <c r="D92" s="33"/>
      <c r="E92" s="33"/>
      <c r="F92" s="33"/>
      <c r="G92" s="33"/>
      <c r="H92" s="33"/>
      <c r="I92" s="33"/>
      <c r="J92" s="33"/>
      <c r="K92" s="33"/>
      <c r="L92" s="43"/>
      <c r="S92" s="33"/>
      <c r="T92" s="33"/>
      <c r="U92" s="33"/>
      <c r="V92" s="33"/>
      <c r="W92" s="33"/>
      <c r="X92" s="33"/>
      <c r="Y92" s="33"/>
      <c r="Z92" s="33"/>
      <c r="AA92" s="33"/>
      <c r="AB92" s="33"/>
      <c r="AC92" s="33"/>
      <c r="AD92" s="33"/>
      <c r="AE92" s="33"/>
    </row>
    <row r="93" spans="1:31" s="2" customFormat="1" ht="25.7" customHeight="1">
      <c r="A93" s="33"/>
      <c r="B93" s="34"/>
      <c r="C93" s="28" t="s">
        <v>24</v>
      </c>
      <c r="D93" s="33"/>
      <c r="E93" s="33"/>
      <c r="F93" s="26" t="str">
        <f>E17</f>
        <v>Statutární město Brno</v>
      </c>
      <c r="G93" s="33"/>
      <c r="H93" s="33"/>
      <c r="I93" s="28" t="s">
        <v>30</v>
      </c>
      <c r="J93" s="31" t="str">
        <f>E23</f>
        <v>Sweco a.s., divize Morava</v>
      </c>
      <c r="K93" s="33"/>
      <c r="L93" s="43"/>
      <c r="S93" s="33"/>
      <c r="T93" s="33"/>
      <c r="U93" s="33"/>
      <c r="V93" s="33"/>
      <c r="W93" s="33"/>
      <c r="X93" s="33"/>
      <c r="Y93" s="33"/>
      <c r="Z93" s="33"/>
      <c r="AA93" s="33"/>
      <c r="AB93" s="33"/>
      <c r="AC93" s="33"/>
      <c r="AD93" s="33"/>
      <c r="AE93" s="33"/>
    </row>
    <row r="94" spans="1:31" s="2" customFormat="1" ht="15.2" customHeight="1">
      <c r="A94" s="33"/>
      <c r="B94" s="34"/>
      <c r="C94" s="28" t="s">
        <v>28</v>
      </c>
      <c r="D94" s="33"/>
      <c r="E94" s="33"/>
      <c r="F94" s="26" t="str">
        <f>IF(E20="","",E20)</f>
        <v>Vyplň údaj</v>
      </c>
      <c r="G94" s="33"/>
      <c r="H94" s="33"/>
      <c r="I94" s="28" t="s">
        <v>33</v>
      </c>
      <c r="J94" s="31" t="str">
        <f>E26</f>
        <v xml:space="preserve"> </v>
      </c>
      <c r="K94" s="33"/>
      <c r="L94" s="43"/>
      <c r="S94" s="33"/>
      <c r="T94" s="33"/>
      <c r="U94" s="33"/>
      <c r="V94" s="33"/>
      <c r="W94" s="33"/>
      <c r="X94" s="33"/>
      <c r="Y94" s="33"/>
      <c r="Z94" s="33"/>
      <c r="AA94" s="33"/>
      <c r="AB94" s="33"/>
      <c r="AC94" s="33"/>
      <c r="AD94" s="33"/>
      <c r="AE94" s="33"/>
    </row>
    <row r="95" spans="1:31" s="2" customFormat="1" ht="10.35" customHeight="1">
      <c r="A95" s="33"/>
      <c r="B95" s="34"/>
      <c r="C95" s="33"/>
      <c r="D95" s="33"/>
      <c r="E95" s="33"/>
      <c r="F95" s="33"/>
      <c r="G95" s="33"/>
      <c r="H95" s="33"/>
      <c r="I95" s="33"/>
      <c r="J95" s="33"/>
      <c r="K95" s="33"/>
      <c r="L95" s="43"/>
      <c r="S95" s="33"/>
      <c r="T95" s="33"/>
      <c r="U95" s="33"/>
      <c r="V95" s="33"/>
      <c r="W95" s="33"/>
      <c r="X95" s="33"/>
      <c r="Y95" s="33"/>
      <c r="Z95" s="33"/>
      <c r="AA95" s="33"/>
      <c r="AB95" s="33"/>
      <c r="AC95" s="33"/>
      <c r="AD95" s="33"/>
      <c r="AE95" s="33"/>
    </row>
    <row r="96" spans="1:31" s="2" customFormat="1" ht="29.25" customHeight="1">
      <c r="A96" s="33"/>
      <c r="B96" s="34"/>
      <c r="C96" s="115" t="s">
        <v>119</v>
      </c>
      <c r="D96" s="107"/>
      <c r="E96" s="107"/>
      <c r="F96" s="107"/>
      <c r="G96" s="107"/>
      <c r="H96" s="107"/>
      <c r="I96" s="107"/>
      <c r="J96" s="116" t="s">
        <v>120</v>
      </c>
      <c r="K96" s="107"/>
      <c r="L96" s="43"/>
      <c r="S96" s="33"/>
      <c r="T96" s="33"/>
      <c r="U96" s="33"/>
      <c r="V96" s="33"/>
      <c r="W96" s="33"/>
      <c r="X96" s="33"/>
      <c r="Y96" s="33"/>
      <c r="Z96" s="33"/>
      <c r="AA96" s="33"/>
      <c r="AB96" s="33"/>
      <c r="AC96" s="33"/>
      <c r="AD96" s="33"/>
      <c r="AE96" s="33"/>
    </row>
    <row r="97" spans="1:47" s="2" customFormat="1" ht="10.35" customHeight="1">
      <c r="A97" s="33"/>
      <c r="B97" s="34"/>
      <c r="C97" s="33"/>
      <c r="D97" s="33"/>
      <c r="E97" s="33"/>
      <c r="F97" s="33"/>
      <c r="G97" s="33"/>
      <c r="H97" s="33"/>
      <c r="I97" s="33"/>
      <c r="J97" s="33"/>
      <c r="K97" s="33"/>
      <c r="L97" s="43"/>
      <c r="S97" s="33"/>
      <c r="T97" s="33"/>
      <c r="U97" s="33"/>
      <c r="V97" s="33"/>
      <c r="W97" s="33"/>
      <c r="X97" s="33"/>
      <c r="Y97" s="33"/>
      <c r="Z97" s="33"/>
      <c r="AA97" s="33"/>
      <c r="AB97" s="33"/>
      <c r="AC97" s="33"/>
      <c r="AD97" s="33"/>
      <c r="AE97" s="33"/>
    </row>
    <row r="98" spans="1:47" s="2" customFormat="1" ht="22.9" customHeight="1">
      <c r="A98" s="33"/>
      <c r="B98" s="34"/>
      <c r="C98" s="117" t="s">
        <v>121</v>
      </c>
      <c r="D98" s="33"/>
      <c r="E98" s="33"/>
      <c r="F98" s="33"/>
      <c r="G98" s="33"/>
      <c r="H98" s="33"/>
      <c r="I98" s="33"/>
      <c r="J98" s="72">
        <f>J122</f>
        <v>0</v>
      </c>
      <c r="K98" s="33"/>
      <c r="L98" s="43"/>
      <c r="S98" s="33"/>
      <c r="T98" s="33"/>
      <c r="U98" s="33"/>
      <c r="V98" s="33"/>
      <c r="W98" s="33"/>
      <c r="X98" s="33"/>
      <c r="Y98" s="33"/>
      <c r="Z98" s="33"/>
      <c r="AA98" s="33"/>
      <c r="AB98" s="33"/>
      <c r="AC98" s="33"/>
      <c r="AD98" s="33"/>
      <c r="AE98" s="33"/>
      <c r="AU98" s="18" t="s">
        <v>122</v>
      </c>
    </row>
    <row r="99" spans="1:47" s="9" customFormat="1" ht="24.95" customHeight="1">
      <c r="B99" s="118"/>
      <c r="D99" s="119" t="s">
        <v>1396</v>
      </c>
      <c r="E99" s="120"/>
      <c r="F99" s="120"/>
      <c r="G99" s="120"/>
      <c r="H99" s="120"/>
      <c r="I99" s="120"/>
      <c r="J99" s="121">
        <f>J123</f>
        <v>0</v>
      </c>
      <c r="L99" s="118"/>
    </row>
    <row r="100" spans="1:47" s="10" customFormat="1" ht="19.899999999999999" customHeight="1">
      <c r="B100" s="122"/>
      <c r="D100" s="123" t="s">
        <v>1986</v>
      </c>
      <c r="E100" s="124"/>
      <c r="F100" s="124"/>
      <c r="G100" s="124"/>
      <c r="H100" s="124"/>
      <c r="I100" s="124"/>
      <c r="J100" s="125">
        <f>J124</f>
        <v>0</v>
      </c>
      <c r="L100" s="122"/>
    </row>
    <row r="101" spans="1:47" s="2" customFormat="1" ht="21.75" customHeight="1">
      <c r="A101" s="33"/>
      <c r="B101" s="34"/>
      <c r="C101" s="33"/>
      <c r="D101" s="33"/>
      <c r="E101" s="33"/>
      <c r="F101" s="33"/>
      <c r="G101" s="33"/>
      <c r="H101" s="33"/>
      <c r="I101" s="33"/>
      <c r="J101" s="33"/>
      <c r="K101" s="33"/>
      <c r="L101" s="43"/>
      <c r="S101" s="33"/>
      <c r="T101" s="33"/>
      <c r="U101" s="33"/>
      <c r="V101" s="33"/>
      <c r="W101" s="33"/>
      <c r="X101" s="33"/>
      <c r="Y101" s="33"/>
      <c r="Z101" s="33"/>
      <c r="AA101" s="33"/>
      <c r="AB101" s="33"/>
      <c r="AC101" s="33"/>
      <c r="AD101" s="33"/>
      <c r="AE101" s="33"/>
    </row>
    <row r="102" spans="1:47" s="2" customFormat="1" ht="6.95" customHeight="1">
      <c r="A102" s="33"/>
      <c r="B102" s="48"/>
      <c r="C102" s="49"/>
      <c r="D102" s="49"/>
      <c r="E102" s="49"/>
      <c r="F102" s="49"/>
      <c r="G102" s="49"/>
      <c r="H102" s="49"/>
      <c r="I102" s="49"/>
      <c r="J102" s="49"/>
      <c r="K102" s="49"/>
      <c r="L102" s="43"/>
      <c r="S102" s="33"/>
      <c r="T102" s="33"/>
      <c r="U102" s="33"/>
      <c r="V102" s="33"/>
      <c r="W102" s="33"/>
      <c r="X102" s="33"/>
      <c r="Y102" s="33"/>
      <c r="Z102" s="33"/>
      <c r="AA102" s="33"/>
      <c r="AB102" s="33"/>
      <c r="AC102" s="33"/>
      <c r="AD102" s="33"/>
      <c r="AE102" s="33"/>
    </row>
    <row r="106" spans="1:47" s="2" customFormat="1" ht="6.95" customHeight="1">
      <c r="A106" s="33"/>
      <c r="B106" s="50"/>
      <c r="C106" s="51"/>
      <c r="D106" s="51"/>
      <c r="E106" s="51"/>
      <c r="F106" s="51"/>
      <c r="G106" s="51"/>
      <c r="H106" s="51"/>
      <c r="I106" s="51"/>
      <c r="J106" s="51"/>
      <c r="K106" s="51"/>
      <c r="L106" s="43"/>
      <c r="S106" s="33"/>
      <c r="T106" s="33"/>
      <c r="U106" s="33"/>
      <c r="V106" s="33"/>
      <c r="W106" s="33"/>
      <c r="X106" s="33"/>
      <c r="Y106" s="33"/>
      <c r="Z106" s="33"/>
      <c r="AA106" s="33"/>
      <c r="AB106" s="33"/>
      <c r="AC106" s="33"/>
      <c r="AD106" s="33"/>
      <c r="AE106" s="33"/>
    </row>
    <row r="107" spans="1:47" s="2" customFormat="1" ht="24.95" customHeight="1">
      <c r="A107" s="33"/>
      <c r="B107" s="34"/>
      <c r="C107" s="22" t="s">
        <v>142</v>
      </c>
      <c r="D107" s="33"/>
      <c r="E107" s="33"/>
      <c r="F107" s="33"/>
      <c r="G107" s="33"/>
      <c r="H107" s="33"/>
      <c r="I107" s="33"/>
      <c r="J107" s="33"/>
      <c r="K107" s="33"/>
      <c r="L107" s="43"/>
      <c r="S107" s="33"/>
      <c r="T107" s="33"/>
      <c r="U107" s="33"/>
      <c r="V107" s="33"/>
      <c r="W107" s="33"/>
      <c r="X107" s="33"/>
      <c r="Y107" s="33"/>
      <c r="Z107" s="33"/>
      <c r="AA107" s="33"/>
      <c r="AB107" s="33"/>
      <c r="AC107" s="33"/>
      <c r="AD107" s="33"/>
      <c r="AE107" s="33"/>
    </row>
    <row r="108" spans="1:47" s="2" customFormat="1" ht="6.95" customHeight="1">
      <c r="A108" s="33"/>
      <c r="B108" s="34"/>
      <c r="C108" s="33"/>
      <c r="D108" s="33"/>
      <c r="E108" s="33"/>
      <c r="F108" s="33"/>
      <c r="G108" s="33"/>
      <c r="H108" s="33"/>
      <c r="I108" s="33"/>
      <c r="J108" s="33"/>
      <c r="K108" s="33"/>
      <c r="L108" s="43"/>
      <c r="S108" s="33"/>
      <c r="T108" s="33"/>
      <c r="U108" s="33"/>
      <c r="V108" s="33"/>
      <c r="W108" s="33"/>
      <c r="X108" s="33"/>
      <c r="Y108" s="33"/>
      <c r="Z108" s="33"/>
      <c r="AA108" s="33"/>
      <c r="AB108" s="33"/>
      <c r="AC108" s="33"/>
      <c r="AD108" s="33"/>
      <c r="AE108" s="33"/>
    </row>
    <row r="109" spans="1:47" s="2" customFormat="1" ht="12" customHeight="1">
      <c r="A109" s="33"/>
      <c r="B109" s="34"/>
      <c r="C109" s="28" t="s">
        <v>16</v>
      </c>
      <c r="D109" s="33"/>
      <c r="E109" s="33"/>
      <c r="F109" s="33"/>
      <c r="G109" s="33"/>
      <c r="H109" s="33"/>
      <c r="I109" s="33"/>
      <c r="J109" s="33"/>
      <c r="K109" s="33"/>
      <c r="L109" s="43"/>
      <c r="S109" s="33"/>
      <c r="T109" s="33"/>
      <c r="U109" s="33"/>
      <c r="V109" s="33"/>
      <c r="W109" s="33"/>
      <c r="X109" s="33"/>
      <c r="Y109" s="33"/>
      <c r="Z109" s="33"/>
      <c r="AA109" s="33"/>
      <c r="AB109" s="33"/>
      <c r="AC109" s="33"/>
      <c r="AD109" s="33"/>
      <c r="AE109" s="33"/>
    </row>
    <row r="110" spans="1:47" s="2" customFormat="1" ht="16.5" customHeight="1">
      <c r="A110" s="33"/>
      <c r="B110" s="34"/>
      <c r="C110" s="33"/>
      <c r="D110" s="33"/>
      <c r="E110" s="264" t="str">
        <f>E7</f>
        <v>Brno, VDJ Chochola, rekonstrukce stavební části a technologie</v>
      </c>
      <c r="F110" s="265"/>
      <c r="G110" s="265"/>
      <c r="H110" s="265"/>
      <c r="I110" s="33"/>
      <c r="J110" s="33"/>
      <c r="K110" s="33"/>
      <c r="L110" s="43"/>
      <c r="S110" s="33"/>
      <c r="T110" s="33"/>
      <c r="U110" s="33"/>
      <c r="V110" s="33"/>
      <c r="W110" s="33"/>
      <c r="X110" s="33"/>
      <c r="Y110" s="33"/>
      <c r="Z110" s="33"/>
      <c r="AA110" s="33"/>
      <c r="AB110" s="33"/>
      <c r="AC110" s="33"/>
      <c r="AD110" s="33"/>
      <c r="AE110" s="33"/>
    </row>
    <row r="111" spans="1:47" s="1" customFormat="1" ht="12" customHeight="1">
      <c r="B111" s="21"/>
      <c r="C111" s="28" t="s">
        <v>112</v>
      </c>
      <c r="L111" s="21"/>
    </row>
    <row r="112" spans="1:47" s="2" customFormat="1" ht="16.5" customHeight="1">
      <c r="A112" s="33"/>
      <c r="B112" s="34"/>
      <c r="C112" s="33"/>
      <c r="D112" s="33"/>
      <c r="E112" s="264" t="s">
        <v>113</v>
      </c>
      <c r="F112" s="267"/>
      <c r="G112" s="267"/>
      <c r="H112" s="267"/>
      <c r="I112" s="33"/>
      <c r="J112" s="33"/>
      <c r="K112" s="33"/>
      <c r="L112" s="43"/>
      <c r="S112" s="33"/>
      <c r="T112" s="33"/>
      <c r="U112" s="33"/>
      <c r="V112" s="33"/>
      <c r="W112" s="33"/>
      <c r="X112" s="33"/>
      <c r="Y112" s="33"/>
      <c r="Z112" s="33"/>
      <c r="AA112" s="33"/>
      <c r="AB112" s="33"/>
      <c r="AC112" s="33"/>
      <c r="AD112" s="33"/>
      <c r="AE112" s="33"/>
    </row>
    <row r="113" spans="1:65" s="2" customFormat="1" ht="12" customHeight="1">
      <c r="A113" s="33"/>
      <c r="B113" s="34"/>
      <c r="C113" s="28" t="s">
        <v>114</v>
      </c>
      <c r="D113" s="33"/>
      <c r="E113" s="33"/>
      <c r="F113" s="33"/>
      <c r="G113" s="33"/>
      <c r="H113" s="33"/>
      <c r="I113" s="33"/>
      <c r="J113" s="33"/>
      <c r="K113" s="33"/>
      <c r="L113" s="43"/>
      <c r="S113" s="33"/>
      <c r="T113" s="33"/>
      <c r="U113" s="33"/>
      <c r="V113" s="33"/>
      <c r="W113" s="33"/>
      <c r="X113" s="33"/>
      <c r="Y113" s="33"/>
      <c r="Z113" s="33"/>
      <c r="AA113" s="33"/>
      <c r="AB113" s="33"/>
      <c r="AC113" s="33"/>
      <c r="AD113" s="33"/>
      <c r="AE113" s="33"/>
    </row>
    <row r="114" spans="1:65" s="2" customFormat="1" ht="16.5" customHeight="1">
      <c r="A114" s="33"/>
      <c r="B114" s="34"/>
      <c r="C114" s="33"/>
      <c r="D114" s="33"/>
      <c r="E114" s="220" t="str">
        <f>E11</f>
        <v>003 - PS 01 Vystrojení VDJ Chochola</v>
      </c>
      <c r="F114" s="267"/>
      <c r="G114" s="267"/>
      <c r="H114" s="267"/>
      <c r="I114" s="33"/>
      <c r="J114" s="33"/>
      <c r="K114" s="33"/>
      <c r="L114" s="43"/>
      <c r="S114" s="33"/>
      <c r="T114" s="33"/>
      <c r="U114" s="33"/>
      <c r="V114" s="33"/>
      <c r="W114" s="33"/>
      <c r="X114" s="33"/>
      <c r="Y114" s="33"/>
      <c r="Z114" s="33"/>
      <c r="AA114" s="33"/>
      <c r="AB114" s="33"/>
      <c r="AC114" s="33"/>
      <c r="AD114" s="33"/>
      <c r="AE114" s="33"/>
    </row>
    <row r="115" spans="1:65" s="2" customFormat="1" ht="6.95" customHeight="1">
      <c r="A115" s="33"/>
      <c r="B115" s="34"/>
      <c r="C115" s="33"/>
      <c r="D115" s="33"/>
      <c r="E115" s="33"/>
      <c r="F115" s="33"/>
      <c r="G115" s="33"/>
      <c r="H115" s="33"/>
      <c r="I115" s="33"/>
      <c r="J115" s="33"/>
      <c r="K115" s="33"/>
      <c r="L115" s="43"/>
      <c r="S115" s="33"/>
      <c r="T115" s="33"/>
      <c r="U115" s="33"/>
      <c r="V115" s="33"/>
      <c r="W115" s="33"/>
      <c r="X115" s="33"/>
      <c r="Y115" s="33"/>
      <c r="Z115" s="33"/>
      <c r="AA115" s="33"/>
      <c r="AB115" s="33"/>
      <c r="AC115" s="33"/>
      <c r="AD115" s="33"/>
      <c r="AE115" s="33"/>
    </row>
    <row r="116" spans="1:65" s="2" customFormat="1" ht="12" customHeight="1">
      <c r="A116" s="33"/>
      <c r="B116" s="34"/>
      <c r="C116" s="28" t="s">
        <v>20</v>
      </c>
      <c r="D116" s="33"/>
      <c r="E116" s="33"/>
      <c r="F116" s="26" t="str">
        <f>F14</f>
        <v xml:space="preserve"> </v>
      </c>
      <c r="G116" s="33"/>
      <c r="H116" s="33"/>
      <c r="I116" s="28" t="s">
        <v>22</v>
      </c>
      <c r="J116" s="56" t="str">
        <f>IF(J14="","",J14)</f>
        <v>23. 4. 2025</v>
      </c>
      <c r="K116" s="33"/>
      <c r="L116" s="43"/>
      <c r="S116" s="33"/>
      <c r="T116" s="33"/>
      <c r="U116" s="33"/>
      <c r="V116" s="33"/>
      <c r="W116" s="33"/>
      <c r="X116" s="33"/>
      <c r="Y116" s="33"/>
      <c r="Z116" s="33"/>
      <c r="AA116" s="33"/>
      <c r="AB116" s="33"/>
      <c r="AC116" s="33"/>
      <c r="AD116" s="33"/>
      <c r="AE116" s="33"/>
    </row>
    <row r="117" spans="1:65" s="2" customFormat="1" ht="6.95" customHeight="1">
      <c r="A117" s="33"/>
      <c r="B117" s="34"/>
      <c r="C117" s="33"/>
      <c r="D117" s="33"/>
      <c r="E117" s="33"/>
      <c r="F117" s="33"/>
      <c r="G117" s="33"/>
      <c r="H117" s="33"/>
      <c r="I117" s="33"/>
      <c r="J117" s="33"/>
      <c r="K117" s="33"/>
      <c r="L117" s="43"/>
      <c r="S117" s="33"/>
      <c r="T117" s="33"/>
      <c r="U117" s="33"/>
      <c r="V117" s="33"/>
      <c r="W117" s="33"/>
      <c r="X117" s="33"/>
      <c r="Y117" s="33"/>
      <c r="Z117" s="33"/>
      <c r="AA117" s="33"/>
      <c r="AB117" s="33"/>
      <c r="AC117" s="33"/>
      <c r="AD117" s="33"/>
      <c r="AE117" s="33"/>
    </row>
    <row r="118" spans="1:65" s="2" customFormat="1" ht="25.7" customHeight="1">
      <c r="A118" s="33"/>
      <c r="B118" s="34"/>
      <c r="C118" s="28" t="s">
        <v>24</v>
      </c>
      <c r="D118" s="33"/>
      <c r="E118" s="33"/>
      <c r="F118" s="26" t="str">
        <f>E17</f>
        <v>Statutární město Brno</v>
      </c>
      <c r="G118" s="33"/>
      <c r="H118" s="33"/>
      <c r="I118" s="28" t="s">
        <v>30</v>
      </c>
      <c r="J118" s="31" t="str">
        <f>E23</f>
        <v>Sweco a.s., divize Morava</v>
      </c>
      <c r="K118" s="33"/>
      <c r="L118" s="43"/>
      <c r="S118" s="33"/>
      <c r="T118" s="33"/>
      <c r="U118" s="33"/>
      <c r="V118" s="33"/>
      <c r="W118" s="33"/>
      <c r="X118" s="33"/>
      <c r="Y118" s="33"/>
      <c r="Z118" s="33"/>
      <c r="AA118" s="33"/>
      <c r="AB118" s="33"/>
      <c r="AC118" s="33"/>
      <c r="AD118" s="33"/>
      <c r="AE118" s="33"/>
    </row>
    <row r="119" spans="1:65" s="2" customFormat="1" ht="15.2" customHeight="1">
      <c r="A119" s="33"/>
      <c r="B119" s="34"/>
      <c r="C119" s="28" t="s">
        <v>28</v>
      </c>
      <c r="D119" s="33"/>
      <c r="E119" s="33"/>
      <c r="F119" s="26" t="str">
        <f>IF(E20="","",E20)</f>
        <v>Vyplň údaj</v>
      </c>
      <c r="G119" s="33"/>
      <c r="H119" s="33"/>
      <c r="I119" s="28" t="s">
        <v>33</v>
      </c>
      <c r="J119" s="31" t="str">
        <f>E26</f>
        <v xml:space="preserve"> </v>
      </c>
      <c r="K119" s="33"/>
      <c r="L119" s="43"/>
      <c r="S119" s="33"/>
      <c r="T119" s="33"/>
      <c r="U119" s="33"/>
      <c r="V119" s="33"/>
      <c r="W119" s="33"/>
      <c r="X119" s="33"/>
      <c r="Y119" s="33"/>
      <c r="Z119" s="33"/>
      <c r="AA119" s="33"/>
      <c r="AB119" s="33"/>
      <c r="AC119" s="33"/>
      <c r="AD119" s="33"/>
      <c r="AE119" s="33"/>
    </row>
    <row r="120" spans="1:65" s="2" customFormat="1" ht="10.35" customHeight="1">
      <c r="A120" s="33"/>
      <c r="B120" s="34"/>
      <c r="C120" s="33"/>
      <c r="D120" s="33"/>
      <c r="E120" s="33"/>
      <c r="F120" s="33"/>
      <c r="G120" s="33"/>
      <c r="H120" s="33"/>
      <c r="I120" s="33"/>
      <c r="J120" s="33"/>
      <c r="K120" s="33"/>
      <c r="L120" s="43"/>
      <c r="S120" s="33"/>
      <c r="T120" s="33"/>
      <c r="U120" s="33"/>
      <c r="V120" s="33"/>
      <c r="W120" s="33"/>
      <c r="X120" s="33"/>
      <c r="Y120" s="33"/>
      <c r="Z120" s="33"/>
      <c r="AA120" s="33"/>
      <c r="AB120" s="33"/>
      <c r="AC120" s="33"/>
      <c r="AD120" s="33"/>
      <c r="AE120" s="33"/>
    </row>
    <row r="121" spans="1:65" s="11" customFormat="1" ht="29.25" customHeight="1">
      <c r="A121" s="126"/>
      <c r="B121" s="127"/>
      <c r="C121" s="128" t="s">
        <v>143</v>
      </c>
      <c r="D121" s="129" t="s">
        <v>60</v>
      </c>
      <c r="E121" s="129" t="s">
        <v>56</v>
      </c>
      <c r="F121" s="129" t="s">
        <v>57</v>
      </c>
      <c r="G121" s="129" t="s">
        <v>144</v>
      </c>
      <c r="H121" s="129" t="s">
        <v>145</v>
      </c>
      <c r="I121" s="129" t="s">
        <v>146</v>
      </c>
      <c r="J121" s="129" t="s">
        <v>120</v>
      </c>
      <c r="K121" s="130" t="s">
        <v>147</v>
      </c>
      <c r="L121" s="131"/>
      <c r="M121" s="63" t="s">
        <v>1</v>
      </c>
      <c r="N121" s="64" t="s">
        <v>39</v>
      </c>
      <c r="O121" s="64" t="s">
        <v>148</v>
      </c>
      <c r="P121" s="64" t="s">
        <v>149</v>
      </c>
      <c r="Q121" s="64" t="s">
        <v>150</v>
      </c>
      <c r="R121" s="64" t="s">
        <v>151</v>
      </c>
      <c r="S121" s="64" t="s">
        <v>152</v>
      </c>
      <c r="T121" s="65" t="s">
        <v>153</v>
      </c>
      <c r="U121" s="126"/>
      <c r="V121" s="126"/>
      <c r="W121" s="126"/>
      <c r="X121" s="126"/>
      <c r="Y121" s="126"/>
      <c r="Z121" s="126"/>
      <c r="AA121" s="126"/>
      <c r="AB121" s="126"/>
      <c r="AC121" s="126"/>
      <c r="AD121" s="126"/>
      <c r="AE121" s="126"/>
    </row>
    <row r="122" spans="1:65" s="2" customFormat="1" ht="22.9" customHeight="1">
      <c r="A122" s="33"/>
      <c r="B122" s="34"/>
      <c r="C122" s="70" t="s">
        <v>154</v>
      </c>
      <c r="D122" s="33"/>
      <c r="E122" s="33"/>
      <c r="F122" s="33"/>
      <c r="G122" s="33"/>
      <c r="H122" s="33"/>
      <c r="I122" s="33"/>
      <c r="J122" s="132">
        <f>BK122</f>
        <v>0</v>
      </c>
      <c r="K122" s="33"/>
      <c r="L122" s="34"/>
      <c r="M122" s="66"/>
      <c r="N122" s="57"/>
      <c r="O122" s="67"/>
      <c r="P122" s="133">
        <f>P123</f>
        <v>0</v>
      </c>
      <c r="Q122" s="67"/>
      <c r="R122" s="133">
        <f>R123</f>
        <v>0</v>
      </c>
      <c r="S122" s="67"/>
      <c r="T122" s="134">
        <f>T123</f>
        <v>0</v>
      </c>
      <c r="U122" s="33"/>
      <c r="V122" s="33"/>
      <c r="W122" s="33"/>
      <c r="X122" s="33"/>
      <c r="Y122" s="33"/>
      <c r="Z122" s="33"/>
      <c r="AA122" s="33"/>
      <c r="AB122" s="33"/>
      <c r="AC122" s="33"/>
      <c r="AD122" s="33"/>
      <c r="AE122" s="33"/>
      <c r="AT122" s="18" t="s">
        <v>74</v>
      </c>
      <c r="AU122" s="18" t="s">
        <v>122</v>
      </c>
      <c r="BK122" s="135">
        <f>BK123</f>
        <v>0</v>
      </c>
    </row>
    <row r="123" spans="1:65" s="12" customFormat="1" ht="25.9" customHeight="1">
      <c r="B123" s="136"/>
      <c r="D123" s="137" t="s">
        <v>74</v>
      </c>
      <c r="E123" s="138" t="s">
        <v>299</v>
      </c>
      <c r="F123" s="138" t="s">
        <v>1773</v>
      </c>
      <c r="I123" s="139"/>
      <c r="J123" s="140">
        <f>BK123</f>
        <v>0</v>
      </c>
      <c r="L123" s="136"/>
      <c r="M123" s="141"/>
      <c r="N123" s="142"/>
      <c r="O123" s="142"/>
      <c r="P123" s="143">
        <f>P124</f>
        <v>0</v>
      </c>
      <c r="Q123" s="142"/>
      <c r="R123" s="143">
        <f>R124</f>
        <v>0</v>
      </c>
      <c r="S123" s="142"/>
      <c r="T123" s="144">
        <f>T124</f>
        <v>0</v>
      </c>
      <c r="AR123" s="137" t="s">
        <v>91</v>
      </c>
      <c r="AT123" s="145" t="s">
        <v>74</v>
      </c>
      <c r="AU123" s="145" t="s">
        <v>75</v>
      </c>
      <c r="AY123" s="137" t="s">
        <v>157</v>
      </c>
      <c r="BK123" s="146">
        <f>BK124</f>
        <v>0</v>
      </c>
    </row>
    <row r="124" spans="1:65" s="12" customFormat="1" ht="22.9" customHeight="1">
      <c r="B124" s="136"/>
      <c r="D124" s="137" t="s">
        <v>74</v>
      </c>
      <c r="E124" s="147" t="s">
        <v>1987</v>
      </c>
      <c r="F124" s="147" t="s">
        <v>1988</v>
      </c>
      <c r="I124" s="139"/>
      <c r="J124" s="148">
        <f>BK124</f>
        <v>0</v>
      </c>
      <c r="L124" s="136"/>
      <c r="M124" s="141"/>
      <c r="N124" s="142"/>
      <c r="O124" s="142"/>
      <c r="P124" s="143">
        <f>SUM(P125:P240)</f>
        <v>0</v>
      </c>
      <c r="Q124" s="142"/>
      <c r="R124" s="143">
        <f>SUM(R125:R240)</f>
        <v>0</v>
      </c>
      <c r="S124" s="142"/>
      <c r="T124" s="144">
        <f>SUM(T125:T240)</f>
        <v>0</v>
      </c>
      <c r="AR124" s="137" t="s">
        <v>91</v>
      </c>
      <c r="AT124" s="145" t="s">
        <v>74</v>
      </c>
      <c r="AU124" s="145" t="s">
        <v>81</v>
      </c>
      <c r="AY124" s="137" t="s">
        <v>157</v>
      </c>
      <c r="BK124" s="146">
        <f>SUM(BK125:BK240)</f>
        <v>0</v>
      </c>
    </row>
    <row r="125" spans="1:65" s="2" customFormat="1" ht="16.5" customHeight="1">
      <c r="A125" s="33"/>
      <c r="B125" s="149"/>
      <c r="C125" s="150" t="s">
        <v>81</v>
      </c>
      <c r="D125" s="150" t="s">
        <v>159</v>
      </c>
      <c r="E125" s="151" t="s">
        <v>1989</v>
      </c>
      <c r="F125" s="152" t="s">
        <v>1990</v>
      </c>
      <c r="G125" s="153" t="s">
        <v>358</v>
      </c>
      <c r="H125" s="154">
        <v>1</v>
      </c>
      <c r="I125" s="155"/>
      <c r="J125" s="156">
        <f>ROUND(I125*H125,2)</f>
        <v>0</v>
      </c>
      <c r="K125" s="152" t="s">
        <v>1</v>
      </c>
      <c r="L125" s="34"/>
      <c r="M125" s="157" t="s">
        <v>1</v>
      </c>
      <c r="N125" s="158" t="s">
        <v>40</v>
      </c>
      <c r="O125" s="59"/>
      <c r="P125" s="159">
        <f>O125*H125</f>
        <v>0</v>
      </c>
      <c r="Q125" s="159">
        <v>0</v>
      </c>
      <c r="R125" s="159">
        <f>Q125*H125</f>
        <v>0</v>
      </c>
      <c r="S125" s="159">
        <v>0</v>
      </c>
      <c r="T125" s="160">
        <f>S125*H125</f>
        <v>0</v>
      </c>
      <c r="U125" s="33"/>
      <c r="V125" s="33"/>
      <c r="W125" s="33"/>
      <c r="X125" s="33"/>
      <c r="Y125" s="33"/>
      <c r="Z125" s="33"/>
      <c r="AA125" s="33"/>
      <c r="AB125" s="33"/>
      <c r="AC125" s="33"/>
      <c r="AD125" s="33"/>
      <c r="AE125" s="33"/>
      <c r="AR125" s="161" t="s">
        <v>164</v>
      </c>
      <c r="AT125" s="161" t="s">
        <v>159</v>
      </c>
      <c r="AU125" s="161" t="s">
        <v>83</v>
      </c>
      <c r="AY125" s="18" t="s">
        <v>157</v>
      </c>
      <c r="BE125" s="162">
        <f>IF(N125="základní",J125,0)</f>
        <v>0</v>
      </c>
      <c r="BF125" s="162">
        <f>IF(N125="snížená",J125,0)</f>
        <v>0</v>
      </c>
      <c r="BG125" s="162">
        <f>IF(N125="zákl. přenesená",J125,0)</f>
        <v>0</v>
      </c>
      <c r="BH125" s="162">
        <f>IF(N125="sníž. přenesená",J125,0)</f>
        <v>0</v>
      </c>
      <c r="BI125" s="162">
        <f>IF(N125="nulová",J125,0)</f>
        <v>0</v>
      </c>
      <c r="BJ125" s="18" t="s">
        <v>81</v>
      </c>
      <c r="BK125" s="162">
        <f>ROUND(I125*H125,2)</f>
        <v>0</v>
      </c>
      <c r="BL125" s="18" t="s">
        <v>164</v>
      </c>
      <c r="BM125" s="161" t="s">
        <v>83</v>
      </c>
    </row>
    <row r="126" spans="1:65" s="2" customFormat="1" ht="58.5">
      <c r="A126" s="33"/>
      <c r="B126" s="34"/>
      <c r="C126" s="33"/>
      <c r="D126" s="163" t="s">
        <v>166</v>
      </c>
      <c r="E126" s="33"/>
      <c r="F126" s="164" t="s">
        <v>1991</v>
      </c>
      <c r="G126" s="33"/>
      <c r="H126" s="33"/>
      <c r="I126" s="165"/>
      <c r="J126" s="33"/>
      <c r="K126" s="33"/>
      <c r="L126" s="34"/>
      <c r="M126" s="166"/>
      <c r="N126" s="167"/>
      <c r="O126" s="59"/>
      <c r="P126" s="59"/>
      <c r="Q126" s="59"/>
      <c r="R126" s="59"/>
      <c r="S126" s="59"/>
      <c r="T126" s="60"/>
      <c r="U126" s="33"/>
      <c r="V126" s="33"/>
      <c r="W126" s="33"/>
      <c r="X126" s="33"/>
      <c r="Y126" s="33"/>
      <c r="Z126" s="33"/>
      <c r="AA126" s="33"/>
      <c r="AB126" s="33"/>
      <c r="AC126" s="33"/>
      <c r="AD126" s="33"/>
      <c r="AE126" s="33"/>
      <c r="AT126" s="18" t="s">
        <v>166</v>
      </c>
      <c r="AU126" s="18" t="s">
        <v>83</v>
      </c>
    </row>
    <row r="127" spans="1:65" s="2" customFormat="1" ht="16.5" customHeight="1">
      <c r="A127" s="33"/>
      <c r="B127" s="149"/>
      <c r="C127" s="150" t="s">
        <v>83</v>
      </c>
      <c r="D127" s="150" t="s">
        <v>159</v>
      </c>
      <c r="E127" s="151" t="s">
        <v>1992</v>
      </c>
      <c r="F127" s="152" t="s">
        <v>1993</v>
      </c>
      <c r="G127" s="153" t="s">
        <v>358</v>
      </c>
      <c r="H127" s="154">
        <v>1</v>
      </c>
      <c r="I127" s="155"/>
      <c r="J127" s="156">
        <f>ROUND(I127*H127,2)</f>
        <v>0</v>
      </c>
      <c r="K127" s="152" t="s">
        <v>1</v>
      </c>
      <c r="L127" s="34"/>
      <c r="M127" s="157" t="s">
        <v>1</v>
      </c>
      <c r="N127" s="158" t="s">
        <v>40</v>
      </c>
      <c r="O127" s="59"/>
      <c r="P127" s="159">
        <f>O127*H127</f>
        <v>0</v>
      </c>
      <c r="Q127" s="159">
        <v>0</v>
      </c>
      <c r="R127" s="159">
        <f>Q127*H127</f>
        <v>0</v>
      </c>
      <c r="S127" s="159">
        <v>0</v>
      </c>
      <c r="T127" s="160">
        <f>S127*H127</f>
        <v>0</v>
      </c>
      <c r="U127" s="33"/>
      <c r="V127" s="33"/>
      <c r="W127" s="33"/>
      <c r="X127" s="33"/>
      <c r="Y127" s="33"/>
      <c r="Z127" s="33"/>
      <c r="AA127" s="33"/>
      <c r="AB127" s="33"/>
      <c r="AC127" s="33"/>
      <c r="AD127" s="33"/>
      <c r="AE127" s="33"/>
      <c r="AR127" s="161" t="s">
        <v>164</v>
      </c>
      <c r="AT127" s="161" t="s">
        <v>159</v>
      </c>
      <c r="AU127" s="161" t="s">
        <v>83</v>
      </c>
      <c r="AY127" s="18" t="s">
        <v>157</v>
      </c>
      <c r="BE127" s="162">
        <f>IF(N127="základní",J127,0)</f>
        <v>0</v>
      </c>
      <c r="BF127" s="162">
        <f>IF(N127="snížená",J127,0)</f>
        <v>0</v>
      </c>
      <c r="BG127" s="162">
        <f>IF(N127="zákl. přenesená",J127,0)</f>
        <v>0</v>
      </c>
      <c r="BH127" s="162">
        <f>IF(N127="sníž. přenesená",J127,0)</f>
        <v>0</v>
      </c>
      <c r="BI127" s="162">
        <f>IF(N127="nulová",J127,0)</f>
        <v>0</v>
      </c>
      <c r="BJ127" s="18" t="s">
        <v>81</v>
      </c>
      <c r="BK127" s="162">
        <f>ROUND(I127*H127,2)</f>
        <v>0</v>
      </c>
      <c r="BL127" s="18" t="s">
        <v>164</v>
      </c>
      <c r="BM127" s="161" t="s">
        <v>164</v>
      </c>
    </row>
    <row r="128" spans="1:65" s="2" customFormat="1" ht="19.5">
      <c r="A128" s="33"/>
      <c r="B128" s="34"/>
      <c r="C128" s="33"/>
      <c r="D128" s="163" t="s">
        <v>166</v>
      </c>
      <c r="E128" s="33"/>
      <c r="F128" s="164" t="s">
        <v>1994</v>
      </c>
      <c r="G128" s="33"/>
      <c r="H128" s="33"/>
      <c r="I128" s="165"/>
      <c r="J128" s="33"/>
      <c r="K128" s="33"/>
      <c r="L128" s="34"/>
      <c r="M128" s="166"/>
      <c r="N128" s="167"/>
      <c r="O128" s="59"/>
      <c r="P128" s="59"/>
      <c r="Q128" s="59"/>
      <c r="R128" s="59"/>
      <c r="S128" s="59"/>
      <c r="T128" s="60"/>
      <c r="U128" s="33"/>
      <c r="V128" s="33"/>
      <c r="W128" s="33"/>
      <c r="X128" s="33"/>
      <c r="Y128" s="33"/>
      <c r="Z128" s="33"/>
      <c r="AA128" s="33"/>
      <c r="AB128" s="33"/>
      <c r="AC128" s="33"/>
      <c r="AD128" s="33"/>
      <c r="AE128" s="33"/>
      <c r="AT128" s="18" t="s">
        <v>166</v>
      </c>
      <c r="AU128" s="18" t="s">
        <v>83</v>
      </c>
    </row>
    <row r="129" spans="1:65" s="2" customFormat="1" ht="24.2" customHeight="1">
      <c r="A129" s="33"/>
      <c r="B129" s="149"/>
      <c r="C129" s="150" t="s">
        <v>91</v>
      </c>
      <c r="D129" s="150" t="s">
        <v>159</v>
      </c>
      <c r="E129" s="151" t="s">
        <v>1995</v>
      </c>
      <c r="F129" s="152" t="s">
        <v>1996</v>
      </c>
      <c r="G129" s="153" t="s">
        <v>358</v>
      </c>
      <c r="H129" s="154">
        <v>2</v>
      </c>
      <c r="I129" s="155"/>
      <c r="J129" s="156">
        <f>ROUND(I129*H129,2)</f>
        <v>0</v>
      </c>
      <c r="K129" s="152" t="s">
        <v>1</v>
      </c>
      <c r="L129" s="34"/>
      <c r="M129" s="157" t="s">
        <v>1</v>
      </c>
      <c r="N129" s="158" t="s">
        <v>40</v>
      </c>
      <c r="O129" s="59"/>
      <c r="P129" s="159">
        <f>O129*H129</f>
        <v>0</v>
      </c>
      <c r="Q129" s="159">
        <v>0</v>
      </c>
      <c r="R129" s="159">
        <f>Q129*H129</f>
        <v>0</v>
      </c>
      <c r="S129" s="159">
        <v>0</v>
      </c>
      <c r="T129" s="160">
        <f>S129*H129</f>
        <v>0</v>
      </c>
      <c r="U129" s="33"/>
      <c r="V129" s="33"/>
      <c r="W129" s="33"/>
      <c r="X129" s="33"/>
      <c r="Y129" s="33"/>
      <c r="Z129" s="33"/>
      <c r="AA129" s="33"/>
      <c r="AB129" s="33"/>
      <c r="AC129" s="33"/>
      <c r="AD129" s="33"/>
      <c r="AE129" s="33"/>
      <c r="AR129" s="161" t="s">
        <v>164</v>
      </c>
      <c r="AT129" s="161" t="s">
        <v>159</v>
      </c>
      <c r="AU129" s="161" t="s">
        <v>83</v>
      </c>
      <c r="AY129" s="18" t="s">
        <v>157</v>
      </c>
      <c r="BE129" s="162">
        <f>IF(N129="základní",J129,0)</f>
        <v>0</v>
      </c>
      <c r="BF129" s="162">
        <f>IF(N129="snížená",J129,0)</f>
        <v>0</v>
      </c>
      <c r="BG129" s="162">
        <f>IF(N129="zákl. přenesená",J129,0)</f>
        <v>0</v>
      </c>
      <c r="BH129" s="162">
        <f>IF(N129="sníž. přenesená",J129,0)</f>
        <v>0</v>
      </c>
      <c r="BI129" s="162">
        <f>IF(N129="nulová",J129,0)</f>
        <v>0</v>
      </c>
      <c r="BJ129" s="18" t="s">
        <v>81</v>
      </c>
      <c r="BK129" s="162">
        <f>ROUND(I129*H129,2)</f>
        <v>0</v>
      </c>
      <c r="BL129" s="18" t="s">
        <v>164</v>
      </c>
      <c r="BM129" s="161" t="s">
        <v>205</v>
      </c>
    </row>
    <row r="130" spans="1:65" s="2" customFormat="1" ht="29.25">
      <c r="A130" s="33"/>
      <c r="B130" s="34"/>
      <c r="C130" s="33"/>
      <c r="D130" s="163" t="s">
        <v>166</v>
      </c>
      <c r="E130" s="33"/>
      <c r="F130" s="164" t="s">
        <v>1997</v>
      </c>
      <c r="G130" s="33"/>
      <c r="H130" s="33"/>
      <c r="I130" s="165"/>
      <c r="J130" s="33"/>
      <c r="K130" s="33"/>
      <c r="L130" s="34"/>
      <c r="M130" s="166"/>
      <c r="N130" s="167"/>
      <c r="O130" s="59"/>
      <c r="P130" s="59"/>
      <c r="Q130" s="59"/>
      <c r="R130" s="59"/>
      <c r="S130" s="59"/>
      <c r="T130" s="60"/>
      <c r="U130" s="33"/>
      <c r="V130" s="33"/>
      <c r="W130" s="33"/>
      <c r="X130" s="33"/>
      <c r="Y130" s="33"/>
      <c r="Z130" s="33"/>
      <c r="AA130" s="33"/>
      <c r="AB130" s="33"/>
      <c r="AC130" s="33"/>
      <c r="AD130" s="33"/>
      <c r="AE130" s="33"/>
      <c r="AT130" s="18" t="s">
        <v>166</v>
      </c>
      <c r="AU130" s="18" t="s">
        <v>83</v>
      </c>
    </row>
    <row r="131" spans="1:65" s="2" customFormat="1" ht="24.2" customHeight="1">
      <c r="A131" s="33"/>
      <c r="B131" s="149"/>
      <c r="C131" s="150" t="s">
        <v>164</v>
      </c>
      <c r="D131" s="150" t="s">
        <v>159</v>
      </c>
      <c r="E131" s="151" t="s">
        <v>1998</v>
      </c>
      <c r="F131" s="152" t="s">
        <v>1999</v>
      </c>
      <c r="G131" s="153" t="s">
        <v>358</v>
      </c>
      <c r="H131" s="154">
        <v>6</v>
      </c>
      <c r="I131" s="155"/>
      <c r="J131" s="156">
        <f>ROUND(I131*H131,2)</f>
        <v>0</v>
      </c>
      <c r="K131" s="152" t="s">
        <v>1</v>
      </c>
      <c r="L131" s="34"/>
      <c r="M131" s="157" t="s">
        <v>1</v>
      </c>
      <c r="N131" s="158" t="s">
        <v>40</v>
      </c>
      <c r="O131" s="59"/>
      <c r="P131" s="159">
        <f>O131*H131</f>
        <v>0</v>
      </c>
      <c r="Q131" s="159">
        <v>0</v>
      </c>
      <c r="R131" s="159">
        <f>Q131*H131</f>
        <v>0</v>
      </c>
      <c r="S131" s="159">
        <v>0</v>
      </c>
      <c r="T131" s="160">
        <f>S131*H131</f>
        <v>0</v>
      </c>
      <c r="U131" s="33"/>
      <c r="V131" s="33"/>
      <c r="W131" s="33"/>
      <c r="X131" s="33"/>
      <c r="Y131" s="33"/>
      <c r="Z131" s="33"/>
      <c r="AA131" s="33"/>
      <c r="AB131" s="33"/>
      <c r="AC131" s="33"/>
      <c r="AD131" s="33"/>
      <c r="AE131" s="33"/>
      <c r="AR131" s="161" t="s">
        <v>164</v>
      </c>
      <c r="AT131" s="161" t="s">
        <v>159</v>
      </c>
      <c r="AU131" s="161" t="s">
        <v>83</v>
      </c>
      <c r="AY131" s="18" t="s">
        <v>157</v>
      </c>
      <c r="BE131" s="162">
        <f>IF(N131="základní",J131,0)</f>
        <v>0</v>
      </c>
      <c r="BF131" s="162">
        <f>IF(N131="snížená",J131,0)</f>
        <v>0</v>
      </c>
      <c r="BG131" s="162">
        <f>IF(N131="zákl. přenesená",J131,0)</f>
        <v>0</v>
      </c>
      <c r="BH131" s="162">
        <f>IF(N131="sníž. přenesená",J131,0)</f>
        <v>0</v>
      </c>
      <c r="BI131" s="162">
        <f>IF(N131="nulová",J131,0)</f>
        <v>0</v>
      </c>
      <c r="BJ131" s="18" t="s">
        <v>81</v>
      </c>
      <c r="BK131" s="162">
        <f>ROUND(I131*H131,2)</f>
        <v>0</v>
      </c>
      <c r="BL131" s="18" t="s">
        <v>164</v>
      </c>
      <c r="BM131" s="161" t="s">
        <v>222</v>
      </c>
    </row>
    <row r="132" spans="1:65" s="2" customFormat="1" ht="19.5">
      <c r="A132" s="33"/>
      <c r="B132" s="34"/>
      <c r="C132" s="33"/>
      <c r="D132" s="163" t="s">
        <v>166</v>
      </c>
      <c r="E132" s="33"/>
      <c r="F132" s="164" t="s">
        <v>2000</v>
      </c>
      <c r="G132" s="33"/>
      <c r="H132" s="33"/>
      <c r="I132" s="165"/>
      <c r="J132" s="33"/>
      <c r="K132" s="33"/>
      <c r="L132" s="34"/>
      <c r="M132" s="166"/>
      <c r="N132" s="167"/>
      <c r="O132" s="59"/>
      <c r="P132" s="59"/>
      <c r="Q132" s="59"/>
      <c r="R132" s="59"/>
      <c r="S132" s="59"/>
      <c r="T132" s="60"/>
      <c r="U132" s="33"/>
      <c r="V132" s="33"/>
      <c r="W132" s="33"/>
      <c r="X132" s="33"/>
      <c r="Y132" s="33"/>
      <c r="Z132" s="33"/>
      <c r="AA132" s="33"/>
      <c r="AB132" s="33"/>
      <c r="AC132" s="33"/>
      <c r="AD132" s="33"/>
      <c r="AE132" s="33"/>
      <c r="AT132" s="18" t="s">
        <v>166</v>
      </c>
      <c r="AU132" s="18" t="s">
        <v>83</v>
      </c>
    </row>
    <row r="133" spans="1:65" s="2" customFormat="1" ht="16.5" customHeight="1">
      <c r="A133" s="33"/>
      <c r="B133" s="149"/>
      <c r="C133" s="150" t="s">
        <v>196</v>
      </c>
      <c r="D133" s="150" t="s">
        <v>159</v>
      </c>
      <c r="E133" s="151" t="s">
        <v>2001</v>
      </c>
      <c r="F133" s="152" t="s">
        <v>2002</v>
      </c>
      <c r="G133" s="153" t="s">
        <v>183</v>
      </c>
      <c r="H133" s="154">
        <v>0.3</v>
      </c>
      <c r="I133" s="155"/>
      <c r="J133" s="156">
        <f>ROUND(I133*H133,2)</f>
        <v>0</v>
      </c>
      <c r="K133" s="152" t="s">
        <v>1</v>
      </c>
      <c r="L133" s="34"/>
      <c r="M133" s="157" t="s">
        <v>1</v>
      </c>
      <c r="N133" s="158" t="s">
        <v>40</v>
      </c>
      <c r="O133" s="59"/>
      <c r="P133" s="159">
        <f>O133*H133</f>
        <v>0</v>
      </c>
      <c r="Q133" s="159">
        <v>0</v>
      </c>
      <c r="R133" s="159">
        <f>Q133*H133</f>
        <v>0</v>
      </c>
      <c r="S133" s="159">
        <v>0</v>
      </c>
      <c r="T133" s="160">
        <f>S133*H133</f>
        <v>0</v>
      </c>
      <c r="U133" s="33"/>
      <c r="V133" s="33"/>
      <c r="W133" s="33"/>
      <c r="X133" s="33"/>
      <c r="Y133" s="33"/>
      <c r="Z133" s="33"/>
      <c r="AA133" s="33"/>
      <c r="AB133" s="33"/>
      <c r="AC133" s="33"/>
      <c r="AD133" s="33"/>
      <c r="AE133" s="33"/>
      <c r="AR133" s="161" t="s">
        <v>164</v>
      </c>
      <c r="AT133" s="161" t="s">
        <v>159</v>
      </c>
      <c r="AU133" s="161" t="s">
        <v>83</v>
      </c>
      <c r="AY133" s="18" t="s">
        <v>157</v>
      </c>
      <c r="BE133" s="162">
        <f>IF(N133="základní",J133,0)</f>
        <v>0</v>
      </c>
      <c r="BF133" s="162">
        <f>IF(N133="snížená",J133,0)</f>
        <v>0</v>
      </c>
      <c r="BG133" s="162">
        <f>IF(N133="zákl. přenesená",J133,0)</f>
        <v>0</v>
      </c>
      <c r="BH133" s="162">
        <f>IF(N133="sníž. přenesená",J133,0)</f>
        <v>0</v>
      </c>
      <c r="BI133" s="162">
        <f>IF(N133="nulová",J133,0)</f>
        <v>0</v>
      </c>
      <c r="BJ133" s="18" t="s">
        <v>81</v>
      </c>
      <c r="BK133" s="162">
        <f>ROUND(I133*H133,2)</f>
        <v>0</v>
      </c>
      <c r="BL133" s="18" t="s">
        <v>164</v>
      </c>
      <c r="BM133" s="161" t="s">
        <v>234</v>
      </c>
    </row>
    <row r="134" spans="1:65" s="2" customFormat="1" ht="19.5">
      <c r="A134" s="33"/>
      <c r="B134" s="34"/>
      <c r="C134" s="33"/>
      <c r="D134" s="163" t="s">
        <v>166</v>
      </c>
      <c r="E134" s="33"/>
      <c r="F134" s="164" t="s">
        <v>2003</v>
      </c>
      <c r="G134" s="33"/>
      <c r="H134" s="33"/>
      <c r="I134" s="165"/>
      <c r="J134" s="33"/>
      <c r="K134" s="33"/>
      <c r="L134" s="34"/>
      <c r="M134" s="166"/>
      <c r="N134" s="167"/>
      <c r="O134" s="59"/>
      <c r="P134" s="59"/>
      <c r="Q134" s="59"/>
      <c r="R134" s="59"/>
      <c r="S134" s="59"/>
      <c r="T134" s="60"/>
      <c r="U134" s="33"/>
      <c r="V134" s="33"/>
      <c r="W134" s="33"/>
      <c r="X134" s="33"/>
      <c r="Y134" s="33"/>
      <c r="Z134" s="33"/>
      <c r="AA134" s="33"/>
      <c r="AB134" s="33"/>
      <c r="AC134" s="33"/>
      <c r="AD134" s="33"/>
      <c r="AE134" s="33"/>
      <c r="AT134" s="18" t="s">
        <v>166</v>
      </c>
      <c r="AU134" s="18" t="s">
        <v>83</v>
      </c>
    </row>
    <row r="135" spans="1:65" s="2" customFormat="1" ht="21.75" customHeight="1">
      <c r="A135" s="33"/>
      <c r="B135" s="149"/>
      <c r="C135" s="150" t="s">
        <v>205</v>
      </c>
      <c r="D135" s="150" t="s">
        <v>159</v>
      </c>
      <c r="E135" s="151" t="s">
        <v>2004</v>
      </c>
      <c r="F135" s="152" t="s">
        <v>2005</v>
      </c>
      <c r="G135" s="153" t="s">
        <v>358</v>
      </c>
      <c r="H135" s="154">
        <v>5</v>
      </c>
      <c r="I135" s="155"/>
      <c r="J135" s="156">
        <f>ROUND(I135*H135,2)</f>
        <v>0</v>
      </c>
      <c r="K135" s="152" t="s">
        <v>1</v>
      </c>
      <c r="L135" s="34"/>
      <c r="M135" s="157" t="s">
        <v>1</v>
      </c>
      <c r="N135" s="158" t="s">
        <v>40</v>
      </c>
      <c r="O135" s="59"/>
      <c r="P135" s="159">
        <f>O135*H135</f>
        <v>0</v>
      </c>
      <c r="Q135" s="159">
        <v>0</v>
      </c>
      <c r="R135" s="159">
        <f>Q135*H135</f>
        <v>0</v>
      </c>
      <c r="S135" s="159">
        <v>0</v>
      </c>
      <c r="T135" s="160">
        <f>S135*H135</f>
        <v>0</v>
      </c>
      <c r="U135" s="33"/>
      <c r="V135" s="33"/>
      <c r="W135" s="33"/>
      <c r="X135" s="33"/>
      <c r="Y135" s="33"/>
      <c r="Z135" s="33"/>
      <c r="AA135" s="33"/>
      <c r="AB135" s="33"/>
      <c r="AC135" s="33"/>
      <c r="AD135" s="33"/>
      <c r="AE135" s="33"/>
      <c r="AR135" s="161" t="s">
        <v>164</v>
      </c>
      <c r="AT135" s="161" t="s">
        <v>159</v>
      </c>
      <c r="AU135" s="161" t="s">
        <v>83</v>
      </c>
      <c r="AY135" s="18" t="s">
        <v>157</v>
      </c>
      <c r="BE135" s="162">
        <f>IF(N135="základní",J135,0)</f>
        <v>0</v>
      </c>
      <c r="BF135" s="162">
        <f>IF(N135="snížená",J135,0)</f>
        <v>0</v>
      </c>
      <c r="BG135" s="162">
        <f>IF(N135="zákl. přenesená",J135,0)</f>
        <v>0</v>
      </c>
      <c r="BH135" s="162">
        <f>IF(N135="sníž. přenesená",J135,0)</f>
        <v>0</v>
      </c>
      <c r="BI135" s="162">
        <f>IF(N135="nulová",J135,0)</f>
        <v>0</v>
      </c>
      <c r="BJ135" s="18" t="s">
        <v>81</v>
      </c>
      <c r="BK135" s="162">
        <f>ROUND(I135*H135,2)</f>
        <v>0</v>
      </c>
      <c r="BL135" s="18" t="s">
        <v>164</v>
      </c>
      <c r="BM135" s="161" t="s">
        <v>8</v>
      </c>
    </row>
    <row r="136" spans="1:65" s="2" customFormat="1" ht="19.5">
      <c r="A136" s="33"/>
      <c r="B136" s="34"/>
      <c r="C136" s="33"/>
      <c r="D136" s="163" t="s">
        <v>166</v>
      </c>
      <c r="E136" s="33"/>
      <c r="F136" s="164" t="s">
        <v>2006</v>
      </c>
      <c r="G136" s="33"/>
      <c r="H136" s="33"/>
      <c r="I136" s="165"/>
      <c r="J136" s="33"/>
      <c r="K136" s="33"/>
      <c r="L136" s="34"/>
      <c r="M136" s="166"/>
      <c r="N136" s="167"/>
      <c r="O136" s="59"/>
      <c r="P136" s="59"/>
      <c r="Q136" s="59"/>
      <c r="R136" s="59"/>
      <c r="S136" s="59"/>
      <c r="T136" s="60"/>
      <c r="U136" s="33"/>
      <c r="V136" s="33"/>
      <c r="W136" s="33"/>
      <c r="X136" s="33"/>
      <c r="Y136" s="33"/>
      <c r="Z136" s="33"/>
      <c r="AA136" s="33"/>
      <c r="AB136" s="33"/>
      <c r="AC136" s="33"/>
      <c r="AD136" s="33"/>
      <c r="AE136" s="33"/>
      <c r="AT136" s="18" t="s">
        <v>166</v>
      </c>
      <c r="AU136" s="18" t="s">
        <v>83</v>
      </c>
    </row>
    <row r="137" spans="1:65" s="2" customFormat="1" ht="16.5" customHeight="1">
      <c r="A137" s="33"/>
      <c r="B137" s="149"/>
      <c r="C137" s="150" t="s">
        <v>212</v>
      </c>
      <c r="D137" s="150" t="s">
        <v>159</v>
      </c>
      <c r="E137" s="151" t="s">
        <v>2007</v>
      </c>
      <c r="F137" s="152" t="s">
        <v>2008</v>
      </c>
      <c r="G137" s="153" t="s">
        <v>358</v>
      </c>
      <c r="H137" s="154">
        <v>2</v>
      </c>
      <c r="I137" s="155"/>
      <c r="J137" s="156">
        <f>ROUND(I137*H137,2)</f>
        <v>0</v>
      </c>
      <c r="K137" s="152" t="s">
        <v>1</v>
      </c>
      <c r="L137" s="34"/>
      <c r="M137" s="157" t="s">
        <v>1</v>
      </c>
      <c r="N137" s="158" t="s">
        <v>40</v>
      </c>
      <c r="O137" s="59"/>
      <c r="P137" s="159">
        <f>O137*H137</f>
        <v>0</v>
      </c>
      <c r="Q137" s="159">
        <v>0</v>
      </c>
      <c r="R137" s="159">
        <f>Q137*H137</f>
        <v>0</v>
      </c>
      <c r="S137" s="159">
        <v>0</v>
      </c>
      <c r="T137" s="160">
        <f>S137*H137</f>
        <v>0</v>
      </c>
      <c r="U137" s="33"/>
      <c r="V137" s="33"/>
      <c r="W137" s="33"/>
      <c r="X137" s="33"/>
      <c r="Y137" s="33"/>
      <c r="Z137" s="33"/>
      <c r="AA137" s="33"/>
      <c r="AB137" s="33"/>
      <c r="AC137" s="33"/>
      <c r="AD137" s="33"/>
      <c r="AE137" s="33"/>
      <c r="AR137" s="161" t="s">
        <v>164</v>
      </c>
      <c r="AT137" s="161" t="s">
        <v>159</v>
      </c>
      <c r="AU137" s="161" t="s">
        <v>83</v>
      </c>
      <c r="AY137" s="18" t="s">
        <v>157</v>
      </c>
      <c r="BE137" s="162">
        <f>IF(N137="základní",J137,0)</f>
        <v>0</v>
      </c>
      <c r="BF137" s="162">
        <f>IF(N137="snížená",J137,0)</f>
        <v>0</v>
      </c>
      <c r="BG137" s="162">
        <f>IF(N137="zákl. přenesená",J137,0)</f>
        <v>0</v>
      </c>
      <c r="BH137" s="162">
        <f>IF(N137="sníž. přenesená",J137,0)</f>
        <v>0</v>
      </c>
      <c r="BI137" s="162">
        <f>IF(N137="nulová",J137,0)</f>
        <v>0</v>
      </c>
      <c r="BJ137" s="18" t="s">
        <v>81</v>
      </c>
      <c r="BK137" s="162">
        <f>ROUND(I137*H137,2)</f>
        <v>0</v>
      </c>
      <c r="BL137" s="18" t="s">
        <v>164</v>
      </c>
      <c r="BM137" s="161" t="s">
        <v>255</v>
      </c>
    </row>
    <row r="138" spans="1:65" s="2" customFormat="1" ht="11.25">
      <c r="A138" s="33"/>
      <c r="B138" s="34"/>
      <c r="C138" s="33"/>
      <c r="D138" s="163" t="s">
        <v>166</v>
      </c>
      <c r="E138" s="33"/>
      <c r="F138" s="164" t="s">
        <v>2008</v>
      </c>
      <c r="G138" s="33"/>
      <c r="H138" s="33"/>
      <c r="I138" s="165"/>
      <c r="J138" s="33"/>
      <c r="K138" s="33"/>
      <c r="L138" s="34"/>
      <c r="M138" s="166"/>
      <c r="N138" s="167"/>
      <c r="O138" s="59"/>
      <c r="P138" s="59"/>
      <c r="Q138" s="59"/>
      <c r="R138" s="59"/>
      <c r="S138" s="59"/>
      <c r="T138" s="60"/>
      <c r="U138" s="33"/>
      <c r="V138" s="33"/>
      <c r="W138" s="33"/>
      <c r="X138" s="33"/>
      <c r="Y138" s="33"/>
      <c r="Z138" s="33"/>
      <c r="AA138" s="33"/>
      <c r="AB138" s="33"/>
      <c r="AC138" s="33"/>
      <c r="AD138" s="33"/>
      <c r="AE138" s="33"/>
      <c r="AT138" s="18" t="s">
        <v>166</v>
      </c>
      <c r="AU138" s="18" t="s">
        <v>83</v>
      </c>
    </row>
    <row r="139" spans="1:65" s="2" customFormat="1" ht="24.2" customHeight="1">
      <c r="A139" s="33"/>
      <c r="B139" s="149"/>
      <c r="C139" s="150" t="s">
        <v>222</v>
      </c>
      <c r="D139" s="150" t="s">
        <v>159</v>
      </c>
      <c r="E139" s="151" t="s">
        <v>2009</v>
      </c>
      <c r="F139" s="152" t="s">
        <v>2010</v>
      </c>
      <c r="G139" s="153" t="s">
        <v>2011</v>
      </c>
      <c r="H139" s="154">
        <v>3</v>
      </c>
      <c r="I139" s="155"/>
      <c r="J139" s="156">
        <f>ROUND(I139*H139,2)</f>
        <v>0</v>
      </c>
      <c r="K139" s="152" t="s">
        <v>1</v>
      </c>
      <c r="L139" s="34"/>
      <c r="M139" s="157" t="s">
        <v>1</v>
      </c>
      <c r="N139" s="158" t="s">
        <v>40</v>
      </c>
      <c r="O139" s="59"/>
      <c r="P139" s="159">
        <f>O139*H139</f>
        <v>0</v>
      </c>
      <c r="Q139" s="159">
        <v>0</v>
      </c>
      <c r="R139" s="159">
        <f>Q139*H139</f>
        <v>0</v>
      </c>
      <c r="S139" s="159">
        <v>0</v>
      </c>
      <c r="T139" s="160">
        <f>S139*H139</f>
        <v>0</v>
      </c>
      <c r="U139" s="33"/>
      <c r="V139" s="33"/>
      <c r="W139" s="33"/>
      <c r="X139" s="33"/>
      <c r="Y139" s="33"/>
      <c r="Z139" s="33"/>
      <c r="AA139" s="33"/>
      <c r="AB139" s="33"/>
      <c r="AC139" s="33"/>
      <c r="AD139" s="33"/>
      <c r="AE139" s="33"/>
      <c r="AR139" s="161" t="s">
        <v>164</v>
      </c>
      <c r="AT139" s="161" t="s">
        <v>159</v>
      </c>
      <c r="AU139" s="161" t="s">
        <v>83</v>
      </c>
      <c r="AY139" s="18" t="s">
        <v>157</v>
      </c>
      <c r="BE139" s="162">
        <f>IF(N139="základní",J139,0)</f>
        <v>0</v>
      </c>
      <c r="BF139" s="162">
        <f>IF(N139="snížená",J139,0)</f>
        <v>0</v>
      </c>
      <c r="BG139" s="162">
        <f>IF(N139="zákl. přenesená",J139,0)</f>
        <v>0</v>
      </c>
      <c r="BH139" s="162">
        <f>IF(N139="sníž. přenesená",J139,0)</f>
        <v>0</v>
      </c>
      <c r="BI139" s="162">
        <f>IF(N139="nulová",J139,0)</f>
        <v>0</v>
      </c>
      <c r="BJ139" s="18" t="s">
        <v>81</v>
      </c>
      <c r="BK139" s="162">
        <f>ROUND(I139*H139,2)</f>
        <v>0</v>
      </c>
      <c r="BL139" s="18" t="s">
        <v>164</v>
      </c>
      <c r="BM139" s="161" t="s">
        <v>268</v>
      </c>
    </row>
    <row r="140" spans="1:65" s="2" customFormat="1" ht="19.5">
      <c r="A140" s="33"/>
      <c r="B140" s="34"/>
      <c r="C140" s="33"/>
      <c r="D140" s="163" t="s">
        <v>166</v>
      </c>
      <c r="E140" s="33"/>
      <c r="F140" s="164" t="s">
        <v>2012</v>
      </c>
      <c r="G140" s="33"/>
      <c r="H140" s="33"/>
      <c r="I140" s="165"/>
      <c r="J140" s="33"/>
      <c r="K140" s="33"/>
      <c r="L140" s="34"/>
      <c r="M140" s="166"/>
      <c r="N140" s="167"/>
      <c r="O140" s="59"/>
      <c r="P140" s="59"/>
      <c r="Q140" s="59"/>
      <c r="R140" s="59"/>
      <c r="S140" s="59"/>
      <c r="T140" s="60"/>
      <c r="U140" s="33"/>
      <c r="V140" s="33"/>
      <c r="W140" s="33"/>
      <c r="X140" s="33"/>
      <c r="Y140" s="33"/>
      <c r="Z140" s="33"/>
      <c r="AA140" s="33"/>
      <c r="AB140" s="33"/>
      <c r="AC140" s="33"/>
      <c r="AD140" s="33"/>
      <c r="AE140" s="33"/>
      <c r="AT140" s="18" t="s">
        <v>166</v>
      </c>
      <c r="AU140" s="18" t="s">
        <v>83</v>
      </c>
    </row>
    <row r="141" spans="1:65" s="2" customFormat="1" ht="21.75" customHeight="1">
      <c r="A141" s="33"/>
      <c r="B141" s="149"/>
      <c r="C141" s="150" t="s">
        <v>227</v>
      </c>
      <c r="D141" s="150" t="s">
        <v>159</v>
      </c>
      <c r="E141" s="151" t="s">
        <v>2013</v>
      </c>
      <c r="F141" s="152" t="s">
        <v>2014</v>
      </c>
      <c r="G141" s="153" t="s">
        <v>358</v>
      </c>
      <c r="H141" s="154">
        <v>3</v>
      </c>
      <c r="I141" s="155"/>
      <c r="J141" s="156">
        <f>ROUND(I141*H141,2)</f>
        <v>0</v>
      </c>
      <c r="K141" s="152" t="s">
        <v>1</v>
      </c>
      <c r="L141" s="34"/>
      <c r="M141" s="157" t="s">
        <v>1</v>
      </c>
      <c r="N141" s="158" t="s">
        <v>40</v>
      </c>
      <c r="O141" s="59"/>
      <c r="P141" s="159">
        <f>O141*H141</f>
        <v>0</v>
      </c>
      <c r="Q141" s="159">
        <v>0</v>
      </c>
      <c r="R141" s="159">
        <f>Q141*H141</f>
        <v>0</v>
      </c>
      <c r="S141" s="159">
        <v>0</v>
      </c>
      <c r="T141" s="160">
        <f>S141*H141</f>
        <v>0</v>
      </c>
      <c r="U141" s="33"/>
      <c r="V141" s="33"/>
      <c r="W141" s="33"/>
      <c r="X141" s="33"/>
      <c r="Y141" s="33"/>
      <c r="Z141" s="33"/>
      <c r="AA141" s="33"/>
      <c r="AB141" s="33"/>
      <c r="AC141" s="33"/>
      <c r="AD141" s="33"/>
      <c r="AE141" s="33"/>
      <c r="AR141" s="161" t="s">
        <v>164</v>
      </c>
      <c r="AT141" s="161" t="s">
        <v>159</v>
      </c>
      <c r="AU141" s="161" t="s">
        <v>83</v>
      </c>
      <c r="AY141" s="18" t="s">
        <v>157</v>
      </c>
      <c r="BE141" s="162">
        <f>IF(N141="základní",J141,0)</f>
        <v>0</v>
      </c>
      <c r="BF141" s="162">
        <f>IF(N141="snížená",J141,0)</f>
        <v>0</v>
      </c>
      <c r="BG141" s="162">
        <f>IF(N141="zákl. přenesená",J141,0)</f>
        <v>0</v>
      </c>
      <c r="BH141" s="162">
        <f>IF(N141="sníž. přenesená",J141,0)</f>
        <v>0</v>
      </c>
      <c r="BI141" s="162">
        <f>IF(N141="nulová",J141,0)</f>
        <v>0</v>
      </c>
      <c r="BJ141" s="18" t="s">
        <v>81</v>
      </c>
      <c r="BK141" s="162">
        <f>ROUND(I141*H141,2)</f>
        <v>0</v>
      </c>
      <c r="BL141" s="18" t="s">
        <v>164</v>
      </c>
      <c r="BM141" s="161" t="s">
        <v>290</v>
      </c>
    </row>
    <row r="142" spans="1:65" s="2" customFormat="1" ht="19.5">
      <c r="A142" s="33"/>
      <c r="B142" s="34"/>
      <c r="C142" s="33"/>
      <c r="D142" s="163" t="s">
        <v>166</v>
      </c>
      <c r="E142" s="33"/>
      <c r="F142" s="164" t="s">
        <v>2015</v>
      </c>
      <c r="G142" s="33"/>
      <c r="H142" s="33"/>
      <c r="I142" s="165"/>
      <c r="J142" s="33"/>
      <c r="K142" s="33"/>
      <c r="L142" s="34"/>
      <c r="M142" s="166"/>
      <c r="N142" s="167"/>
      <c r="O142" s="59"/>
      <c r="P142" s="59"/>
      <c r="Q142" s="59"/>
      <c r="R142" s="59"/>
      <c r="S142" s="59"/>
      <c r="T142" s="60"/>
      <c r="U142" s="33"/>
      <c r="V142" s="33"/>
      <c r="W142" s="33"/>
      <c r="X142" s="33"/>
      <c r="Y142" s="33"/>
      <c r="Z142" s="33"/>
      <c r="AA142" s="33"/>
      <c r="AB142" s="33"/>
      <c r="AC142" s="33"/>
      <c r="AD142" s="33"/>
      <c r="AE142" s="33"/>
      <c r="AT142" s="18" t="s">
        <v>166</v>
      </c>
      <c r="AU142" s="18" t="s">
        <v>83</v>
      </c>
    </row>
    <row r="143" spans="1:65" s="2" customFormat="1" ht="21.75" customHeight="1">
      <c r="A143" s="33"/>
      <c r="B143" s="149"/>
      <c r="C143" s="150" t="s">
        <v>234</v>
      </c>
      <c r="D143" s="150" t="s">
        <v>159</v>
      </c>
      <c r="E143" s="151" t="s">
        <v>2016</v>
      </c>
      <c r="F143" s="152" t="s">
        <v>2017</v>
      </c>
      <c r="G143" s="153" t="s">
        <v>358</v>
      </c>
      <c r="H143" s="154">
        <v>1</v>
      </c>
      <c r="I143" s="155"/>
      <c r="J143" s="156">
        <f>ROUND(I143*H143,2)</f>
        <v>0</v>
      </c>
      <c r="K143" s="152" t="s">
        <v>1</v>
      </c>
      <c r="L143" s="34"/>
      <c r="M143" s="157" t="s">
        <v>1</v>
      </c>
      <c r="N143" s="158" t="s">
        <v>40</v>
      </c>
      <c r="O143" s="59"/>
      <c r="P143" s="159">
        <f>O143*H143</f>
        <v>0</v>
      </c>
      <c r="Q143" s="159">
        <v>0</v>
      </c>
      <c r="R143" s="159">
        <f>Q143*H143</f>
        <v>0</v>
      </c>
      <c r="S143" s="159">
        <v>0</v>
      </c>
      <c r="T143" s="160">
        <f>S143*H143</f>
        <v>0</v>
      </c>
      <c r="U143" s="33"/>
      <c r="V143" s="33"/>
      <c r="W143" s="33"/>
      <c r="X143" s="33"/>
      <c r="Y143" s="33"/>
      <c r="Z143" s="33"/>
      <c r="AA143" s="33"/>
      <c r="AB143" s="33"/>
      <c r="AC143" s="33"/>
      <c r="AD143" s="33"/>
      <c r="AE143" s="33"/>
      <c r="AR143" s="161" t="s">
        <v>164</v>
      </c>
      <c r="AT143" s="161" t="s">
        <v>159</v>
      </c>
      <c r="AU143" s="161" t="s">
        <v>83</v>
      </c>
      <c r="AY143" s="18" t="s">
        <v>157</v>
      </c>
      <c r="BE143" s="162">
        <f>IF(N143="základní",J143,0)</f>
        <v>0</v>
      </c>
      <c r="BF143" s="162">
        <f>IF(N143="snížená",J143,0)</f>
        <v>0</v>
      </c>
      <c r="BG143" s="162">
        <f>IF(N143="zákl. přenesená",J143,0)</f>
        <v>0</v>
      </c>
      <c r="BH143" s="162">
        <f>IF(N143="sníž. přenesená",J143,0)</f>
        <v>0</v>
      </c>
      <c r="BI143" s="162">
        <f>IF(N143="nulová",J143,0)</f>
        <v>0</v>
      </c>
      <c r="BJ143" s="18" t="s">
        <v>81</v>
      </c>
      <c r="BK143" s="162">
        <f>ROUND(I143*H143,2)</f>
        <v>0</v>
      </c>
      <c r="BL143" s="18" t="s">
        <v>164</v>
      </c>
      <c r="BM143" s="161" t="s">
        <v>306</v>
      </c>
    </row>
    <row r="144" spans="1:65" s="2" customFormat="1" ht="19.5">
      <c r="A144" s="33"/>
      <c r="B144" s="34"/>
      <c r="C144" s="33"/>
      <c r="D144" s="163" t="s">
        <v>166</v>
      </c>
      <c r="E144" s="33"/>
      <c r="F144" s="164" t="s">
        <v>2018</v>
      </c>
      <c r="G144" s="33"/>
      <c r="H144" s="33"/>
      <c r="I144" s="165"/>
      <c r="J144" s="33"/>
      <c r="K144" s="33"/>
      <c r="L144" s="34"/>
      <c r="M144" s="166"/>
      <c r="N144" s="167"/>
      <c r="O144" s="59"/>
      <c r="P144" s="59"/>
      <c r="Q144" s="59"/>
      <c r="R144" s="59"/>
      <c r="S144" s="59"/>
      <c r="T144" s="60"/>
      <c r="U144" s="33"/>
      <c r="V144" s="33"/>
      <c r="W144" s="33"/>
      <c r="X144" s="33"/>
      <c r="Y144" s="33"/>
      <c r="Z144" s="33"/>
      <c r="AA144" s="33"/>
      <c r="AB144" s="33"/>
      <c r="AC144" s="33"/>
      <c r="AD144" s="33"/>
      <c r="AE144" s="33"/>
      <c r="AT144" s="18" t="s">
        <v>166</v>
      </c>
      <c r="AU144" s="18" t="s">
        <v>83</v>
      </c>
    </row>
    <row r="145" spans="1:65" s="2" customFormat="1" ht="24.2" customHeight="1">
      <c r="A145" s="33"/>
      <c r="B145" s="149"/>
      <c r="C145" s="150" t="s">
        <v>241</v>
      </c>
      <c r="D145" s="150" t="s">
        <v>159</v>
      </c>
      <c r="E145" s="151" t="s">
        <v>2019</v>
      </c>
      <c r="F145" s="152" t="s">
        <v>2020</v>
      </c>
      <c r="G145" s="153" t="s">
        <v>358</v>
      </c>
      <c r="H145" s="154">
        <v>1</v>
      </c>
      <c r="I145" s="155"/>
      <c r="J145" s="156">
        <f>ROUND(I145*H145,2)</f>
        <v>0</v>
      </c>
      <c r="K145" s="152" t="s">
        <v>1</v>
      </c>
      <c r="L145" s="34"/>
      <c r="M145" s="157" t="s">
        <v>1</v>
      </c>
      <c r="N145" s="158" t="s">
        <v>40</v>
      </c>
      <c r="O145" s="59"/>
      <c r="P145" s="159">
        <f>O145*H145</f>
        <v>0</v>
      </c>
      <c r="Q145" s="159">
        <v>0</v>
      </c>
      <c r="R145" s="159">
        <f>Q145*H145</f>
        <v>0</v>
      </c>
      <c r="S145" s="159">
        <v>0</v>
      </c>
      <c r="T145" s="160">
        <f>S145*H145</f>
        <v>0</v>
      </c>
      <c r="U145" s="33"/>
      <c r="V145" s="33"/>
      <c r="W145" s="33"/>
      <c r="X145" s="33"/>
      <c r="Y145" s="33"/>
      <c r="Z145" s="33"/>
      <c r="AA145" s="33"/>
      <c r="AB145" s="33"/>
      <c r="AC145" s="33"/>
      <c r="AD145" s="33"/>
      <c r="AE145" s="33"/>
      <c r="AR145" s="161" t="s">
        <v>164</v>
      </c>
      <c r="AT145" s="161" t="s">
        <v>159</v>
      </c>
      <c r="AU145" s="161" t="s">
        <v>83</v>
      </c>
      <c r="AY145" s="18" t="s">
        <v>157</v>
      </c>
      <c r="BE145" s="162">
        <f>IF(N145="základní",J145,0)</f>
        <v>0</v>
      </c>
      <c r="BF145" s="162">
        <f>IF(N145="snížená",J145,0)</f>
        <v>0</v>
      </c>
      <c r="BG145" s="162">
        <f>IF(N145="zákl. přenesená",J145,0)</f>
        <v>0</v>
      </c>
      <c r="BH145" s="162">
        <f>IF(N145="sníž. přenesená",J145,0)</f>
        <v>0</v>
      </c>
      <c r="BI145" s="162">
        <f>IF(N145="nulová",J145,0)</f>
        <v>0</v>
      </c>
      <c r="BJ145" s="18" t="s">
        <v>81</v>
      </c>
      <c r="BK145" s="162">
        <f>ROUND(I145*H145,2)</f>
        <v>0</v>
      </c>
      <c r="BL145" s="18" t="s">
        <v>164</v>
      </c>
      <c r="BM145" s="161" t="s">
        <v>317</v>
      </c>
    </row>
    <row r="146" spans="1:65" s="2" customFormat="1" ht="19.5">
      <c r="A146" s="33"/>
      <c r="B146" s="34"/>
      <c r="C146" s="33"/>
      <c r="D146" s="163" t="s">
        <v>166</v>
      </c>
      <c r="E146" s="33"/>
      <c r="F146" s="164" t="s">
        <v>2021</v>
      </c>
      <c r="G146" s="33"/>
      <c r="H146" s="33"/>
      <c r="I146" s="165"/>
      <c r="J146" s="33"/>
      <c r="K146" s="33"/>
      <c r="L146" s="34"/>
      <c r="M146" s="166"/>
      <c r="N146" s="167"/>
      <c r="O146" s="59"/>
      <c r="P146" s="59"/>
      <c r="Q146" s="59"/>
      <c r="R146" s="59"/>
      <c r="S146" s="59"/>
      <c r="T146" s="60"/>
      <c r="U146" s="33"/>
      <c r="V146" s="33"/>
      <c r="W146" s="33"/>
      <c r="X146" s="33"/>
      <c r="Y146" s="33"/>
      <c r="Z146" s="33"/>
      <c r="AA146" s="33"/>
      <c r="AB146" s="33"/>
      <c r="AC146" s="33"/>
      <c r="AD146" s="33"/>
      <c r="AE146" s="33"/>
      <c r="AT146" s="18" t="s">
        <v>166</v>
      </c>
      <c r="AU146" s="18" t="s">
        <v>83</v>
      </c>
    </row>
    <row r="147" spans="1:65" s="2" customFormat="1" ht="24.2" customHeight="1">
      <c r="A147" s="33"/>
      <c r="B147" s="149"/>
      <c r="C147" s="150" t="s">
        <v>8</v>
      </c>
      <c r="D147" s="150" t="s">
        <v>159</v>
      </c>
      <c r="E147" s="151" t="s">
        <v>2022</v>
      </c>
      <c r="F147" s="152" t="s">
        <v>2023</v>
      </c>
      <c r="G147" s="153" t="s">
        <v>358</v>
      </c>
      <c r="H147" s="154">
        <v>3</v>
      </c>
      <c r="I147" s="155"/>
      <c r="J147" s="156">
        <f>ROUND(I147*H147,2)</f>
        <v>0</v>
      </c>
      <c r="K147" s="152" t="s">
        <v>1</v>
      </c>
      <c r="L147" s="34"/>
      <c r="M147" s="157" t="s">
        <v>1</v>
      </c>
      <c r="N147" s="158" t="s">
        <v>40</v>
      </c>
      <c r="O147" s="59"/>
      <c r="P147" s="159">
        <f>O147*H147</f>
        <v>0</v>
      </c>
      <c r="Q147" s="159">
        <v>0</v>
      </c>
      <c r="R147" s="159">
        <f>Q147*H147</f>
        <v>0</v>
      </c>
      <c r="S147" s="159">
        <v>0</v>
      </c>
      <c r="T147" s="160">
        <f>S147*H147</f>
        <v>0</v>
      </c>
      <c r="U147" s="33"/>
      <c r="V147" s="33"/>
      <c r="W147" s="33"/>
      <c r="X147" s="33"/>
      <c r="Y147" s="33"/>
      <c r="Z147" s="33"/>
      <c r="AA147" s="33"/>
      <c r="AB147" s="33"/>
      <c r="AC147" s="33"/>
      <c r="AD147" s="33"/>
      <c r="AE147" s="33"/>
      <c r="AR147" s="161" t="s">
        <v>164</v>
      </c>
      <c r="AT147" s="161" t="s">
        <v>159</v>
      </c>
      <c r="AU147" s="161" t="s">
        <v>83</v>
      </c>
      <c r="AY147" s="18" t="s">
        <v>157</v>
      </c>
      <c r="BE147" s="162">
        <f>IF(N147="základní",J147,0)</f>
        <v>0</v>
      </c>
      <c r="BF147" s="162">
        <f>IF(N147="snížená",J147,0)</f>
        <v>0</v>
      </c>
      <c r="BG147" s="162">
        <f>IF(N147="zákl. přenesená",J147,0)</f>
        <v>0</v>
      </c>
      <c r="BH147" s="162">
        <f>IF(N147="sníž. přenesená",J147,0)</f>
        <v>0</v>
      </c>
      <c r="BI147" s="162">
        <f>IF(N147="nulová",J147,0)</f>
        <v>0</v>
      </c>
      <c r="BJ147" s="18" t="s">
        <v>81</v>
      </c>
      <c r="BK147" s="162">
        <f>ROUND(I147*H147,2)</f>
        <v>0</v>
      </c>
      <c r="BL147" s="18" t="s">
        <v>164</v>
      </c>
      <c r="BM147" s="161" t="s">
        <v>328</v>
      </c>
    </row>
    <row r="148" spans="1:65" s="2" customFormat="1" ht="19.5">
      <c r="A148" s="33"/>
      <c r="B148" s="34"/>
      <c r="C148" s="33"/>
      <c r="D148" s="163" t="s">
        <v>166</v>
      </c>
      <c r="E148" s="33"/>
      <c r="F148" s="164" t="s">
        <v>2024</v>
      </c>
      <c r="G148" s="33"/>
      <c r="H148" s="33"/>
      <c r="I148" s="165"/>
      <c r="J148" s="33"/>
      <c r="K148" s="33"/>
      <c r="L148" s="34"/>
      <c r="M148" s="166"/>
      <c r="N148" s="167"/>
      <c r="O148" s="59"/>
      <c r="P148" s="59"/>
      <c r="Q148" s="59"/>
      <c r="R148" s="59"/>
      <c r="S148" s="59"/>
      <c r="T148" s="60"/>
      <c r="U148" s="33"/>
      <c r="V148" s="33"/>
      <c r="W148" s="33"/>
      <c r="X148" s="33"/>
      <c r="Y148" s="33"/>
      <c r="Z148" s="33"/>
      <c r="AA148" s="33"/>
      <c r="AB148" s="33"/>
      <c r="AC148" s="33"/>
      <c r="AD148" s="33"/>
      <c r="AE148" s="33"/>
      <c r="AT148" s="18" t="s">
        <v>166</v>
      </c>
      <c r="AU148" s="18" t="s">
        <v>83</v>
      </c>
    </row>
    <row r="149" spans="1:65" s="2" customFormat="1" ht="24.2" customHeight="1">
      <c r="A149" s="33"/>
      <c r="B149" s="149"/>
      <c r="C149" s="150" t="s">
        <v>248</v>
      </c>
      <c r="D149" s="150" t="s">
        <v>159</v>
      </c>
      <c r="E149" s="151" t="s">
        <v>2025</v>
      </c>
      <c r="F149" s="152" t="s">
        <v>2026</v>
      </c>
      <c r="G149" s="153" t="s">
        <v>358</v>
      </c>
      <c r="H149" s="154">
        <v>1</v>
      </c>
      <c r="I149" s="155"/>
      <c r="J149" s="156">
        <f>ROUND(I149*H149,2)</f>
        <v>0</v>
      </c>
      <c r="K149" s="152" t="s">
        <v>1</v>
      </c>
      <c r="L149" s="34"/>
      <c r="M149" s="157" t="s">
        <v>1</v>
      </c>
      <c r="N149" s="158" t="s">
        <v>40</v>
      </c>
      <c r="O149" s="59"/>
      <c r="P149" s="159">
        <f>O149*H149</f>
        <v>0</v>
      </c>
      <c r="Q149" s="159">
        <v>0</v>
      </c>
      <c r="R149" s="159">
        <f>Q149*H149</f>
        <v>0</v>
      </c>
      <c r="S149" s="159">
        <v>0</v>
      </c>
      <c r="T149" s="160">
        <f>S149*H149</f>
        <v>0</v>
      </c>
      <c r="U149" s="33"/>
      <c r="V149" s="33"/>
      <c r="W149" s="33"/>
      <c r="X149" s="33"/>
      <c r="Y149" s="33"/>
      <c r="Z149" s="33"/>
      <c r="AA149" s="33"/>
      <c r="AB149" s="33"/>
      <c r="AC149" s="33"/>
      <c r="AD149" s="33"/>
      <c r="AE149" s="33"/>
      <c r="AR149" s="161" t="s">
        <v>164</v>
      </c>
      <c r="AT149" s="161" t="s">
        <v>159</v>
      </c>
      <c r="AU149" s="161" t="s">
        <v>83</v>
      </c>
      <c r="AY149" s="18" t="s">
        <v>157</v>
      </c>
      <c r="BE149" s="162">
        <f>IF(N149="základní",J149,0)</f>
        <v>0</v>
      </c>
      <c r="BF149" s="162">
        <f>IF(N149="snížená",J149,0)</f>
        <v>0</v>
      </c>
      <c r="BG149" s="162">
        <f>IF(N149="zákl. přenesená",J149,0)</f>
        <v>0</v>
      </c>
      <c r="BH149" s="162">
        <f>IF(N149="sníž. přenesená",J149,0)</f>
        <v>0</v>
      </c>
      <c r="BI149" s="162">
        <f>IF(N149="nulová",J149,0)</f>
        <v>0</v>
      </c>
      <c r="BJ149" s="18" t="s">
        <v>81</v>
      </c>
      <c r="BK149" s="162">
        <f>ROUND(I149*H149,2)</f>
        <v>0</v>
      </c>
      <c r="BL149" s="18" t="s">
        <v>164</v>
      </c>
      <c r="BM149" s="161" t="s">
        <v>340</v>
      </c>
    </row>
    <row r="150" spans="1:65" s="2" customFormat="1" ht="19.5">
      <c r="A150" s="33"/>
      <c r="B150" s="34"/>
      <c r="C150" s="33"/>
      <c r="D150" s="163" t="s">
        <v>166</v>
      </c>
      <c r="E150" s="33"/>
      <c r="F150" s="164" t="s">
        <v>2027</v>
      </c>
      <c r="G150" s="33"/>
      <c r="H150" s="33"/>
      <c r="I150" s="165"/>
      <c r="J150" s="33"/>
      <c r="K150" s="33"/>
      <c r="L150" s="34"/>
      <c r="M150" s="166"/>
      <c r="N150" s="167"/>
      <c r="O150" s="59"/>
      <c r="P150" s="59"/>
      <c r="Q150" s="59"/>
      <c r="R150" s="59"/>
      <c r="S150" s="59"/>
      <c r="T150" s="60"/>
      <c r="U150" s="33"/>
      <c r="V150" s="33"/>
      <c r="W150" s="33"/>
      <c r="X150" s="33"/>
      <c r="Y150" s="33"/>
      <c r="Z150" s="33"/>
      <c r="AA150" s="33"/>
      <c r="AB150" s="33"/>
      <c r="AC150" s="33"/>
      <c r="AD150" s="33"/>
      <c r="AE150" s="33"/>
      <c r="AT150" s="18" t="s">
        <v>166</v>
      </c>
      <c r="AU150" s="18" t="s">
        <v>83</v>
      </c>
    </row>
    <row r="151" spans="1:65" s="2" customFormat="1" ht="24.2" customHeight="1">
      <c r="A151" s="33"/>
      <c r="B151" s="149"/>
      <c r="C151" s="150" t="s">
        <v>255</v>
      </c>
      <c r="D151" s="150" t="s">
        <v>159</v>
      </c>
      <c r="E151" s="151" t="s">
        <v>2028</v>
      </c>
      <c r="F151" s="152" t="s">
        <v>2029</v>
      </c>
      <c r="G151" s="153" t="s">
        <v>358</v>
      </c>
      <c r="H151" s="154">
        <v>2</v>
      </c>
      <c r="I151" s="155"/>
      <c r="J151" s="156">
        <f>ROUND(I151*H151,2)</f>
        <v>0</v>
      </c>
      <c r="K151" s="152" t="s">
        <v>1</v>
      </c>
      <c r="L151" s="34"/>
      <c r="M151" s="157" t="s">
        <v>1</v>
      </c>
      <c r="N151" s="158" t="s">
        <v>40</v>
      </c>
      <c r="O151" s="59"/>
      <c r="P151" s="159">
        <f>O151*H151</f>
        <v>0</v>
      </c>
      <c r="Q151" s="159">
        <v>0</v>
      </c>
      <c r="R151" s="159">
        <f>Q151*H151</f>
        <v>0</v>
      </c>
      <c r="S151" s="159">
        <v>0</v>
      </c>
      <c r="T151" s="160">
        <f>S151*H151</f>
        <v>0</v>
      </c>
      <c r="U151" s="33"/>
      <c r="V151" s="33"/>
      <c r="W151" s="33"/>
      <c r="X151" s="33"/>
      <c r="Y151" s="33"/>
      <c r="Z151" s="33"/>
      <c r="AA151" s="33"/>
      <c r="AB151" s="33"/>
      <c r="AC151" s="33"/>
      <c r="AD151" s="33"/>
      <c r="AE151" s="33"/>
      <c r="AR151" s="161" t="s">
        <v>164</v>
      </c>
      <c r="AT151" s="161" t="s">
        <v>159</v>
      </c>
      <c r="AU151" s="161" t="s">
        <v>83</v>
      </c>
      <c r="AY151" s="18" t="s">
        <v>157</v>
      </c>
      <c r="BE151" s="162">
        <f>IF(N151="základní",J151,0)</f>
        <v>0</v>
      </c>
      <c r="BF151" s="162">
        <f>IF(N151="snížená",J151,0)</f>
        <v>0</v>
      </c>
      <c r="BG151" s="162">
        <f>IF(N151="zákl. přenesená",J151,0)</f>
        <v>0</v>
      </c>
      <c r="BH151" s="162">
        <f>IF(N151="sníž. přenesená",J151,0)</f>
        <v>0</v>
      </c>
      <c r="BI151" s="162">
        <f>IF(N151="nulová",J151,0)</f>
        <v>0</v>
      </c>
      <c r="BJ151" s="18" t="s">
        <v>81</v>
      </c>
      <c r="BK151" s="162">
        <f>ROUND(I151*H151,2)</f>
        <v>0</v>
      </c>
      <c r="BL151" s="18" t="s">
        <v>164</v>
      </c>
      <c r="BM151" s="161" t="s">
        <v>351</v>
      </c>
    </row>
    <row r="152" spans="1:65" s="2" customFormat="1" ht="29.25">
      <c r="A152" s="33"/>
      <c r="B152" s="34"/>
      <c r="C152" s="33"/>
      <c r="D152" s="163" t="s">
        <v>166</v>
      </c>
      <c r="E152" s="33"/>
      <c r="F152" s="164" t="s">
        <v>2030</v>
      </c>
      <c r="G152" s="33"/>
      <c r="H152" s="33"/>
      <c r="I152" s="165"/>
      <c r="J152" s="33"/>
      <c r="K152" s="33"/>
      <c r="L152" s="34"/>
      <c r="M152" s="166"/>
      <c r="N152" s="167"/>
      <c r="O152" s="59"/>
      <c r="P152" s="59"/>
      <c r="Q152" s="59"/>
      <c r="R152" s="59"/>
      <c r="S152" s="59"/>
      <c r="T152" s="60"/>
      <c r="U152" s="33"/>
      <c r="V152" s="33"/>
      <c r="W152" s="33"/>
      <c r="X152" s="33"/>
      <c r="Y152" s="33"/>
      <c r="Z152" s="33"/>
      <c r="AA152" s="33"/>
      <c r="AB152" s="33"/>
      <c r="AC152" s="33"/>
      <c r="AD152" s="33"/>
      <c r="AE152" s="33"/>
      <c r="AT152" s="18" t="s">
        <v>166</v>
      </c>
      <c r="AU152" s="18" t="s">
        <v>83</v>
      </c>
    </row>
    <row r="153" spans="1:65" s="2" customFormat="1" ht="24.2" customHeight="1">
      <c r="A153" s="33"/>
      <c r="B153" s="149"/>
      <c r="C153" s="150" t="s">
        <v>261</v>
      </c>
      <c r="D153" s="150" t="s">
        <v>159</v>
      </c>
      <c r="E153" s="151" t="s">
        <v>2031</v>
      </c>
      <c r="F153" s="152" t="s">
        <v>2032</v>
      </c>
      <c r="G153" s="153" t="s">
        <v>2011</v>
      </c>
      <c r="H153" s="154">
        <v>3</v>
      </c>
      <c r="I153" s="155"/>
      <c r="J153" s="156">
        <f>ROUND(I153*H153,2)</f>
        <v>0</v>
      </c>
      <c r="K153" s="152" t="s">
        <v>1</v>
      </c>
      <c r="L153" s="34"/>
      <c r="M153" s="157" t="s">
        <v>1</v>
      </c>
      <c r="N153" s="158" t="s">
        <v>40</v>
      </c>
      <c r="O153" s="59"/>
      <c r="P153" s="159">
        <f>O153*H153</f>
        <v>0</v>
      </c>
      <c r="Q153" s="159">
        <v>0</v>
      </c>
      <c r="R153" s="159">
        <f>Q153*H153</f>
        <v>0</v>
      </c>
      <c r="S153" s="159">
        <v>0</v>
      </c>
      <c r="T153" s="160">
        <f>S153*H153</f>
        <v>0</v>
      </c>
      <c r="U153" s="33"/>
      <c r="V153" s="33"/>
      <c r="W153" s="33"/>
      <c r="X153" s="33"/>
      <c r="Y153" s="33"/>
      <c r="Z153" s="33"/>
      <c r="AA153" s="33"/>
      <c r="AB153" s="33"/>
      <c r="AC153" s="33"/>
      <c r="AD153" s="33"/>
      <c r="AE153" s="33"/>
      <c r="AR153" s="161" t="s">
        <v>164</v>
      </c>
      <c r="AT153" s="161" t="s">
        <v>159</v>
      </c>
      <c r="AU153" s="161" t="s">
        <v>83</v>
      </c>
      <c r="AY153" s="18" t="s">
        <v>157</v>
      </c>
      <c r="BE153" s="162">
        <f>IF(N153="základní",J153,0)</f>
        <v>0</v>
      </c>
      <c r="BF153" s="162">
        <f>IF(N153="snížená",J153,0)</f>
        <v>0</v>
      </c>
      <c r="BG153" s="162">
        <f>IF(N153="zákl. přenesená",J153,0)</f>
        <v>0</v>
      </c>
      <c r="BH153" s="162">
        <f>IF(N153="sníž. přenesená",J153,0)</f>
        <v>0</v>
      </c>
      <c r="BI153" s="162">
        <f>IF(N153="nulová",J153,0)</f>
        <v>0</v>
      </c>
      <c r="BJ153" s="18" t="s">
        <v>81</v>
      </c>
      <c r="BK153" s="162">
        <f>ROUND(I153*H153,2)</f>
        <v>0</v>
      </c>
      <c r="BL153" s="18" t="s">
        <v>164</v>
      </c>
      <c r="BM153" s="161" t="s">
        <v>362</v>
      </c>
    </row>
    <row r="154" spans="1:65" s="2" customFormat="1" ht="19.5">
      <c r="A154" s="33"/>
      <c r="B154" s="34"/>
      <c r="C154" s="33"/>
      <c r="D154" s="163" t="s">
        <v>166</v>
      </c>
      <c r="E154" s="33"/>
      <c r="F154" s="164" t="s">
        <v>2033</v>
      </c>
      <c r="G154" s="33"/>
      <c r="H154" s="33"/>
      <c r="I154" s="165"/>
      <c r="J154" s="33"/>
      <c r="K154" s="33"/>
      <c r="L154" s="34"/>
      <c r="M154" s="166"/>
      <c r="N154" s="167"/>
      <c r="O154" s="59"/>
      <c r="P154" s="59"/>
      <c r="Q154" s="59"/>
      <c r="R154" s="59"/>
      <c r="S154" s="59"/>
      <c r="T154" s="60"/>
      <c r="U154" s="33"/>
      <c r="V154" s="33"/>
      <c r="W154" s="33"/>
      <c r="X154" s="33"/>
      <c r="Y154" s="33"/>
      <c r="Z154" s="33"/>
      <c r="AA154" s="33"/>
      <c r="AB154" s="33"/>
      <c r="AC154" s="33"/>
      <c r="AD154" s="33"/>
      <c r="AE154" s="33"/>
      <c r="AT154" s="18" t="s">
        <v>166</v>
      </c>
      <c r="AU154" s="18" t="s">
        <v>83</v>
      </c>
    </row>
    <row r="155" spans="1:65" s="2" customFormat="1" ht="16.5" customHeight="1">
      <c r="A155" s="33"/>
      <c r="B155" s="149"/>
      <c r="C155" s="150" t="s">
        <v>268</v>
      </c>
      <c r="D155" s="150" t="s">
        <v>159</v>
      </c>
      <c r="E155" s="151" t="s">
        <v>2034</v>
      </c>
      <c r="F155" s="152" t="s">
        <v>2035</v>
      </c>
      <c r="G155" s="153" t="s">
        <v>358</v>
      </c>
      <c r="H155" s="154">
        <v>7</v>
      </c>
      <c r="I155" s="155"/>
      <c r="J155" s="156">
        <f>ROUND(I155*H155,2)</f>
        <v>0</v>
      </c>
      <c r="K155" s="152" t="s">
        <v>1</v>
      </c>
      <c r="L155" s="34"/>
      <c r="M155" s="157" t="s">
        <v>1</v>
      </c>
      <c r="N155" s="158" t="s">
        <v>40</v>
      </c>
      <c r="O155" s="59"/>
      <c r="P155" s="159">
        <f>O155*H155</f>
        <v>0</v>
      </c>
      <c r="Q155" s="159">
        <v>0</v>
      </c>
      <c r="R155" s="159">
        <f>Q155*H155</f>
        <v>0</v>
      </c>
      <c r="S155" s="159">
        <v>0</v>
      </c>
      <c r="T155" s="160">
        <f>S155*H155</f>
        <v>0</v>
      </c>
      <c r="U155" s="33"/>
      <c r="V155" s="33"/>
      <c r="W155" s="33"/>
      <c r="X155" s="33"/>
      <c r="Y155" s="33"/>
      <c r="Z155" s="33"/>
      <c r="AA155" s="33"/>
      <c r="AB155" s="33"/>
      <c r="AC155" s="33"/>
      <c r="AD155" s="33"/>
      <c r="AE155" s="33"/>
      <c r="AR155" s="161" t="s">
        <v>164</v>
      </c>
      <c r="AT155" s="161" t="s">
        <v>159</v>
      </c>
      <c r="AU155" s="161" t="s">
        <v>83</v>
      </c>
      <c r="AY155" s="18" t="s">
        <v>157</v>
      </c>
      <c r="BE155" s="162">
        <f>IF(N155="základní",J155,0)</f>
        <v>0</v>
      </c>
      <c r="BF155" s="162">
        <f>IF(N155="snížená",J155,0)</f>
        <v>0</v>
      </c>
      <c r="BG155" s="162">
        <f>IF(N155="zákl. přenesená",J155,0)</f>
        <v>0</v>
      </c>
      <c r="BH155" s="162">
        <f>IF(N155="sníž. přenesená",J155,0)</f>
        <v>0</v>
      </c>
      <c r="BI155" s="162">
        <f>IF(N155="nulová",J155,0)</f>
        <v>0</v>
      </c>
      <c r="BJ155" s="18" t="s">
        <v>81</v>
      </c>
      <c r="BK155" s="162">
        <f>ROUND(I155*H155,2)</f>
        <v>0</v>
      </c>
      <c r="BL155" s="18" t="s">
        <v>164</v>
      </c>
      <c r="BM155" s="161" t="s">
        <v>373</v>
      </c>
    </row>
    <row r="156" spans="1:65" s="2" customFormat="1" ht="19.5">
      <c r="A156" s="33"/>
      <c r="B156" s="34"/>
      <c r="C156" s="33"/>
      <c r="D156" s="163" t="s">
        <v>166</v>
      </c>
      <c r="E156" s="33"/>
      <c r="F156" s="164" t="s">
        <v>2036</v>
      </c>
      <c r="G156" s="33"/>
      <c r="H156" s="33"/>
      <c r="I156" s="165"/>
      <c r="J156" s="33"/>
      <c r="K156" s="33"/>
      <c r="L156" s="34"/>
      <c r="M156" s="166"/>
      <c r="N156" s="167"/>
      <c r="O156" s="59"/>
      <c r="P156" s="59"/>
      <c r="Q156" s="59"/>
      <c r="R156" s="59"/>
      <c r="S156" s="59"/>
      <c r="T156" s="60"/>
      <c r="U156" s="33"/>
      <c r="V156" s="33"/>
      <c r="W156" s="33"/>
      <c r="X156" s="33"/>
      <c r="Y156" s="33"/>
      <c r="Z156" s="33"/>
      <c r="AA156" s="33"/>
      <c r="AB156" s="33"/>
      <c r="AC156" s="33"/>
      <c r="AD156" s="33"/>
      <c r="AE156" s="33"/>
      <c r="AT156" s="18" t="s">
        <v>166</v>
      </c>
      <c r="AU156" s="18" t="s">
        <v>83</v>
      </c>
    </row>
    <row r="157" spans="1:65" s="2" customFormat="1" ht="24.2" customHeight="1">
      <c r="A157" s="33"/>
      <c r="B157" s="149"/>
      <c r="C157" s="150" t="s">
        <v>278</v>
      </c>
      <c r="D157" s="150" t="s">
        <v>159</v>
      </c>
      <c r="E157" s="151" t="s">
        <v>2037</v>
      </c>
      <c r="F157" s="152" t="s">
        <v>2038</v>
      </c>
      <c r="G157" s="153" t="s">
        <v>358</v>
      </c>
      <c r="H157" s="154">
        <v>2</v>
      </c>
      <c r="I157" s="155"/>
      <c r="J157" s="156">
        <f>ROUND(I157*H157,2)</f>
        <v>0</v>
      </c>
      <c r="K157" s="152" t="s">
        <v>1</v>
      </c>
      <c r="L157" s="34"/>
      <c r="M157" s="157" t="s">
        <v>1</v>
      </c>
      <c r="N157" s="158" t="s">
        <v>40</v>
      </c>
      <c r="O157" s="59"/>
      <c r="P157" s="159">
        <f>O157*H157</f>
        <v>0</v>
      </c>
      <c r="Q157" s="159">
        <v>0</v>
      </c>
      <c r="R157" s="159">
        <f>Q157*H157</f>
        <v>0</v>
      </c>
      <c r="S157" s="159">
        <v>0</v>
      </c>
      <c r="T157" s="160">
        <f>S157*H157</f>
        <v>0</v>
      </c>
      <c r="U157" s="33"/>
      <c r="V157" s="33"/>
      <c r="W157" s="33"/>
      <c r="X157" s="33"/>
      <c r="Y157" s="33"/>
      <c r="Z157" s="33"/>
      <c r="AA157" s="33"/>
      <c r="AB157" s="33"/>
      <c r="AC157" s="33"/>
      <c r="AD157" s="33"/>
      <c r="AE157" s="33"/>
      <c r="AR157" s="161" t="s">
        <v>164</v>
      </c>
      <c r="AT157" s="161" t="s">
        <v>159</v>
      </c>
      <c r="AU157" s="161" t="s">
        <v>83</v>
      </c>
      <c r="AY157" s="18" t="s">
        <v>157</v>
      </c>
      <c r="BE157" s="162">
        <f>IF(N157="základní",J157,0)</f>
        <v>0</v>
      </c>
      <c r="BF157" s="162">
        <f>IF(N157="snížená",J157,0)</f>
        <v>0</v>
      </c>
      <c r="BG157" s="162">
        <f>IF(N157="zákl. přenesená",J157,0)</f>
        <v>0</v>
      </c>
      <c r="BH157" s="162">
        <f>IF(N157="sníž. přenesená",J157,0)</f>
        <v>0</v>
      </c>
      <c r="BI157" s="162">
        <f>IF(N157="nulová",J157,0)</f>
        <v>0</v>
      </c>
      <c r="BJ157" s="18" t="s">
        <v>81</v>
      </c>
      <c r="BK157" s="162">
        <f>ROUND(I157*H157,2)</f>
        <v>0</v>
      </c>
      <c r="BL157" s="18" t="s">
        <v>164</v>
      </c>
      <c r="BM157" s="161" t="s">
        <v>385</v>
      </c>
    </row>
    <row r="158" spans="1:65" s="2" customFormat="1" ht="19.5">
      <c r="A158" s="33"/>
      <c r="B158" s="34"/>
      <c r="C158" s="33"/>
      <c r="D158" s="163" t="s">
        <v>166</v>
      </c>
      <c r="E158" s="33"/>
      <c r="F158" s="164" t="s">
        <v>2039</v>
      </c>
      <c r="G158" s="33"/>
      <c r="H158" s="33"/>
      <c r="I158" s="165"/>
      <c r="J158" s="33"/>
      <c r="K158" s="33"/>
      <c r="L158" s="34"/>
      <c r="M158" s="166"/>
      <c r="N158" s="167"/>
      <c r="O158" s="59"/>
      <c r="P158" s="59"/>
      <c r="Q158" s="59"/>
      <c r="R158" s="59"/>
      <c r="S158" s="59"/>
      <c r="T158" s="60"/>
      <c r="U158" s="33"/>
      <c r="V158" s="33"/>
      <c r="W158" s="33"/>
      <c r="X158" s="33"/>
      <c r="Y158" s="33"/>
      <c r="Z158" s="33"/>
      <c r="AA158" s="33"/>
      <c r="AB158" s="33"/>
      <c r="AC158" s="33"/>
      <c r="AD158" s="33"/>
      <c r="AE158" s="33"/>
      <c r="AT158" s="18" t="s">
        <v>166</v>
      </c>
      <c r="AU158" s="18" t="s">
        <v>83</v>
      </c>
    </row>
    <row r="159" spans="1:65" s="2" customFormat="1" ht="21.75" customHeight="1">
      <c r="A159" s="33"/>
      <c r="B159" s="149"/>
      <c r="C159" s="150" t="s">
        <v>290</v>
      </c>
      <c r="D159" s="150" t="s">
        <v>159</v>
      </c>
      <c r="E159" s="151" t="s">
        <v>2040</v>
      </c>
      <c r="F159" s="152" t="s">
        <v>2041</v>
      </c>
      <c r="G159" s="153" t="s">
        <v>358</v>
      </c>
      <c r="H159" s="154">
        <v>1</v>
      </c>
      <c r="I159" s="155"/>
      <c r="J159" s="156">
        <f>ROUND(I159*H159,2)</f>
        <v>0</v>
      </c>
      <c r="K159" s="152" t="s">
        <v>1</v>
      </c>
      <c r="L159" s="34"/>
      <c r="M159" s="157" t="s">
        <v>1</v>
      </c>
      <c r="N159" s="158" t="s">
        <v>40</v>
      </c>
      <c r="O159" s="59"/>
      <c r="P159" s="159">
        <f>O159*H159</f>
        <v>0</v>
      </c>
      <c r="Q159" s="159">
        <v>0</v>
      </c>
      <c r="R159" s="159">
        <f>Q159*H159</f>
        <v>0</v>
      </c>
      <c r="S159" s="159">
        <v>0</v>
      </c>
      <c r="T159" s="160">
        <f>S159*H159</f>
        <v>0</v>
      </c>
      <c r="U159" s="33"/>
      <c r="V159" s="33"/>
      <c r="W159" s="33"/>
      <c r="X159" s="33"/>
      <c r="Y159" s="33"/>
      <c r="Z159" s="33"/>
      <c r="AA159" s="33"/>
      <c r="AB159" s="33"/>
      <c r="AC159" s="33"/>
      <c r="AD159" s="33"/>
      <c r="AE159" s="33"/>
      <c r="AR159" s="161" t="s">
        <v>164</v>
      </c>
      <c r="AT159" s="161" t="s">
        <v>159</v>
      </c>
      <c r="AU159" s="161" t="s">
        <v>83</v>
      </c>
      <c r="AY159" s="18" t="s">
        <v>157</v>
      </c>
      <c r="BE159" s="162">
        <f>IF(N159="základní",J159,0)</f>
        <v>0</v>
      </c>
      <c r="BF159" s="162">
        <f>IF(N159="snížená",J159,0)</f>
        <v>0</v>
      </c>
      <c r="BG159" s="162">
        <f>IF(N159="zákl. přenesená",J159,0)</f>
        <v>0</v>
      </c>
      <c r="BH159" s="162">
        <f>IF(N159="sníž. přenesená",J159,0)</f>
        <v>0</v>
      </c>
      <c r="BI159" s="162">
        <f>IF(N159="nulová",J159,0)</f>
        <v>0</v>
      </c>
      <c r="BJ159" s="18" t="s">
        <v>81</v>
      </c>
      <c r="BK159" s="162">
        <f>ROUND(I159*H159,2)</f>
        <v>0</v>
      </c>
      <c r="BL159" s="18" t="s">
        <v>164</v>
      </c>
      <c r="BM159" s="161" t="s">
        <v>395</v>
      </c>
    </row>
    <row r="160" spans="1:65" s="2" customFormat="1" ht="19.5">
      <c r="A160" s="33"/>
      <c r="B160" s="34"/>
      <c r="C160" s="33"/>
      <c r="D160" s="163" t="s">
        <v>166</v>
      </c>
      <c r="E160" s="33"/>
      <c r="F160" s="164" t="s">
        <v>2042</v>
      </c>
      <c r="G160" s="33"/>
      <c r="H160" s="33"/>
      <c r="I160" s="165"/>
      <c r="J160" s="33"/>
      <c r="K160" s="33"/>
      <c r="L160" s="34"/>
      <c r="M160" s="166"/>
      <c r="N160" s="167"/>
      <c r="O160" s="59"/>
      <c r="P160" s="59"/>
      <c r="Q160" s="59"/>
      <c r="R160" s="59"/>
      <c r="S160" s="59"/>
      <c r="T160" s="60"/>
      <c r="U160" s="33"/>
      <c r="V160" s="33"/>
      <c r="W160" s="33"/>
      <c r="X160" s="33"/>
      <c r="Y160" s="33"/>
      <c r="Z160" s="33"/>
      <c r="AA160" s="33"/>
      <c r="AB160" s="33"/>
      <c r="AC160" s="33"/>
      <c r="AD160" s="33"/>
      <c r="AE160" s="33"/>
      <c r="AT160" s="18" t="s">
        <v>166</v>
      </c>
      <c r="AU160" s="18" t="s">
        <v>83</v>
      </c>
    </row>
    <row r="161" spans="1:65" s="2" customFormat="1" ht="24.2" customHeight="1">
      <c r="A161" s="33"/>
      <c r="B161" s="149"/>
      <c r="C161" s="150" t="s">
        <v>298</v>
      </c>
      <c r="D161" s="150" t="s">
        <v>159</v>
      </c>
      <c r="E161" s="151" t="s">
        <v>2043</v>
      </c>
      <c r="F161" s="152" t="s">
        <v>2044</v>
      </c>
      <c r="G161" s="153" t="s">
        <v>358</v>
      </c>
      <c r="H161" s="154">
        <v>1</v>
      </c>
      <c r="I161" s="155"/>
      <c r="J161" s="156">
        <f>ROUND(I161*H161,2)</f>
        <v>0</v>
      </c>
      <c r="K161" s="152" t="s">
        <v>1</v>
      </c>
      <c r="L161" s="34"/>
      <c r="M161" s="157" t="s">
        <v>1</v>
      </c>
      <c r="N161" s="158" t="s">
        <v>40</v>
      </c>
      <c r="O161" s="59"/>
      <c r="P161" s="159">
        <f>O161*H161</f>
        <v>0</v>
      </c>
      <c r="Q161" s="159">
        <v>0</v>
      </c>
      <c r="R161" s="159">
        <f>Q161*H161</f>
        <v>0</v>
      </c>
      <c r="S161" s="159">
        <v>0</v>
      </c>
      <c r="T161" s="160">
        <f>S161*H161</f>
        <v>0</v>
      </c>
      <c r="U161" s="33"/>
      <c r="V161" s="33"/>
      <c r="W161" s="33"/>
      <c r="X161" s="33"/>
      <c r="Y161" s="33"/>
      <c r="Z161" s="33"/>
      <c r="AA161" s="33"/>
      <c r="AB161" s="33"/>
      <c r="AC161" s="33"/>
      <c r="AD161" s="33"/>
      <c r="AE161" s="33"/>
      <c r="AR161" s="161" t="s">
        <v>164</v>
      </c>
      <c r="AT161" s="161" t="s">
        <v>159</v>
      </c>
      <c r="AU161" s="161" t="s">
        <v>83</v>
      </c>
      <c r="AY161" s="18" t="s">
        <v>157</v>
      </c>
      <c r="BE161" s="162">
        <f>IF(N161="základní",J161,0)</f>
        <v>0</v>
      </c>
      <c r="BF161" s="162">
        <f>IF(N161="snížená",J161,0)</f>
        <v>0</v>
      </c>
      <c r="BG161" s="162">
        <f>IF(N161="zákl. přenesená",J161,0)</f>
        <v>0</v>
      </c>
      <c r="BH161" s="162">
        <f>IF(N161="sníž. přenesená",J161,0)</f>
        <v>0</v>
      </c>
      <c r="BI161" s="162">
        <f>IF(N161="nulová",J161,0)</f>
        <v>0</v>
      </c>
      <c r="BJ161" s="18" t="s">
        <v>81</v>
      </c>
      <c r="BK161" s="162">
        <f>ROUND(I161*H161,2)</f>
        <v>0</v>
      </c>
      <c r="BL161" s="18" t="s">
        <v>164</v>
      </c>
      <c r="BM161" s="161" t="s">
        <v>406</v>
      </c>
    </row>
    <row r="162" spans="1:65" s="2" customFormat="1" ht="19.5">
      <c r="A162" s="33"/>
      <c r="B162" s="34"/>
      <c r="C162" s="33"/>
      <c r="D162" s="163" t="s">
        <v>166</v>
      </c>
      <c r="E162" s="33"/>
      <c r="F162" s="164" t="s">
        <v>2045</v>
      </c>
      <c r="G162" s="33"/>
      <c r="H162" s="33"/>
      <c r="I162" s="165"/>
      <c r="J162" s="33"/>
      <c r="K162" s="33"/>
      <c r="L162" s="34"/>
      <c r="M162" s="166"/>
      <c r="N162" s="167"/>
      <c r="O162" s="59"/>
      <c r="P162" s="59"/>
      <c r="Q162" s="59"/>
      <c r="R162" s="59"/>
      <c r="S162" s="59"/>
      <c r="T162" s="60"/>
      <c r="U162" s="33"/>
      <c r="V162" s="33"/>
      <c r="W162" s="33"/>
      <c r="X162" s="33"/>
      <c r="Y162" s="33"/>
      <c r="Z162" s="33"/>
      <c r="AA162" s="33"/>
      <c r="AB162" s="33"/>
      <c r="AC162" s="33"/>
      <c r="AD162" s="33"/>
      <c r="AE162" s="33"/>
      <c r="AT162" s="18" t="s">
        <v>166</v>
      </c>
      <c r="AU162" s="18" t="s">
        <v>83</v>
      </c>
    </row>
    <row r="163" spans="1:65" s="2" customFormat="1" ht="21.75" customHeight="1">
      <c r="A163" s="33"/>
      <c r="B163" s="149"/>
      <c r="C163" s="150" t="s">
        <v>306</v>
      </c>
      <c r="D163" s="150" t="s">
        <v>159</v>
      </c>
      <c r="E163" s="151" t="s">
        <v>2046</v>
      </c>
      <c r="F163" s="152" t="s">
        <v>2047</v>
      </c>
      <c r="G163" s="153" t="s">
        <v>358</v>
      </c>
      <c r="H163" s="154">
        <v>1</v>
      </c>
      <c r="I163" s="155"/>
      <c r="J163" s="156">
        <f>ROUND(I163*H163,2)</f>
        <v>0</v>
      </c>
      <c r="K163" s="152" t="s">
        <v>1</v>
      </c>
      <c r="L163" s="34"/>
      <c r="M163" s="157" t="s">
        <v>1</v>
      </c>
      <c r="N163" s="158" t="s">
        <v>40</v>
      </c>
      <c r="O163" s="59"/>
      <c r="P163" s="159">
        <f>O163*H163</f>
        <v>0</v>
      </c>
      <c r="Q163" s="159">
        <v>0</v>
      </c>
      <c r="R163" s="159">
        <f>Q163*H163</f>
        <v>0</v>
      </c>
      <c r="S163" s="159">
        <v>0</v>
      </c>
      <c r="T163" s="160">
        <f>S163*H163</f>
        <v>0</v>
      </c>
      <c r="U163" s="33"/>
      <c r="V163" s="33"/>
      <c r="W163" s="33"/>
      <c r="X163" s="33"/>
      <c r="Y163" s="33"/>
      <c r="Z163" s="33"/>
      <c r="AA163" s="33"/>
      <c r="AB163" s="33"/>
      <c r="AC163" s="33"/>
      <c r="AD163" s="33"/>
      <c r="AE163" s="33"/>
      <c r="AR163" s="161" t="s">
        <v>164</v>
      </c>
      <c r="AT163" s="161" t="s">
        <v>159</v>
      </c>
      <c r="AU163" s="161" t="s">
        <v>83</v>
      </c>
      <c r="AY163" s="18" t="s">
        <v>157</v>
      </c>
      <c r="BE163" s="162">
        <f>IF(N163="základní",J163,0)</f>
        <v>0</v>
      </c>
      <c r="BF163" s="162">
        <f>IF(N163="snížená",J163,0)</f>
        <v>0</v>
      </c>
      <c r="BG163" s="162">
        <f>IF(N163="zákl. přenesená",J163,0)</f>
        <v>0</v>
      </c>
      <c r="BH163" s="162">
        <f>IF(N163="sníž. přenesená",J163,0)</f>
        <v>0</v>
      </c>
      <c r="BI163" s="162">
        <f>IF(N163="nulová",J163,0)</f>
        <v>0</v>
      </c>
      <c r="BJ163" s="18" t="s">
        <v>81</v>
      </c>
      <c r="BK163" s="162">
        <f>ROUND(I163*H163,2)</f>
        <v>0</v>
      </c>
      <c r="BL163" s="18" t="s">
        <v>164</v>
      </c>
      <c r="BM163" s="161" t="s">
        <v>419</v>
      </c>
    </row>
    <row r="164" spans="1:65" s="2" customFormat="1" ht="19.5">
      <c r="A164" s="33"/>
      <c r="B164" s="34"/>
      <c r="C164" s="33"/>
      <c r="D164" s="163" t="s">
        <v>166</v>
      </c>
      <c r="E164" s="33"/>
      <c r="F164" s="164" t="s">
        <v>2048</v>
      </c>
      <c r="G164" s="33"/>
      <c r="H164" s="33"/>
      <c r="I164" s="165"/>
      <c r="J164" s="33"/>
      <c r="K164" s="33"/>
      <c r="L164" s="34"/>
      <c r="M164" s="166"/>
      <c r="N164" s="167"/>
      <c r="O164" s="59"/>
      <c r="P164" s="59"/>
      <c r="Q164" s="59"/>
      <c r="R164" s="59"/>
      <c r="S164" s="59"/>
      <c r="T164" s="60"/>
      <c r="U164" s="33"/>
      <c r="V164" s="33"/>
      <c r="W164" s="33"/>
      <c r="X164" s="33"/>
      <c r="Y164" s="33"/>
      <c r="Z164" s="33"/>
      <c r="AA164" s="33"/>
      <c r="AB164" s="33"/>
      <c r="AC164" s="33"/>
      <c r="AD164" s="33"/>
      <c r="AE164" s="33"/>
      <c r="AT164" s="18" t="s">
        <v>166</v>
      </c>
      <c r="AU164" s="18" t="s">
        <v>83</v>
      </c>
    </row>
    <row r="165" spans="1:65" s="2" customFormat="1" ht="16.5" customHeight="1">
      <c r="A165" s="33"/>
      <c r="B165" s="149"/>
      <c r="C165" s="150" t="s">
        <v>7</v>
      </c>
      <c r="D165" s="150" t="s">
        <v>159</v>
      </c>
      <c r="E165" s="151" t="s">
        <v>2049</v>
      </c>
      <c r="F165" s="152" t="s">
        <v>2050</v>
      </c>
      <c r="G165" s="153" t="s">
        <v>358</v>
      </c>
      <c r="H165" s="154">
        <v>7</v>
      </c>
      <c r="I165" s="155"/>
      <c r="J165" s="156">
        <f>ROUND(I165*H165,2)</f>
        <v>0</v>
      </c>
      <c r="K165" s="152" t="s">
        <v>1</v>
      </c>
      <c r="L165" s="34"/>
      <c r="M165" s="157" t="s">
        <v>1</v>
      </c>
      <c r="N165" s="158" t="s">
        <v>40</v>
      </c>
      <c r="O165" s="59"/>
      <c r="P165" s="159">
        <f>O165*H165</f>
        <v>0</v>
      </c>
      <c r="Q165" s="159">
        <v>0</v>
      </c>
      <c r="R165" s="159">
        <f>Q165*H165</f>
        <v>0</v>
      </c>
      <c r="S165" s="159">
        <v>0</v>
      </c>
      <c r="T165" s="160">
        <f>S165*H165</f>
        <v>0</v>
      </c>
      <c r="U165" s="33"/>
      <c r="V165" s="33"/>
      <c r="W165" s="33"/>
      <c r="X165" s="33"/>
      <c r="Y165" s="33"/>
      <c r="Z165" s="33"/>
      <c r="AA165" s="33"/>
      <c r="AB165" s="33"/>
      <c r="AC165" s="33"/>
      <c r="AD165" s="33"/>
      <c r="AE165" s="33"/>
      <c r="AR165" s="161" t="s">
        <v>164</v>
      </c>
      <c r="AT165" s="161" t="s">
        <v>159</v>
      </c>
      <c r="AU165" s="161" t="s">
        <v>83</v>
      </c>
      <c r="AY165" s="18" t="s">
        <v>157</v>
      </c>
      <c r="BE165" s="162">
        <f>IF(N165="základní",J165,0)</f>
        <v>0</v>
      </c>
      <c r="BF165" s="162">
        <f>IF(N165="snížená",J165,0)</f>
        <v>0</v>
      </c>
      <c r="BG165" s="162">
        <f>IF(N165="zákl. přenesená",J165,0)</f>
        <v>0</v>
      </c>
      <c r="BH165" s="162">
        <f>IF(N165="sníž. přenesená",J165,0)</f>
        <v>0</v>
      </c>
      <c r="BI165" s="162">
        <f>IF(N165="nulová",J165,0)</f>
        <v>0</v>
      </c>
      <c r="BJ165" s="18" t="s">
        <v>81</v>
      </c>
      <c r="BK165" s="162">
        <f>ROUND(I165*H165,2)</f>
        <v>0</v>
      </c>
      <c r="BL165" s="18" t="s">
        <v>164</v>
      </c>
      <c r="BM165" s="161" t="s">
        <v>438</v>
      </c>
    </row>
    <row r="166" spans="1:65" s="2" customFormat="1" ht="19.5">
      <c r="A166" s="33"/>
      <c r="B166" s="34"/>
      <c r="C166" s="33"/>
      <c r="D166" s="163" t="s">
        <v>166</v>
      </c>
      <c r="E166" s="33"/>
      <c r="F166" s="164" t="s">
        <v>2051</v>
      </c>
      <c r="G166" s="33"/>
      <c r="H166" s="33"/>
      <c r="I166" s="165"/>
      <c r="J166" s="33"/>
      <c r="K166" s="33"/>
      <c r="L166" s="34"/>
      <c r="M166" s="166"/>
      <c r="N166" s="167"/>
      <c r="O166" s="59"/>
      <c r="P166" s="59"/>
      <c r="Q166" s="59"/>
      <c r="R166" s="59"/>
      <c r="S166" s="59"/>
      <c r="T166" s="60"/>
      <c r="U166" s="33"/>
      <c r="V166" s="33"/>
      <c r="W166" s="33"/>
      <c r="X166" s="33"/>
      <c r="Y166" s="33"/>
      <c r="Z166" s="33"/>
      <c r="AA166" s="33"/>
      <c r="AB166" s="33"/>
      <c r="AC166" s="33"/>
      <c r="AD166" s="33"/>
      <c r="AE166" s="33"/>
      <c r="AT166" s="18" t="s">
        <v>166</v>
      </c>
      <c r="AU166" s="18" t="s">
        <v>83</v>
      </c>
    </row>
    <row r="167" spans="1:65" s="2" customFormat="1" ht="33" customHeight="1">
      <c r="A167" s="33"/>
      <c r="B167" s="149"/>
      <c r="C167" s="150" t="s">
        <v>317</v>
      </c>
      <c r="D167" s="150" t="s">
        <v>159</v>
      </c>
      <c r="E167" s="151" t="s">
        <v>2052</v>
      </c>
      <c r="F167" s="152" t="s">
        <v>2053</v>
      </c>
      <c r="G167" s="153" t="s">
        <v>358</v>
      </c>
      <c r="H167" s="154">
        <v>1</v>
      </c>
      <c r="I167" s="155"/>
      <c r="J167" s="156">
        <f>ROUND(I167*H167,2)</f>
        <v>0</v>
      </c>
      <c r="K167" s="152" t="s">
        <v>1</v>
      </c>
      <c r="L167" s="34"/>
      <c r="M167" s="157" t="s">
        <v>1</v>
      </c>
      <c r="N167" s="158" t="s">
        <v>40</v>
      </c>
      <c r="O167" s="59"/>
      <c r="P167" s="159">
        <f>O167*H167</f>
        <v>0</v>
      </c>
      <c r="Q167" s="159">
        <v>0</v>
      </c>
      <c r="R167" s="159">
        <f>Q167*H167</f>
        <v>0</v>
      </c>
      <c r="S167" s="159">
        <v>0</v>
      </c>
      <c r="T167" s="160">
        <f>S167*H167</f>
        <v>0</v>
      </c>
      <c r="U167" s="33"/>
      <c r="V167" s="33"/>
      <c r="W167" s="33"/>
      <c r="X167" s="33"/>
      <c r="Y167" s="33"/>
      <c r="Z167" s="33"/>
      <c r="AA167" s="33"/>
      <c r="AB167" s="33"/>
      <c r="AC167" s="33"/>
      <c r="AD167" s="33"/>
      <c r="AE167" s="33"/>
      <c r="AR167" s="161" t="s">
        <v>164</v>
      </c>
      <c r="AT167" s="161" t="s">
        <v>159</v>
      </c>
      <c r="AU167" s="161" t="s">
        <v>83</v>
      </c>
      <c r="AY167" s="18" t="s">
        <v>157</v>
      </c>
      <c r="BE167" s="162">
        <f>IF(N167="základní",J167,0)</f>
        <v>0</v>
      </c>
      <c r="BF167" s="162">
        <f>IF(N167="snížená",J167,0)</f>
        <v>0</v>
      </c>
      <c r="BG167" s="162">
        <f>IF(N167="zákl. přenesená",J167,0)</f>
        <v>0</v>
      </c>
      <c r="BH167" s="162">
        <f>IF(N167="sníž. přenesená",J167,0)</f>
        <v>0</v>
      </c>
      <c r="BI167" s="162">
        <f>IF(N167="nulová",J167,0)</f>
        <v>0</v>
      </c>
      <c r="BJ167" s="18" t="s">
        <v>81</v>
      </c>
      <c r="BK167" s="162">
        <f>ROUND(I167*H167,2)</f>
        <v>0</v>
      </c>
      <c r="BL167" s="18" t="s">
        <v>164</v>
      </c>
      <c r="BM167" s="161" t="s">
        <v>450</v>
      </c>
    </row>
    <row r="168" spans="1:65" s="2" customFormat="1" ht="58.5">
      <c r="A168" s="33"/>
      <c r="B168" s="34"/>
      <c r="C168" s="33"/>
      <c r="D168" s="163" t="s">
        <v>166</v>
      </c>
      <c r="E168" s="33"/>
      <c r="F168" s="164" t="s">
        <v>2054</v>
      </c>
      <c r="G168" s="33"/>
      <c r="H168" s="33"/>
      <c r="I168" s="165"/>
      <c r="J168" s="33"/>
      <c r="K168" s="33"/>
      <c r="L168" s="34"/>
      <c r="M168" s="166"/>
      <c r="N168" s="167"/>
      <c r="O168" s="59"/>
      <c r="P168" s="59"/>
      <c r="Q168" s="59"/>
      <c r="R168" s="59"/>
      <c r="S168" s="59"/>
      <c r="T168" s="60"/>
      <c r="U168" s="33"/>
      <c r="V168" s="33"/>
      <c r="W168" s="33"/>
      <c r="X168" s="33"/>
      <c r="Y168" s="33"/>
      <c r="Z168" s="33"/>
      <c r="AA168" s="33"/>
      <c r="AB168" s="33"/>
      <c r="AC168" s="33"/>
      <c r="AD168" s="33"/>
      <c r="AE168" s="33"/>
      <c r="AT168" s="18" t="s">
        <v>166</v>
      </c>
      <c r="AU168" s="18" t="s">
        <v>83</v>
      </c>
    </row>
    <row r="169" spans="1:65" s="2" customFormat="1" ht="24.2" customHeight="1">
      <c r="A169" s="33"/>
      <c r="B169" s="149"/>
      <c r="C169" s="150" t="s">
        <v>323</v>
      </c>
      <c r="D169" s="150" t="s">
        <v>159</v>
      </c>
      <c r="E169" s="151" t="s">
        <v>2055</v>
      </c>
      <c r="F169" s="152" t="s">
        <v>2056</v>
      </c>
      <c r="G169" s="153" t="s">
        <v>358</v>
      </c>
      <c r="H169" s="154">
        <v>1</v>
      </c>
      <c r="I169" s="155"/>
      <c r="J169" s="156">
        <f>ROUND(I169*H169,2)</f>
        <v>0</v>
      </c>
      <c r="K169" s="152" t="s">
        <v>1</v>
      </c>
      <c r="L169" s="34"/>
      <c r="M169" s="157" t="s">
        <v>1</v>
      </c>
      <c r="N169" s="158" t="s">
        <v>40</v>
      </c>
      <c r="O169" s="59"/>
      <c r="P169" s="159">
        <f>O169*H169</f>
        <v>0</v>
      </c>
      <c r="Q169" s="159">
        <v>0</v>
      </c>
      <c r="R169" s="159">
        <f>Q169*H169</f>
        <v>0</v>
      </c>
      <c r="S169" s="159">
        <v>0</v>
      </c>
      <c r="T169" s="160">
        <f>S169*H169</f>
        <v>0</v>
      </c>
      <c r="U169" s="33"/>
      <c r="V169" s="33"/>
      <c r="W169" s="33"/>
      <c r="X169" s="33"/>
      <c r="Y169" s="33"/>
      <c r="Z169" s="33"/>
      <c r="AA169" s="33"/>
      <c r="AB169" s="33"/>
      <c r="AC169" s="33"/>
      <c r="AD169" s="33"/>
      <c r="AE169" s="33"/>
      <c r="AR169" s="161" t="s">
        <v>164</v>
      </c>
      <c r="AT169" s="161" t="s">
        <v>159</v>
      </c>
      <c r="AU169" s="161" t="s">
        <v>83</v>
      </c>
      <c r="AY169" s="18" t="s">
        <v>157</v>
      </c>
      <c r="BE169" s="162">
        <f>IF(N169="základní",J169,0)</f>
        <v>0</v>
      </c>
      <c r="BF169" s="162">
        <f>IF(N169="snížená",J169,0)</f>
        <v>0</v>
      </c>
      <c r="BG169" s="162">
        <f>IF(N169="zákl. přenesená",J169,0)</f>
        <v>0</v>
      </c>
      <c r="BH169" s="162">
        <f>IF(N169="sníž. přenesená",J169,0)</f>
        <v>0</v>
      </c>
      <c r="BI169" s="162">
        <f>IF(N169="nulová",J169,0)</f>
        <v>0</v>
      </c>
      <c r="BJ169" s="18" t="s">
        <v>81</v>
      </c>
      <c r="BK169" s="162">
        <f>ROUND(I169*H169,2)</f>
        <v>0</v>
      </c>
      <c r="BL169" s="18" t="s">
        <v>164</v>
      </c>
      <c r="BM169" s="161" t="s">
        <v>462</v>
      </c>
    </row>
    <row r="170" spans="1:65" s="2" customFormat="1" ht="19.5">
      <c r="A170" s="33"/>
      <c r="B170" s="34"/>
      <c r="C170" s="33"/>
      <c r="D170" s="163" t="s">
        <v>166</v>
      </c>
      <c r="E170" s="33"/>
      <c r="F170" s="164" t="s">
        <v>2057</v>
      </c>
      <c r="G170" s="33"/>
      <c r="H170" s="33"/>
      <c r="I170" s="165"/>
      <c r="J170" s="33"/>
      <c r="K170" s="33"/>
      <c r="L170" s="34"/>
      <c r="M170" s="166"/>
      <c r="N170" s="167"/>
      <c r="O170" s="59"/>
      <c r="P170" s="59"/>
      <c r="Q170" s="59"/>
      <c r="R170" s="59"/>
      <c r="S170" s="59"/>
      <c r="T170" s="60"/>
      <c r="U170" s="33"/>
      <c r="V170" s="33"/>
      <c r="W170" s="33"/>
      <c r="X170" s="33"/>
      <c r="Y170" s="33"/>
      <c r="Z170" s="33"/>
      <c r="AA170" s="33"/>
      <c r="AB170" s="33"/>
      <c r="AC170" s="33"/>
      <c r="AD170" s="33"/>
      <c r="AE170" s="33"/>
      <c r="AT170" s="18" t="s">
        <v>166</v>
      </c>
      <c r="AU170" s="18" t="s">
        <v>83</v>
      </c>
    </row>
    <row r="171" spans="1:65" s="2" customFormat="1" ht="24.2" customHeight="1">
      <c r="A171" s="33"/>
      <c r="B171" s="149"/>
      <c r="C171" s="150" t="s">
        <v>328</v>
      </c>
      <c r="D171" s="150" t="s">
        <v>159</v>
      </c>
      <c r="E171" s="151" t="s">
        <v>2058</v>
      </c>
      <c r="F171" s="152" t="s">
        <v>2059</v>
      </c>
      <c r="G171" s="153" t="s">
        <v>358</v>
      </c>
      <c r="H171" s="154">
        <v>3</v>
      </c>
      <c r="I171" s="155"/>
      <c r="J171" s="156">
        <f>ROUND(I171*H171,2)</f>
        <v>0</v>
      </c>
      <c r="K171" s="152" t="s">
        <v>1</v>
      </c>
      <c r="L171" s="34"/>
      <c r="M171" s="157" t="s">
        <v>1</v>
      </c>
      <c r="N171" s="158" t="s">
        <v>40</v>
      </c>
      <c r="O171" s="59"/>
      <c r="P171" s="159">
        <f>O171*H171</f>
        <v>0</v>
      </c>
      <c r="Q171" s="159">
        <v>0</v>
      </c>
      <c r="R171" s="159">
        <f>Q171*H171</f>
        <v>0</v>
      </c>
      <c r="S171" s="159">
        <v>0</v>
      </c>
      <c r="T171" s="160">
        <f>S171*H171</f>
        <v>0</v>
      </c>
      <c r="U171" s="33"/>
      <c r="V171" s="33"/>
      <c r="W171" s="33"/>
      <c r="X171" s="33"/>
      <c r="Y171" s="33"/>
      <c r="Z171" s="33"/>
      <c r="AA171" s="33"/>
      <c r="AB171" s="33"/>
      <c r="AC171" s="33"/>
      <c r="AD171" s="33"/>
      <c r="AE171" s="33"/>
      <c r="AR171" s="161" t="s">
        <v>164</v>
      </c>
      <c r="AT171" s="161" t="s">
        <v>159</v>
      </c>
      <c r="AU171" s="161" t="s">
        <v>83</v>
      </c>
      <c r="AY171" s="18" t="s">
        <v>157</v>
      </c>
      <c r="BE171" s="162">
        <f>IF(N171="základní",J171,0)</f>
        <v>0</v>
      </c>
      <c r="BF171" s="162">
        <f>IF(N171="snížená",J171,0)</f>
        <v>0</v>
      </c>
      <c r="BG171" s="162">
        <f>IF(N171="zákl. přenesená",J171,0)</f>
        <v>0</v>
      </c>
      <c r="BH171" s="162">
        <f>IF(N171="sníž. přenesená",J171,0)</f>
        <v>0</v>
      </c>
      <c r="BI171" s="162">
        <f>IF(N171="nulová",J171,0)</f>
        <v>0</v>
      </c>
      <c r="BJ171" s="18" t="s">
        <v>81</v>
      </c>
      <c r="BK171" s="162">
        <f>ROUND(I171*H171,2)</f>
        <v>0</v>
      </c>
      <c r="BL171" s="18" t="s">
        <v>164</v>
      </c>
      <c r="BM171" s="161" t="s">
        <v>472</v>
      </c>
    </row>
    <row r="172" spans="1:65" s="2" customFormat="1" ht="29.25">
      <c r="A172" s="33"/>
      <c r="B172" s="34"/>
      <c r="C172" s="33"/>
      <c r="D172" s="163" t="s">
        <v>166</v>
      </c>
      <c r="E172" s="33"/>
      <c r="F172" s="164" t="s">
        <v>2060</v>
      </c>
      <c r="G172" s="33"/>
      <c r="H172" s="33"/>
      <c r="I172" s="165"/>
      <c r="J172" s="33"/>
      <c r="K172" s="33"/>
      <c r="L172" s="34"/>
      <c r="M172" s="166"/>
      <c r="N172" s="167"/>
      <c r="O172" s="59"/>
      <c r="P172" s="59"/>
      <c r="Q172" s="59"/>
      <c r="R172" s="59"/>
      <c r="S172" s="59"/>
      <c r="T172" s="60"/>
      <c r="U172" s="33"/>
      <c r="V172" s="33"/>
      <c r="W172" s="33"/>
      <c r="X172" s="33"/>
      <c r="Y172" s="33"/>
      <c r="Z172" s="33"/>
      <c r="AA172" s="33"/>
      <c r="AB172" s="33"/>
      <c r="AC172" s="33"/>
      <c r="AD172" s="33"/>
      <c r="AE172" s="33"/>
      <c r="AT172" s="18" t="s">
        <v>166</v>
      </c>
      <c r="AU172" s="18" t="s">
        <v>83</v>
      </c>
    </row>
    <row r="173" spans="1:65" s="2" customFormat="1" ht="24.2" customHeight="1">
      <c r="A173" s="33"/>
      <c r="B173" s="149"/>
      <c r="C173" s="150" t="s">
        <v>322</v>
      </c>
      <c r="D173" s="150" t="s">
        <v>159</v>
      </c>
      <c r="E173" s="151" t="s">
        <v>2061</v>
      </c>
      <c r="F173" s="152" t="s">
        <v>2062</v>
      </c>
      <c r="G173" s="153" t="s">
        <v>358</v>
      </c>
      <c r="H173" s="154">
        <v>1</v>
      </c>
      <c r="I173" s="155"/>
      <c r="J173" s="156">
        <f>ROUND(I173*H173,2)</f>
        <v>0</v>
      </c>
      <c r="K173" s="152" t="s">
        <v>1</v>
      </c>
      <c r="L173" s="34"/>
      <c r="M173" s="157" t="s">
        <v>1</v>
      </c>
      <c r="N173" s="158" t="s">
        <v>40</v>
      </c>
      <c r="O173" s="59"/>
      <c r="P173" s="159">
        <f>O173*H173</f>
        <v>0</v>
      </c>
      <c r="Q173" s="159">
        <v>0</v>
      </c>
      <c r="R173" s="159">
        <f>Q173*H173</f>
        <v>0</v>
      </c>
      <c r="S173" s="159">
        <v>0</v>
      </c>
      <c r="T173" s="160">
        <f>S173*H173</f>
        <v>0</v>
      </c>
      <c r="U173" s="33"/>
      <c r="V173" s="33"/>
      <c r="W173" s="33"/>
      <c r="X173" s="33"/>
      <c r="Y173" s="33"/>
      <c r="Z173" s="33"/>
      <c r="AA173" s="33"/>
      <c r="AB173" s="33"/>
      <c r="AC173" s="33"/>
      <c r="AD173" s="33"/>
      <c r="AE173" s="33"/>
      <c r="AR173" s="161" t="s">
        <v>164</v>
      </c>
      <c r="AT173" s="161" t="s">
        <v>159</v>
      </c>
      <c r="AU173" s="161" t="s">
        <v>83</v>
      </c>
      <c r="AY173" s="18" t="s">
        <v>157</v>
      </c>
      <c r="BE173" s="162">
        <f>IF(N173="základní",J173,0)</f>
        <v>0</v>
      </c>
      <c r="BF173" s="162">
        <f>IF(N173="snížená",J173,0)</f>
        <v>0</v>
      </c>
      <c r="BG173" s="162">
        <f>IF(N173="zákl. přenesená",J173,0)</f>
        <v>0</v>
      </c>
      <c r="BH173" s="162">
        <f>IF(N173="sníž. přenesená",J173,0)</f>
        <v>0</v>
      </c>
      <c r="BI173" s="162">
        <f>IF(N173="nulová",J173,0)</f>
        <v>0</v>
      </c>
      <c r="BJ173" s="18" t="s">
        <v>81</v>
      </c>
      <c r="BK173" s="162">
        <f>ROUND(I173*H173,2)</f>
        <v>0</v>
      </c>
      <c r="BL173" s="18" t="s">
        <v>164</v>
      </c>
      <c r="BM173" s="161" t="s">
        <v>172</v>
      </c>
    </row>
    <row r="174" spans="1:65" s="2" customFormat="1" ht="68.25">
      <c r="A174" s="33"/>
      <c r="B174" s="34"/>
      <c r="C174" s="33"/>
      <c r="D174" s="163" t="s">
        <v>166</v>
      </c>
      <c r="E174" s="33"/>
      <c r="F174" s="164" t="s">
        <v>2063</v>
      </c>
      <c r="G174" s="33"/>
      <c r="H174" s="33"/>
      <c r="I174" s="165"/>
      <c r="J174" s="33"/>
      <c r="K174" s="33"/>
      <c r="L174" s="34"/>
      <c r="M174" s="166"/>
      <c r="N174" s="167"/>
      <c r="O174" s="59"/>
      <c r="P174" s="59"/>
      <c r="Q174" s="59"/>
      <c r="R174" s="59"/>
      <c r="S174" s="59"/>
      <c r="T174" s="60"/>
      <c r="U174" s="33"/>
      <c r="V174" s="33"/>
      <c r="W174" s="33"/>
      <c r="X174" s="33"/>
      <c r="Y174" s="33"/>
      <c r="Z174" s="33"/>
      <c r="AA174" s="33"/>
      <c r="AB174" s="33"/>
      <c r="AC174" s="33"/>
      <c r="AD174" s="33"/>
      <c r="AE174" s="33"/>
      <c r="AT174" s="18" t="s">
        <v>166</v>
      </c>
      <c r="AU174" s="18" t="s">
        <v>83</v>
      </c>
    </row>
    <row r="175" spans="1:65" s="2" customFormat="1" ht="24.2" customHeight="1">
      <c r="A175" s="33"/>
      <c r="B175" s="149"/>
      <c r="C175" s="150" t="s">
        <v>340</v>
      </c>
      <c r="D175" s="150" t="s">
        <v>159</v>
      </c>
      <c r="E175" s="151" t="s">
        <v>2064</v>
      </c>
      <c r="F175" s="152" t="s">
        <v>2065</v>
      </c>
      <c r="G175" s="153" t="s">
        <v>358</v>
      </c>
      <c r="H175" s="154">
        <v>1</v>
      </c>
      <c r="I175" s="155"/>
      <c r="J175" s="156">
        <f>ROUND(I175*H175,2)</f>
        <v>0</v>
      </c>
      <c r="K175" s="152" t="s">
        <v>1</v>
      </c>
      <c r="L175" s="34"/>
      <c r="M175" s="157" t="s">
        <v>1</v>
      </c>
      <c r="N175" s="158" t="s">
        <v>40</v>
      </c>
      <c r="O175" s="59"/>
      <c r="P175" s="159">
        <f>O175*H175</f>
        <v>0</v>
      </c>
      <c r="Q175" s="159">
        <v>0</v>
      </c>
      <c r="R175" s="159">
        <f>Q175*H175</f>
        <v>0</v>
      </c>
      <c r="S175" s="159">
        <v>0</v>
      </c>
      <c r="T175" s="160">
        <f>S175*H175</f>
        <v>0</v>
      </c>
      <c r="U175" s="33"/>
      <c r="V175" s="33"/>
      <c r="W175" s="33"/>
      <c r="X175" s="33"/>
      <c r="Y175" s="33"/>
      <c r="Z175" s="33"/>
      <c r="AA175" s="33"/>
      <c r="AB175" s="33"/>
      <c r="AC175" s="33"/>
      <c r="AD175" s="33"/>
      <c r="AE175" s="33"/>
      <c r="AR175" s="161" t="s">
        <v>164</v>
      </c>
      <c r="AT175" s="161" t="s">
        <v>159</v>
      </c>
      <c r="AU175" s="161" t="s">
        <v>83</v>
      </c>
      <c r="AY175" s="18" t="s">
        <v>157</v>
      </c>
      <c r="BE175" s="162">
        <f>IF(N175="základní",J175,0)</f>
        <v>0</v>
      </c>
      <c r="BF175" s="162">
        <f>IF(N175="snížená",J175,0)</f>
        <v>0</v>
      </c>
      <c r="BG175" s="162">
        <f>IF(N175="zákl. přenesená",J175,0)</f>
        <v>0</v>
      </c>
      <c r="BH175" s="162">
        <f>IF(N175="sníž. přenesená",J175,0)</f>
        <v>0</v>
      </c>
      <c r="BI175" s="162">
        <f>IF(N175="nulová",J175,0)</f>
        <v>0</v>
      </c>
      <c r="BJ175" s="18" t="s">
        <v>81</v>
      </c>
      <c r="BK175" s="162">
        <f>ROUND(I175*H175,2)</f>
        <v>0</v>
      </c>
      <c r="BL175" s="18" t="s">
        <v>164</v>
      </c>
      <c r="BM175" s="161" t="s">
        <v>497</v>
      </c>
    </row>
    <row r="176" spans="1:65" s="2" customFormat="1" ht="19.5">
      <c r="A176" s="33"/>
      <c r="B176" s="34"/>
      <c r="C176" s="33"/>
      <c r="D176" s="163" t="s">
        <v>166</v>
      </c>
      <c r="E176" s="33"/>
      <c r="F176" s="164" t="s">
        <v>2066</v>
      </c>
      <c r="G176" s="33"/>
      <c r="H176" s="33"/>
      <c r="I176" s="165"/>
      <c r="J176" s="33"/>
      <c r="K176" s="33"/>
      <c r="L176" s="34"/>
      <c r="M176" s="166"/>
      <c r="N176" s="167"/>
      <c r="O176" s="59"/>
      <c r="P176" s="59"/>
      <c r="Q176" s="59"/>
      <c r="R176" s="59"/>
      <c r="S176" s="59"/>
      <c r="T176" s="60"/>
      <c r="U176" s="33"/>
      <c r="V176" s="33"/>
      <c r="W176" s="33"/>
      <c r="X176" s="33"/>
      <c r="Y176" s="33"/>
      <c r="Z176" s="33"/>
      <c r="AA176" s="33"/>
      <c r="AB176" s="33"/>
      <c r="AC176" s="33"/>
      <c r="AD176" s="33"/>
      <c r="AE176" s="33"/>
      <c r="AT176" s="18" t="s">
        <v>166</v>
      </c>
      <c r="AU176" s="18" t="s">
        <v>83</v>
      </c>
    </row>
    <row r="177" spans="1:65" s="2" customFormat="1" ht="24.2" customHeight="1">
      <c r="A177" s="33"/>
      <c r="B177" s="149"/>
      <c r="C177" s="150" t="s">
        <v>344</v>
      </c>
      <c r="D177" s="150" t="s">
        <v>159</v>
      </c>
      <c r="E177" s="151" t="s">
        <v>2067</v>
      </c>
      <c r="F177" s="152" t="s">
        <v>2068</v>
      </c>
      <c r="G177" s="153" t="s">
        <v>358</v>
      </c>
      <c r="H177" s="154">
        <v>1</v>
      </c>
      <c r="I177" s="155"/>
      <c r="J177" s="156">
        <f>ROUND(I177*H177,2)</f>
        <v>0</v>
      </c>
      <c r="K177" s="152" t="s">
        <v>1</v>
      </c>
      <c r="L177" s="34"/>
      <c r="M177" s="157" t="s">
        <v>1</v>
      </c>
      <c r="N177" s="158" t="s">
        <v>40</v>
      </c>
      <c r="O177" s="59"/>
      <c r="P177" s="159">
        <f>O177*H177</f>
        <v>0</v>
      </c>
      <c r="Q177" s="159">
        <v>0</v>
      </c>
      <c r="R177" s="159">
        <f>Q177*H177</f>
        <v>0</v>
      </c>
      <c r="S177" s="159">
        <v>0</v>
      </c>
      <c r="T177" s="160">
        <f>S177*H177</f>
        <v>0</v>
      </c>
      <c r="U177" s="33"/>
      <c r="V177" s="33"/>
      <c r="W177" s="33"/>
      <c r="X177" s="33"/>
      <c r="Y177" s="33"/>
      <c r="Z177" s="33"/>
      <c r="AA177" s="33"/>
      <c r="AB177" s="33"/>
      <c r="AC177" s="33"/>
      <c r="AD177" s="33"/>
      <c r="AE177" s="33"/>
      <c r="AR177" s="161" t="s">
        <v>164</v>
      </c>
      <c r="AT177" s="161" t="s">
        <v>159</v>
      </c>
      <c r="AU177" s="161" t="s">
        <v>83</v>
      </c>
      <c r="AY177" s="18" t="s">
        <v>157</v>
      </c>
      <c r="BE177" s="162">
        <f>IF(N177="základní",J177,0)</f>
        <v>0</v>
      </c>
      <c r="BF177" s="162">
        <f>IF(N177="snížená",J177,0)</f>
        <v>0</v>
      </c>
      <c r="BG177" s="162">
        <f>IF(N177="zákl. přenesená",J177,0)</f>
        <v>0</v>
      </c>
      <c r="BH177" s="162">
        <f>IF(N177="sníž. přenesená",J177,0)</f>
        <v>0</v>
      </c>
      <c r="BI177" s="162">
        <f>IF(N177="nulová",J177,0)</f>
        <v>0</v>
      </c>
      <c r="BJ177" s="18" t="s">
        <v>81</v>
      </c>
      <c r="BK177" s="162">
        <f>ROUND(I177*H177,2)</f>
        <v>0</v>
      </c>
      <c r="BL177" s="18" t="s">
        <v>164</v>
      </c>
      <c r="BM177" s="161" t="s">
        <v>509</v>
      </c>
    </row>
    <row r="178" spans="1:65" s="2" customFormat="1" ht="19.5">
      <c r="A178" s="33"/>
      <c r="B178" s="34"/>
      <c r="C178" s="33"/>
      <c r="D178" s="163" t="s">
        <v>166</v>
      </c>
      <c r="E178" s="33"/>
      <c r="F178" s="164" t="s">
        <v>2069</v>
      </c>
      <c r="G178" s="33"/>
      <c r="H178" s="33"/>
      <c r="I178" s="165"/>
      <c r="J178" s="33"/>
      <c r="K178" s="33"/>
      <c r="L178" s="34"/>
      <c r="M178" s="166"/>
      <c r="N178" s="167"/>
      <c r="O178" s="59"/>
      <c r="P178" s="59"/>
      <c r="Q178" s="59"/>
      <c r="R178" s="59"/>
      <c r="S178" s="59"/>
      <c r="T178" s="60"/>
      <c r="U178" s="33"/>
      <c r="V178" s="33"/>
      <c r="W178" s="33"/>
      <c r="X178" s="33"/>
      <c r="Y178" s="33"/>
      <c r="Z178" s="33"/>
      <c r="AA178" s="33"/>
      <c r="AB178" s="33"/>
      <c r="AC178" s="33"/>
      <c r="AD178" s="33"/>
      <c r="AE178" s="33"/>
      <c r="AT178" s="18" t="s">
        <v>166</v>
      </c>
      <c r="AU178" s="18" t="s">
        <v>83</v>
      </c>
    </row>
    <row r="179" spans="1:65" s="2" customFormat="1" ht="24.2" customHeight="1">
      <c r="A179" s="33"/>
      <c r="B179" s="149"/>
      <c r="C179" s="150" t="s">
        <v>351</v>
      </c>
      <c r="D179" s="150" t="s">
        <v>159</v>
      </c>
      <c r="E179" s="151" t="s">
        <v>2070</v>
      </c>
      <c r="F179" s="152" t="s">
        <v>2071</v>
      </c>
      <c r="G179" s="153" t="s">
        <v>358</v>
      </c>
      <c r="H179" s="154">
        <v>1</v>
      </c>
      <c r="I179" s="155"/>
      <c r="J179" s="156">
        <f>ROUND(I179*H179,2)</f>
        <v>0</v>
      </c>
      <c r="K179" s="152" t="s">
        <v>1</v>
      </c>
      <c r="L179" s="34"/>
      <c r="M179" s="157" t="s">
        <v>1</v>
      </c>
      <c r="N179" s="158" t="s">
        <v>40</v>
      </c>
      <c r="O179" s="59"/>
      <c r="P179" s="159">
        <f>O179*H179</f>
        <v>0</v>
      </c>
      <c r="Q179" s="159">
        <v>0</v>
      </c>
      <c r="R179" s="159">
        <f>Q179*H179</f>
        <v>0</v>
      </c>
      <c r="S179" s="159">
        <v>0</v>
      </c>
      <c r="T179" s="160">
        <f>S179*H179</f>
        <v>0</v>
      </c>
      <c r="U179" s="33"/>
      <c r="V179" s="33"/>
      <c r="W179" s="33"/>
      <c r="X179" s="33"/>
      <c r="Y179" s="33"/>
      <c r="Z179" s="33"/>
      <c r="AA179" s="33"/>
      <c r="AB179" s="33"/>
      <c r="AC179" s="33"/>
      <c r="AD179" s="33"/>
      <c r="AE179" s="33"/>
      <c r="AR179" s="161" t="s">
        <v>164</v>
      </c>
      <c r="AT179" s="161" t="s">
        <v>159</v>
      </c>
      <c r="AU179" s="161" t="s">
        <v>83</v>
      </c>
      <c r="AY179" s="18" t="s">
        <v>157</v>
      </c>
      <c r="BE179" s="162">
        <f>IF(N179="základní",J179,0)</f>
        <v>0</v>
      </c>
      <c r="BF179" s="162">
        <f>IF(N179="snížená",J179,0)</f>
        <v>0</v>
      </c>
      <c r="BG179" s="162">
        <f>IF(N179="zákl. přenesená",J179,0)</f>
        <v>0</v>
      </c>
      <c r="BH179" s="162">
        <f>IF(N179="sníž. přenesená",J179,0)</f>
        <v>0</v>
      </c>
      <c r="BI179" s="162">
        <f>IF(N179="nulová",J179,0)</f>
        <v>0</v>
      </c>
      <c r="BJ179" s="18" t="s">
        <v>81</v>
      </c>
      <c r="BK179" s="162">
        <f>ROUND(I179*H179,2)</f>
        <v>0</v>
      </c>
      <c r="BL179" s="18" t="s">
        <v>164</v>
      </c>
      <c r="BM179" s="161" t="s">
        <v>525</v>
      </c>
    </row>
    <row r="180" spans="1:65" s="2" customFormat="1" ht="19.5">
      <c r="A180" s="33"/>
      <c r="B180" s="34"/>
      <c r="C180" s="33"/>
      <c r="D180" s="163" t="s">
        <v>166</v>
      </c>
      <c r="E180" s="33"/>
      <c r="F180" s="164" t="s">
        <v>2072</v>
      </c>
      <c r="G180" s="33"/>
      <c r="H180" s="33"/>
      <c r="I180" s="165"/>
      <c r="J180" s="33"/>
      <c r="K180" s="33"/>
      <c r="L180" s="34"/>
      <c r="M180" s="166"/>
      <c r="N180" s="167"/>
      <c r="O180" s="59"/>
      <c r="P180" s="59"/>
      <c r="Q180" s="59"/>
      <c r="R180" s="59"/>
      <c r="S180" s="59"/>
      <c r="T180" s="60"/>
      <c r="U180" s="33"/>
      <c r="V180" s="33"/>
      <c r="W180" s="33"/>
      <c r="X180" s="33"/>
      <c r="Y180" s="33"/>
      <c r="Z180" s="33"/>
      <c r="AA180" s="33"/>
      <c r="AB180" s="33"/>
      <c r="AC180" s="33"/>
      <c r="AD180" s="33"/>
      <c r="AE180" s="33"/>
      <c r="AT180" s="18" t="s">
        <v>166</v>
      </c>
      <c r="AU180" s="18" t="s">
        <v>83</v>
      </c>
    </row>
    <row r="181" spans="1:65" s="2" customFormat="1" ht="24.2" customHeight="1">
      <c r="A181" s="33"/>
      <c r="B181" s="149"/>
      <c r="C181" s="150" t="s">
        <v>355</v>
      </c>
      <c r="D181" s="150" t="s">
        <v>159</v>
      </c>
      <c r="E181" s="151" t="s">
        <v>2073</v>
      </c>
      <c r="F181" s="152" t="s">
        <v>2074</v>
      </c>
      <c r="G181" s="153" t="s">
        <v>183</v>
      </c>
      <c r="H181" s="154">
        <v>0.28000000000000003</v>
      </c>
      <c r="I181" s="155"/>
      <c r="J181" s="156">
        <f>ROUND(I181*H181,2)</f>
        <v>0</v>
      </c>
      <c r="K181" s="152" t="s">
        <v>1</v>
      </c>
      <c r="L181" s="34"/>
      <c r="M181" s="157" t="s">
        <v>1</v>
      </c>
      <c r="N181" s="158" t="s">
        <v>40</v>
      </c>
      <c r="O181" s="59"/>
      <c r="P181" s="159">
        <f>O181*H181</f>
        <v>0</v>
      </c>
      <c r="Q181" s="159">
        <v>0</v>
      </c>
      <c r="R181" s="159">
        <f>Q181*H181</f>
        <v>0</v>
      </c>
      <c r="S181" s="159">
        <v>0</v>
      </c>
      <c r="T181" s="160">
        <f>S181*H181</f>
        <v>0</v>
      </c>
      <c r="U181" s="33"/>
      <c r="V181" s="33"/>
      <c r="W181" s="33"/>
      <c r="X181" s="33"/>
      <c r="Y181" s="33"/>
      <c r="Z181" s="33"/>
      <c r="AA181" s="33"/>
      <c r="AB181" s="33"/>
      <c r="AC181" s="33"/>
      <c r="AD181" s="33"/>
      <c r="AE181" s="33"/>
      <c r="AR181" s="161" t="s">
        <v>164</v>
      </c>
      <c r="AT181" s="161" t="s">
        <v>159</v>
      </c>
      <c r="AU181" s="161" t="s">
        <v>83</v>
      </c>
      <c r="AY181" s="18" t="s">
        <v>157</v>
      </c>
      <c r="BE181" s="162">
        <f>IF(N181="základní",J181,0)</f>
        <v>0</v>
      </c>
      <c r="BF181" s="162">
        <f>IF(N181="snížená",J181,0)</f>
        <v>0</v>
      </c>
      <c r="BG181" s="162">
        <f>IF(N181="zákl. přenesená",J181,0)</f>
        <v>0</v>
      </c>
      <c r="BH181" s="162">
        <f>IF(N181="sníž. přenesená",J181,0)</f>
        <v>0</v>
      </c>
      <c r="BI181" s="162">
        <f>IF(N181="nulová",J181,0)</f>
        <v>0</v>
      </c>
      <c r="BJ181" s="18" t="s">
        <v>81</v>
      </c>
      <c r="BK181" s="162">
        <f>ROUND(I181*H181,2)</f>
        <v>0</v>
      </c>
      <c r="BL181" s="18" t="s">
        <v>164</v>
      </c>
      <c r="BM181" s="161" t="s">
        <v>537</v>
      </c>
    </row>
    <row r="182" spans="1:65" s="2" customFormat="1" ht="19.5">
      <c r="A182" s="33"/>
      <c r="B182" s="34"/>
      <c r="C182" s="33"/>
      <c r="D182" s="163" t="s">
        <v>166</v>
      </c>
      <c r="E182" s="33"/>
      <c r="F182" s="164" t="s">
        <v>2075</v>
      </c>
      <c r="G182" s="33"/>
      <c r="H182" s="33"/>
      <c r="I182" s="165"/>
      <c r="J182" s="33"/>
      <c r="K182" s="33"/>
      <c r="L182" s="34"/>
      <c r="M182" s="166"/>
      <c r="N182" s="167"/>
      <c r="O182" s="59"/>
      <c r="P182" s="59"/>
      <c r="Q182" s="59"/>
      <c r="R182" s="59"/>
      <c r="S182" s="59"/>
      <c r="T182" s="60"/>
      <c r="U182" s="33"/>
      <c r="V182" s="33"/>
      <c r="W182" s="33"/>
      <c r="X182" s="33"/>
      <c r="Y182" s="33"/>
      <c r="Z182" s="33"/>
      <c r="AA182" s="33"/>
      <c r="AB182" s="33"/>
      <c r="AC182" s="33"/>
      <c r="AD182" s="33"/>
      <c r="AE182" s="33"/>
      <c r="AT182" s="18" t="s">
        <v>166</v>
      </c>
      <c r="AU182" s="18" t="s">
        <v>83</v>
      </c>
    </row>
    <row r="183" spans="1:65" s="2" customFormat="1" ht="16.5" customHeight="1">
      <c r="A183" s="33"/>
      <c r="B183" s="149"/>
      <c r="C183" s="150" t="s">
        <v>362</v>
      </c>
      <c r="D183" s="150" t="s">
        <v>159</v>
      </c>
      <c r="E183" s="151" t="s">
        <v>2076</v>
      </c>
      <c r="F183" s="152" t="s">
        <v>2077</v>
      </c>
      <c r="G183" s="153" t="s">
        <v>358</v>
      </c>
      <c r="H183" s="154">
        <v>4</v>
      </c>
      <c r="I183" s="155"/>
      <c r="J183" s="156">
        <f>ROUND(I183*H183,2)</f>
        <v>0</v>
      </c>
      <c r="K183" s="152" t="s">
        <v>1</v>
      </c>
      <c r="L183" s="34"/>
      <c r="M183" s="157" t="s">
        <v>1</v>
      </c>
      <c r="N183" s="158" t="s">
        <v>40</v>
      </c>
      <c r="O183" s="59"/>
      <c r="P183" s="159">
        <f>O183*H183</f>
        <v>0</v>
      </c>
      <c r="Q183" s="159">
        <v>0</v>
      </c>
      <c r="R183" s="159">
        <f>Q183*H183</f>
        <v>0</v>
      </c>
      <c r="S183" s="159">
        <v>0</v>
      </c>
      <c r="T183" s="160">
        <f>S183*H183</f>
        <v>0</v>
      </c>
      <c r="U183" s="33"/>
      <c r="V183" s="33"/>
      <c r="W183" s="33"/>
      <c r="X183" s="33"/>
      <c r="Y183" s="33"/>
      <c r="Z183" s="33"/>
      <c r="AA183" s="33"/>
      <c r="AB183" s="33"/>
      <c r="AC183" s="33"/>
      <c r="AD183" s="33"/>
      <c r="AE183" s="33"/>
      <c r="AR183" s="161" t="s">
        <v>164</v>
      </c>
      <c r="AT183" s="161" t="s">
        <v>159</v>
      </c>
      <c r="AU183" s="161" t="s">
        <v>83</v>
      </c>
      <c r="AY183" s="18" t="s">
        <v>157</v>
      </c>
      <c r="BE183" s="162">
        <f>IF(N183="základní",J183,0)</f>
        <v>0</v>
      </c>
      <c r="BF183" s="162">
        <f>IF(N183="snížená",J183,0)</f>
        <v>0</v>
      </c>
      <c r="BG183" s="162">
        <f>IF(N183="zákl. přenesená",J183,0)</f>
        <v>0</v>
      </c>
      <c r="BH183" s="162">
        <f>IF(N183="sníž. přenesená",J183,0)</f>
        <v>0</v>
      </c>
      <c r="BI183" s="162">
        <f>IF(N183="nulová",J183,0)</f>
        <v>0</v>
      </c>
      <c r="BJ183" s="18" t="s">
        <v>81</v>
      </c>
      <c r="BK183" s="162">
        <f>ROUND(I183*H183,2)</f>
        <v>0</v>
      </c>
      <c r="BL183" s="18" t="s">
        <v>164</v>
      </c>
      <c r="BM183" s="161" t="s">
        <v>547</v>
      </c>
    </row>
    <row r="184" spans="1:65" s="2" customFormat="1" ht="19.5">
      <c r="A184" s="33"/>
      <c r="B184" s="34"/>
      <c r="C184" s="33"/>
      <c r="D184" s="163" t="s">
        <v>166</v>
      </c>
      <c r="E184" s="33"/>
      <c r="F184" s="164" t="s">
        <v>2078</v>
      </c>
      <c r="G184" s="33"/>
      <c r="H184" s="33"/>
      <c r="I184" s="165"/>
      <c r="J184" s="33"/>
      <c r="K184" s="33"/>
      <c r="L184" s="34"/>
      <c r="M184" s="166"/>
      <c r="N184" s="167"/>
      <c r="O184" s="59"/>
      <c r="P184" s="59"/>
      <c r="Q184" s="59"/>
      <c r="R184" s="59"/>
      <c r="S184" s="59"/>
      <c r="T184" s="60"/>
      <c r="U184" s="33"/>
      <c r="V184" s="33"/>
      <c r="W184" s="33"/>
      <c r="X184" s="33"/>
      <c r="Y184" s="33"/>
      <c r="Z184" s="33"/>
      <c r="AA184" s="33"/>
      <c r="AB184" s="33"/>
      <c r="AC184" s="33"/>
      <c r="AD184" s="33"/>
      <c r="AE184" s="33"/>
      <c r="AT184" s="18" t="s">
        <v>166</v>
      </c>
      <c r="AU184" s="18" t="s">
        <v>83</v>
      </c>
    </row>
    <row r="185" spans="1:65" s="2" customFormat="1" ht="24.2" customHeight="1">
      <c r="A185" s="33"/>
      <c r="B185" s="149"/>
      <c r="C185" s="150" t="s">
        <v>367</v>
      </c>
      <c r="D185" s="150" t="s">
        <v>159</v>
      </c>
      <c r="E185" s="151" t="s">
        <v>2079</v>
      </c>
      <c r="F185" s="152" t="s">
        <v>2080</v>
      </c>
      <c r="G185" s="153" t="s">
        <v>358</v>
      </c>
      <c r="H185" s="154">
        <v>1</v>
      </c>
      <c r="I185" s="155"/>
      <c r="J185" s="156">
        <f>ROUND(I185*H185,2)</f>
        <v>0</v>
      </c>
      <c r="K185" s="152" t="s">
        <v>1</v>
      </c>
      <c r="L185" s="34"/>
      <c r="M185" s="157" t="s">
        <v>1</v>
      </c>
      <c r="N185" s="158" t="s">
        <v>40</v>
      </c>
      <c r="O185" s="59"/>
      <c r="P185" s="159">
        <f>O185*H185</f>
        <v>0</v>
      </c>
      <c r="Q185" s="159">
        <v>0</v>
      </c>
      <c r="R185" s="159">
        <f>Q185*H185</f>
        <v>0</v>
      </c>
      <c r="S185" s="159">
        <v>0</v>
      </c>
      <c r="T185" s="160">
        <f>S185*H185</f>
        <v>0</v>
      </c>
      <c r="U185" s="33"/>
      <c r="V185" s="33"/>
      <c r="W185" s="33"/>
      <c r="X185" s="33"/>
      <c r="Y185" s="33"/>
      <c r="Z185" s="33"/>
      <c r="AA185" s="33"/>
      <c r="AB185" s="33"/>
      <c r="AC185" s="33"/>
      <c r="AD185" s="33"/>
      <c r="AE185" s="33"/>
      <c r="AR185" s="161" t="s">
        <v>164</v>
      </c>
      <c r="AT185" s="161" t="s">
        <v>159</v>
      </c>
      <c r="AU185" s="161" t="s">
        <v>83</v>
      </c>
      <c r="AY185" s="18" t="s">
        <v>157</v>
      </c>
      <c r="BE185" s="162">
        <f>IF(N185="základní",J185,0)</f>
        <v>0</v>
      </c>
      <c r="BF185" s="162">
        <f>IF(N185="snížená",J185,0)</f>
        <v>0</v>
      </c>
      <c r="BG185" s="162">
        <f>IF(N185="zákl. přenesená",J185,0)</f>
        <v>0</v>
      </c>
      <c r="BH185" s="162">
        <f>IF(N185="sníž. přenesená",J185,0)</f>
        <v>0</v>
      </c>
      <c r="BI185" s="162">
        <f>IF(N185="nulová",J185,0)</f>
        <v>0</v>
      </c>
      <c r="BJ185" s="18" t="s">
        <v>81</v>
      </c>
      <c r="BK185" s="162">
        <f>ROUND(I185*H185,2)</f>
        <v>0</v>
      </c>
      <c r="BL185" s="18" t="s">
        <v>164</v>
      </c>
      <c r="BM185" s="161" t="s">
        <v>562</v>
      </c>
    </row>
    <row r="186" spans="1:65" s="2" customFormat="1" ht="19.5">
      <c r="A186" s="33"/>
      <c r="B186" s="34"/>
      <c r="C186" s="33"/>
      <c r="D186" s="163" t="s">
        <v>166</v>
      </c>
      <c r="E186" s="33"/>
      <c r="F186" s="164" t="s">
        <v>2081</v>
      </c>
      <c r="G186" s="33"/>
      <c r="H186" s="33"/>
      <c r="I186" s="165"/>
      <c r="J186" s="33"/>
      <c r="K186" s="33"/>
      <c r="L186" s="34"/>
      <c r="M186" s="166"/>
      <c r="N186" s="167"/>
      <c r="O186" s="59"/>
      <c r="P186" s="59"/>
      <c r="Q186" s="59"/>
      <c r="R186" s="59"/>
      <c r="S186" s="59"/>
      <c r="T186" s="60"/>
      <c r="U186" s="33"/>
      <c r="V186" s="33"/>
      <c r="W186" s="33"/>
      <c r="X186" s="33"/>
      <c r="Y186" s="33"/>
      <c r="Z186" s="33"/>
      <c r="AA186" s="33"/>
      <c r="AB186" s="33"/>
      <c r="AC186" s="33"/>
      <c r="AD186" s="33"/>
      <c r="AE186" s="33"/>
      <c r="AT186" s="18" t="s">
        <v>166</v>
      </c>
      <c r="AU186" s="18" t="s">
        <v>83</v>
      </c>
    </row>
    <row r="187" spans="1:65" s="2" customFormat="1" ht="16.5" customHeight="1">
      <c r="A187" s="33"/>
      <c r="B187" s="149"/>
      <c r="C187" s="150" t="s">
        <v>373</v>
      </c>
      <c r="D187" s="150" t="s">
        <v>159</v>
      </c>
      <c r="E187" s="151" t="s">
        <v>2082</v>
      </c>
      <c r="F187" s="152" t="s">
        <v>2083</v>
      </c>
      <c r="G187" s="153" t="s">
        <v>358</v>
      </c>
      <c r="H187" s="154">
        <v>2</v>
      </c>
      <c r="I187" s="155"/>
      <c r="J187" s="156">
        <f>ROUND(I187*H187,2)</f>
        <v>0</v>
      </c>
      <c r="K187" s="152" t="s">
        <v>1</v>
      </c>
      <c r="L187" s="34"/>
      <c r="M187" s="157" t="s">
        <v>1</v>
      </c>
      <c r="N187" s="158" t="s">
        <v>40</v>
      </c>
      <c r="O187" s="59"/>
      <c r="P187" s="159">
        <f>O187*H187</f>
        <v>0</v>
      </c>
      <c r="Q187" s="159">
        <v>0</v>
      </c>
      <c r="R187" s="159">
        <f>Q187*H187</f>
        <v>0</v>
      </c>
      <c r="S187" s="159">
        <v>0</v>
      </c>
      <c r="T187" s="160">
        <f>S187*H187</f>
        <v>0</v>
      </c>
      <c r="U187" s="33"/>
      <c r="V187" s="33"/>
      <c r="W187" s="33"/>
      <c r="X187" s="33"/>
      <c r="Y187" s="33"/>
      <c r="Z187" s="33"/>
      <c r="AA187" s="33"/>
      <c r="AB187" s="33"/>
      <c r="AC187" s="33"/>
      <c r="AD187" s="33"/>
      <c r="AE187" s="33"/>
      <c r="AR187" s="161" t="s">
        <v>164</v>
      </c>
      <c r="AT187" s="161" t="s">
        <v>159</v>
      </c>
      <c r="AU187" s="161" t="s">
        <v>83</v>
      </c>
      <c r="AY187" s="18" t="s">
        <v>157</v>
      </c>
      <c r="BE187" s="162">
        <f>IF(N187="základní",J187,0)</f>
        <v>0</v>
      </c>
      <c r="BF187" s="162">
        <f>IF(N187="snížená",J187,0)</f>
        <v>0</v>
      </c>
      <c r="BG187" s="162">
        <f>IF(N187="zákl. přenesená",J187,0)</f>
        <v>0</v>
      </c>
      <c r="BH187" s="162">
        <f>IF(N187="sníž. přenesená",J187,0)</f>
        <v>0</v>
      </c>
      <c r="BI187" s="162">
        <f>IF(N187="nulová",J187,0)</f>
        <v>0</v>
      </c>
      <c r="BJ187" s="18" t="s">
        <v>81</v>
      </c>
      <c r="BK187" s="162">
        <f>ROUND(I187*H187,2)</f>
        <v>0</v>
      </c>
      <c r="BL187" s="18" t="s">
        <v>164</v>
      </c>
      <c r="BM187" s="161" t="s">
        <v>578</v>
      </c>
    </row>
    <row r="188" spans="1:65" s="2" customFormat="1" ht="19.5">
      <c r="A188" s="33"/>
      <c r="B188" s="34"/>
      <c r="C188" s="33"/>
      <c r="D188" s="163" t="s">
        <v>166</v>
      </c>
      <c r="E188" s="33"/>
      <c r="F188" s="164" t="s">
        <v>2084</v>
      </c>
      <c r="G188" s="33"/>
      <c r="H188" s="33"/>
      <c r="I188" s="165"/>
      <c r="J188" s="33"/>
      <c r="K188" s="33"/>
      <c r="L188" s="34"/>
      <c r="M188" s="166"/>
      <c r="N188" s="167"/>
      <c r="O188" s="59"/>
      <c r="P188" s="59"/>
      <c r="Q188" s="59"/>
      <c r="R188" s="59"/>
      <c r="S188" s="59"/>
      <c r="T188" s="60"/>
      <c r="U188" s="33"/>
      <c r="V188" s="33"/>
      <c r="W188" s="33"/>
      <c r="X188" s="33"/>
      <c r="Y188" s="33"/>
      <c r="Z188" s="33"/>
      <c r="AA188" s="33"/>
      <c r="AB188" s="33"/>
      <c r="AC188" s="33"/>
      <c r="AD188" s="33"/>
      <c r="AE188" s="33"/>
      <c r="AT188" s="18" t="s">
        <v>166</v>
      </c>
      <c r="AU188" s="18" t="s">
        <v>83</v>
      </c>
    </row>
    <row r="189" spans="1:65" s="2" customFormat="1" ht="24.2" customHeight="1">
      <c r="A189" s="33"/>
      <c r="B189" s="149"/>
      <c r="C189" s="150" t="s">
        <v>378</v>
      </c>
      <c r="D189" s="150" t="s">
        <v>159</v>
      </c>
      <c r="E189" s="151" t="s">
        <v>2085</v>
      </c>
      <c r="F189" s="152" t="s">
        <v>2086</v>
      </c>
      <c r="G189" s="153" t="s">
        <v>358</v>
      </c>
      <c r="H189" s="154">
        <v>4</v>
      </c>
      <c r="I189" s="155"/>
      <c r="J189" s="156">
        <f>ROUND(I189*H189,2)</f>
        <v>0</v>
      </c>
      <c r="K189" s="152" t="s">
        <v>1</v>
      </c>
      <c r="L189" s="34"/>
      <c r="M189" s="157" t="s">
        <v>1</v>
      </c>
      <c r="N189" s="158" t="s">
        <v>40</v>
      </c>
      <c r="O189" s="59"/>
      <c r="P189" s="159">
        <f>O189*H189</f>
        <v>0</v>
      </c>
      <c r="Q189" s="159">
        <v>0</v>
      </c>
      <c r="R189" s="159">
        <f>Q189*H189</f>
        <v>0</v>
      </c>
      <c r="S189" s="159">
        <v>0</v>
      </c>
      <c r="T189" s="160">
        <f>S189*H189</f>
        <v>0</v>
      </c>
      <c r="U189" s="33"/>
      <c r="V189" s="33"/>
      <c r="W189" s="33"/>
      <c r="X189" s="33"/>
      <c r="Y189" s="33"/>
      <c r="Z189" s="33"/>
      <c r="AA189" s="33"/>
      <c r="AB189" s="33"/>
      <c r="AC189" s="33"/>
      <c r="AD189" s="33"/>
      <c r="AE189" s="33"/>
      <c r="AR189" s="161" t="s">
        <v>164</v>
      </c>
      <c r="AT189" s="161" t="s">
        <v>159</v>
      </c>
      <c r="AU189" s="161" t="s">
        <v>83</v>
      </c>
      <c r="AY189" s="18" t="s">
        <v>157</v>
      </c>
      <c r="BE189" s="162">
        <f>IF(N189="základní",J189,0)</f>
        <v>0</v>
      </c>
      <c r="BF189" s="162">
        <f>IF(N189="snížená",J189,0)</f>
        <v>0</v>
      </c>
      <c r="BG189" s="162">
        <f>IF(N189="zákl. přenesená",J189,0)</f>
        <v>0</v>
      </c>
      <c r="BH189" s="162">
        <f>IF(N189="sníž. přenesená",J189,0)</f>
        <v>0</v>
      </c>
      <c r="BI189" s="162">
        <f>IF(N189="nulová",J189,0)</f>
        <v>0</v>
      </c>
      <c r="BJ189" s="18" t="s">
        <v>81</v>
      </c>
      <c r="BK189" s="162">
        <f>ROUND(I189*H189,2)</f>
        <v>0</v>
      </c>
      <c r="BL189" s="18" t="s">
        <v>164</v>
      </c>
      <c r="BM189" s="161" t="s">
        <v>589</v>
      </c>
    </row>
    <row r="190" spans="1:65" s="2" customFormat="1" ht="19.5">
      <c r="A190" s="33"/>
      <c r="B190" s="34"/>
      <c r="C190" s="33"/>
      <c r="D190" s="163" t="s">
        <v>166</v>
      </c>
      <c r="E190" s="33"/>
      <c r="F190" s="164" t="s">
        <v>2087</v>
      </c>
      <c r="G190" s="33"/>
      <c r="H190" s="33"/>
      <c r="I190" s="165"/>
      <c r="J190" s="33"/>
      <c r="K190" s="33"/>
      <c r="L190" s="34"/>
      <c r="M190" s="166"/>
      <c r="N190" s="167"/>
      <c r="O190" s="59"/>
      <c r="P190" s="59"/>
      <c r="Q190" s="59"/>
      <c r="R190" s="59"/>
      <c r="S190" s="59"/>
      <c r="T190" s="60"/>
      <c r="U190" s="33"/>
      <c r="V190" s="33"/>
      <c r="W190" s="33"/>
      <c r="X190" s="33"/>
      <c r="Y190" s="33"/>
      <c r="Z190" s="33"/>
      <c r="AA190" s="33"/>
      <c r="AB190" s="33"/>
      <c r="AC190" s="33"/>
      <c r="AD190" s="33"/>
      <c r="AE190" s="33"/>
      <c r="AT190" s="18" t="s">
        <v>166</v>
      </c>
      <c r="AU190" s="18" t="s">
        <v>83</v>
      </c>
    </row>
    <row r="191" spans="1:65" s="2" customFormat="1" ht="24.2" customHeight="1">
      <c r="A191" s="33"/>
      <c r="B191" s="149"/>
      <c r="C191" s="150" t="s">
        <v>385</v>
      </c>
      <c r="D191" s="150" t="s">
        <v>159</v>
      </c>
      <c r="E191" s="151" t="s">
        <v>2088</v>
      </c>
      <c r="F191" s="152" t="s">
        <v>2089</v>
      </c>
      <c r="G191" s="153" t="s">
        <v>358</v>
      </c>
      <c r="H191" s="154">
        <v>1</v>
      </c>
      <c r="I191" s="155"/>
      <c r="J191" s="156">
        <f>ROUND(I191*H191,2)</f>
        <v>0</v>
      </c>
      <c r="K191" s="152" t="s">
        <v>1</v>
      </c>
      <c r="L191" s="34"/>
      <c r="M191" s="157" t="s">
        <v>1</v>
      </c>
      <c r="N191" s="158" t="s">
        <v>40</v>
      </c>
      <c r="O191" s="59"/>
      <c r="P191" s="159">
        <f>O191*H191</f>
        <v>0</v>
      </c>
      <c r="Q191" s="159">
        <v>0</v>
      </c>
      <c r="R191" s="159">
        <f>Q191*H191</f>
        <v>0</v>
      </c>
      <c r="S191" s="159">
        <v>0</v>
      </c>
      <c r="T191" s="160">
        <f>S191*H191</f>
        <v>0</v>
      </c>
      <c r="U191" s="33"/>
      <c r="V191" s="33"/>
      <c r="W191" s="33"/>
      <c r="X191" s="33"/>
      <c r="Y191" s="33"/>
      <c r="Z191" s="33"/>
      <c r="AA191" s="33"/>
      <c r="AB191" s="33"/>
      <c r="AC191" s="33"/>
      <c r="AD191" s="33"/>
      <c r="AE191" s="33"/>
      <c r="AR191" s="161" t="s">
        <v>164</v>
      </c>
      <c r="AT191" s="161" t="s">
        <v>159</v>
      </c>
      <c r="AU191" s="161" t="s">
        <v>83</v>
      </c>
      <c r="AY191" s="18" t="s">
        <v>157</v>
      </c>
      <c r="BE191" s="162">
        <f>IF(N191="základní",J191,0)</f>
        <v>0</v>
      </c>
      <c r="BF191" s="162">
        <f>IF(N191="snížená",J191,0)</f>
        <v>0</v>
      </c>
      <c r="BG191" s="162">
        <f>IF(N191="zákl. přenesená",J191,0)</f>
        <v>0</v>
      </c>
      <c r="BH191" s="162">
        <f>IF(N191="sníž. přenesená",J191,0)</f>
        <v>0</v>
      </c>
      <c r="BI191" s="162">
        <f>IF(N191="nulová",J191,0)</f>
        <v>0</v>
      </c>
      <c r="BJ191" s="18" t="s">
        <v>81</v>
      </c>
      <c r="BK191" s="162">
        <f>ROUND(I191*H191,2)</f>
        <v>0</v>
      </c>
      <c r="BL191" s="18" t="s">
        <v>164</v>
      </c>
      <c r="BM191" s="161" t="s">
        <v>601</v>
      </c>
    </row>
    <row r="192" spans="1:65" s="2" customFormat="1" ht="19.5">
      <c r="A192" s="33"/>
      <c r="B192" s="34"/>
      <c r="C192" s="33"/>
      <c r="D192" s="163" t="s">
        <v>166</v>
      </c>
      <c r="E192" s="33"/>
      <c r="F192" s="164" t="s">
        <v>2090</v>
      </c>
      <c r="G192" s="33"/>
      <c r="H192" s="33"/>
      <c r="I192" s="165"/>
      <c r="J192" s="33"/>
      <c r="K192" s="33"/>
      <c r="L192" s="34"/>
      <c r="M192" s="166"/>
      <c r="N192" s="167"/>
      <c r="O192" s="59"/>
      <c r="P192" s="59"/>
      <c r="Q192" s="59"/>
      <c r="R192" s="59"/>
      <c r="S192" s="59"/>
      <c r="T192" s="60"/>
      <c r="U192" s="33"/>
      <c r="V192" s="33"/>
      <c r="W192" s="33"/>
      <c r="X192" s="33"/>
      <c r="Y192" s="33"/>
      <c r="Z192" s="33"/>
      <c r="AA192" s="33"/>
      <c r="AB192" s="33"/>
      <c r="AC192" s="33"/>
      <c r="AD192" s="33"/>
      <c r="AE192" s="33"/>
      <c r="AT192" s="18" t="s">
        <v>166</v>
      </c>
      <c r="AU192" s="18" t="s">
        <v>83</v>
      </c>
    </row>
    <row r="193" spans="1:65" s="2" customFormat="1" ht="24.2" customHeight="1">
      <c r="A193" s="33"/>
      <c r="B193" s="149"/>
      <c r="C193" s="150" t="s">
        <v>389</v>
      </c>
      <c r="D193" s="150" t="s">
        <v>159</v>
      </c>
      <c r="E193" s="151" t="s">
        <v>2091</v>
      </c>
      <c r="F193" s="152" t="s">
        <v>2092</v>
      </c>
      <c r="G193" s="153" t="s">
        <v>358</v>
      </c>
      <c r="H193" s="154">
        <v>1</v>
      </c>
      <c r="I193" s="155"/>
      <c r="J193" s="156">
        <f>ROUND(I193*H193,2)</f>
        <v>0</v>
      </c>
      <c r="K193" s="152" t="s">
        <v>1</v>
      </c>
      <c r="L193" s="34"/>
      <c r="M193" s="157" t="s">
        <v>1</v>
      </c>
      <c r="N193" s="158" t="s">
        <v>40</v>
      </c>
      <c r="O193" s="59"/>
      <c r="P193" s="159">
        <f>O193*H193</f>
        <v>0</v>
      </c>
      <c r="Q193" s="159">
        <v>0</v>
      </c>
      <c r="R193" s="159">
        <f>Q193*H193</f>
        <v>0</v>
      </c>
      <c r="S193" s="159">
        <v>0</v>
      </c>
      <c r="T193" s="160">
        <f>S193*H193</f>
        <v>0</v>
      </c>
      <c r="U193" s="33"/>
      <c r="V193" s="33"/>
      <c r="W193" s="33"/>
      <c r="X193" s="33"/>
      <c r="Y193" s="33"/>
      <c r="Z193" s="33"/>
      <c r="AA193" s="33"/>
      <c r="AB193" s="33"/>
      <c r="AC193" s="33"/>
      <c r="AD193" s="33"/>
      <c r="AE193" s="33"/>
      <c r="AR193" s="161" t="s">
        <v>164</v>
      </c>
      <c r="AT193" s="161" t="s">
        <v>159</v>
      </c>
      <c r="AU193" s="161" t="s">
        <v>83</v>
      </c>
      <c r="AY193" s="18" t="s">
        <v>157</v>
      </c>
      <c r="BE193" s="162">
        <f>IF(N193="základní",J193,0)</f>
        <v>0</v>
      </c>
      <c r="BF193" s="162">
        <f>IF(N193="snížená",J193,0)</f>
        <v>0</v>
      </c>
      <c r="BG193" s="162">
        <f>IF(N193="zákl. přenesená",J193,0)</f>
        <v>0</v>
      </c>
      <c r="BH193" s="162">
        <f>IF(N193="sníž. přenesená",J193,0)</f>
        <v>0</v>
      </c>
      <c r="BI193" s="162">
        <f>IF(N193="nulová",J193,0)</f>
        <v>0</v>
      </c>
      <c r="BJ193" s="18" t="s">
        <v>81</v>
      </c>
      <c r="BK193" s="162">
        <f>ROUND(I193*H193,2)</f>
        <v>0</v>
      </c>
      <c r="BL193" s="18" t="s">
        <v>164</v>
      </c>
      <c r="BM193" s="161" t="s">
        <v>613</v>
      </c>
    </row>
    <row r="194" spans="1:65" s="2" customFormat="1" ht="58.5">
      <c r="A194" s="33"/>
      <c r="B194" s="34"/>
      <c r="C194" s="33"/>
      <c r="D194" s="163" t="s">
        <v>166</v>
      </c>
      <c r="E194" s="33"/>
      <c r="F194" s="164" t="s">
        <v>2093</v>
      </c>
      <c r="G194" s="33"/>
      <c r="H194" s="33"/>
      <c r="I194" s="165"/>
      <c r="J194" s="33"/>
      <c r="K194" s="33"/>
      <c r="L194" s="34"/>
      <c r="M194" s="166"/>
      <c r="N194" s="167"/>
      <c r="O194" s="59"/>
      <c r="P194" s="59"/>
      <c r="Q194" s="59"/>
      <c r="R194" s="59"/>
      <c r="S194" s="59"/>
      <c r="T194" s="60"/>
      <c r="U194" s="33"/>
      <c r="V194" s="33"/>
      <c r="W194" s="33"/>
      <c r="X194" s="33"/>
      <c r="Y194" s="33"/>
      <c r="Z194" s="33"/>
      <c r="AA194" s="33"/>
      <c r="AB194" s="33"/>
      <c r="AC194" s="33"/>
      <c r="AD194" s="33"/>
      <c r="AE194" s="33"/>
      <c r="AT194" s="18" t="s">
        <v>166</v>
      </c>
      <c r="AU194" s="18" t="s">
        <v>83</v>
      </c>
    </row>
    <row r="195" spans="1:65" s="2" customFormat="1" ht="24.2" customHeight="1">
      <c r="A195" s="33"/>
      <c r="B195" s="149"/>
      <c r="C195" s="150" t="s">
        <v>395</v>
      </c>
      <c r="D195" s="150" t="s">
        <v>159</v>
      </c>
      <c r="E195" s="151" t="s">
        <v>2094</v>
      </c>
      <c r="F195" s="152" t="s">
        <v>2095</v>
      </c>
      <c r="G195" s="153" t="s">
        <v>183</v>
      </c>
      <c r="H195" s="154">
        <v>1</v>
      </c>
      <c r="I195" s="155"/>
      <c r="J195" s="156">
        <f>ROUND(I195*H195,2)</f>
        <v>0</v>
      </c>
      <c r="K195" s="152" t="s">
        <v>1</v>
      </c>
      <c r="L195" s="34"/>
      <c r="M195" s="157" t="s">
        <v>1</v>
      </c>
      <c r="N195" s="158" t="s">
        <v>40</v>
      </c>
      <c r="O195" s="59"/>
      <c r="P195" s="159">
        <f>O195*H195</f>
        <v>0</v>
      </c>
      <c r="Q195" s="159">
        <v>0</v>
      </c>
      <c r="R195" s="159">
        <f>Q195*H195</f>
        <v>0</v>
      </c>
      <c r="S195" s="159">
        <v>0</v>
      </c>
      <c r="T195" s="160">
        <f>S195*H195</f>
        <v>0</v>
      </c>
      <c r="U195" s="33"/>
      <c r="V195" s="33"/>
      <c r="W195" s="33"/>
      <c r="X195" s="33"/>
      <c r="Y195" s="33"/>
      <c r="Z195" s="33"/>
      <c r="AA195" s="33"/>
      <c r="AB195" s="33"/>
      <c r="AC195" s="33"/>
      <c r="AD195" s="33"/>
      <c r="AE195" s="33"/>
      <c r="AR195" s="161" t="s">
        <v>164</v>
      </c>
      <c r="AT195" s="161" t="s">
        <v>159</v>
      </c>
      <c r="AU195" s="161" t="s">
        <v>83</v>
      </c>
      <c r="AY195" s="18" t="s">
        <v>157</v>
      </c>
      <c r="BE195" s="162">
        <f>IF(N195="základní",J195,0)</f>
        <v>0</v>
      </c>
      <c r="BF195" s="162">
        <f>IF(N195="snížená",J195,0)</f>
        <v>0</v>
      </c>
      <c r="BG195" s="162">
        <f>IF(N195="zákl. přenesená",J195,0)</f>
        <v>0</v>
      </c>
      <c r="BH195" s="162">
        <f>IF(N195="sníž. přenesená",J195,0)</f>
        <v>0</v>
      </c>
      <c r="BI195" s="162">
        <f>IF(N195="nulová",J195,0)</f>
        <v>0</v>
      </c>
      <c r="BJ195" s="18" t="s">
        <v>81</v>
      </c>
      <c r="BK195" s="162">
        <f>ROUND(I195*H195,2)</f>
        <v>0</v>
      </c>
      <c r="BL195" s="18" t="s">
        <v>164</v>
      </c>
      <c r="BM195" s="161" t="s">
        <v>624</v>
      </c>
    </row>
    <row r="196" spans="1:65" s="2" customFormat="1" ht="19.5">
      <c r="A196" s="33"/>
      <c r="B196" s="34"/>
      <c r="C196" s="33"/>
      <c r="D196" s="163" t="s">
        <v>166</v>
      </c>
      <c r="E196" s="33"/>
      <c r="F196" s="164" t="s">
        <v>2096</v>
      </c>
      <c r="G196" s="33"/>
      <c r="H196" s="33"/>
      <c r="I196" s="165"/>
      <c r="J196" s="33"/>
      <c r="K196" s="33"/>
      <c r="L196" s="34"/>
      <c r="M196" s="166"/>
      <c r="N196" s="167"/>
      <c r="O196" s="59"/>
      <c r="P196" s="59"/>
      <c r="Q196" s="59"/>
      <c r="R196" s="59"/>
      <c r="S196" s="59"/>
      <c r="T196" s="60"/>
      <c r="U196" s="33"/>
      <c r="V196" s="33"/>
      <c r="W196" s="33"/>
      <c r="X196" s="33"/>
      <c r="Y196" s="33"/>
      <c r="Z196" s="33"/>
      <c r="AA196" s="33"/>
      <c r="AB196" s="33"/>
      <c r="AC196" s="33"/>
      <c r="AD196" s="33"/>
      <c r="AE196" s="33"/>
      <c r="AT196" s="18" t="s">
        <v>166</v>
      </c>
      <c r="AU196" s="18" t="s">
        <v>83</v>
      </c>
    </row>
    <row r="197" spans="1:65" s="2" customFormat="1" ht="16.5" customHeight="1">
      <c r="A197" s="33"/>
      <c r="B197" s="149"/>
      <c r="C197" s="150" t="s">
        <v>400</v>
      </c>
      <c r="D197" s="150" t="s">
        <v>159</v>
      </c>
      <c r="E197" s="151" t="s">
        <v>2097</v>
      </c>
      <c r="F197" s="152" t="s">
        <v>2098</v>
      </c>
      <c r="G197" s="153" t="s">
        <v>183</v>
      </c>
      <c r="H197" s="154">
        <v>4</v>
      </c>
      <c r="I197" s="155"/>
      <c r="J197" s="156">
        <f>ROUND(I197*H197,2)</f>
        <v>0</v>
      </c>
      <c r="K197" s="152" t="s">
        <v>1</v>
      </c>
      <c r="L197" s="34"/>
      <c r="M197" s="157" t="s">
        <v>1</v>
      </c>
      <c r="N197" s="158" t="s">
        <v>40</v>
      </c>
      <c r="O197" s="59"/>
      <c r="P197" s="159">
        <f>O197*H197</f>
        <v>0</v>
      </c>
      <c r="Q197" s="159">
        <v>0</v>
      </c>
      <c r="R197" s="159">
        <f>Q197*H197</f>
        <v>0</v>
      </c>
      <c r="S197" s="159">
        <v>0</v>
      </c>
      <c r="T197" s="160">
        <f>S197*H197</f>
        <v>0</v>
      </c>
      <c r="U197" s="33"/>
      <c r="V197" s="33"/>
      <c r="W197" s="33"/>
      <c r="X197" s="33"/>
      <c r="Y197" s="33"/>
      <c r="Z197" s="33"/>
      <c r="AA197" s="33"/>
      <c r="AB197" s="33"/>
      <c r="AC197" s="33"/>
      <c r="AD197" s="33"/>
      <c r="AE197" s="33"/>
      <c r="AR197" s="161" t="s">
        <v>164</v>
      </c>
      <c r="AT197" s="161" t="s">
        <v>159</v>
      </c>
      <c r="AU197" s="161" t="s">
        <v>83</v>
      </c>
      <c r="AY197" s="18" t="s">
        <v>157</v>
      </c>
      <c r="BE197" s="162">
        <f>IF(N197="základní",J197,0)</f>
        <v>0</v>
      </c>
      <c r="BF197" s="162">
        <f>IF(N197="snížená",J197,0)</f>
        <v>0</v>
      </c>
      <c r="BG197" s="162">
        <f>IF(N197="zákl. přenesená",J197,0)</f>
        <v>0</v>
      </c>
      <c r="BH197" s="162">
        <f>IF(N197="sníž. přenesená",J197,0)</f>
        <v>0</v>
      </c>
      <c r="BI197" s="162">
        <f>IF(N197="nulová",J197,0)</f>
        <v>0</v>
      </c>
      <c r="BJ197" s="18" t="s">
        <v>81</v>
      </c>
      <c r="BK197" s="162">
        <f>ROUND(I197*H197,2)</f>
        <v>0</v>
      </c>
      <c r="BL197" s="18" t="s">
        <v>164</v>
      </c>
      <c r="BM197" s="161" t="s">
        <v>634</v>
      </c>
    </row>
    <row r="198" spans="1:65" s="2" customFormat="1" ht="19.5">
      <c r="A198" s="33"/>
      <c r="B198" s="34"/>
      <c r="C198" s="33"/>
      <c r="D198" s="163" t="s">
        <v>166</v>
      </c>
      <c r="E198" s="33"/>
      <c r="F198" s="164" t="s">
        <v>2099</v>
      </c>
      <c r="G198" s="33"/>
      <c r="H198" s="33"/>
      <c r="I198" s="165"/>
      <c r="J198" s="33"/>
      <c r="K198" s="33"/>
      <c r="L198" s="34"/>
      <c r="M198" s="166"/>
      <c r="N198" s="167"/>
      <c r="O198" s="59"/>
      <c r="P198" s="59"/>
      <c r="Q198" s="59"/>
      <c r="R198" s="59"/>
      <c r="S198" s="59"/>
      <c r="T198" s="60"/>
      <c r="U198" s="33"/>
      <c r="V198" s="33"/>
      <c r="W198" s="33"/>
      <c r="X198" s="33"/>
      <c r="Y198" s="33"/>
      <c r="Z198" s="33"/>
      <c r="AA198" s="33"/>
      <c r="AB198" s="33"/>
      <c r="AC198" s="33"/>
      <c r="AD198" s="33"/>
      <c r="AE198" s="33"/>
      <c r="AT198" s="18" t="s">
        <v>166</v>
      </c>
      <c r="AU198" s="18" t="s">
        <v>83</v>
      </c>
    </row>
    <row r="199" spans="1:65" s="2" customFormat="1" ht="21.75" customHeight="1">
      <c r="A199" s="33"/>
      <c r="B199" s="149"/>
      <c r="C199" s="150" t="s">
        <v>406</v>
      </c>
      <c r="D199" s="150" t="s">
        <v>159</v>
      </c>
      <c r="E199" s="151" t="s">
        <v>2100</v>
      </c>
      <c r="F199" s="152" t="s">
        <v>2101</v>
      </c>
      <c r="G199" s="153" t="s">
        <v>183</v>
      </c>
      <c r="H199" s="154">
        <v>15.5</v>
      </c>
      <c r="I199" s="155"/>
      <c r="J199" s="156">
        <f>ROUND(I199*H199,2)</f>
        <v>0</v>
      </c>
      <c r="K199" s="152" t="s">
        <v>1</v>
      </c>
      <c r="L199" s="34"/>
      <c r="M199" s="157" t="s">
        <v>1</v>
      </c>
      <c r="N199" s="158" t="s">
        <v>40</v>
      </c>
      <c r="O199" s="59"/>
      <c r="P199" s="159">
        <f>O199*H199</f>
        <v>0</v>
      </c>
      <c r="Q199" s="159">
        <v>0</v>
      </c>
      <c r="R199" s="159">
        <f>Q199*H199</f>
        <v>0</v>
      </c>
      <c r="S199" s="159">
        <v>0</v>
      </c>
      <c r="T199" s="160">
        <f>S199*H199</f>
        <v>0</v>
      </c>
      <c r="U199" s="33"/>
      <c r="V199" s="33"/>
      <c r="W199" s="33"/>
      <c r="X199" s="33"/>
      <c r="Y199" s="33"/>
      <c r="Z199" s="33"/>
      <c r="AA199" s="33"/>
      <c r="AB199" s="33"/>
      <c r="AC199" s="33"/>
      <c r="AD199" s="33"/>
      <c r="AE199" s="33"/>
      <c r="AR199" s="161" t="s">
        <v>164</v>
      </c>
      <c r="AT199" s="161" t="s">
        <v>159</v>
      </c>
      <c r="AU199" s="161" t="s">
        <v>83</v>
      </c>
      <c r="AY199" s="18" t="s">
        <v>157</v>
      </c>
      <c r="BE199" s="162">
        <f>IF(N199="základní",J199,0)</f>
        <v>0</v>
      </c>
      <c r="BF199" s="162">
        <f>IF(N199="snížená",J199,0)</f>
        <v>0</v>
      </c>
      <c r="BG199" s="162">
        <f>IF(N199="zákl. přenesená",J199,0)</f>
        <v>0</v>
      </c>
      <c r="BH199" s="162">
        <f>IF(N199="sníž. přenesená",J199,0)</f>
        <v>0</v>
      </c>
      <c r="BI199" s="162">
        <f>IF(N199="nulová",J199,0)</f>
        <v>0</v>
      </c>
      <c r="BJ199" s="18" t="s">
        <v>81</v>
      </c>
      <c r="BK199" s="162">
        <f>ROUND(I199*H199,2)</f>
        <v>0</v>
      </c>
      <c r="BL199" s="18" t="s">
        <v>164</v>
      </c>
      <c r="BM199" s="161" t="s">
        <v>644</v>
      </c>
    </row>
    <row r="200" spans="1:65" s="2" customFormat="1" ht="29.25">
      <c r="A200" s="33"/>
      <c r="B200" s="34"/>
      <c r="C200" s="33"/>
      <c r="D200" s="163" t="s">
        <v>166</v>
      </c>
      <c r="E200" s="33"/>
      <c r="F200" s="164" t="s">
        <v>2102</v>
      </c>
      <c r="G200" s="33"/>
      <c r="H200" s="33"/>
      <c r="I200" s="165"/>
      <c r="J200" s="33"/>
      <c r="K200" s="33"/>
      <c r="L200" s="34"/>
      <c r="M200" s="166"/>
      <c r="N200" s="167"/>
      <c r="O200" s="59"/>
      <c r="P200" s="59"/>
      <c r="Q200" s="59"/>
      <c r="R200" s="59"/>
      <c r="S200" s="59"/>
      <c r="T200" s="60"/>
      <c r="U200" s="33"/>
      <c r="V200" s="33"/>
      <c r="W200" s="33"/>
      <c r="X200" s="33"/>
      <c r="Y200" s="33"/>
      <c r="Z200" s="33"/>
      <c r="AA200" s="33"/>
      <c r="AB200" s="33"/>
      <c r="AC200" s="33"/>
      <c r="AD200" s="33"/>
      <c r="AE200" s="33"/>
      <c r="AT200" s="18" t="s">
        <v>166</v>
      </c>
      <c r="AU200" s="18" t="s">
        <v>83</v>
      </c>
    </row>
    <row r="201" spans="1:65" s="2" customFormat="1" ht="16.5" customHeight="1">
      <c r="A201" s="33"/>
      <c r="B201" s="149"/>
      <c r="C201" s="150" t="s">
        <v>411</v>
      </c>
      <c r="D201" s="150" t="s">
        <v>159</v>
      </c>
      <c r="E201" s="151" t="s">
        <v>2103</v>
      </c>
      <c r="F201" s="152" t="s">
        <v>2104</v>
      </c>
      <c r="G201" s="153" t="s">
        <v>459</v>
      </c>
      <c r="H201" s="154">
        <v>7</v>
      </c>
      <c r="I201" s="155"/>
      <c r="J201" s="156">
        <f>ROUND(I201*H201,2)</f>
        <v>0</v>
      </c>
      <c r="K201" s="152" t="s">
        <v>1</v>
      </c>
      <c r="L201" s="34"/>
      <c r="M201" s="157" t="s">
        <v>1</v>
      </c>
      <c r="N201" s="158" t="s">
        <v>40</v>
      </c>
      <c r="O201" s="59"/>
      <c r="P201" s="159">
        <f>O201*H201</f>
        <v>0</v>
      </c>
      <c r="Q201" s="159">
        <v>0</v>
      </c>
      <c r="R201" s="159">
        <f>Q201*H201</f>
        <v>0</v>
      </c>
      <c r="S201" s="159">
        <v>0</v>
      </c>
      <c r="T201" s="160">
        <f>S201*H201</f>
        <v>0</v>
      </c>
      <c r="U201" s="33"/>
      <c r="V201" s="33"/>
      <c r="W201" s="33"/>
      <c r="X201" s="33"/>
      <c r="Y201" s="33"/>
      <c r="Z201" s="33"/>
      <c r="AA201" s="33"/>
      <c r="AB201" s="33"/>
      <c r="AC201" s="33"/>
      <c r="AD201" s="33"/>
      <c r="AE201" s="33"/>
      <c r="AR201" s="161" t="s">
        <v>164</v>
      </c>
      <c r="AT201" s="161" t="s">
        <v>159</v>
      </c>
      <c r="AU201" s="161" t="s">
        <v>83</v>
      </c>
      <c r="AY201" s="18" t="s">
        <v>157</v>
      </c>
      <c r="BE201" s="162">
        <f>IF(N201="základní",J201,0)</f>
        <v>0</v>
      </c>
      <c r="BF201" s="162">
        <f>IF(N201="snížená",J201,0)</f>
        <v>0</v>
      </c>
      <c r="BG201" s="162">
        <f>IF(N201="zákl. přenesená",J201,0)</f>
        <v>0</v>
      </c>
      <c r="BH201" s="162">
        <f>IF(N201="sníž. přenesená",J201,0)</f>
        <v>0</v>
      </c>
      <c r="BI201" s="162">
        <f>IF(N201="nulová",J201,0)</f>
        <v>0</v>
      </c>
      <c r="BJ201" s="18" t="s">
        <v>81</v>
      </c>
      <c r="BK201" s="162">
        <f>ROUND(I201*H201,2)</f>
        <v>0</v>
      </c>
      <c r="BL201" s="18" t="s">
        <v>164</v>
      </c>
      <c r="BM201" s="161" t="s">
        <v>655</v>
      </c>
    </row>
    <row r="202" spans="1:65" s="2" customFormat="1" ht="29.25">
      <c r="A202" s="33"/>
      <c r="B202" s="34"/>
      <c r="C202" s="33"/>
      <c r="D202" s="163" t="s">
        <v>166</v>
      </c>
      <c r="E202" s="33"/>
      <c r="F202" s="164" t="s">
        <v>2105</v>
      </c>
      <c r="G202" s="33"/>
      <c r="H202" s="33"/>
      <c r="I202" s="165"/>
      <c r="J202" s="33"/>
      <c r="K202" s="33"/>
      <c r="L202" s="34"/>
      <c r="M202" s="166"/>
      <c r="N202" s="167"/>
      <c r="O202" s="59"/>
      <c r="P202" s="59"/>
      <c r="Q202" s="59"/>
      <c r="R202" s="59"/>
      <c r="S202" s="59"/>
      <c r="T202" s="60"/>
      <c r="U202" s="33"/>
      <c r="V202" s="33"/>
      <c r="W202" s="33"/>
      <c r="X202" s="33"/>
      <c r="Y202" s="33"/>
      <c r="Z202" s="33"/>
      <c r="AA202" s="33"/>
      <c r="AB202" s="33"/>
      <c r="AC202" s="33"/>
      <c r="AD202" s="33"/>
      <c r="AE202" s="33"/>
      <c r="AT202" s="18" t="s">
        <v>166</v>
      </c>
      <c r="AU202" s="18" t="s">
        <v>83</v>
      </c>
    </row>
    <row r="203" spans="1:65" s="2" customFormat="1" ht="16.5" customHeight="1">
      <c r="A203" s="33"/>
      <c r="B203" s="149"/>
      <c r="C203" s="150" t="s">
        <v>419</v>
      </c>
      <c r="D203" s="150" t="s">
        <v>159</v>
      </c>
      <c r="E203" s="151" t="s">
        <v>2106</v>
      </c>
      <c r="F203" s="152" t="s">
        <v>2107</v>
      </c>
      <c r="G203" s="153" t="s">
        <v>459</v>
      </c>
      <c r="H203" s="154">
        <v>7</v>
      </c>
      <c r="I203" s="155"/>
      <c r="J203" s="156">
        <f>ROUND(I203*H203,2)</f>
        <v>0</v>
      </c>
      <c r="K203" s="152" t="s">
        <v>1</v>
      </c>
      <c r="L203" s="34"/>
      <c r="M203" s="157" t="s">
        <v>1</v>
      </c>
      <c r="N203" s="158" t="s">
        <v>40</v>
      </c>
      <c r="O203" s="59"/>
      <c r="P203" s="159">
        <f>O203*H203</f>
        <v>0</v>
      </c>
      <c r="Q203" s="159">
        <v>0</v>
      </c>
      <c r="R203" s="159">
        <f>Q203*H203</f>
        <v>0</v>
      </c>
      <c r="S203" s="159">
        <v>0</v>
      </c>
      <c r="T203" s="160">
        <f>S203*H203</f>
        <v>0</v>
      </c>
      <c r="U203" s="33"/>
      <c r="V203" s="33"/>
      <c r="W203" s="33"/>
      <c r="X203" s="33"/>
      <c r="Y203" s="33"/>
      <c r="Z203" s="33"/>
      <c r="AA203" s="33"/>
      <c r="AB203" s="33"/>
      <c r="AC203" s="33"/>
      <c r="AD203" s="33"/>
      <c r="AE203" s="33"/>
      <c r="AR203" s="161" t="s">
        <v>164</v>
      </c>
      <c r="AT203" s="161" t="s">
        <v>159</v>
      </c>
      <c r="AU203" s="161" t="s">
        <v>83</v>
      </c>
      <c r="AY203" s="18" t="s">
        <v>157</v>
      </c>
      <c r="BE203" s="162">
        <f>IF(N203="základní",J203,0)</f>
        <v>0</v>
      </c>
      <c r="BF203" s="162">
        <f>IF(N203="snížená",J203,0)</f>
        <v>0</v>
      </c>
      <c r="BG203" s="162">
        <f>IF(N203="zákl. přenesená",J203,0)</f>
        <v>0</v>
      </c>
      <c r="BH203" s="162">
        <f>IF(N203="sníž. přenesená",J203,0)</f>
        <v>0</v>
      </c>
      <c r="BI203" s="162">
        <f>IF(N203="nulová",J203,0)</f>
        <v>0</v>
      </c>
      <c r="BJ203" s="18" t="s">
        <v>81</v>
      </c>
      <c r="BK203" s="162">
        <f>ROUND(I203*H203,2)</f>
        <v>0</v>
      </c>
      <c r="BL203" s="18" t="s">
        <v>164</v>
      </c>
      <c r="BM203" s="161" t="s">
        <v>665</v>
      </c>
    </row>
    <row r="204" spans="1:65" s="2" customFormat="1" ht="29.25">
      <c r="A204" s="33"/>
      <c r="B204" s="34"/>
      <c r="C204" s="33"/>
      <c r="D204" s="163" t="s">
        <v>166</v>
      </c>
      <c r="E204" s="33"/>
      <c r="F204" s="164" t="s">
        <v>2108</v>
      </c>
      <c r="G204" s="33"/>
      <c r="H204" s="33"/>
      <c r="I204" s="165"/>
      <c r="J204" s="33"/>
      <c r="K204" s="33"/>
      <c r="L204" s="34"/>
      <c r="M204" s="166"/>
      <c r="N204" s="167"/>
      <c r="O204" s="59"/>
      <c r="P204" s="59"/>
      <c r="Q204" s="59"/>
      <c r="R204" s="59"/>
      <c r="S204" s="59"/>
      <c r="T204" s="60"/>
      <c r="U204" s="33"/>
      <c r="V204" s="33"/>
      <c r="W204" s="33"/>
      <c r="X204" s="33"/>
      <c r="Y204" s="33"/>
      <c r="Z204" s="33"/>
      <c r="AA204" s="33"/>
      <c r="AB204" s="33"/>
      <c r="AC204" s="33"/>
      <c r="AD204" s="33"/>
      <c r="AE204" s="33"/>
      <c r="AT204" s="18" t="s">
        <v>166</v>
      </c>
      <c r="AU204" s="18" t="s">
        <v>83</v>
      </c>
    </row>
    <row r="205" spans="1:65" s="2" customFormat="1" ht="16.5" customHeight="1">
      <c r="A205" s="33"/>
      <c r="B205" s="149"/>
      <c r="C205" s="150" t="s">
        <v>427</v>
      </c>
      <c r="D205" s="150" t="s">
        <v>159</v>
      </c>
      <c r="E205" s="151" t="s">
        <v>2109</v>
      </c>
      <c r="F205" s="152" t="s">
        <v>2110</v>
      </c>
      <c r="G205" s="153" t="s">
        <v>183</v>
      </c>
      <c r="H205" s="154">
        <v>2.2000000000000002</v>
      </c>
      <c r="I205" s="155"/>
      <c r="J205" s="156">
        <f>ROUND(I205*H205,2)</f>
        <v>0</v>
      </c>
      <c r="K205" s="152" t="s">
        <v>1</v>
      </c>
      <c r="L205" s="34"/>
      <c r="M205" s="157" t="s">
        <v>1</v>
      </c>
      <c r="N205" s="158" t="s">
        <v>40</v>
      </c>
      <c r="O205" s="59"/>
      <c r="P205" s="159">
        <f>O205*H205</f>
        <v>0</v>
      </c>
      <c r="Q205" s="159">
        <v>0</v>
      </c>
      <c r="R205" s="159">
        <f>Q205*H205</f>
        <v>0</v>
      </c>
      <c r="S205" s="159">
        <v>0</v>
      </c>
      <c r="T205" s="160">
        <f>S205*H205</f>
        <v>0</v>
      </c>
      <c r="U205" s="33"/>
      <c r="V205" s="33"/>
      <c r="W205" s="33"/>
      <c r="X205" s="33"/>
      <c r="Y205" s="33"/>
      <c r="Z205" s="33"/>
      <c r="AA205" s="33"/>
      <c r="AB205" s="33"/>
      <c r="AC205" s="33"/>
      <c r="AD205" s="33"/>
      <c r="AE205" s="33"/>
      <c r="AR205" s="161" t="s">
        <v>164</v>
      </c>
      <c r="AT205" s="161" t="s">
        <v>159</v>
      </c>
      <c r="AU205" s="161" t="s">
        <v>83</v>
      </c>
      <c r="AY205" s="18" t="s">
        <v>157</v>
      </c>
      <c r="BE205" s="162">
        <f>IF(N205="základní",J205,0)</f>
        <v>0</v>
      </c>
      <c r="BF205" s="162">
        <f>IF(N205="snížená",J205,0)</f>
        <v>0</v>
      </c>
      <c r="BG205" s="162">
        <f>IF(N205="zákl. přenesená",J205,0)</f>
        <v>0</v>
      </c>
      <c r="BH205" s="162">
        <f>IF(N205="sníž. přenesená",J205,0)</f>
        <v>0</v>
      </c>
      <c r="BI205" s="162">
        <f>IF(N205="nulová",J205,0)</f>
        <v>0</v>
      </c>
      <c r="BJ205" s="18" t="s">
        <v>81</v>
      </c>
      <c r="BK205" s="162">
        <f>ROUND(I205*H205,2)</f>
        <v>0</v>
      </c>
      <c r="BL205" s="18" t="s">
        <v>164</v>
      </c>
      <c r="BM205" s="161" t="s">
        <v>678</v>
      </c>
    </row>
    <row r="206" spans="1:65" s="2" customFormat="1" ht="19.5">
      <c r="A206" s="33"/>
      <c r="B206" s="34"/>
      <c r="C206" s="33"/>
      <c r="D206" s="163" t="s">
        <v>166</v>
      </c>
      <c r="E206" s="33"/>
      <c r="F206" s="164" t="s">
        <v>2111</v>
      </c>
      <c r="G206" s="33"/>
      <c r="H206" s="33"/>
      <c r="I206" s="165"/>
      <c r="J206" s="33"/>
      <c r="K206" s="33"/>
      <c r="L206" s="34"/>
      <c r="M206" s="166"/>
      <c r="N206" s="167"/>
      <c r="O206" s="59"/>
      <c r="P206" s="59"/>
      <c r="Q206" s="59"/>
      <c r="R206" s="59"/>
      <c r="S206" s="59"/>
      <c r="T206" s="60"/>
      <c r="U206" s="33"/>
      <c r="V206" s="33"/>
      <c r="W206" s="33"/>
      <c r="X206" s="33"/>
      <c r="Y206" s="33"/>
      <c r="Z206" s="33"/>
      <c r="AA206" s="33"/>
      <c r="AB206" s="33"/>
      <c r="AC206" s="33"/>
      <c r="AD206" s="33"/>
      <c r="AE206" s="33"/>
      <c r="AT206" s="18" t="s">
        <v>166</v>
      </c>
      <c r="AU206" s="18" t="s">
        <v>83</v>
      </c>
    </row>
    <row r="207" spans="1:65" s="2" customFormat="1" ht="16.5" customHeight="1">
      <c r="A207" s="33"/>
      <c r="B207" s="149"/>
      <c r="C207" s="150" t="s">
        <v>438</v>
      </c>
      <c r="D207" s="150" t="s">
        <v>159</v>
      </c>
      <c r="E207" s="151" t="s">
        <v>2112</v>
      </c>
      <c r="F207" s="152" t="s">
        <v>2113</v>
      </c>
      <c r="G207" s="153" t="s">
        <v>358</v>
      </c>
      <c r="H207" s="154">
        <v>2</v>
      </c>
      <c r="I207" s="155"/>
      <c r="J207" s="156">
        <f>ROUND(I207*H207,2)</f>
        <v>0</v>
      </c>
      <c r="K207" s="152" t="s">
        <v>1</v>
      </c>
      <c r="L207" s="34"/>
      <c r="M207" s="157" t="s">
        <v>1</v>
      </c>
      <c r="N207" s="158" t="s">
        <v>40</v>
      </c>
      <c r="O207" s="59"/>
      <c r="P207" s="159">
        <f>O207*H207</f>
        <v>0</v>
      </c>
      <c r="Q207" s="159">
        <v>0</v>
      </c>
      <c r="R207" s="159">
        <f>Q207*H207</f>
        <v>0</v>
      </c>
      <c r="S207" s="159">
        <v>0</v>
      </c>
      <c r="T207" s="160">
        <f>S207*H207</f>
        <v>0</v>
      </c>
      <c r="U207" s="33"/>
      <c r="V207" s="33"/>
      <c r="W207" s="33"/>
      <c r="X207" s="33"/>
      <c r="Y207" s="33"/>
      <c r="Z207" s="33"/>
      <c r="AA207" s="33"/>
      <c r="AB207" s="33"/>
      <c r="AC207" s="33"/>
      <c r="AD207" s="33"/>
      <c r="AE207" s="33"/>
      <c r="AR207" s="161" t="s">
        <v>164</v>
      </c>
      <c r="AT207" s="161" t="s">
        <v>159</v>
      </c>
      <c r="AU207" s="161" t="s">
        <v>83</v>
      </c>
      <c r="AY207" s="18" t="s">
        <v>157</v>
      </c>
      <c r="BE207" s="162">
        <f>IF(N207="základní",J207,0)</f>
        <v>0</v>
      </c>
      <c r="BF207" s="162">
        <f>IF(N207="snížená",J207,0)</f>
        <v>0</v>
      </c>
      <c r="BG207" s="162">
        <f>IF(N207="zákl. přenesená",J207,0)</f>
        <v>0</v>
      </c>
      <c r="BH207" s="162">
        <f>IF(N207="sníž. přenesená",J207,0)</f>
        <v>0</v>
      </c>
      <c r="BI207" s="162">
        <f>IF(N207="nulová",J207,0)</f>
        <v>0</v>
      </c>
      <c r="BJ207" s="18" t="s">
        <v>81</v>
      </c>
      <c r="BK207" s="162">
        <f>ROUND(I207*H207,2)</f>
        <v>0</v>
      </c>
      <c r="BL207" s="18" t="s">
        <v>164</v>
      </c>
      <c r="BM207" s="161" t="s">
        <v>691</v>
      </c>
    </row>
    <row r="208" spans="1:65" s="2" customFormat="1" ht="11.25">
      <c r="A208" s="33"/>
      <c r="B208" s="34"/>
      <c r="C208" s="33"/>
      <c r="D208" s="163" t="s">
        <v>166</v>
      </c>
      <c r="E208" s="33"/>
      <c r="F208" s="164" t="s">
        <v>2114</v>
      </c>
      <c r="G208" s="33"/>
      <c r="H208" s="33"/>
      <c r="I208" s="165"/>
      <c r="J208" s="33"/>
      <c r="K208" s="33"/>
      <c r="L208" s="34"/>
      <c r="M208" s="166"/>
      <c r="N208" s="167"/>
      <c r="O208" s="59"/>
      <c r="P208" s="59"/>
      <c r="Q208" s="59"/>
      <c r="R208" s="59"/>
      <c r="S208" s="59"/>
      <c r="T208" s="60"/>
      <c r="U208" s="33"/>
      <c r="V208" s="33"/>
      <c r="W208" s="33"/>
      <c r="X208" s="33"/>
      <c r="Y208" s="33"/>
      <c r="Z208" s="33"/>
      <c r="AA208" s="33"/>
      <c r="AB208" s="33"/>
      <c r="AC208" s="33"/>
      <c r="AD208" s="33"/>
      <c r="AE208" s="33"/>
      <c r="AT208" s="18" t="s">
        <v>166</v>
      </c>
      <c r="AU208" s="18" t="s">
        <v>83</v>
      </c>
    </row>
    <row r="209" spans="1:65" s="2" customFormat="1" ht="16.5" customHeight="1">
      <c r="A209" s="33"/>
      <c r="B209" s="149"/>
      <c r="C209" s="150" t="s">
        <v>443</v>
      </c>
      <c r="D209" s="150" t="s">
        <v>159</v>
      </c>
      <c r="E209" s="151" t="s">
        <v>2115</v>
      </c>
      <c r="F209" s="152" t="s">
        <v>2116</v>
      </c>
      <c r="G209" s="153" t="s">
        <v>358</v>
      </c>
      <c r="H209" s="154">
        <v>2</v>
      </c>
      <c r="I209" s="155"/>
      <c r="J209" s="156">
        <f>ROUND(I209*H209,2)</f>
        <v>0</v>
      </c>
      <c r="K209" s="152" t="s">
        <v>1</v>
      </c>
      <c r="L209" s="34"/>
      <c r="M209" s="157" t="s">
        <v>1</v>
      </c>
      <c r="N209" s="158" t="s">
        <v>40</v>
      </c>
      <c r="O209" s="59"/>
      <c r="P209" s="159">
        <f>O209*H209</f>
        <v>0</v>
      </c>
      <c r="Q209" s="159">
        <v>0</v>
      </c>
      <c r="R209" s="159">
        <f>Q209*H209</f>
        <v>0</v>
      </c>
      <c r="S209" s="159">
        <v>0</v>
      </c>
      <c r="T209" s="160">
        <f>S209*H209</f>
        <v>0</v>
      </c>
      <c r="U209" s="33"/>
      <c r="V209" s="33"/>
      <c r="W209" s="33"/>
      <c r="X209" s="33"/>
      <c r="Y209" s="33"/>
      <c r="Z209" s="33"/>
      <c r="AA209" s="33"/>
      <c r="AB209" s="33"/>
      <c r="AC209" s="33"/>
      <c r="AD209" s="33"/>
      <c r="AE209" s="33"/>
      <c r="AR209" s="161" t="s">
        <v>164</v>
      </c>
      <c r="AT209" s="161" t="s">
        <v>159</v>
      </c>
      <c r="AU209" s="161" t="s">
        <v>83</v>
      </c>
      <c r="AY209" s="18" t="s">
        <v>157</v>
      </c>
      <c r="BE209" s="162">
        <f>IF(N209="základní",J209,0)</f>
        <v>0</v>
      </c>
      <c r="BF209" s="162">
        <f>IF(N209="snížená",J209,0)</f>
        <v>0</v>
      </c>
      <c r="BG209" s="162">
        <f>IF(N209="zákl. přenesená",J209,0)</f>
        <v>0</v>
      </c>
      <c r="BH209" s="162">
        <f>IF(N209="sníž. přenesená",J209,0)</f>
        <v>0</v>
      </c>
      <c r="BI209" s="162">
        <f>IF(N209="nulová",J209,0)</f>
        <v>0</v>
      </c>
      <c r="BJ209" s="18" t="s">
        <v>81</v>
      </c>
      <c r="BK209" s="162">
        <f>ROUND(I209*H209,2)</f>
        <v>0</v>
      </c>
      <c r="BL209" s="18" t="s">
        <v>164</v>
      </c>
      <c r="BM209" s="161" t="s">
        <v>700</v>
      </c>
    </row>
    <row r="210" spans="1:65" s="2" customFormat="1" ht="29.25">
      <c r="A210" s="33"/>
      <c r="B210" s="34"/>
      <c r="C210" s="33"/>
      <c r="D210" s="163" t="s">
        <v>166</v>
      </c>
      <c r="E210" s="33"/>
      <c r="F210" s="164" t="s">
        <v>2117</v>
      </c>
      <c r="G210" s="33"/>
      <c r="H210" s="33"/>
      <c r="I210" s="165"/>
      <c r="J210" s="33"/>
      <c r="K210" s="33"/>
      <c r="L210" s="34"/>
      <c r="M210" s="166"/>
      <c r="N210" s="167"/>
      <c r="O210" s="59"/>
      <c r="P210" s="59"/>
      <c r="Q210" s="59"/>
      <c r="R210" s="59"/>
      <c r="S210" s="59"/>
      <c r="T210" s="60"/>
      <c r="U210" s="33"/>
      <c r="V210" s="33"/>
      <c r="W210" s="33"/>
      <c r="X210" s="33"/>
      <c r="Y210" s="33"/>
      <c r="Z210" s="33"/>
      <c r="AA210" s="33"/>
      <c r="AB210" s="33"/>
      <c r="AC210" s="33"/>
      <c r="AD210" s="33"/>
      <c r="AE210" s="33"/>
      <c r="AT210" s="18" t="s">
        <v>166</v>
      </c>
      <c r="AU210" s="18" t="s">
        <v>83</v>
      </c>
    </row>
    <row r="211" spans="1:65" s="2" customFormat="1" ht="16.5" customHeight="1">
      <c r="A211" s="33"/>
      <c r="B211" s="149"/>
      <c r="C211" s="150" t="s">
        <v>450</v>
      </c>
      <c r="D211" s="150" t="s">
        <v>159</v>
      </c>
      <c r="E211" s="151" t="s">
        <v>2118</v>
      </c>
      <c r="F211" s="152" t="s">
        <v>2119</v>
      </c>
      <c r="G211" s="153" t="s">
        <v>358</v>
      </c>
      <c r="H211" s="154">
        <v>1</v>
      </c>
      <c r="I211" s="155"/>
      <c r="J211" s="156">
        <f>ROUND(I211*H211,2)</f>
        <v>0</v>
      </c>
      <c r="K211" s="152" t="s">
        <v>1</v>
      </c>
      <c r="L211" s="34"/>
      <c r="M211" s="157" t="s">
        <v>1</v>
      </c>
      <c r="N211" s="158" t="s">
        <v>40</v>
      </c>
      <c r="O211" s="59"/>
      <c r="P211" s="159">
        <f>O211*H211</f>
        <v>0</v>
      </c>
      <c r="Q211" s="159">
        <v>0</v>
      </c>
      <c r="R211" s="159">
        <f>Q211*H211</f>
        <v>0</v>
      </c>
      <c r="S211" s="159">
        <v>0</v>
      </c>
      <c r="T211" s="160">
        <f>S211*H211</f>
        <v>0</v>
      </c>
      <c r="U211" s="33"/>
      <c r="V211" s="33"/>
      <c r="W211" s="33"/>
      <c r="X211" s="33"/>
      <c r="Y211" s="33"/>
      <c r="Z211" s="33"/>
      <c r="AA211" s="33"/>
      <c r="AB211" s="33"/>
      <c r="AC211" s="33"/>
      <c r="AD211" s="33"/>
      <c r="AE211" s="33"/>
      <c r="AR211" s="161" t="s">
        <v>164</v>
      </c>
      <c r="AT211" s="161" t="s">
        <v>159</v>
      </c>
      <c r="AU211" s="161" t="s">
        <v>83</v>
      </c>
      <c r="AY211" s="18" t="s">
        <v>157</v>
      </c>
      <c r="BE211" s="162">
        <f>IF(N211="základní",J211,0)</f>
        <v>0</v>
      </c>
      <c r="BF211" s="162">
        <f>IF(N211="snížená",J211,0)</f>
        <v>0</v>
      </c>
      <c r="BG211" s="162">
        <f>IF(N211="zákl. přenesená",J211,0)</f>
        <v>0</v>
      </c>
      <c r="BH211" s="162">
        <f>IF(N211="sníž. přenesená",J211,0)</f>
        <v>0</v>
      </c>
      <c r="BI211" s="162">
        <f>IF(N211="nulová",J211,0)</f>
        <v>0</v>
      </c>
      <c r="BJ211" s="18" t="s">
        <v>81</v>
      </c>
      <c r="BK211" s="162">
        <f>ROUND(I211*H211,2)</f>
        <v>0</v>
      </c>
      <c r="BL211" s="18" t="s">
        <v>164</v>
      </c>
      <c r="BM211" s="161" t="s">
        <v>710</v>
      </c>
    </row>
    <row r="212" spans="1:65" s="2" customFormat="1" ht="29.25">
      <c r="A212" s="33"/>
      <c r="B212" s="34"/>
      <c r="C212" s="33"/>
      <c r="D212" s="163" t="s">
        <v>166</v>
      </c>
      <c r="E212" s="33"/>
      <c r="F212" s="164" t="s">
        <v>2120</v>
      </c>
      <c r="G212" s="33"/>
      <c r="H212" s="33"/>
      <c r="I212" s="165"/>
      <c r="J212" s="33"/>
      <c r="K212" s="33"/>
      <c r="L212" s="34"/>
      <c r="M212" s="166"/>
      <c r="N212" s="167"/>
      <c r="O212" s="59"/>
      <c r="P212" s="59"/>
      <c r="Q212" s="59"/>
      <c r="R212" s="59"/>
      <c r="S212" s="59"/>
      <c r="T212" s="60"/>
      <c r="U212" s="33"/>
      <c r="V212" s="33"/>
      <c r="W212" s="33"/>
      <c r="X212" s="33"/>
      <c r="Y212" s="33"/>
      <c r="Z212" s="33"/>
      <c r="AA212" s="33"/>
      <c r="AB212" s="33"/>
      <c r="AC212" s="33"/>
      <c r="AD212" s="33"/>
      <c r="AE212" s="33"/>
      <c r="AT212" s="18" t="s">
        <v>166</v>
      </c>
      <c r="AU212" s="18" t="s">
        <v>83</v>
      </c>
    </row>
    <row r="213" spans="1:65" s="2" customFormat="1" ht="16.5" customHeight="1">
      <c r="A213" s="33"/>
      <c r="B213" s="149"/>
      <c r="C213" s="150" t="s">
        <v>456</v>
      </c>
      <c r="D213" s="150" t="s">
        <v>159</v>
      </c>
      <c r="E213" s="151" t="s">
        <v>2121</v>
      </c>
      <c r="F213" s="152" t="s">
        <v>2122</v>
      </c>
      <c r="G213" s="153" t="s">
        <v>358</v>
      </c>
      <c r="H213" s="154">
        <v>10</v>
      </c>
      <c r="I213" s="155"/>
      <c r="J213" s="156">
        <f>ROUND(I213*H213,2)</f>
        <v>0</v>
      </c>
      <c r="K213" s="152" t="s">
        <v>1</v>
      </c>
      <c r="L213" s="34"/>
      <c r="M213" s="157" t="s">
        <v>1</v>
      </c>
      <c r="N213" s="158" t="s">
        <v>40</v>
      </c>
      <c r="O213" s="59"/>
      <c r="P213" s="159">
        <f>O213*H213</f>
        <v>0</v>
      </c>
      <c r="Q213" s="159">
        <v>0</v>
      </c>
      <c r="R213" s="159">
        <f>Q213*H213</f>
        <v>0</v>
      </c>
      <c r="S213" s="159">
        <v>0</v>
      </c>
      <c r="T213" s="160">
        <f>S213*H213</f>
        <v>0</v>
      </c>
      <c r="U213" s="33"/>
      <c r="V213" s="33"/>
      <c r="W213" s="33"/>
      <c r="X213" s="33"/>
      <c r="Y213" s="33"/>
      <c r="Z213" s="33"/>
      <c r="AA213" s="33"/>
      <c r="AB213" s="33"/>
      <c r="AC213" s="33"/>
      <c r="AD213" s="33"/>
      <c r="AE213" s="33"/>
      <c r="AR213" s="161" t="s">
        <v>164</v>
      </c>
      <c r="AT213" s="161" t="s">
        <v>159</v>
      </c>
      <c r="AU213" s="161" t="s">
        <v>83</v>
      </c>
      <c r="AY213" s="18" t="s">
        <v>157</v>
      </c>
      <c r="BE213" s="162">
        <f>IF(N213="základní",J213,0)</f>
        <v>0</v>
      </c>
      <c r="BF213" s="162">
        <f>IF(N213="snížená",J213,0)</f>
        <v>0</v>
      </c>
      <c r="BG213" s="162">
        <f>IF(N213="zákl. přenesená",J213,0)</f>
        <v>0</v>
      </c>
      <c r="BH213" s="162">
        <f>IF(N213="sníž. přenesená",J213,0)</f>
        <v>0</v>
      </c>
      <c r="BI213" s="162">
        <f>IF(N213="nulová",J213,0)</f>
        <v>0</v>
      </c>
      <c r="BJ213" s="18" t="s">
        <v>81</v>
      </c>
      <c r="BK213" s="162">
        <f>ROUND(I213*H213,2)</f>
        <v>0</v>
      </c>
      <c r="BL213" s="18" t="s">
        <v>164</v>
      </c>
      <c r="BM213" s="161" t="s">
        <v>720</v>
      </c>
    </row>
    <row r="214" spans="1:65" s="2" customFormat="1" ht="19.5">
      <c r="A214" s="33"/>
      <c r="B214" s="34"/>
      <c r="C214" s="33"/>
      <c r="D214" s="163" t="s">
        <v>166</v>
      </c>
      <c r="E214" s="33"/>
      <c r="F214" s="164" t="s">
        <v>2123</v>
      </c>
      <c r="G214" s="33"/>
      <c r="H214" s="33"/>
      <c r="I214" s="165"/>
      <c r="J214" s="33"/>
      <c r="K214" s="33"/>
      <c r="L214" s="34"/>
      <c r="M214" s="166"/>
      <c r="N214" s="167"/>
      <c r="O214" s="59"/>
      <c r="P214" s="59"/>
      <c r="Q214" s="59"/>
      <c r="R214" s="59"/>
      <c r="S214" s="59"/>
      <c r="T214" s="60"/>
      <c r="U214" s="33"/>
      <c r="V214" s="33"/>
      <c r="W214" s="33"/>
      <c r="X214" s="33"/>
      <c r="Y214" s="33"/>
      <c r="Z214" s="33"/>
      <c r="AA214" s="33"/>
      <c r="AB214" s="33"/>
      <c r="AC214" s="33"/>
      <c r="AD214" s="33"/>
      <c r="AE214" s="33"/>
      <c r="AT214" s="18" t="s">
        <v>166</v>
      </c>
      <c r="AU214" s="18" t="s">
        <v>83</v>
      </c>
    </row>
    <row r="215" spans="1:65" s="2" customFormat="1" ht="16.5" customHeight="1">
      <c r="A215" s="33"/>
      <c r="B215" s="149"/>
      <c r="C215" s="150" t="s">
        <v>462</v>
      </c>
      <c r="D215" s="150" t="s">
        <v>159</v>
      </c>
      <c r="E215" s="151" t="s">
        <v>2124</v>
      </c>
      <c r="F215" s="152" t="s">
        <v>2125</v>
      </c>
      <c r="G215" s="153" t="s">
        <v>358</v>
      </c>
      <c r="H215" s="154">
        <v>3</v>
      </c>
      <c r="I215" s="155"/>
      <c r="J215" s="156">
        <f>ROUND(I215*H215,2)</f>
        <v>0</v>
      </c>
      <c r="K215" s="152" t="s">
        <v>1</v>
      </c>
      <c r="L215" s="34"/>
      <c r="M215" s="157" t="s">
        <v>1</v>
      </c>
      <c r="N215" s="158" t="s">
        <v>40</v>
      </c>
      <c r="O215" s="59"/>
      <c r="P215" s="159">
        <f>O215*H215</f>
        <v>0</v>
      </c>
      <c r="Q215" s="159">
        <v>0</v>
      </c>
      <c r="R215" s="159">
        <f>Q215*H215</f>
        <v>0</v>
      </c>
      <c r="S215" s="159">
        <v>0</v>
      </c>
      <c r="T215" s="160">
        <f>S215*H215</f>
        <v>0</v>
      </c>
      <c r="U215" s="33"/>
      <c r="V215" s="33"/>
      <c r="W215" s="33"/>
      <c r="X215" s="33"/>
      <c r="Y215" s="33"/>
      <c r="Z215" s="33"/>
      <c r="AA215" s="33"/>
      <c r="AB215" s="33"/>
      <c r="AC215" s="33"/>
      <c r="AD215" s="33"/>
      <c r="AE215" s="33"/>
      <c r="AR215" s="161" t="s">
        <v>164</v>
      </c>
      <c r="AT215" s="161" t="s">
        <v>159</v>
      </c>
      <c r="AU215" s="161" t="s">
        <v>83</v>
      </c>
      <c r="AY215" s="18" t="s">
        <v>157</v>
      </c>
      <c r="BE215" s="162">
        <f>IF(N215="základní",J215,0)</f>
        <v>0</v>
      </c>
      <c r="BF215" s="162">
        <f>IF(N215="snížená",J215,0)</f>
        <v>0</v>
      </c>
      <c r="BG215" s="162">
        <f>IF(N215="zákl. přenesená",J215,0)</f>
        <v>0</v>
      </c>
      <c r="BH215" s="162">
        <f>IF(N215="sníž. přenesená",J215,0)</f>
        <v>0</v>
      </c>
      <c r="BI215" s="162">
        <f>IF(N215="nulová",J215,0)</f>
        <v>0</v>
      </c>
      <c r="BJ215" s="18" t="s">
        <v>81</v>
      </c>
      <c r="BK215" s="162">
        <f>ROUND(I215*H215,2)</f>
        <v>0</v>
      </c>
      <c r="BL215" s="18" t="s">
        <v>164</v>
      </c>
      <c r="BM215" s="161" t="s">
        <v>732</v>
      </c>
    </row>
    <row r="216" spans="1:65" s="2" customFormat="1" ht="29.25">
      <c r="A216" s="33"/>
      <c r="B216" s="34"/>
      <c r="C216" s="33"/>
      <c r="D216" s="163" t="s">
        <v>166</v>
      </c>
      <c r="E216" s="33"/>
      <c r="F216" s="164" t="s">
        <v>2126</v>
      </c>
      <c r="G216" s="33"/>
      <c r="H216" s="33"/>
      <c r="I216" s="165"/>
      <c r="J216" s="33"/>
      <c r="K216" s="33"/>
      <c r="L216" s="34"/>
      <c r="M216" s="166"/>
      <c r="N216" s="167"/>
      <c r="O216" s="59"/>
      <c r="P216" s="59"/>
      <c r="Q216" s="59"/>
      <c r="R216" s="59"/>
      <c r="S216" s="59"/>
      <c r="T216" s="60"/>
      <c r="U216" s="33"/>
      <c r="V216" s="33"/>
      <c r="W216" s="33"/>
      <c r="X216" s="33"/>
      <c r="Y216" s="33"/>
      <c r="Z216" s="33"/>
      <c r="AA216" s="33"/>
      <c r="AB216" s="33"/>
      <c r="AC216" s="33"/>
      <c r="AD216" s="33"/>
      <c r="AE216" s="33"/>
      <c r="AT216" s="18" t="s">
        <v>166</v>
      </c>
      <c r="AU216" s="18" t="s">
        <v>83</v>
      </c>
    </row>
    <row r="217" spans="1:65" s="2" customFormat="1" ht="16.5" customHeight="1">
      <c r="A217" s="33"/>
      <c r="B217" s="149"/>
      <c r="C217" s="150" t="s">
        <v>467</v>
      </c>
      <c r="D217" s="150" t="s">
        <v>159</v>
      </c>
      <c r="E217" s="151" t="s">
        <v>2127</v>
      </c>
      <c r="F217" s="152" t="s">
        <v>2125</v>
      </c>
      <c r="G217" s="153" t="s">
        <v>358</v>
      </c>
      <c r="H217" s="154">
        <v>4</v>
      </c>
      <c r="I217" s="155"/>
      <c r="J217" s="156">
        <f>ROUND(I217*H217,2)</f>
        <v>0</v>
      </c>
      <c r="K217" s="152" t="s">
        <v>1</v>
      </c>
      <c r="L217" s="34"/>
      <c r="M217" s="157" t="s">
        <v>1</v>
      </c>
      <c r="N217" s="158" t="s">
        <v>40</v>
      </c>
      <c r="O217" s="59"/>
      <c r="P217" s="159">
        <f>O217*H217</f>
        <v>0</v>
      </c>
      <c r="Q217" s="159">
        <v>0</v>
      </c>
      <c r="R217" s="159">
        <f>Q217*H217</f>
        <v>0</v>
      </c>
      <c r="S217" s="159">
        <v>0</v>
      </c>
      <c r="T217" s="160">
        <f>S217*H217</f>
        <v>0</v>
      </c>
      <c r="U217" s="33"/>
      <c r="V217" s="33"/>
      <c r="W217" s="33"/>
      <c r="X217" s="33"/>
      <c r="Y217" s="33"/>
      <c r="Z217" s="33"/>
      <c r="AA217" s="33"/>
      <c r="AB217" s="33"/>
      <c r="AC217" s="33"/>
      <c r="AD217" s="33"/>
      <c r="AE217" s="33"/>
      <c r="AR217" s="161" t="s">
        <v>164</v>
      </c>
      <c r="AT217" s="161" t="s">
        <v>159</v>
      </c>
      <c r="AU217" s="161" t="s">
        <v>83</v>
      </c>
      <c r="AY217" s="18" t="s">
        <v>157</v>
      </c>
      <c r="BE217" s="162">
        <f>IF(N217="základní",J217,0)</f>
        <v>0</v>
      </c>
      <c r="BF217" s="162">
        <f>IF(N217="snížená",J217,0)</f>
        <v>0</v>
      </c>
      <c r="BG217" s="162">
        <f>IF(N217="zákl. přenesená",J217,0)</f>
        <v>0</v>
      </c>
      <c r="BH217" s="162">
        <f>IF(N217="sníž. přenesená",J217,0)</f>
        <v>0</v>
      </c>
      <c r="BI217" s="162">
        <f>IF(N217="nulová",J217,0)</f>
        <v>0</v>
      </c>
      <c r="BJ217" s="18" t="s">
        <v>81</v>
      </c>
      <c r="BK217" s="162">
        <f>ROUND(I217*H217,2)</f>
        <v>0</v>
      </c>
      <c r="BL217" s="18" t="s">
        <v>164</v>
      </c>
      <c r="BM217" s="161" t="s">
        <v>744</v>
      </c>
    </row>
    <row r="218" spans="1:65" s="2" customFormat="1" ht="29.25">
      <c r="A218" s="33"/>
      <c r="B218" s="34"/>
      <c r="C218" s="33"/>
      <c r="D218" s="163" t="s">
        <v>166</v>
      </c>
      <c r="E218" s="33"/>
      <c r="F218" s="164" t="s">
        <v>2128</v>
      </c>
      <c r="G218" s="33"/>
      <c r="H218" s="33"/>
      <c r="I218" s="165"/>
      <c r="J218" s="33"/>
      <c r="K218" s="33"/>
      <c r="L218" s="34"/>
      <c r="M218" s="166"/>
      <c r="N218" s="167"/>
      <c r="O218" s="59"/>
      <c r="P218" s="59"/>
      <c r="Q218" s="59"/>
      <c r="R218" s="59"/>
      <c r="S218" s="59"/>
      <c r="T218" s="60"/>
      <c r="U218" s="33"/>
      <c r="V218" s="33"/>
      <c r="W218" s="33"/>
      <c r="X218" s="33"/>
      <c r="Y218" s="33"/>
      <c r="Z218" s="33"/>
      <c r="AA218" s="33"/>
      <c r="AB218" s="33"/>
      <c r="AC218" s="33"/>
      <c r="AD218" s="33"/>
      <c r="AE218" s="33"/>
      <c r="AT218" s="18" t="s">
        <v>166</v>
      </c>
      <c r="AU218" s="18" t="s">
        <v>83</v>
      </c>
    </row>
    <row r="219" spans="1:65" s="2" customFormat="1" ht="21.75" customHeight="1">
      <c r="A219" s="33"/>
      <c r="B219" s="149"/>
      <c r="C219" s="150" t="s">
        <v>472</v>
      </c>
      <c r="D219" s="150" t="s">
        <v>159</v>
      </c>
      <c r="E219" s="151" t="s">
        <v>2129</v>
      </c>
      <c r="F219" s="152" t="s">
        <v>2130</v>
      </c>
      <c r="G219" s="153" t="s">
        <v>358</v>
      </c>
      <c r="H219" s="154">
        <v>1</v>
      </c>
      <c r="I219" s="155"/>
      <c r="J219" s="156">
        <f>ROUND(I219*H219,2)</f>
        <v>0</v>
      </c>
      <c r="K219" s="152" t="s">
        <v>1</v>
      </c>
      <c r="L219" s="34"/>
      <c r="M219" s="157" t="s">
        <v>1</v>
      </c>
      <c r="N219" s="158" t="s">
        <v>40</v>
      </c>
      <c r="O219" s="59"/>
      <c r="P219" s="159">
        <f>O219*H219</f>
        <v>0</v>
      </c>
      <c r="Q219" s="159">
        <v>0</v>
      </c>
      <c r="R219" s="159">
        <f>Q219*H219</f>
        <v>0</v>
      </c>
      <c r="S219" s="159">
        <v>0</v>
      </c>
      <c r="T219" s="160">
        <f>S219*H219</f>
        <v>0</v>
      </c>
      <c r="U219" s="33"/>
      <c r="V219" s="33"/>
      <c r="W219" s="33"/>
      <c r="X219" s="33"/>
      <c r="Y219" s="33"/>
      <c r="Z219" s="33"/>
      <c r="AA219" s="33"/>
      <c r="AB219" s="33"/>
      <c r="AC219" s="33"/>
      <c r="AD219" s="33"/>
      <c r="AE219" s="33"/>
      <c r="AR219" s="161" t="s">
        <v>164</v>
      </c>
      <c r="AT219" s="161" t="s">
        <v>159</v>
      </c>
      <c r="AU219" s="161" t="s">
        <v>83</v>
      </c>
      <c r="AY219" s="18" t="s">
        <v>157</v>
      </c>
      <c r="BE219" s="162">
        <f>IF(N219="základní",J219,0)</f>
        <v>0</v>
      </c>
      <c r="BF219" s="162">
        <f>IF(N219="snížená",J219,0)</f>
        <v>0</v>
      </c>
      <c r="BG219" s="162">
        <f>IF(N219="zákl. přenesená",J219,0)</f>
        <v>0</v>
      </c>
      <c r="BH219" s="162">
        <f>IF(N219="sníž. přenesená",J219,0)</f>
        <v>0</v>
      </c>
      <c r="BI219" s="162">
        <f>IF(N219="nulová",J219,0)</f>
        <v>0</v>
      </c>
      <c r="BJ219" s="18" t="s">
        <v>81</v>
      </c>
      <c r="BK219" s="162">
        <f>ROUND(I219*H219,2)</f>
        <v>0</v>
      </c>
      <c r="BL219" s="18" t="s">
        <v>164</v>
      </c>
      <c r="BM219" s="161" t="s">
        <v>755</v>
      </c>
    </row>
    <row r="220" spans="1:65" s="2" customFormat="1" ht="29.25">
      <c r="A220" s="33"/>
      <c r="B220" s="34"/>
      <c r="C220" s="33"/>
      <c r="D220" s="163" t="s">
        <v>166</v>
      </c>
      <c r="E220" s="33"/>
      <c r="F220" s="164" t="s">
        <v>2131</v>
      </c>
      <c r="G220" s="33"/>
      <c r="H220" s="33"/>
      <c r="I220" s="165"/>
      <c r="J220" s="33"/>
      <c r="K220" s="33"/>
      <c r="L220" s="34"/>
      <c r="M220" s="166"/>
      <c r="N220" s="167"/>
      <c r="O220" s="59"/>
      <c r="P220" s="59"/>
      <c r="Q220" s="59"/>
      <c r="R220" s="59"/>
      <c r="S220" s="59"/>
      <c r="T220" s="60"/>
      <c r="U220" s="33"/>
      <c r="V220" s="33"/>
      <c r="W220" s="33"/>
      <c r="X220" s="33"/>
      <c r="Y220" s="33"/>
      <c r="Z220" s="33"/>
      <c r="AA220" s="33"/>
      <c r="AB220" s="33"/>
      <c r="AC220" s="33"/>
      <c r="AD220" s="33"/>
      <c r="AE220" s="33"/>
      <c r="AT220" s="18" t="s">
        <v>166</v>
      </c>
      <c r="AU220" s="18" t="s">
        <v>83</v>
      </c>
    </row>
    <row r="221" spans="1:65" s="2" customFormat="1" ht="16.5" customHeight="1">
      <c r="A221" s="33"/>
      <c r="B221" s="149"/>
      <c r="C221" s="150" t="s">
        <v>478</v>
      </c>
      <c r="D221" s="150" t="s">
        <v>159</v>
      </c>
      <c r="E221" s="151" t="s">
        <v>2132</v>
      </c>
      <c r="F221" s="152" t="s">
        <v>2133</v>
      </c>
      <c r="G221" s="153" t="s">
        <v>358</v>
      </c>
      <c r="H221" s="154">
        <v>3</v>
      </c>
      <c r="I221" s="155"/>
      <c r="J221" s="156">
        <f>ROUND(I221*H221,2)</f>
        <v>0</v>
      </c>
      <c r="K221" s="152" t="s">
        <v>1</v>
      </c>
      <c r="L221" s="34"/>
      <c r="M221" s="157" t="s">
        <v>1</v>
      </c>
      <c r="N221" s="158" t="s">
        <v>40</v>
      </c>
      <c r="O221" s="59"/>
      <c r="P221" s="159">
        <f>O221*H221</f>
        <v>0</v>
      </c>
      <c r="Q221" s="159">
        <v>0</v>
      </c>
      <c r="R221" s="159">
        <f>Q221*H221</f>
        <v>0</v>
      </c>
      <c r="S221" s="159">
        <v>0</v>
      </c>
      <c r="T221" s="160">
        <f>S221*H221</f>
        <v>0</v>
      </c>
      <c r="U221" s="33"/>
      <c r="V221" s="33"/>
      <c r="W221" s="33"/>
      <c r="X221" s="33"/>
      <c r="Y221" s="33"/>
      <c r="Z221" s="33"/>
      <c r="AA221" s="33"/>
      <c r="AB221" s="33"/>
      <c r="AC221" s="33"/>
      <c r="AD221" s="33"/>
      <c r="AE221" s="33"/>
      <c r="AR221" s="161" t="s">
        <v>164</v>
      </c>
      <c r="AT221" s="161" t="s">
        <v>159</v>
      </c>
      <c r="AU221" s="161" t="s">
        <v>83</v>
      </c>
      <c r="AY221" s="18" t="s">
        <v>157</v>
      </c>
      <c r="BE221" s="162">
        <f>IF(N221="základní",J221,0)</f>
        <v>0</v>
      </c>
      <c r="BF221" s="162">
        <f>IF(N221="snížená",J221,0)</f>
        <v>0</v>
      </c>
      <c r="BG221" s="162">
        <f>IF(N221="zákl. přenesená",J221,0)</f>
        <v>0</v>
      </c>
      <c r="BH221" s="162">
        <f>IF(N221="sníž. přenesená",J221,0)</f>
        <v>0</v>
      </c>
      <c r="BI221" s="162">
        <f>IF(N221="nulová",J221,0)</f>
        <v>0</v>
      </c>
      <c r="BJ221" s="18" t="s">
        <v>81</v>
      </c>
      <c r="BK221" s="162">
        <f>ROUND(I221*H221,2)</f>
        <v>0</v>
      </c>
      <c r="BL221" s="18" t="s">
        <v>164</v>
      </c>
      <c r="BM221" s="161" t="s">
        <v>770</v>
      </c>
    </row>
    <row r="222" spans="1:65" s="2" customFormat="1" ht="19.5">
      <c r="A222" s="33"/>
      <c r="B222" s="34"/>
      <c r="C222" s="33"/>
      <c r="D222" s="163" t="s">
        <v>166</v>
      </c>
      <c r="E222" s="33"/>
      <c r="F222" s="164" t="s">
        <v>2134</v>
      </c>
      <c r="G222" s="33"/>
      <c r="H222" s="33"/>
      <c r="I222" s="165"/>
      <c r="J222" s="33"/>
      <c r="K222" s="33"/>
      <c r="L222" s="34"/>
      <c r="M222" s="166"/>
      <c r="N222" s="167"/>
      <c r="O222" s="59"/>
      <c r="P222" s="59"/>
      <c r="Q222" s="59"/>
      <c r="R222" s="59"/>
      <c r="S222" s="59"/>
      <c r="T222" s="60"/>
      <c r="U222" s="33"/>
      <c r="V222" s="33"/>
      <c r="W222" s="33"/>
      <c r="X222" s="33"/>
      <c r="Y222" s="33"/>
      <c r="Z222" s="33"/>
      <c r="AA222" s="33"/>
      <c r="AB222" s="33"/>
      <c r="AC222" s="33"/>
      <c r="AD222" s="33"/>
      <c r="AE222" s="33"/>
      <c r="AT222" s="18" t="s">
        <v>166</v>
      </c>
      <c r="AU222" s="18" t="s">
        <v>83</v>
      </c>
    </row>
    <row r="223" spans="1:65" s="2" customFormat="1" ht="16.5" customHeight="1">
      <c r="A223" s="33"/>
      <c r="B223" s="149"/>
      <c r="C223" s="150" t="s">
        <v>172</v>
      </c>
      <c r="D223" s="150" t="s">
        <v>159</v>
      </c>
      <c r="E223" s="151" t="s">
        <v>2135</v>
      </c>
      <c r="F223" s="152" t="s">
        <v>2133</v>
      </c>
      <c r="G223" s="153" t="s">
        <v>358</v>
      </c>
      <c r="H223" s="154">
        <v>5</v>
      </c>
      <c r="I223" s="155"/>
      <c r="J223" s="156">
        <f>ROUND(I223*H223,2)</f>
        <v>0</v>
      </c>
      <c r="K223" s="152" t="s">
        <v>1</v>
      </c>
      <c r="L223" s="34"/>
      <c r="M223" s="157" t="s">
        <v>1</v>
      </c>
      <c r="N223" s="158" t="s">
        <v>40</v>
      </c>
      <c r="O223" s="59"/>
      <c r="P223" s="159">
        <f>O223*H223</f>
        <v>0</v>
      </c>
      <c r="Q223" s="159">
        <v>0</v>
      </c>
      <c r="R223" s="159">
        <f>Q223*H223</f>
        <v>0</v>
      </c>
      <c r="S223" s="159">
        <v>0</v>
      </c>
      <c r="T223" s="160">
        <f>S223*H223</f>
        <v>0</v>
      </c>
      <c r="U223" s="33"/>
      <c r="V223" s="33"/>
      <c r="W223" s="33"/>
      <c r="X223" s="33"/>
      <c r="Y223" s="33"/>
      <c r="Z223" s="33"/>
      <c r="AA223" s="33"/>
      <c r="AB223" s="33"/>
      <c r="AC223" s="33"/>
      <c r="AD223" s="33"/>
      <c r="AE223" s="33"/>
      <c r="AR223" s="161" t="s">
        <v>164</v>
      </c>
      <c r="AT223" s="161" t="s">
        <v>159</v>
      </c>
      <c r="AU223" s="161" t="s">
        <v>83</v>
      </c>
      <c r="AY223" s="18" t="s">
        <v>157</v>
      </c>
      <c r="BE223" s="162">
        <f>IF(N223="základní",J223,0)</f>
        <v>0</v>
      </c>
      <c r="BF223" s="162">
        <f>IF(N223="snížená",J223,0)</f>
        <v>0</v>
      </c>
      <c r="BG223" s="162">
        <f>IF(N223="zákl. přenesená",J223,0)</f>
        <v>0</v>
      </c>
      <c r="BH223" s="162">
        <f>IF(N223="sníž. přenesená",J223,0)</f>
        <v>0</v>
      </c>
      <c r="BI223" s="162">
        <f>IF(N223="nulová",J223,0)</f>
        <v>0</v>
      </c>
      <c r="BJ223" s="18" t="s">
        <v>81</v>
      </c>
      <c r="BK223" s="162">
        <f>ROUND(I223*H223,2)</f>
        <v>0</v>
      </c>
      <c r="BL223" s="18" t="s">
        <v>164</v>
      </c>
      <c r="BM223" s="161" t="s">
        <v>783</v>
      </c>
    </row>
    <row r="224" spans="1:65" s="2" customFormat="1" ht="19.5">
      <c r="A224" s="33"/>
      <c r="B224" s="34"/>
      <c r="C224" s="33"/>
      <c r="D224" s="163" t="s">
        <v>166</v>
      </c>
      <c r="E224" s="33"/>
      <c r="F224" s="164" t="s">
        <v>2136</v>
      </c>
      <c r="G224" s="33"/>
      <c r="H224" s="33"/>
      <c r="I224" s="165"/>
      <c r="J224" s="33"/>
      <c r="K224" s="33"/>
      <c r="L224" s="34"/>
      <c r="M224" s="166"/>
      <c r="N224" s="167"/>
      <c r="O224" s="59"/>
      <c r="P224" s="59"/>
      <c r="Q224" s="59"/>
      <c r="R224" s="59"/>
      <c r="S224" s="59"/>
      <c r="T224" s="60"/>
      <c r="U224" s="33"/>
      <c r="V224" s="33"/>
      <c r="W224" s="33"/>
      <c r="X224" s="33"/>
      <c r="Y224" s="33"/>
      <c r="Z224" s="33"/>
      <c r="AA224" s="33"/>
      <c r="AB224" s="33"/>
      <c r="AC224" s="33"/>
      <c r="AD224" s="33"/>
      <c r="AE224" s="33"/>
      <c r="AT224" s="18" t="s">
        <v>166</v>
      </c>
      <c r="AU224" s="18" t="s">
        <v>83</v>
      </c>
    </row>
    <row r="225" spans="1:65" s="2" customFormat="1" ht="24.2" customHeight="1">
      <c r="A225" s="33"/>
      <c r="B225" s="149"/>
      <c r="C225" s="150" t="s">
        <v>492</v>
      </c>
      <c r="D225" s="150" t="s">
        <v>159</v>
      </c>
      <c r="E225" s="151" t="s">
        <v>1817</v>
      </c>
      <c r="F225" s="152" t="s">
        <v>2285</v>
      </c>
      <c r="G225" s="153" t="s">
        <v>358</v>
      </c>
      <c r="H225" s="154">
        <v>1</v>
      </c>
      <c r="I225" s="155"/>
      <c r="J225" s="156">
        <f>ROUND(I225*H225,2)</f>
        <v>0</v>
      </c>
      <c r="K225" s="152" t="s">
        <v>1</v>
      </c>
      <c r="L225" s="34"/>
      <c r="M225" s="157" t="s">
        <v>1</v>
      </c>
      <c r="N225" s="158" t="s">
        <v>40</v>
      </c>
      <c r="O225" s="59"/>
      <c r="P225" s="159">
        <f>O225*H225</f>
        <v>0</v>
      </c>
      <c r="Q225" s="159">
        <v>0</v>
      </c>
      <c r="R225" s="159">
        <f>Q225*H225</f>
        <v>0</v>
      </c>
      <c r="S225" s="159">
        <v>0</v>
      </c>
      <c r="T225" s="160">
        <f>S225*H225</f>
        <v>0</v>
      </c>
      <c r="U225" s="33"/>
      <c r="V225" s="33"/>
      <c r="W225" s="33"/>
      <c r="X225" s="33"/>
      <c r="Y225" s="33"/>
      <c r="Z225" s="33"/>
      <c r="AA225" s="33"/>
      <c r="AB225" s="33"/>
      <c r="AC225" s="33"/>
      <c r="AD225" s="33"/>
      <c r="AE225" s="33"/>
      <c r="AR225" s="161" t="s">
        <v>164</v>
      </c>
      <c r="AT225" s="161" t="s">
        <v>159</v>
      </c>
      <c r="AU225" s="161" t="s">
        <v>83</v>
      </c>
      <c r="AY225" s="18" t="s">
        <v>157</v>
      </c>
      <c r="BE225" s="162">
        <f>IF(N225="základní",J225,0)</f>
        <v>0</v>
      </c>
      <c r="BF225" s="162">
        <f>IF(N225="snížená",J225,0)</f>
        <v>0</v>
      </c>
      <c r="BG225" s="162">
        <f>IF(N225="zákl. přenesená",J225,0)</f>
        <v>0</v>
      </c>
      <c r="BH225" s="162">
        <f>IF(N225="sníž. přenesená",J225,0)</f>
        <v>0</v>
      </c>
      <c r="BI225" s="162">
        <f>IF(N225="nulová",J225,0)</f>
        <v>0</v>
      </c>
      <c r="BJ225" s="18" t="s">
        <v>81</v>
      </c>
      <c r="BK225" s="162">
        <f>ROUND(I225*H225,2)</f>
        <v>0</v>
      </c>
      <c r="BL225" s="18" t="s">
        <v>164</v>
      </c>
      <c r="BM225" s="161" t="s">
        <v>2137</v>
      </c>
    </row>
    <row r="226" spans="1:65" s="2" customFormat="1" ht="19.5">
      <c r="A226" s="33"/>
      <c r="B226" s="34"/>
      <c r="C226" s="33"/>
      <c r="D226" s="163" t="s">
        <v>166</v>
      </c>
      <c r="E226" s="33"/>
      <c r="F226" s="164" t="s">
        <v>2138</v>
      </c>
      <c r="G226" s="33"/>
      <c r="H226" s="33"/>
      <c r="I226" s="165"/>
      <c r="J226" s="33"/>
      <c r="K226" s="33"/>
      <c r="L226" s="34"/>
      <c r="M226" s="166"/>
      <c r="N226" s="167"/>
      <c r="O226" s="59"/>
      <c r="P226" s="59"/>
      <c r="Q226" s="59"/>
      <c r="R226" s="59"/>
      <c r="S226" s="59"/>
      <c r="T226" s="60"/>
      <c r="U226" s="33"/>
      <c r="V226" s="33"/>
      <c r="W226" s="33"/>
      <c r="X226" s="33"/>
      <c r="Y226" s="33"/>
      <c r="Z226" s="33"/>
      <c r="AA226" s="33"/>
      <c r="AB226" s="33"/>
      <c r="AC226" s="33"/>
      <c r="AD226" s="33"/>
      <c r="AE226" s="33"/>
      <c r="AT226" s="18" t="s">
        <v>166</v>
      </c>
      <c r="AU226" s="18" t="s">
        <v>83</v>
      </c>
    </row>
    <row r="227" spans="1:65" s="2" customFormat="1" ht="24.2" customHeight="1">
      <c r="A227" s="33"/>
      <c r="B227" s="149"/>
      <c r="C227" s="150" t="s">
        <v>497</v>
      </c>
      <c r="D227" s="150" t="s">
        <v>159</v>
      </c>
      <c r="E227" s="151" t="s">
        <v>1819</v>
      </c>
      <c r="F227" s="152" t="s">
        <v>2139</v>
      </c>
      <c r="G227" s="153" t="s">
        <v>358</v>
      </c>
      <c r="H227" s="154">
        <v>1</v>
      </c>
      <c r="I227" s="155"/>
      <c r="J227" s="156">
        <f>ROUND(I227*H227,2)</f>
        <v>0</v>
      </c>
      <c r="K227" s="152" t="s">
        <v>1</v>
      </c>
      <c r="L227" s="34"/>
      <c r="M227" s="157" t="s">
        <v>1</v>
      </c>
      <c r="N227" s="158" t="s">
        <v>40</v>
      </c>
      <c r="O227" s="59"/>
      <c r="P227" s="159">
        <f>O227*H227</f>
        <v>0</v>
      </c>
      <c r="Q227" s="159">
        <v>0</v>
      </c>
      <c r="R227" s="159">
        <f>Q227*H227</f>
        <v>0</v>
      </c>
      <c r="S227" s="159">
        <v>0</v>
      </c>
      <c r="T227" s="160">
        <f>S227*H227</f>
        <v>0</v>
      </c>
      <c r="U227" s="33"/>
      <c r="V227" s="33"/>
      <c r="W227" s="33"/>
      <c r="X227" s="33"/>
      <c r="Y227" s="33"/>
      <c r="Z227" s="33"/>
      <c r="AA227" s="33"/>
      <c r="AB227" s="33"/>
      <c r="AC227" s="33"/>
      <c r="AD227" s="33"/>
      <c r="AE227" s="33"/>
      <c r="AR227" s="161" t="s">
        <v>164</v>
      </c>
      <c r="AT227" s="161" t="s">
        <v>159</v>
      </c>
      <c r="AU227" s="161" t="s">
        <v>83</v>
      </c>
      <c r="AY227" s="18" t="s">
        <v>157</v>
      </c>
      <c r="BE227" s="162">
        <f>IF(N227="základní",J227,0)</f>
        <v>0</v>
      </c>
      <c r="BF227" s="162">
        <f>IF(N227="snížená",J227,0)</f>
        <v>0</v>
      </c>
      <c r="BG227" s="162">
        <f>IF(N227="zákl. přenesená",J227,0)</f>
        <v>0</v>
      </c>
      <c r="BH227" s="162">
        <f>IF(N227="sníž. přenesená",J227,0)</f>
        <v>0</v>
      </c>
      <c r="BI227" s="162">
        <f>IF(N227="nulová",J227,0)</f>
        <v>0</v>
      </c>
      <c r="BJ227" s="18" t="s">
        <v>81</v>
      </c>
      <c r="BK227" s="162">
        <f>ROUND(I227*H227,2)</f>
        <v>0</v>
      </c>
      <c r="BL227" s="18" t="s">
        <v>164</v>
      </c>
      <c r="BM227" s="161" t="s">
        <v>2140</v>
      </c>
    </row>
    <row r="228" spans="1:65" s="2" customFormat="1" ht="19.5">
      <c r="A228" s="33"/>
      <c r="B228" s="34"/>
      <c r="C228" s="33"/>
      <c r="D228" s="163" t="s">
        <v>166</v>
      </c>
      <c r="E228" s="33"/>
      <c r="F228" s="164" t="s">
        <v>2141</v>
      </c>
      <c r="G228" s="33"/>
      <c r="H228" s="33"/>
      <c r="I228" s="165"/>
      <c r="J228" s="33"/>
      <c r="K228" s="33"/>
      <c r="L228" s="34"/>
      <c r="M228" s="166"/>
      <c r="N228" s="167"/>
      <c r="O228" s="59"/>
      <c r="P228" s="59"/>
      <c r="Q228" s="59"/>
      <c r="R228" s="59"/>
      <c r="S228" s="59"/>
      <c r="T228" s="60"/>
      <c r="U228" s="33"/>
      <c r="V228" s="33"/>
      <c r="W228" s="33"/>
      <c r="X228" s="33"/>
      <c r="Y228" s="33"/>
      <c r="Z228" s="33"/>
      <c r="AA228" s="33"/>
      <c r="AB228" s="33"/>
      <c r="AC228" s="33"/>
      <c r="AD228" s="33"/>
      <c r="AE228" s="33"/>
      <c r="AT228" s="18" t="s">
        <v>166</v>
      </c>
      <c r="AU228" s="18" t="s">
        <v>83</v>
      </c>
    </row>
    <row r="229" spans="1:65" s="2" customFormat="1" ht="24.2" customHeight="1">
      <c r="A229" s="33"/>
      <c r="B229" s="149"/>
      <c r="C229" s="150" t="s">
        <v>503</v>
      </c>
      <c r="D229" s="150" t="s">
        <v>159</v>
      </c>
      <c r="E229" s="151" t="s">
        <v>2142</v>
      </c>
      <c r="F229" s="152" t="s">
        <v>2143</v>
      </c>
      <c r="G229" s="153" t="s">
        <v>1379</v>
      </c>
      <c r="H229" s="154">
        <v>900</v>
      </c>
      <c r="I229" s="155"/>
      <c r="J229" s="156">
        <f>ROUND(I229*H229,2)</f>
        <v>0</v>
      </c>
      <c r="K229" s="152" t="s">
        <v>1</v>
      </c>
      <c r="L229" s="34"/>
      <c r="M229" s="157" t="s">
        <v>1</v>
      </c>
      <c r="N229" s="158" t="s">
        <v>40</v>
      </c>
      <c r="O229" s="59"/>
      <c r="P229" s="159">
        <f>O229*H229</f>
        <v>0</v>
      </c>
      <c r="Q229" s="159">
        <v>0</v>
      </c>
      <c r="R229" s="159">
        <f>Q229*H229</f>
        <v>0</v>
      </c>
      <c r="S229" s="159">
        <v>0</v>
      </c>
      <c r="T229" s="160">
        <f>S229*H229</f>
        <v>0</v>
      </c>
      <c r="U229" s="33"/>
      <c r="V229" s="33"/>
      <c r="W229" s="33"/>
      <c r="X229" s="33"/>
      <c r="Y229" s="33"/>
      <c r="Z229" s="33"/>
      <c r="AA229" s="33"/>
      <c r="AB229" s="33"/>
      <c r="AC229" s="33"/>
      <c r="AD229" s="33"/>
      <c r="AE229" s="33"/>
      <c r="AR229" s="161" t="s">
        <v>164</v>
      </c>
      <c r="AT229" s="161" t="s">
        <v>159</v>
      </c>
      <c r="AU229" s="161" t="s">
        <v>83</v>
      </c>
      <c r="AY229" s="18" t="s">
        <v>157</v>
      </c>
      <c r="BE229" s="162">
        <f>IF(N229="základní",J229,0)</f>
        <v>0</v>
      </c>
      <c r="BF229" s="162">
        <f>IF(N229="snížená",J229,0)</f>
        <v>0</v>
      </c>
      <c r="BG229" s="162">
        <f>IF(N229="zákl. přenesená",J229,0)</f>
        <v>0</v>
      </c>
      <c r="BH229" s="162">
        <f>IF(N229="sníž. přenesená",J229,0)</f>
        <v>0</v>
      </c>
      <c r="BI229" s="162">
        <f>IF(N229="nulová",J229,0)</f>
        <v>0</v>
      </c>
      <c r="BJ229" s="18" t="s">
        <v>81</v>
      </c>
      <c r="BK229" s="162">
        <f>ROUND(I229*H229,2)</f>
        <v>0</v>
      </c>
      <c r="BL229" s="18" t="s">
        <v>164</v>
      </c>
      <c r="BM229" s="161" t="s">
        <v>799</v>
      </c>
    </row>
    <row r="230" spans="1:65" s="2" customFormat="1" ht="19.5">
      <c r="A230" s="33"/>
      <c r="B230" s="34"/>
      <c r="C230" s="33"/>
      <c r="D230" s="163" t="s">
        <v>166</v>
      </c>
      <c r="E230" s="33"/>
      <c r="F230" s="164" t="s">
        <v>2144</v>
      </c>
      <c r="G230" s="33"/>
      <c r="H230" s="33"/>
      <c r="I230" s="165"/>
      <c r="J230" s="33"/>
      <c r="K230" s="33"/>
      <c r="L230" s="34"/>
      <c r="M230" s="166"/>
      <c r="N230" s="167"/>
      <c r="O230" s="59"/>
      <c r="P230" s="59"/>
      <c r="Q230" s="59"/>
      <c r="R230" s="59"/>
      <c r="S230" s="59"/>
      <c r="T230" s="60"/>
      <c r="U230" s="33"/>
      <c r="V230" s="33"/>
      <c r="W230" s="33"/>
      <c r="X230" s="33"/>
      <c r="Y230" s="33"/>
      <c r="Z230" s="33"/>
      <c r="AA230" s="33"/>
      <c r="AB230" s="33"/>
      <c r="AC230" s="33"/>
      <c r="AD230" s="33"/>
      <c r="AE230" s="33"/>
      <c r="AT230" s="18" t="s">
        <v>166</v>
      </c>
      <c r="AU230" s="18" t="s">
        <v>83</v>
      </c>
    </row>
    <row r="231" spans="1:65" s="2" customFormat="1" ht="21.75" customHeight="1">
      <c r="A231" s="33"/>
      <c r="B231" s="149"/>
      <c r="C231" s="150" t="s">
        <v>509</v>
      </c>
      <c r="D231" s="150" t="s">
        <v>159</v>
      </c>
      <c r="E231" s="151" t="s">
        <v>2145</v>
      </c>
      <c r="F231" s="152" t="s">
        <v>2146</v>
      </c>
      <c r="G231" s="153" t="s">
        <v>2147</v>
      </c>
      <c r="H231" s="154">
        <v>1</v>
      </c>
      <c r="I231" s="155"/>
      <c r="J231" s="156">
        <f>ROUND(I231*H231,2)</f>
        <v>0</v>
      </c>
      <c r="K231" s="152" t="s">
        <v>1</v>
      </c>
      <c r="L231" s="34"/>
      <c r="M231" s="157" t="s">
        <v>1</v>
      </c>
      <c r="N231" s="158" t="s">
        <v>40</v>
      </c>
      <c r="O231" s="59"/>
      <c r="P231" s="159">
        <f>O231*H231</f>
        <v>0</v>
      </c>
      <c r="Q231" s="159">
        <v>0</v>
      </c>
      <c r="R231" s="159">
        <f>Q231*H231</f>
        <v>0</v>
      </c>
      <c r="S231" s="159">
        <v>0</v>
      </c>
      <c r="T231" s="160">
        <f>S231*H231</f>
        <v>0</v>
      </c>
      <c r="U231" s="33"/>
      <c r="V231" s="33"/>
      <c r="W231" s="33"/>
      <c r="X231" s="33"/>
      <c r="Y231" s="33"/>
      <c r="Z231" s="33"/>
      <c r="AA231" s="33"/>
      <c r="AB231" s="33"/>
      <c r="AC231" s="33"/>
      <c r="AD231" s="33"/>
      <c r="AE231" s="33"/>
      <c r="AR231" s="161" t="s">
        <v>164</v>
      </c>
      <c r="AT231" s="161" t="s">
        <v>159</v>
      </c>
      <c r="AU231" s="161" t="s">
        <v>83</v>
      </c>
      <c r="AY231" s="18" t="s">
        <v>157</v>
      </c>
      <c r="BE231" s="162">
        <f>IF(N231="základní",J231,0)</f>
        <v>0</v>
      </c>
      <c r="BF231" s="162">
        <f>IF(N231="snížená",J231,0)</f>
        <v>0</v>
      </c>
      <c r="BG231" s="162">
        <f>IF(N231="zákl. přenesená",J231,0)</f>
        <v>0</v>
      </c>
      <c r="BH231" s="162">
        <f>IF(N231="sníž. přenesená",J231,0)</f>
        <v>0</v>
      </c>
      <c r="BI231" s="162">
        <f>IF(N231="nulová",J231,0)</f>
        <v>0</v>
      </c>
      <c r="BJ231" s="18" t="s">
        <v>81</v>
      </c>
      <c r="BK231" s="162">
        <f>ROUND(I231*H231,2)</f>
        <v>0</v>
      </c>
      <c r="BL231" s="18" t="s">
        <v>164</v>
      </c>
      <c r="BM231" s="161" t="s">
        <v>812</v>
      </c>
    </row>
    <row r="232" spans="1:65" s="2" customFormat="1" ht="11.25">
      <c r="A232" s="33"/>
      <c r="B232" s="34"/>
      <c r="C232" s="33"/>
      <c r="D232" s="163" t="s">
        <v>166</v>
      </c>
      <c r="E232" s="33"/>
      <c r="F232" s="164" t="s">
        <v>2146</v>
      </c>
      <c r="G232" s="33"/>
      <c r="H232" s="33"/>
      <c r="I232" s="165"/>
      <c r="J232" s="33"/>
      <c r="K232" s="33"/>
      <c r="L232" s="34"/>
      <c r="M232" s="166"/>
      <c r="N232" s="167"/>
      <c r="O232" s="59"/>
      <c r="P232" s="59"/>
      <c r="Q232" s="59"/>
      <c r="R232" s="59"/>
      <c r="S232" s="59"/>
      <c r="T232" s="60"/>
      <c r="U232" s="33"/>
      <c r="V232" s="33"/>
      <c r="W232" s="33"/>
      <c r="X232" s="33"/>
      <c r="Y232" s="33"/>
      <c r="Z232" s="33"/>
      <c r="AA232" s="33"/>
      <c r="AB232" s="33"/>
      <c r="AC232" s="33"/>
      <c r="AD232" s="33"/>
      <c r="AE232" s="33"/>
      <c r="AT232" s="18" t="s">
        <v>166</v>
      </c>
      <c r="AU232" s="18" t="s">
        <v>83</v>
      </c>
    </row>
    <row r="233" spans="1:65" s="2" customFormat="1" ht="21.75" customHeight="1">
      <c r="A233" s="33"/>
      <c r="B233" s="149"/>
      <c r="C233" s="150" t="s">
        <v>515</v>
      </c>
      <c r="D233" s="150" t="s">
        <v>159</v>
      </c>
      <c r="E233" s="151" t="s">
        <v>2148</v>
      </c>
      <c r="F233" s="152" t="s">
        <v>2149</v>
      </c>
      <c r="G233" s="153" t="s">
        <v>1384</v>
      </c>
      <c r="H233" s="154">
        <v>17.7</v>
      </c>
      <c r="I233" s="155"/>
      <c r="J233" s="156">
        <f>ROUND(I233*H233,2)</f>
        <v>0</v>
      </c>
      <c r="K233" s="152" t="s">
        <v>1</v>
      </c>
      <c r="L233" s="34"/>
      <c r="M233" s="157" t="s">
        <v>1</v>
      </c>
      <c r="N233" s="158" t="s">
        <v>40</v>
      </c>
      <c r="O233" s="59"/>
      <c r="P233" s="159">
        <f>O233*H233</f>
        <v>0</v>
      </c>
      <c r="Q233" s="159">
        <v>0</v>
      </c>
      <c r="R233" s="159">
        <f>Q233*H233</f>
        <v>0</v>
      </c>
      <c r="S233" s="159">
        <v>0</v>
      </c>
      <c r="T233" s="160">
        <f>S233*H233</f>
        <v>0</v>
      </c>
      <c r="U233" s="33"/>
      <c r="V233" s="33"/>
      <c r="W233" s="33"/>
      <c r="X233" s="33"/>
      <c r="Y233" s="33"/>
      <c r="Z233" s="33"/>
      <c r="AA233" s="33"/>
      <c r="AB233" s="33"/>
      <c r="AC233" s="33"/>
      <c r="AD233" s="33"/>
      <c r="AE233" s="33"/>
      <c r="AR233" s="161" t="s">
        <v>164</v>
      </c>
      <c r="AT233" s="161" t="s">
        <v>159</v>
      </c>
      <c r="AU233" s="161" t="s">
        <v>83</v>
      </c>
      <c r="AY233" s="18" t="s">
        <v>157</v>
      </c>
      <c r="BE233" s="162">
        <f>IF(N233="základní",J233,0)</f>
        <v>0</v>
      </c>
      <c r="BF233" s="162">
        <f>IF(N233="snížená",J233,0)</f>
        <v>0</v>
      </c>
      <c r="BG233" s="162">
        <f>IF(N233="zákl. přenesená",J233,0)</f>
        <v>0</v>
      </c>
      <c r="BH233" s="162">
        <f>IF(N233="sníž. přenesená",J233,0)</f>
        <v>0</v>
      </c>
      <c r="BI233" s="162">
        <f>IF(N233="nulová",J233,0)</f>
        <v>0</v>
      </c>
      <c r="BJ233" s="18" t="s">
        <v>81</v>
      </c>
      <c r="BK233" s="162">
        <f>ROUND(I233*H233,2)</f>
        <v>0</v>
      </c>
      <c r="BL233" s="18" t="s">
        <v>164</v>
      </c>
      <c r="BM233" s="161" t="s">
        <v>825</v>
      </c>
    </row>
    <row r="234" spans="1:65" s="2" customFormat="1" ht="11.25">
      <c r="A234" s="33"/>
      <c r="B234" s="34"/>
      <c r="C234" s="33"/>
      <c r="D234" s="163" t="s">
        <v>166</v>
      </c>
      <c r="E234" s="33"/>
      <c r="F234" s="164" t="s">
        <v>2150</v>
      </c>
      <c r="G234" s="33"/>
      <c r="H234" s="33"/>
      <c r="I234" s="165"/>
      <c r="J234" s="33"/>
      <c r="K234" s="33"/>
      <c r="L234" s="34"/>
      <c r="M234" s="166"/>
      <c r="N234" s="167"/>
      <c r="O234" s="59"/>
      <c r="P234" s="59"/>
      <c r="Q234" s="59"/>
      <c r="R234" s="59"/>
      <c r="S234" s="59"/>
      <c r="T234" s="60"/>
      <c r="U234" s="33"/>
      <c r="V234" s="33"/>
      <c r="W234" s="33"/>
      <c r="X234" s="33"/>
      <c r="Y234" s="33"/>
      <c r="Z234" s="33"/>
      <c r="AA234" s="33"/>
      <c r="AB234" s="33"/>
      <c r="AC234" s="33"/>
      <c r="AD234" s="33"/>
      <c r="AE234" s="33"/>
      <c r="AT234" s="18" t="s">
        <v>166</v>
      </c>
      <c r="AU234" s="18" t="s">
        <v>83</v>
      </c>
    </row>
    <row r="235" spans="1:65" s="2" customFormat="1" ht="21.75" customHeight="1">
      <c r="A235" s="33"/>
      <c r="B235" s="149"/>
      <c r="C235" s="150" t="s">
        <v>525</v>
      </c>
      <c r="D235" s="150" t="s">
        <v>159</v>
      </c>
      <c r="E235" s="151" t="s">
        <v>2151</v>
      </c>
      <c r="F235" s="152" t="s">
        <v>2152</v>
      </c>
      <c r="G235" s="153" t="s">
        <v>459</v>
      </c>
      <c r="H235" s="154">
        <v>1</v>
      </c>
      <c r="I235" s="155"/>
      <c r="J235" s="156">
        <f>ROUND(I235*H235,2)</f>
        <v>0</v>
      </c>
      <c r="K235" s="152" t="s">
        <v>1</v>
      </c>
      <c r="L235" s="34"/>
      <c r="M235" s="157" t="s">
        <v>1</v>
      </c>
      <c r="N235" s="158" t="s">
        <v>40</v>
      </c>
      <c r="O235" s="59"/>
      <c r="P235" s="159">
        <f>O235*H235</f>
        <v>0</v>
      </c>
      <c r="Q235" s="159">
        <v>0</v>
      </c>
      <c r="R235" s="159">
        <f>Q235*H235</f>
        <v>0</v>
      </c>
      <c r="S235" s="159">
        <v>0</v>
      </c>
      <c r="T235" s="160">
        <f>S235*H235</f>
        <v>0</v>
      </c>
      <c r="U235" s="33"/>
      <c r="V235" s="33"/>
      <c r="W235" s="33"/>
      <c r="X235" s="33"/>
      <c r="Y235" s="33"/>
      <c r="Z235" s="33"/>
      <c r="AA235" s="33"/>
      <c r="AB235" s="33"/>
      <c r="AC235" s="33"/>
      <c r="AD235" s="33"/>
      <c r="AE235" s="33"/>
      <c r="AR235" s="161" t="s">
        <v>164</v>
      </c>
      <c r="AT235" s="161" t="s">
        <v>159</v>
      </c>
      <c r="AU235" s="161" t="s">
        <v>83</v>
      </c>
      <c r="AY235" s="18" t="s">
        <v>157</v>
      </c>
      <c r="BE235" s="162">
        <f>IF(N235="základní",J235,0)</f>
        <v>0</v>
      </c>
      <c r="BF235" s="162">
        <f>IF(N235="snížená",J235,0)</f>
        <v>0</v>
      </c>
      <c r="BG235" s="162">
        <f>IF(N235="zákl. přenesená",J235,0)</f>
        <v>0</v>
      </c>
      <c r="BH235" s="162">
        <f>IF(N235="sníž. přenesená",J235,0)</f>
        <v>0</v>
      </c>
      <c r="BI235" s="162">
        <f>IF(N235="nulová",J235,0)</f>
        <v>0</v>
      </c>
      <c r="BJ235" s="18" t="s">
        <v>81</v>
      </c>
      <c r="BK235" s="162">
        <f>ROUND(I235*H235,2)</f>
        <v>0</v>
      </c>
      <c r="BL235" s="18" t="s">
        <v>164</v>
      </c>
      <c r="BM235" s="161" t="s">
        <v>836</v>
      </c>
    </row>
    <row r="236" spans="1:65" s="2" customFormat="1" ht="29.25">
      <c r="A236" s="33"/>
      <c r="B236" s="34"/>
      <c r="C236" s="33"/>
      <c r="D236" s="163" t="s">
        <v>166</v>
      </c>
      <c r="E236" s="33"/>
      <c r="F236" s="164" t="s">
        <v>2153</v>
      </c>
      <c r="G236" s="33"/>
      <c r="H236" s="33"/>
      <c r="I236" s="165"/>
      <c r="J236" s="33"/>
      <c r="K236" s="33"/>
      <c r="L236" s="34"/>
      <c r="M236" s="166"/>
      <c r="N236" s="167"/>
      <c r="O236" s="59"/>
      <c r="P236" s="59"/>
      <c r="Q236" s="59"/>
      <c r="R236" s="59"/>
      <c r="S236" s="59"/>
      <c r="T236" s="60"/>
      <c r="U236" s="33"/>
      <c r="V236" s="33"/>
      <c r="W236" s="33"/>
      <c r="X236" s="33"/>
      <c r="Y236" s="33"/>
      <c r="Z236" s="33"/>
      <c r="AA236" s="33"/>
      <c r="AB236" s="33"/>
      <c r="AC236" s="33"/>
      <c r="AD236" s="33"/>
      <c r="AE236" s="33"/>
      <c r="AT236" s="18" t="s">
        <v>166</v>
      </c>
      <c r="AU236" s="18" t="s">
        <v>83</v>
      </c>
    </row>
    <row r="237" spans="1:65" s="2" customFormat="1" ht="16.5" customHeight="1">
      <c r="A237" s="33"/>
      <c r="B237" s="149"/>
      <c r="C237" s="150" t="s">
        <v>530</v>
      </c>
      <c r="D237" s="150" t="s">
        <v>159</v>
      </c>
      <c r="E237" s="151" t="s">
        <v>2154</v>
      </c>
      <c r="F237" s="152" t="s">
        <v>2155</v>
      </c>
      <c r="G237" s="153" t="s">
        <v>459</v>
      </c>
      <c r="H237" s="154">
        <v>1</v>
      </c>
      <c r="I237" s="155"/>
      <c r="J237" s="156">
        <f>ROUND(I237*H237,2)</f>
        <v>0</v>
      </c>
      <c r="K237" s="152" t="s">
        <v>1</v>
      </c>
      <c r="L237" s="34"/>
      <c r="M237" s="157" t="s">
        <v>1</v>
      </c>
      <c r="N237" s="158" t="s">
        <v>40</v>
      </c>
      <c r="O237" s="59"/>
      <c r="P237" s="159">
        <f>O237*H237</f>
        <v>0</v>
      </c>
      <c r="Q237" s="159">
        <v>0</v>
      </c>
      <c r="R237" s="159">
        <f>Q237*H237</f>
        <v>0</v>
      </c>
      <c r="S237" s="159">
        <v>0</v>
      </c>
      <c r="T237" s="160">
        <f>S237*H237</f>
        <v>0</v>
      </c>
      <c r="U237" s="33"/>
      <c r="V237" s="33"/>
      <c r="W237" s="33"/>
      <c r="X237" s="33"/>
      <c r="Y237" s="33"/>
      <c r="Z237" s="33"/>
      <c r="AA237" s="33"/>
      <c r="AB237" s="33"/>
      <c r="AC237" s="33"/>
      <c r="AD237" s="33"/>
      <c r="AE237" s="33"/>
      <c r="AR237" s="161" t="s">
        <v>164</v>
      </c>
      <c r="AT237" s="161" t="s">
        <v>159</v>
      </c>
      <c r="AU237" s="161" t="s">
        <v>83</v>
      </c>
      <c r="AY237" s="18" t="s">
        <v>157</v>
      </c>
      <c r="BE237" s="162">
        <f>IF(N237="základní",J237,0)</f>
        <v>0</v>
      </c>
      <c r="BF237" s="162">
        <f>IF(N237="snížená",J237,0)</f>
        <v>0</v>
      </c>
      <c r="BG237" s="162">
        <f>IF(N237="zákl. přenesená",J237,0)</f>
        <v>0</v>
      </c>
      <c r="BH237" s="162">
        <f>IF(N237="sníž. přenesená",J237,0)</f>
        <v>0</v>
      </c>
      <c r="BI237" s="162">
        <f>IF(N237="nulová",J237,0)</f>
        <v>0</v>
      </c>
      <c r="BJ237" s="18" t="s">
        <v>81</v>
      </c>
      <c r="BK237" s="162">
        <f>ROUND(I237*H237,2)</f>
        <v>0</v>
      </c>
      <c r="BL237" s="18" t="s">
        <v>164</v>
      </c>
      <c r="BM237" s="161" t="s">
        <v>847</v>
      </c>
    </row>
    <row r="238" spans="1:65" s="2" customFormat="1" ht="19.5">
      <c r="A238" s="33"/>
      <c r="B238" s="34"/>
      <c r="C238" s="33"/>
      <c r="D238" s="163" t="s">
        <v>166</v>
      </c>
      <c r="E238" s="33"/>
      <c r="F238" s="164" t="s">
        <v>2156</v>
      </c>
      <c r="G238" s="33"/>
      <c r="H238" s="33"/>
      <c r="I238" s="165"/>
      <c r="J238" s="33"/>
      <c r="K238" s="33"/>
      <c r="L238" s="34"/>
      <c r="M238" s="166"/>
      <c r="N238" s="167"/>
      <c r="O238" s="59"/>
      <c r="P238" s="59"/>
      <c r="Q238" s="59"/>
      <c r="R238" s="59"/>
      <c r="S238" s="59"/>
      <c r="T238" s="60"/>
      <c r="U238" s="33"/>
      <c r="V238" s="33"/>
      <c r="W238" s="33"/>
      <c r="X238" s="33"/>
      <c r="Y238" s="33"/>
      <c r="Z238" s="33"/>
      <c r="AA238" s="33"/>
      <c r="AB238" s="33"/>
      <c r="AC238" s="33"/>
      <c r="AD238" s="33"/>
      <c r="AE238" s="33"/>
      <c r="AT238" s="18" t="s">
        <v>166</v>
      </c>
      <c r="AU238" s="18" t="s">
        <v>83</v>
      </c>
    </row>
    <row r="239" spans="1:65" s="2" customFormat="1" ht="21.75" customHeight="1">
      <c r="A239" s="33"/>
      <c r="B239" s="149"/>
      <c r="C239" s="150" t="s">
        <v>537</v>
      </c>
      <c r="D239" s="150" t="s">
        <v>159</v>
      </c>
      <c r="E239" s="151" t="s">
        <v>2157</v>
      </c>
      <c r="F239" s="152" t="s">
        <v>2158</v>
      </c>
      <c r="G239" s="153" t="s">
        <v>459</v>
      </c>
      <c r="H239" s="154">
        <v>1</v>
      </c>
      <c r="I239" s="155"/>
      <c r="J239" s="156">
        <f>ROUND(I239*H239,2)</f>
        <v>0</v>
      </c>
      <c r="K239" s="152" t="s">
        <v>1</v>
      </c>
      <c r="L239" s="34"/>
      <c r="M239" s="157" t="s">
        <v>1</v>
      </c>
      <c r="N239" s="158" t="s">
        <v>40</v>
      </c>
      <c r="O239" s="59"/>
      <c r="P239" s="159">
        <f>O239*H239</f>
        <v>0</v>
      </c>
      <c r="Q239" s="159">
        <v>0</v>
      </c>
      <c r="R239" s="159">
        <f>Q239*H239</f>
        <v>0</v>
      </c>
      <c r="S239" s="159">
        <v>0</v>
      </c>
      <c r="T239" s="160">
        <f>S239*H239</f>
        <v>0</v>
      </c>
      <c r="U239" s="33"/>
      <c r="V239" s="33"/>
      <c r="W239" s="33"/>
      <c r="X239" s="33"/>
      <c r="Y239" s="33"/>
      <c r="Z239" s="33"/>
      <c r="AA239" s="33"/>
      <c r="AB239" s="33"/>
      <c r="AC239" s="33"/>
      <c r="AD239" s="33"/>
      <c r="AE239" s="33"/>
      <c r="AR239" s="161" t="s">
        <v>164</v>
      </c>
      <c r="AT239" s="161" t="s">
        <v>159</v>
      </c>
      <c r="AU239" s="161" t="s">
        <v>83</v>
      </c>
      <c r="AY239" s="18" t="s">
        <v>157</v>
      </c>
      <c r="BE239" s="162">
        <f>IF(N239="základní",J239,0)</f>
        <v>0</v>
      </c>
      <c r="BF239" s="162">
        <f>IF(N239="snížená",J239,0)</f>
        <v>0</v>
      </c>
      <c r="BG239" s="162">
        <f>IF(N239="zákl. přenesená",J239,0)</f>
        <v>0</v>
      </c>
      <c r="BH239" s="162">
        <f>IF(N239="sníž. přenesená",J239,0)</f>
        <v>0</v>
      </c>
      <c r="BI239" s="162">
        <f>IF(N239="nulová",J239,0)</f>
        <v>0</v>
      </c>
      <c r="BJ239" s="18" t="s">
        <v>81</v>
      </c>
      <c r="BK239" s="162">
        <f>ROUND(I239*H239,2)</f>
        <v>0</v>
      </c>
      <c r="BL239" s="18" t="s">
        <v>164</v>
      </c>
      <c r="BM239" s="161" t="s">
        <v>868</v>
      </c>
    </row>
    <row r="240" spans="1:65" s="2" customFormat="1" ht="29.25">
      <c r="A240" s="33"/>
      <c r="B240" s="34"/>
      <c r="C240" s="33"/>
      <c r="D240" s="163" t="s">
        <v>166</v>
      </c>
      <c r="E240" s="33"/>
      <c r="F240" s="164" t="s">
        <v>2159</v>
      </c>
      <c r="G240" s="33"/>
      <c r="H240" s="33"/>
      <c r="I240" s="165"/>
      <c r="J240" s="33"/>
      <c r="K240" s="33"/>
      <c r="L240" s="34"/>
      <c r="M240" s="210"/>
      <c r="N240" s="211"/>
      <c r="O240" s="212"/>
      <c r="P240" s="212"/>
      <c r="Q240" s="212"/>
      <c r="R240" s="212"/>
      <c r="S240" s="212"/>
      <c r="T240" s="213"/>
      <c r="U240" s="33"/>
      <c r="V240" s="33"/>
      <c r="W240" s="33"/>
      <c r="X240" s="33"/>
      <c r="Y240" s="33"/>
      <c r="Z240" s="33"/>
      <c r="AA240" s="33"/>
      <c r="AB240" s="33"/>
      <c r="AC240" s="33"/>
      <c r="AD240" s="33"/>
      <c r="AE240" s="33"/>
      <c r="AT240" s="18" t="s">
        <v>166</v>
      </c>
      <c r="AU240" s="18" t="s">
        <v>83</v>
      </c>
    </row>
    <row r="241" spans="1:31" s="2" customFormat="1" ht="6.95" customHeight="1">
      <c r="A241" s="33"/>
      <c r="B241" s="48"/>
      <c r="C241" s="49"/>
      <c r="D241" s="49"/>
      <c r="E241" s="49"/>
      <c r="F241" s="49"/>
      <c r="G241" s="49"/>
      <c r="H241" s="49"/>
      <c r="I241" s="49"/>
      <c r="J241" s="49"/>
      <c r="K241" s="49"/>
      <c r="L241" s="34"/>
      <c r="M241" s="33"/>
      <c r="O241" s="33"/>
      <c r="P241" s="33"/>
      <c r="Q241" s="33"/>
      <c r="R241" s="33"/>
      <c r="S241" s="33"/>
      <c r="T241" s="33"/>
      <c r="U241" s="33"/>
      <c r="V241" s="33"/>
      <c r="W241" s="33"/>
      <c r="X241" s="33"/>
      <c r="Y241" s="33"/>
      <c r="Z241" s="33"/>
      <c r="AA241" s="33"/>
      <c r="AB241" s="33"/>
      <c r="AC241" s="33"/>
      <c r="AD241" s="33"/>
      <c r="AE241" s="33"/>
    </row>
  </sheetData>
  <autoFilter ref="C121:K240" xr:uid="{00000000-0009-0000-0000-000006000000}"/>
  <mergeCells count="12">
    <mergeCell ref="E114:H114"/>
    <mergeCell ref="L2:V2"/>
    <mergeCell ref="E85:H85"/>
    <mergeCell ref="E87:H87"/>
    <mergeCell ref="E89:H89"/>
    <mergeCell ref="E110:H110"/>
    <mergeCell ref="E112:H112"/>
    <mergeCell ref="E7:H7"/>
    <mergeCell ref="E9:H9"/>
    <mergeCell ref="E11:H11"/>
    <mergeCell ref="E20:H20"/>
    <mergeCell ref="E29:H29"/>
  </mergeCells>
  <pageMargins left="0.39374999999999999" right="0.39374999999999999" top="0.39374999999999999" bottom="0.39374999999999999" header="0" footer="0"/>
  <pageSetup paperSize="9" fitToHeight="100" orientation="portrait" blackAndWhite="1"/>
  <headerFooter>
    <oddFooter>&amp;CStrana &amp;P z &amp;N</oddFooter>
  </headerFooter>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2:BM197"/>
  <sheetViews>
    <sheetView showGridLines="0" workbookViewId="0"/>
  </sheetViews>
  <sheetFormatPr defaultRowHeight="15"/>
  <cols>
    <col min="1" max="1" width="8.33203125" style="1" customWidth="1"/>
    <col min="2" max="2" width="1.1640625" style="1" customWidth="1"/>
    <col min="3" max="3" width="4.1640625" style="1" customWidth="1"/>
    <col min="4" max="4" width="4.33203125" style="1" customWidth="1"/>
    <col min="5" max="5" width="17.1640625" style="1" customWidth="1"/>
    <col min="6" max="6" width="50.83203125" style="1" customWidth="1"/>
    <col min="7" max="7" width="7.5" style="1" customWidth="1"/>
    <col min="8" max="8" width="14" style="1" customWidth="1"/>
    <col min="9" max="9" width="15.83203125" style="1" customWidth="1"/>
    <col min="10" max="11" width="22.33203125" style="1" customWidth="1"/>
    <col min="12" max="12" width="9.33203125" style="1" customWidth="1"/>
    <col min="13" max="13" width="10.83203125" style="1" hidden="1" customWidth="1"/>
    <col min="14" max="14" width="9.33203125" style="1" hidden="1"/>
    <col min="15" max="20" width="14.1640625" style="1" hidden="1" customWidth="1"/>
    <col min="21" max="21" width="16.33203125" style="1" hidden="1" customWidth="1"/>
    <col min="22" max="22" width="12.33203125" style="1" customWidth="1"/>
    <col min="23" max="23" width="16.33203125" style="1" customWidth="1"/>
    <col min="24" max="24" width="12.33203125" style="1" customWidth="1"/>
    <col min="25" max="25" width="15" style="1" customWidth="1"/>
    <col min="26" max="26" width="11" style="1" customWidth="1"/>
    <col min="27" max="27" width="15" style="1" customWidth="1"/>
    <col min="28" max="28" width="16.33203125" style="1" customWidth="1"/>
    <col min="29" max="29" width="11" style="1" customWidth="1"/>
    <col min="30" max="30" width="15" style="1" customWidth="1"/>
    <col min="31" max="31" width="16.33203125" style="1" customWidth="1"/>
    <col min="44" max="65" width="9.33203125" style="1" hidden="1"/>
  </cols>
  <sheetData>
    <row r="2" spans="1:46" s="1" customFormat="1" ht="36.950000000000003" customHeight="1">
      <c r="L2" s="263" t="s">
        <v>5</v>
      </c>
      <c r="M2" s="248"/>
      <c r="N2" s="248"/>
      <c r="O2" s="248"/>
      <c r="P2" s="248"/>
      <c r="Q2" s="248"/>
      <c r="R2" s="248"/>
      <c r="S2" s="248"/>
      <c r="T2" s="248"/>
      <c r="U2" s="248"/>
      <c r="V2" s="248"/>
      <c r="AT2" s="18" t="s">
        <v>110</v>
      </c>
    </row>
    <row r="3" spans="1:46" s="1" customFormat="1" ht="6.95" customHeight="1">
      <c r="B3" s="19"/>
      <c r="C3" s="20"/>
      <c r="D3" s="20"/>
      <c r="E3" s="20"/>
      <c r="F3" s="20"/>
      <c r="G3" s="20"/>
      <c r="H3" s="20"/>
      <c r="I3" s="20"/>
      <c r="J3" s="20"/>
      <c r="K3" s="20"/>
      <c r="L3" s="21"/>
      <c r="AT3" s="18" t="s">
        <v>83</v>
      </c>
    </row>
    <row r="4" spans="1:46" s="1" customFormat="1" ht="24.95" customHeight="1">
      <c r="B4" s="21"/>
      <c r="D4" s="22" t="s">
        <v>111</v>
      </c>
      <c r="L4" s="21"/>
      <c r="M4" s="99" t="s">
        <v>10</v>
      </c>
      <c r="AT4" s="18" t="s">
        <v>3</v>
      </c>
    </row>
    <row r="5" spans="1:46" s="1" customFormat="1" ht="6.95" customHeight="1">
      <c r="B5" s="21"/>
      <c r="L5" s="21"/>
    </row>
    <row r="6" spans="1:46" s="1" customFormat="1" ht="12" customHeight="1">
      <c r="B6" s="21"/>
      <c r="D6" s="28" t="s">
        <v>16</v>
      </c>
      <c r="L6" s="21"/>
    </row>
    <row r="7" spans="1:46" s="1" customFormat="1" ht="16.5" customHeight="1">
      <c r="B7" s="21"/>
      <c r="E7" s="264" t="str">
        <f>'Rekapitulace stavby'!K6</f>
        <v>Brno, VDJ Chochola, rekonstrukce stavební části a technologie</v>
      </c>
      <c r="F7" s="265"/>
      <c r="G7" s="265"/>
      <c r="H7" s="265"/>
      <c r="L7" s="21"/>
    </row>
    <row r="8" spans="1:46" s="1" customFormat="1" ht="12" customHeight="1">
      <c r="B8" s="21"/>
      <c r="D8" s="28" t="s">
        <v>112</v>
      </c>
      <c r="L8" s="21"/>
    </row>
    <row r="9" spans="1:46" s="2" customFormat="1" ht="16.5" customHeight="1">
      <c r="A9" s="33"/>
      <c r="B9" s="34"/>
      <c r="C9" s="33"/>
      <c r="D9" s="33"/>
      <c r="E9" s="264" t="s">
        <v>113</v>
      </c>
      <c r="F9" s="267"/>
      <c r="G9" s="267"/>
      <c r="H9" s="267"/>
      <c r="I9" s="33"/>
      <c r="J9" s="33"/>
      <c r="K9" s="33"/>
      <c r="L9" s="43"/>
      <c r="S9" s="33"/>
      <c r="T9" s="33"/>
      <c r="U9" s="33"/>
      <c r="V9" s="33"/>
      <c r="W9" s="33"/>
      <c r="X9" s="33"/>
      <c r="Y9" s="33"/>
      <c r="Z9" s="33"/>
      <c r="AA9" s="33"/>
      <c r="AB9" s="33"/>
      <c r="AC9" s="33"/>
      <c r="AD9" s="33"/>
      <c r="AE9" s="33"/>
    </row>
    <row r="10" spans="1:46" s="2" customFormat="1" ht="12" customHeight="1">
      <c r="A10" s="33"/>
      <c r="B10" s="34"/>
      <c r="C10" s="33"/>
      <c r="D10" s="28" t="s">
        <v>114</v>
      </c>
      <c r="E10" s="33"/>
      <c r="F10" s="33"/>
      <c r="G10" s="33"/>
      <c r="H10" s="33"/>
      <c r="I10" s="33"/>
      <c r="J10" s="33"/>
      <c r="K10" s="33"/>
      <c r="L10" s="43"/>
      <c r="S10" s="33"/>
      <c r="T10" s="33"/>
      <c r="U10" s="33"/>
      <c r="V10" s="33"/>
      <c r="W10" s="33"/>
      <c r="X10" s="33"/>
      <c r="Y10" s="33"/>
      <c r="Z10" s="33"/>
      <c r="AA10" s="33"/>
      <c r="AB10" s="33"/>
      <c r="AC10" s="33"/>
      <c r="AD10" s="33"/>
      <c r="AE10" s="33"/>
    </row>
    <row r="11" spans="1:46" s="2" customFormat="1" ht="16.5" customHeight="1">
      <c r="A11" s="33"/>
      <c r="B11" s="34"/>
      <c r="C11" s="33"/>
      <c r="D11" s="33"/>
      <c r="E11" s="220" t="s">
        <v>2160</v>
      </c>
      <c r="F11" s="267"/>
      <c r="G11" s="267"/>
      <c r="H11" s="267"/>
      <c r="I11" s="33"/>
      <c r="J11" s="33"/>
      <c r="K11" s="33"/>
      <c r="L11" s="43"/>
      <c r="S11" s="33"/>
      <c r="T11" s="33"/>
      <c r="U11" s="33"/>
      <c r="V11" s="33"/>
      <c r="W11" s="33"/>
      <c r="X11" s="33"/>
      <c r="Y11" s="33"/>
      <c r="Z11" s="33"/>
      <c r="AA11" s="33"/>
      <c r="AB11" s="33"/>
      <c r="AC11" s="33"/>
      <c r="AD11" s="33"/>
      <c r="AE11" s="33"/>
    </row>
    <row r="12" spans="1:46" s="2" customFormat="1" ht="11.25">
      <c r="A12" s="33"/>
      <c r="B12" s="34"/>
      <c r="C12" s="33"/>
      <c r="D12" s="33"/>
      <c r="E12" s="33"/>
      <c r="F12" s="33"/>
      <c r="G12" s="33"/>
      <c r="H12" s="33"/>
      <c r="I12" s="33"/>
      <c r="J12" s="33"/>
      <c r="K12" s="33"/>
      <c r="L12" s="43"/>
      <c r="S12" s="33"/>
      <c r="T12" s="33"/>
      <c r="U12" s="33"/>
      <c r="V12" s="33"/>
      <c r="W12" s="33"/>
      <c r="X12" s="33"/>
      <c r="Y12" s="33"/>
      <c r="Z12" s="33"/>
      <c r="AA12" s="33"/>
      <c r="AB12" s="33"/>
      <c r="AC12" s="33"/>
      <c r="AD12" s="33"/>
      <c r="AE12" s="33"/>
    </row>
    <row r="13" spans="1:46" s="2" customFormat="1" ht="12" customHeight="1">
      <c r="A13" s="33"/>
      <c r="B13" s="34"/>
      <c r="C13" s="33"/>
      <c r="D13" s="28" t="s">
        <v>18</v>
      </c>
      <c r="E13" s="33"/>
      <c r="F13" s="26" t="s">
        <v>1</v>
      </c>
      <c r="G13" s="33"/>
      <c r="H13" s="33"/>
      <c r="I13" s="28" t="s">
        <v>19</v>
      </c>
      <c r="J13" s="26" t="s">
        <v>1</v>
      </c>
      <c r="K13" s="33"/>
      <c r="L13" s="43"/>
      <c r="S13" s="33"/>
      <c r="T13" s="33"/>
      <c r="U13" s="33"/>
      <c r="V13" s="33"/>
      <c r="W13" s="33"/>
      <c r="X13" s="33"/>
      <c r="Y13" s="33"/>
      <c r="Z13" s="33"/>
      <c r="AA13" s="33"/>
      <c r="AB13" s="33"/>
      <c r="AC13" s="33"/>
      <c r="AD13" s="33"/>
      <c r="AE13" s="33"/>
    </row>
    <row r="14" spans="1:46" s="2" customFormat="1" ht="12" customHeight="1">
      <c r="A14" s="33"/>
      <c r="B14" s="34"/>
      <c r="C14" s="33"/>
      <c r="D14" s="28" t="s">
        <v>20</v>
      </c>
      <c r="E14" s="33"/>
      <c r="F14" s="26" t="s">
        <v>21</v>
      </c>
      <c r="G14" s="33"/>
      <c r="H14" s="33"/>
      <c r="I14" s="28" t="s">
        <v>22</v>
      </c>
      <c r="J14" s="56" t="str">
        <f>'Rekapitulace stavby'!AN8</f>
        <v>23. 4. 2025</v>
      </c>
      <c r="K14" s="33"/>
      <c r="L14" s="43"/>
      <c r="S14" s="33"/>
      <c r="T14" s="33"/>
      <c r="U14" s="33"/>
      <c r="V14" s="33"/>
      <c r="W14" s="33"/>
      <c r="X14" s="33"/>
      <c r="Y14" s="33"/>
      <c r="Z14" s="33"/>
      <c r="AA14" s="33"/>
      <c r="AB14" s="33"/>
      <c r="AC14" s="33"/>
      <c r="AD14" s="33"/>
      <c r="AE14" s="33"/>
    </row>
    <row r="15" spans="1:46" s="2" customFormat="1" ht="10.9" customHeight="1">
      <c r="A15" s="33"/>
      <c r="B15" s="34"/>
      <c r="C15" s="33"/>
      <c r="D15" s="33"/>
      <c r="E15" s="33"/>
      <c r="F15" s="33"/>
      <c r="G15" s="33"/>
      <c r="H15" s="33"/>
      <c r="I15" s="33"/>
      <c r="J15" s="33"/>
      <c r="K15" s="33"/>
      <c r="L15" s="43"/>
      <c r="S15" s="33"/>
      <c r="T15" s="33"/>
      <c r="U15" s="33"/>
      <c r="V15" s="33"/>
      <c r="W15" s="33"/>
      <c r="X15" s="33"/>
      <c r="Y15" s="33"/>
      <c r="Z15" s="33"/>
      <c r="AA15" s="33"/>
      <c r="AB15" s="33"/>
      <c r="AC15" s="33"/>
      <c r="AD15" s="33"/>
      <c r="AE15" s="33"/>
    </row>
    <row r="16" spans="1:46" s="2" customFormat="1" ht="12" customHeight="1">
      <c r="A16" s="33"/>
      <c r="B16" s="34"/>
      <c r="C16" s="33"/>
      <c r="D16" s="28" t="s">
        <v>24</v>
      </c>
      <c r="E16" s="33"/>
      <c r="F16" s="33"/>
      <c r="G16" s="33"/>
      <c r="H16" s="33"/>
      <c r="I16" s="28" t="s">
        <v>25</v>
      </c>
      <c r="J16" s="26" t="str">
        <f>IF('Rekapitulace stavby'!AN10="","",'Rekapitulace stavby'!AN10)</f>
        <v/>
      </c>
      <c r="K16" s="33"/>
      <c r="L16" s="43"/>
      <c r="S16" s="33"/>
      <c r="T16" s="33"/>
      <c r="U16" s="33"/>
      <c r="V16" s="33"/>
      <c r="W16" s="33"/>
      <c r="X16" s="33"/>
      <c r="Y16" s="33"/>
      <c r="Z16" s="33"/>
      <c r="AA16" s="33"/>
      <c r="AB16" s="33"/>
      <c r="AC16" s="33"/>
      <c r="AD16" s="33"/>
      <c r="AE16" s="33"/>
    </row>
    <row r="17" spans="1:31" s="2" customFormat="1" ht="18" customHeight="1">
      <c r="A17" s="33"/>
      <c r="B17" s="34"/>
      <c r="C17" s="33"/>
      <c r="D17" s="33"/>
      <c r="E17" s="26" t="str">
        <f>IF('Rekapitulace stavby'!E11="","",'Rekapitulace stavby'!E11)</f>
        <v>Statutární město Brno</v>
      </c>
      <c r="F17" s="33"/>
      <c r="G17" s="33"/>
      <c r="H17" s="33"/>
      <c r="I17" s="28" t="s">
        <v>27</v>
      </c>
      <c r="J17" s="26" t="str">
        <f>IF('Rekapitulace stavby'!AN11="","",'Rekapitulace stavby'!AN11)</f>
        <v/>
      </c>
      <c r="K17" s="33"/>
      <c r="L17" s="43"/>
      <c r="S17" s="33"/>
      <c r="T17" s="33"/>
      <c r="U17" s="33"/>
      <c r="V17" s="33"/>
      <c r="W17" s="33"/>
      <c r="X17" s="33"/>
      <c r="Y17" s="33"/>
      <c r="Z17" s="33"/>
      <c r="AA17" s="33"/>
      <c r="AB17" s="33"/>
      <c r="AC17" s="33"/>
      <c r="AD17" s="33"/>
      <c r="AE17" s="33"/>
    </row>
    <row r="18" spans="1:31" s="2" customFormat="1" ht="6.95" customHeight="1">
      <c r="A18" s="33"/>
      <c r="B18" s="34"/>
      <c r="C18" s="33"/>
      <c r="D18" s="33"/>
      <c r="E18" s="33"/>
      <c r="F18" s="33"/>
      <c r="G18" s="33"/>
      <c r="H18" s="33"/>
      <c r="I18" s="33"/>
      <c r="J18" s="33"/>
      <c r="K18" s="33"/>
      <c r="L18" s="43"/>
      <c r="S18" s="33"/>
      <c r="T18" s="33"/>
      <c r="U18" s="33"/>
      <c r="V18" s="33"/>
      <c r="W18" s="33"/>
      <c r="X18" s="33"/>
      <c r="Y18" s="33"/>
      <c r="Z18" s="33"/>
      <c r="AA18" s="33"/>
      <c r="AB18" s="33"/>
      <c r="AC18" s="33"/>
      <c r="AD18" s="33"/>
      <c r="AE18" s="33"/>
    </row>
    <row r="19" spans="1:31" s="2" customFormat="1" ht="12" customHeight="1">
      <c r="A19" s="33"/>
      <c r="B19" s="34"/>
      <c r="C19" s="33"/>
      <c r="D19" s="28" t="s">
        <v>28</v>
      </c>
      <c r="E19" s="33"/>
      <c r="F19" s="33"/>
      <c r="G19" s="33"/>
      <c r="H19" s="33"/>
      <c r="I19" s="28" t="s">
        <v>25</v>
      </c>
      <c r="J19" s="29" t="str">
        <f>'Rekapitulace stavby'!AN13</f>
        <v>Vyplň údaj</v>
      </c>
      <c r="K19" s="33"/>
      <c r="L19" s="43"/>
      <c r="S19" s="33"/>
      <c r="T19" s="33"/>
      <c r="U19" s="33"/>
      <c r="V19" s="33"/>
      <c r="W19" s="33"/>
      <c r="X19" s="33"/>
      <c r="Y19" s="33"/>
      <c r="Z19" s="33"/>
      <c r="AA19" s="33"/>
      <c r="AB19" s="33"/>
      <c r="AC19" s="33"/>
      <c r="AD19" s="33"/>
      <c r="AE19" s="33"/>
    </row>
    <row r="20" spans="1:31" s="2" customFormat="1" ht="18" customHeight="1">
      <c r="A20" s="33"/>
      <c r="B20" s="34"/>
      <c r="C20" s="33"/>
      <c r="D20" s="33"/>
      <c r="E20" s="268" t="str">
        <f>'Rekapitulace stavby'!E14</f>
        <v>Vyplň údaj</v>
      </c>
      <c r="F20" s="247"/>
      <c r="G20" s="247"/>
      <c r="H20" s="247"/>
      <c r="I20" s="28" t="s">
        <v>27</v>
      </c>
      <c r="J20" s="29" t="str">
        <f>'Rekapitulace stavby'!AN14</f>
        <v>Vyplň údaj</v>
      </c>
      <c r="K20" s="33"/>
      <c r="L20" s="43"/>
      <c r="S20" s="33"/>
      <c r="T20" s="33"/>
      <c r="U20" s="33"/>
      <c r="V20" s="33"/>
      <c r="W20" s="33"/>
      <c r="X20" s="33"/>
      <c r="Y20" s="33"/>
      <c r="Z20" s="33"/>
      <c r="AA20" s="33"/>
      <c r="AB20" s="33"/>
      <c r="AC20" s="33"/>
      <c r="AD20" s="33"/>
      <c r="AE20" s="33"/>
    </row>
    <row r="21" spans="1:31" s="2" customFormat="1" ht="6.95" customHeight="1">
      <c r="A21" s="33"/>
      <c r="B21" s="34"/>
      <c r="C21" s="33"/>
      <c r="D21" s="33"/>
      <c r="E21" s="33"/>
      <c r="F21" s="33"/>
      <c r="G21" s="33"/>
      <c r="H21" s="33"/>
      <c r="I21" s="33"/>
      <c r="J21" s="33"/>
      <c r="K21" s="33"/>
      <c r="L21" s="43"/>
      <c r="S21" s="33"/>
      <c r="T21" s="33"/>
      <c r="U21" s="33"/>
      <c r="V21" s="33"/>
      <c r="W21" s="33"/>
      <c r="X21" s="33"/>
      <c r="Y21" s="33"/>
      <c r="Z21" s="33"/>
      <c r="AA21" s="33"/>
      <c r="AB21" s="33"/>
      <c r="AC21" s="33"/>
      <c r="AD21" s="33"/>
      <c r="AE21" s="33"/>
    </row>
    <row r="22" spans="1:31" s="2" customFormat="1" ht="12" customHeight="1">
      <c r="A22" s="33"/>
      <c r="B22" s="34"/>
      <c r="C22" s="33"/>
      <c r="D22" s="28" t="s">
        <v>30</v>
      </c>
      <c r="E22" s="33"/>
      <c r="F22" s="33"/>
      <c r="G22" s="33"/>
      <c r="H22" s="33"/>
      <c r="I22" s="28" t="s">
        <v>25</v>
      </c>
      <c r="J22" s="26" t="str">
        <f>IF('Rekapitulace stavby'!AN16="","",'Rekapitulace stavby'!AN16)</f>
        <v/>
      </c>
      <c r="K22" s="33"/>
      <c r="L22" s="43"/>
      <c r="S22" s="33"/>
      <c r="T22" s="33"/>
      <c r="U22" s="33"/>
      <c r="V22" s="33"/>
      <c r="W22" s="33"/>
      <c r="X22" s="33"/>
      <c r="Y22" s="33"/>
      <c r="Z22" s="33"/>
      <c r="AA22" s="33"/>
      <c r="AB22" s="33"/>
      <c r="AC22" s="33"/>
      <c r="AD22" s="33"/>
      <c r="AE22" s="33"/>
    </row>
    <row r="23" spans="1:31" s="2" customFormat="1" ht="18" customHeight="1">
      <c r="A23" s="33"/>
      <c r="B23" s="34"/>
      <c r="C23" s="33"/>
      <c r="D23" s="33"/>
      <c r="E23" s="26" t="str">
        <f>IF('Rekapitulace stavby'!E17="","",'Rekapitulace stavby'!E17)</f>
        <v>Sweco a.s., divize Morava</v>
      </c>
      <c r="F23" s="33"/>
      <c r="G23" s="33"/>
      <c r="H23" s="33"/>
      <c r="I23" s="28" t="s">
        <v>27</v>
      </c>
      <c r="J23" s="26" t="str">
        <f>IF('Rekapitulace stavby'!AN17="","",'Rekapitulace stavby'!AN17)</f>
        <v/>
      </c>
      <c r="K23" s="33"/>
      <c r="L23" s="43"/>
      <c r="S23" s="33"/>
      <c r="T23" s="33"/>
      <c r="U23" s="33"/>
      <c r="V23" s="33"/>
      <c r="W23" s="33"/>
      <c r="X23" s="33"/>
      <c r="Y23" s="33"/>
      <c r="Z23" s="33"/>
      <c r="AA23" s="33"/>
      <c r="AB23" s="33"/>
      <c r="AC23" s="33"/>
      <c r="AD23" s="33"/>
      <c r="AE23" s="33"/>
    </row>
    <row r="24" spans="1:31" s="2" customFormat="1" ht="6.95" customHeight="1">
      <c r="A24" s="33"/>
      <c r="B24" s="34"/>
      <c r="C24" s="33"/>
      <c r="D24" s="33"/>
      <c r="E24" s="33"/>
      <c r="F24" s="33"/>
      <c r="G24" s="33"/>
      <c r="H24" s="33"/>
      <c r="I24" s="33"/>
      <c r="J24" s="33"/>
      <c r="K24" s="33"/>
      <c r="L24" s="43"/>
      <c r="S24" s="33"/>
      <c r="T24" s="33"/>
      <c r="U24" s="33"/>
      <c r="V24" s="33"/>
      <c r="W24" s="33"/>
      <c r="X24" s="33"/>
      <c r="Y24" s="33"/>
      <c r="Z24" s="33"/>
      <c r="AA24" s="33"/>
      <c r="AB24" s="33"/>
      <c r="AC24" s="33"/>
      <c r="AD24" s="33"/>
      <c r="AE24" s="33"/>
    </row>
    <row r="25" spans="1:31" s="2" customFormat="1" ht="12" customHeight="1">
      <c r="A25" s="33"/>
      <c r="B25" s="34"/>
      <c r="C25" s="33"/>
      <c r="D25" s="28" t="s">
        <v>33</v>
      </c>
      <c r="E25" s="33"/>
      <c r="F25" s="33"/>
      <c r="G25" s="33"/>
      <c r="H25" s="33"/>
      <c r="I25" s="28" t="s">
        <v>25</v>
      </c>
      <c r="J25" s="26" t="str">
        <f>IF('Rekapitulace stavby'!AN19="","",'Rekapitulace stavby'!AN19)</f>
        <v/>
      </c>
      <c r="K25" s="33"/>
      <c r="L25" s="43"/>
      <c r="S25" s="33"/>
      <c r="T25" s="33"/>
      <c r="U25" s="33"/>
      <c r="V25" s="33"/>
      <c r="W25" s="33"/>
      <c r="X25" s="33"/>
      <c r="Y25" s="33"/>
      <c r="Z25" s="33"/>
      <c r="AA25" s="33"/>
      <c r="AB25" s="33"/>
      <c r="AC25" s="33"/>
      <c r="AD25" s="33"/>
      <c r="AE25" s="33"/>
    </row>
    <row r="26" spans="1:31" s="2" customFormat="1" ht="18" customHeight="1">
      <c r="A26" s="33"/>
      <c r="B26" s="34"/>
      <c r="C26" s="33"/>
      <c r="D26" s="33"/>
      <c r="E26" s="26" t="str">
        <f>IF('Rekapitulace stavby'!E20="","",'Rekapitulace stavby'!E20)</f>
        <v xml:space="preserve"> </v>
      </c>
      <c r="F26" s="33"/>
      <c r="G26" s="33"/>
      <c r="H26" s="33"/>
      <c r="I26" s="28" t="s">
        <v>27</v>
      </c>
      <c r="J26" s="26" t="str">
        <f>IF('Rekapitulace stavby'!AN20="","",'Rekapitulace stavby'!AN20)</f>
        <v/>
      </c>
      <c r="K26" s="33"/>
      <c r="L26" s="43"/>
      <c r="S26" s="33"/>
      <c r="T26" s="33"/>
      <c r="U26" s="33"/>
      <c r="V26" s="33"/>
      <c r="W26" s="33"/>
      <c r="X26" s="33"/>
      <c r="Y26" s="33"/>
      <c r="Z26" s="33"/>
      <c r="AA26" s="33"/>
      <c r="AB26" s="33"/>
      <c r="AC26" s="33"/>
      <c r="AD26" s="33"/>
      <c r="AE26" s="33"/>
    </row>
    <row r="27" spans="1:31" s="2" customFormat="1" ht="6.95" customHeight="1">
      <c r="A27" s="33"/>
      <c r="B27" s="34"/>
      <c r="C27" s="33"/>
      <c r="D27" s="33"/>
      <c r="E27" s="33"/>
      <c r="F27" s="33"/>
      <c r="G27" s="33"/>
      <c r="H27" s="33"/>
      <c r="I27" s="33"/>
      <c r="J27" s="33"/>
      <c r="K27" s="33"/>
      <c r="L27" s="43"/>
      <c r="S27" s="33"/>
      <c r="T27" s="33"/>
      <c r="U27" s="33"/>
      <c r="V27" s="33"/>
      <c r="W27" s="33"/>
      <c r="X27" s="33"/>
      <c r="Y27" s="33"/>
      <c r="Z27" s="33"/>
      <c r="AA27" s="33"/>
      <c r="AB27" s="33"/>
      <c r="AC27" s="33"/>
      <c r="AD27" s="33"/>
      <c r="AE27" s="33"/>
    </row>
    <row r="28" spans="1:31" s="2" customFormat="1" ht="12" customHeight="1">
      <c r="A28" s="33"/>
      <c r="B28" s="34"/>
      <c r="C28" s="33"/>
      <c r="D28" s="28" t="s">
        <v>34</v>
      </c>
      <c r="E28" s="33"/>
      <c r="F28" s="33"/>
      <c r="G28" s="33"/>
      <c r="H28" s="33"/>
      <c r="I28" s="33"/>
      <c r="J28" s="33"/>
      <c r="K28" s="33"/>
      <c r="L28" s="43"/>
      <c r="S28" s="33"/>
      <c r="T28" s="33"/>
      <c r="U28" s="33"/>
      <c r="V28" s="33"/>
      <c r="W28" s="33"/>
      <c r="X28" s="33"/>
      <c r="Y28" s="33"/>
      <c r="Z28" s="33"/>
      <c r="AA28" s="33"/>
      <c r="AB28" s="33"/>
      <c r="AC28" s="33"/>
      <c r="AD28" s="33"/>
      <c r="AE28" s="33"/>
    </row>
    <row r="29" spans="1:31" s="8" customFormat="1" ht="16.5" customHeight="1">
      <c r="A29" s="101"/>
      <c r="B29" s="102"/>
      <c r="C29" s="101"/>
      <c r="D29" s="101"/>
      <c r="E29" s="252" t="s">
        <v>1</v>
      </c>
      <c r="F29" s="252"/>
      <c r="G29" s="252"/>
      <c r="H29" s="252"/>
      <c r="I29" s="101"/>
      <c r="J29" s="101"/>
      <c r="K29" s="101"/>
      <c r="L29" s="103"/>
      <c r="S29" s="101"/>
      <c r="T29" s="101"/>
      <c r="U29" s="101"/>
      <c r="V29" s="101"/>
      <c r="W29" s="101"/>
      <c r="X29" s="101"/>
      <c r="Y29" s="101"/>
      <c r="Z29" s="101"/>
      <c r="AA29" s="101"/>
      <c r="AB29" s="101"/>
      <c r="AC29" s="101"/>
      <c r="AD29" s="101"/>
      <c r="AE29" s="101"/>
    </row>
    <row r="30" spans="1:31" s="2" customFormat="1" ht="6.95" customHeight="1">
      <c r="A30" s="33"/>
      <c r="B30" s="34"/>
      <c r="C30" s="33"/>
      <c r="D30" s="33"/>
      <c r="E30" s="33"/>
      <c r="F30" s="33"/>
      <c r="G30" s="33"/>
      <c r="H30" s="33"/>
      <c r="I30" s="33"/>
      <c r="J30" s="33"/>
      <c r="K30" s="33"/>
      <c r="L30" s="43"/>
      <c r="S30" s="33"/>
      <c r="T30" s="33"/>
      <c r="U30" s="33"/>
      <c r="V30" s="33"/>
      <c r="W30" s="33"/>
      <c r="X30" s="33"/>
      <c r="Y30" s="33"/>
      <c r="Z30" s="33"/>
      <c r="AA30" s="33"/>
      <c r="AB30" s="33"/>
      <c r="AC30" s="33"/>
      <c r="AD30" s="33"/>
      <c r="AE30" s="33"/>
    </row>
    <row r="31" spans="1:31" s="2" customFormat="1" ht="6.95" customHeight="1">
      <c r="A31" s="33"/>
      <c r="B31" s="34"/>
      <c r="C31" s="33"/>
      <c r="D31" s="67"/>
      <c r="E31" s="67"/>
      <c r="F31" s="67"/>
      <c r="G31" s="67"/>
      <c r="H31" s="67"/>
      <c r="I31" s="67"/>
      <c r="J31" s="67"/>
      <c r="K31" s="67"/>
      <c r="L31" s="43"/>
      <c r="S31" s="33"/>
      <c r="T31" s="33"/>
      <c r="U31" s="33"/>
      <c r="V31" s="33"/>
      <c r="W31" s="33"/>
      <c r="X31" s="33"/>
      <c r="Y31" s="33"/>
      <c r="Z31" s="33"/>
      <c r="AA31" s="33"/>
      <c r="AB31" s="33"/>
      <c r="AC31" s="33"/>
      <c r="AD31" s="33"/>
      <c r="AE31" s="33"/>
    </row>
    <row r="32" spans="1:31" s="2" customFormat="1" ht="25.35" customHeight="1">
      <c r="A32" s="33"/>
      <c r="B32" s="34"/>
      <c r="C32" s="33"/>
      <c r="D32" s="104" t="s">
        <v>35</v>
      </c>
      <c r="E32" s="33"/>
      <c r="F32" s="33"/>
      <c r="G32" s="33"/>
      <c r="H32" s="33"/>
      <c r="I32" s="33"/>
      <c r="J32" s="72">
        <f>ROUND(J139, 2)</f>
        <v>0</v>
      </c>
      <c r="K32" s="33"/>
      <c r="L32" s="43"/>
      <c r="S32" s="33"/>
      <c r="T32" s="33"/>
      <c r="U32" s="33"/>
      <c r="V32" s="33"/>
      <c r="W32" s="33"/>
      <c r="X32" s="33"/>
      <c r="Y32" s="33"/>
      <c r="Z32" s="33"/>
      <c r="AA32" s="33"/>
      <c r="AB32" s="33"/>
      <c r="AC32" s="33"/>
      <c r="AD32" s="33"/>
      <c r="AE32" s="33"/>
    </row>
    <row r="33" spans="1:31" s="2" customFormat="1" ht="6.95" customHeight="1">
      <c r="A33" s="33"/>
      <c r="B33" s="34"/>
      <c r="C33" s="33"/>
      <c r="D33" s="67"/>
      <c r="E33" s="67"/>
      <c r="F33" s="67"/>
      <c r="G33" s="67"/>
      <c r="H33" s="67"/>
      <c r="I33" s="67"/>
      <c r="J33" s="67"/>
      <c r="K33" s="67"/>
      <c r="L33" s="43"/>
      <c r="S33" s="33"/>
      <c r="T33" s="33"/>
      <c r="U33" s="33"/>
      <c r="V33" s="33"/>
      <c r="W33" s="33"/>
      <c r="X33" s="33"/>
      <c r="Y33" s="33"/>
      <c r="Z33" s="33"/>
      <c r="AA33" s="33"/>
      <c r="AB33" s="33"/>
      <c r="AC33" s="33"/>
      <c r="AD33" s="33"/>
      <c r="AE33" s="33"/>
    </row>
    <row r="34" spans="1:31" s="2" customFormat="1" ht="14.45" customHeight="1">
      <c r="A34" s="33"/>
      <c r="B34" s="34"/>
      <c r="C34" s="33"/>
      <c r="D34" s="33"/>
      <c r="E34" s="33"/>
      <c r="F34" s="37" t="s">
        <v>37</v>
      </c>
      <c r="G34" s="33"/>
      <c r="H34" s="33"/>
      <c r="I34" s="37" t="s">
        <v>36</v>
      </c>
      <c r="J34" s="37" t="s">
        <v>38</v>
      </c>
      <c r="K34" s="33"/>
      <c r="L34" s="43"/>
      <c r="S34" s="33"/>
      <c r="T34" s="33"/>
      <c r="U34" s="33"/>
      <c r="V34" s="33"/>
      <c r="W34" s="33"/>
      <c r="X34" s="33"/>
      <c r="Y34" s="33"/>
      <c r="Z34" s="33"/>
      <c r="AA34" s="33"/>
      <c r="AB34" s="33"/>
      <c r="AC34" s="33"/>
      <c r="AD34" s="33"/>
      <c r="AE34" s="33"/>
    </row>
    <row r="35" spans="1:31" s="2" customFormat="1" ht="14.45" customHeight="1">
      <c r="A35" s="33"/>
      <c r="B35" s="34"/>
      <c r="C35" s="33"/>
      <c r="D35" s="100" t="s">
        <v>39</v>
      </c>
      <c r="E35" s="28" t="s">
        <v>40</v>
      </c>
      <c r="F35" s="105">
        <f>ROUND((SUM(BE139:BE196)),  2)</f>
        <v>0</v>
      </c>
      <c r="G35" s="33"/>
      <c r="H35" s="33"/>
      <c r="I35" s="106">
        <v>0.21</v>
      </c>
      <c r="J35" s="105">
        <f>ROUND(((SUM(BE139:BE196))*I35),  2)</f>
        <v>0</v>
      </c>
      <c r="K35" s="33"/>
      <c r="L35" s="43"/>
      <c r="S35" s="33"/>
      <c r="T35" s="33"/>
      <c r="U35" s="33"/>
      <c r="V35" s="33"/>
      <c r="W35" s="33"/>
      <c r="X35" s="33"/>
      <c r="Y35" s="33"/>
      <c r="Z35" s="33"/>
      <c r="AA35" s="33"/>
      <c r="AB35" s="33"/>
      <c r="AC35" s="33"/>
      <c r="AD35" s="33"/>
      <c r="AE35" s="33"/>
    </row>
    <row r="36" spans="1:31" s="2" customFormat="1" ht="14.45" customHeight="1">
      <c r="A36" s="33"/>
      <c r="B36" s="34"/>
      <c r="C36" s="33"/>
      <c r="D36" s="33"/>
      <c r="E36" s="28" t="s">
        <v>41</v>
      </c>
      <c r="F36" s="105">
        <f>ROUND((SUM(BF139:BF196)),  2)</f>
        <v>0</v>
      </c>
      <c r="G36" s="33"/>
      <c r="H36" s="33"/>
      <c r="I36" s="106">
        <v>0.12</v>
      </c>
      <c r="J36" s="105">
        <f>ROUND(((SUM(BF139:BF196))*I36),  2)</f>
        <v>0</v>
      </c>
      <c r="K36" s="33"/>
      <c r="L36" s="43"/>
      <c r="S36" s="33"/>
      <c r="T36" s="33"/>
      <c r="U36" s="33"/>
      <c r="V36" s="33"/>
      <c r="W36" s="33"/>
      <c r="X36" s="33"/>
      <c r="Y36" s="33"/>
      <c r="Z36" s="33"/>
      <c r="AA36" s="33"/>
      <c r="AB36" s="33"/>
      <c r="AC36" s="33"/>
      <c r="AD36" s="33"/>
      <c r="AE36" s="33"/>
    </row>
    <row r="37" spans="1:31" s="2" customFormat="1" ht="14.45" hidden="1" customHeight="1">
      <c r="A37" s="33"/>
      <c r="B37" s="34"/>
      <c r="C37" s="33"/>
      <c r="D37" s="33"/>
      <c r="E37" s="28" t="s">
        <v>42</v>
      </c>
      <c r="F37" s="105">
        <f>ROUND((SUM(BG139:BG196)),  2)</f>
        <v>0</v>
      </c>
      <c r="G37" s="33"/>
      <c r="H37" s="33"/>
      <c r="I37" s="106">
        <v>0.21</v>
      </c>
      <c r="J37" s="105">
        <f>0</f>
        <v>0</v>
      </c>
      <c r="K37" s="33"/>
      <c r="L37" s="43"/>
      <c r="S37" s="33"/>
      <c r="T37" s="33"/>
      <c r="U37" s="33"/>
      <c r="V37" s="33"/>
      <c r="W37" s="33"/>
      <c r="X37" s="33"/>
      <c r="Y37" s="33"/>
      <c r="Z37" s="33"/>
      <c r="AA37" s="33"/>
      <c r="AB37" s="33"/>
      <c r="AC37" s="33"/>
      <c r="AD37" s="33"/>
      <c r="AE37" s="33"/>
    </row>
    <row r="38" spans="1:31" s="2" customFormat="1" ht="14.45" hidden="1" customHeight="1">
      <c r="A38" s="33"/>
      <c r="B38" s="34"/>
      <c r="C38" s="33"/>
      <c r="D38" s="33"/>
      <c r="E38" s="28" t="s">
        <v>43</v>
      </c>
      <c r="F38" s="105">
        <f>ROUND((SUM(BH139:BH196)),  2)</f>
        <v>0</v>
      </c>
      <c r="G38" s="33"/>
      <c r="H38" s="33"/>
      <c r="I38" s="106">
        <v>0.12</v>
      </c>
      <c r="J38" s="105">
        <f>0</f>
        <v>0</v>
      </c>
      <c r="K38" s="33"/>
      <c r="L38" s="43"/>
      <c r="S38" s="33"/>
      <c r="T38" s="33"/>
      <c r="U38" s="33"/>
      <c r="V38" s="33"/>
      <c r="W38" s="33"/>
      <c r="X38" s="33"/>
      <c r="Y38" s="33"/>
      <c r="Z38" s="33"/>
      <c r="AA38" s="33"/>
      <c r="AB38" s="33"/>
      <c r="AC38" s="33"/>
      <c r="AD38" s="33"/>
      <c r="AE38" s="33"/>
    </row>
    <row r="39" spans="1:31" s="2" customFormat="1" ht="14.45" hidden="1" customHeight="1">
      <c r="A39" s="33"/>
      <c r="B39" s="34"/>
      <c r="C39" s="33"/>
      <c r="D39" s="33"/>
      <c r="E39" s="28" t="s">
        <v>44</v>
      </c>
      <c r="F39" s="105">
        <f>ROUND((SUM(BI139:BI196)),  2)</f>
        <v>0</v>
      </c>
      <c r="G39" s="33"/>
      <c r="H39" s="33"/>
      <c r="I39" s="106">
        <v>0</v>
      </c>
      <c r="J39" s="105">
        <f>0</f>
        <v>0</v>
      </c>
      <c r="K39" s="33"/>
      <c r="L39" s="43"/>
      <c r="S39" s="33"/>
      <c r="T39" s="33"/>
      <c r="U39" s="33"/>
      <c r="V39" s="33"/>
      <c r="W39" s="33"/>
      <c r="X39" s="33"/>
      <c r="Y39" s="33"/>
      <c r="Z39" s="33"/>
      <c r="AA39" s="33"/>
      <c r="AB39" s="33"/>
      <c r="AC39" s="33"/>
      <c r="AD39" s="33"/>
      <c r="AE39" s="33"/>
    </row>
    <row r="40" spans="1:31" s="2" customFormat="1" ht="6.95" customHeight="1">
      <c r="A40" s="33"/>
      <c r="B40" s="34"/>
      <c r="C40" s="33"/>
      <c r="D40" s="33"/>
      <c r="E40" s="33"/>
      <c r="F40" s="33"/>
      <c r="G40" s="33"/>
      <c r="H40" s="33"/>
      <c r="I40" s="33"/>
      <c r="J40" s="33"/>
      <c r="K40" s="33"/>
      <c r="L40" s="43"/>
      <c r="S40" s="33"/>
      <c r="T40" s="33"/>
      <c r="U40" s="33"/>
      <c r="V40" s="33"/>
      <c r="W40" s="33"/>
      <c r="X40" s="33"/>
      <c r="Y40" s="33"/>
      <c r="Z40" s="33"/>
      <c r="AA40" s="33"/>
      <c r="AB40" s="33"/>
      <c r="AC40" s="33"/>
      <c r="AD40" s="33"/>
      <c r="AE40" s="33"/>
    </row>
    <row r="41" spans="1:31" s="2" customFormat="1" ht="25.35" customHeight="1">
      <c r="A41" s="33"/>
      <c r="B41" s="34"/>
      <c r="C41" s="107"/>
      <c r="D41" s="108" t="s">
        <v>45</v>
      </c>
      <c r="E41" s="61"/>
      <c r="F41" s="61"/>
      <c r="G41" s="109" t="s">
        <v>46</v>
      </c>
      <c r="H41" s="110" t="s">
        <v>47</v>
      </c>
      <c r="I41" s="61"/>
      <c r="J41" s="111">
        <f>SUM(J32:J39)</f>
        <v>0</v>
      </c>
      <c r="K41" s="112"/>
      <c r="L41" s="43"/>
      <c r="S41" s="33"/>
      <c r="T41" s="33"/>
      <c r="U41" s="33"/>
      <c r="V41" s="33"/>
      <c r="W41" s="33"/>
      <c r="X41" s="33"/>
      <c r="Y41" s="33"/>
      <c r="Z41" s="33"/>
      <c r="AA41" s="33"/>
      <c r="AB41" s="33"/>
      <c r="AC41" s="33"/>
      <c r="AD41" s="33"/>
      <c r="AE41" s="33"/>
    </row>
    <row r="42" spans="1:31" s="2" customFormat="1" ht="14.45" customHeight="1">
      <c r="A42" s="33"/>
      <c r="B42" s="34"/>
      <c r="C42" s="33"/>
      <c r="D42" s="33"/>
      <c r="E42" s="33"/>
      <c r="F42" s="33"/>
      <c r="G42" s="33"/>
      <c r="H42" s="33"/>
      <c r="I42" s="33"/>
      <c r="J42" s="33"/>
      <c r="K42" s="33"/>
      <c r="L42" s="43"/>
      <c r="S42" s="33"/>
      <c r="T42" s="33"/>
      <c r="U42" s="33"/>
      <c r="V42" s="33"/>
      <c r="W42" s="33"/>
      <c r="X42" s="33"/>
      <c r="Y42" s="33"/>
      <c r="Z42" s="33"/>
      <c r="AA42" s="33"/>
      <c r="AB42" s="33"/>
      <c r="AC42" s="33"/>
      <c r="AD42" s="33"/>
      <c r="AE42" s="33"/>
    </row>
    <row r="43" spans="1:31" s="1" customFormat="1" ht="14.45" customHeight="1">
      <c r="B43" s="21"/>
      <c r="L43" s="21"/>
    </row>
    <row r="44" spans="1:31" s="1" customFormat="1" ht="14.45" customHeight="1">
      <c r="B44" s="21"/>
      <c r="L44" s="21"/>
    </row>
    <row r="45" spans="1:31" s="1" customFormat="1" ht="14.45" customHeight="1">
      <c r="B45" s="21"/>
      <c r="L45" s="21"/>
    </row>
    <row r="46" spans="1:31" s="1" customFormat="1" ht="14.45" customHeight="1">
      <c r="B46" s="21"/>
      <c r="L46" s="21"/>
    </row>
    <row r="47" spans="1:31" s="1" customFormat="1" ht="14.45" customHeight="1">
      <c r="B47" s="21"/>
      <c r="L47" s="21"/>
    </row>
    <row r="48" spans="1:31" s="1" customFormat="1" ht="14.45" customHeight="1">
      <c r="B48" s="21"/>
      <c r="L48" s="21"/>
    </row>
    <row r="49" spans="1:31" s="1" customFormat="1" ht="14.45" customHeight="1">
      <c r="B49" s="21"/>
      <c r="L49" s="21"/>
    </row>
    <row r="50" spans="1:31" s="2" customFormat="1" ht="14.45" customHeight="1">
      <c r="B50" s="43"/>
      <c r="D50" s="44" t="s">
        <v>48</v>
      </c>
      <c r="E50" s="45"/>
      <c r="F50" s="45"/>
      <c r="G50" s="44" t="s">
        <v>49</v>
      </c>
      <c r="H50" s="45"/>
      <c r="I50" s="45"/>
      <c r="J50" s="45"/>
      <c r="K50" s="45"/>
      <c r="L50" s="43"/>
    </row>
    <row r="51" spans="1:31" ht="11.25">
      <c r="B51" s="21"/>
      <c r="L51" s="21"/>
    </row>
    <row r="52" spans="1:31" ht="11.25">
      <c r="B52" s="21"/>
      <c r="L52" s="21"/>
    </row>
    <row r="53" spans="1:31" ht="11.25">
      <c r="B53" s="21"/>
      <c r="L53" s="21"/>
    </row>
    <row r="54" spans="1:31" ht="11.25">
      <c r="B54" s="21"/>
      <c r="L54" s="21"/>
    </row>
    <row r="55" spans="1:31" ht="11.25">
      <c r="B55" s="21"/>
      <c r="L55" s="21"/>
    </row>
    <row r="56" spans="1:31" ht="11.25">
      <c r="B56" s="21"/>
      <c r="L56" s="21"/>
    </row>
    <row r="57" spans="1:31" ht="11.25">
      <c r="B57" s="21"/>
      <c r="L57" s="21"/>
    </row>
    <row r="58" spans="1:31" ht="11.25">
      <c r="B58" s="21"/>
      <c r="L58" s="21"/>
    </row>
    <row r="59" spans="1:31" ht="11.25">
      <c r="B59" s="21"/>
      <c r="L59" s="21"/>
    </row>
    <row r="60" spans="1:31" ht="11.25">
      <c r="B60" s="21"/>
      <c r="L60" s="21"/>
    </row>
    <row r="61" spans="1:31" s="2" customFormat="1" ht="12.75">
      <c r="A61" s="33"/>
      <c r="B61" s="34"/>
      <c r="C61" s="33"/>
      <c r="D61" s="46" t="s">
        <v>50</v>
      </c>
      <c r="E61" s="36"/>
      <c r="F61" s="113" t="s">
        <v>51</v>
      </c>
      <c r="G61" s="46" t="s">
        <v>50</v>
      </c>
      <c r="H61" s="36"/>
      <c r="I61" s="36"/>
      <c r="J61" s="114" t="s">
        <v>51</v>
      </c>
      <c r="K61" s="36"/>
      <c r="L61" s="43"/>
      <c r="S61" s="33"/>
      <c r="T61" s="33"/>
      <c r="U61" s="33"/>
      <c r="V61" s="33"/>
      <c r="W61" s="33"/>
      <c r="X61" s="33"/>
      <c r="Y61" s="33"/>
      <c r="Z61" s="33"/>
      <c r="AA61" s="33"/>
      <c r="AB61" s="33"/>
      <c r="AC61" s="33"/>
      <c r="AD61" s="33"/>
      <c r="AE61" s="33"/>
    </row>
    <row r="62" spans="1:31" ht="11.25">
      <c r="B62" s="21"/>
      <c r="L62" s="21"/>
    </row>
    <row r="63" spans="1:31" ht="11.25">
      <c r="B63" s="21"/>
      <c r="L63" s="21"/>
    </row>
    <row r="64" spans="1:31" ht="11.25">
      <c r="B64" s="21"/>
      <c r="L64" s="21"/>
    </row>
    <row r="65" spans="1:31" s="2" customFormat="1" ht="12.75">
      <c r="A65" s="33"/>
      <c r="B65" s="34"/>
      <c r="C65" s="33"/>
      <c r="D65" s="44" t="s">
        <v>52</v>
      </c>
      <c r="E65" s="47"/>
      <c r="F65" s="47"/>
      <c r="G65" s="44" t="s">
        <v>53</v>
      </c>
      <c r="H65" s="47"/>
      <c r="I65" s="47"/>
      <c r="J65" s="47"/>
      <c r="K65" s="47"/>
      <c r="L65" s="43"/>
      <c r="S65" s="33"/>
      <c r="T65" s="33"/>
      <c r="U65" s="33"/>
      <c r="V65" s="33"/>
      <c r="W65" s="33"/>
      <c r="X65" s="33"/>
      <c r="Y65" s="33"/>
      <c r="Z65" s="33"/>
      <c r="AA65" s="33"/>
      <c r="AB65" s="33"/>
      <c r="AC65" s="33"/>
      <c r="AD65" s="33"/>
      <c r="AE65" s="33"/>
    </row>
    <row r="66" spans="1:31" ht="11.25">
      <c r="B66" s="21"/>
      <c r="L66" s="21"/>
    </row>
    <row r="67" spans="1:31" ht="11.25">
      <c r="B67" s="21"/>
      <c r="L67" s="21"/>
    </row>
    <row r="68" spans="1:31" ht="11.25">
      <c r="B68" s="21"/>
      <c r="L68" s="21"/>
    </row>
    <row r="69" spans="1:31" ht="11.25">
      <c r="B69" s="21"/>
      <c r="L69" s="21"/>
    </row>
    <row r="70" spans="1:31" ht="11.25">
      <c r="B70" s="21"/>
      <c r="L70" s="21"/>
    </row>
    <row r="71" spans="1:31" ht="11.25">
      <c r="B71" s="21"/>
      <c r="L71" s="21"/>
    </row>
    <row r="72" spans="1:31" ht="11.25">
      <c r="B72" s="21"/>
      <c r="L72" s="21"/>
    </row>
    <row r="73" spans="1:31" ht="11.25">
      <c r="B73" s="21"/>
      <c r="L73" s="21"/>
    </row>
    <row r="74" spans="1:31" ht="11.25">
      <c r="B74" s="21"/>
      <c r="L74" s="21"/>
    </row>
    <row r="75" spans="1:31" ht="11.25">
      <c r="B75" s="21"/>
      <c r="L75" s="21"/>
    </row>
    <row r="76" spans="1:31" s="2" customFormat="1" ht="12.75">
      <c r="A76" s="33"/>
      <c r="B76" s="34"/>
      <c r="C76" s="33"/>
      <c r="D76" s="46" t="s">
        <v>50</v>
      </c>
      <c r="E76" s="36"/>
      <c r="F76" s="113" t="s">
        <v>51</v>
      </c>
      <c r="G76" s="46" t="s">
        <v>50</v>
      </c>
      <c r="H76" s="36"/>
      <c r="I76" s="36"/>
      <c r="J76" s="114" t="s">
        <v>51</v>
      </c>
      <c r="K76" s="36"/>
      <c r="L76" s="43"/>
      <c r="S76" s="33"/>
      <c r="T76" s="33"/>
      <c r="U76" s="33"/>
      <c r="V76" s="33"/>
      <c r="W76" s="33"/>
      <c r="X76" s="33"/>
      <c r="Y76" s="33"/>
      <c r="Z76" s="33"/>
      <c r="AA76" s="33"/>
      <c r="AB76" s="33"/>
      <c r="AC76" s="33"/>
      <c r="AD76" s="33"/>
      <c r="AE76" s="33"/>
    </row>
    <row r="77" spans="1:31" s="2" customFormat="1" ht="14.45" customHeight="1">
      <c r="A77" s="33"/>
      <c r="B77" s="48"/>
      <c r="C77" s="49"/>
      <c r="D77" s="49"/>
      <c r="E77" s="49"/>
      <c r="F77" s="49"/>
      <c r="G77" s="49"/>
      <c r="H77" s="49"/>
      <c r="I77" s="49"/>
      <c r="J77" s="49"/>
      <c r="K77" s="49"/>
      <c r="L77" s="43"/>
      <c r="S77" s="33"/>
      <c r="T77" s="33"/>
      <c r="U77" s="33"/>
      <c r="V77" s="33"/>
      <c r="W77" s="33"/>
      <c r="X77" s="33"/>
      <c r="Y77" s="33"/>
      <c r="Z77" s="33"/>
      <c r="AA77" s="33"/>
      <c r="AB77" s="33"/>
      <c r="AC77" s="33"/>
      <c r="AD77" s="33"/>
      <c r="AE77" s="33"/>
    </row>
    <row r="81" spans="1:31" s="2" customFormat="1" ht="6.95" customHeight="1">
      <c r="A81" s="33"/>
      <c r="B81" s="50"/>
      <c r="C81" s="51"/>
      <c r="D81" s="51"/>
      <c r="E81" s="51"/>
      <c r="F81" s="51"/>
      <c r="G81" s="51"/>
      <c r="H81" s="51"/>
      <c r="I81" s="51"/>
      <c r="J81" s="51"/>
      <c r="K81" s="51"/>
      <c r="L81" s="43"/>
      <c r="S81" s="33"/>
      <c r="T81" s="33"/>
      <c r="U81" s="33"/>
      <c r="V81" s="33"/>
      <c r="W81" s="33"/>
      <c r="X81" s="33"/>
      <c r="Y81" s="33"/>
      <c r="Z81" s="33"/>
      <c r="AA81" s="33"/>
      <c r="AB81" s="33"/>
      <c r="AC81" s="33"/>
      <c r="AD81" s="33"/>
      <c r="AE81" s="33"/>
    </row>
    <row r="82" spans="1:31" s="2" customFormat="1" ht="24.95" customHeight="1">
      <c r="A82" s="33"/>
      <c r="B82" s="34"/>
      <c r="C82" s="22" t="s">
        <v>118</v>
      </c>
      <c r="D82" s="33"/>
      <c r="E82" s="33"/>
      <c r="F82" s="33"/>
      <c r="G82" s="33"/>
      <c r="H82" s="33"/>
      <c r="I82" s="33"/>
      <c r="J82" s="33"/>
      <c r="K82" s="33"/>
      <c r="L82" s="43"/>
      <c r="S82" s="33"/>
      <c r="T82" s="33"/>
      <c r="U82" s="33"/>
      <c r="V82" s="33"/>
      <c r="W82" s="33"/>
      <c r="X82" s="33"/>
      <c r="Y82" s="33"/>
      <c r="Z82" s="33"/>
      <c r="AA82" s="33"/>
      <c r="AB82" s="33"/>
      <c r="AC82" s="33"/>
      <c r="AD82" s="33"/>
      <c r="AE82" s="33"/>
    </row>
    <row r="83" spans="1:31" s="2" customFormat="1" ht="6.95" customHeight="1">
      <c r="A83" s="33"/>
      <c r="B83" s="34"/>
      <c r="C83" s="33"/>
      <c r="D83" s="33"/>
      <c r="E83" s="33"/>
      <c r="F83" s="33"/>
      <c r="G83" s="33"/>
      <c r="H83" s="33"/>
      <c r="I83" s="33"/>
      <c r="J83" s="33"/>
      <c r="K83" s="33"/>
      <c r="L83" s="43"/>
      <c r="S83" s="33"/>
      <c r="T83" s="33"/>
      <c r="U83" s="33"/>
      <c r="V83" s="33"/>
      <c r="W83" s="33"/>
      <c r="X83" s="33"/>
      <c r="Y83" s="33"/>
      <c r="Z83" s="33"/>
      <c r="AA83" s="33"/>
      <c r="AB83" s="33"/>
      <c r="AC83" s="33"/>
      <c r="AD83" s="33"/>
      <c r="AE83" s="33"/>
    </row>
    <row r="84" spans="1:31" s="2" customFormat="1" ht="12" customHeight="1">
      <c r="A84" s="33"/>
      <c r="B84" s="34"/>
      <c r="C84" s="28" t="s">
        <v>16</v>
      </c>
      <c r="D84" s="33"/>
      <c r="E84" s="33"/>
      <c r="F84" s="33"/>
      <c r="G84" s="33"/>
      <c r="H84" s="33"/>
      <c r="I84" s="33"/>
      <c r="J84" s="33"/>
      <c r="K84" s="33"/>
      <c r="L84" s="43"/>
      <c r="S84" s="33"/>
      <c r="T84" s="33"/>
      <c r="U84" s="33"/>
      <c r="V84" s="33"/>
      <c r="W84" s="33"/>
      <c r="X84" s="33"/>
      <c r="Y84" s="33"/>
      <c r="Z84" s="33"/>
      <c r="AA84" s="33"/>
      <c r="AB84" s="33"/>
      <c r="AC84" s="33"/>
      <c r="AD84" s="33"/>
      <c r="AE84" s="33"/>
    </row>
    <row r="85" spans="1:31" s="2" customFormat="1" ht="16.5" customHeight="1">
      <c r="A85" s="33"/>
      <c r="B85" s="34"/>
      <c r="C85" s="33"/>
      <c r="D85" s="33"/>
      <c r="E85" s="264" t="str">
        <f>E7</f>
        <v>Brno, VDJ Chochola, rekonstrukce stavební části a technologie</v>
      </c>
      <c r="F85" s="265"/>
      <c r="G85" s="265"/>
      <c r="H85" s="265"/>
      <c r="I85" s="33"/>
      <c r="J85" s="33"/>
      <c r="K85" s="33"/>
      <c r="L85" s="43"/>
      <c r="S85" s="33"/>
      <c r="T85" s="33"/>
      <c r="U85" s="33"/>
      <c r="V85" s="33"/>
      <c r="W85" s="33"/>
      <c r="X85" s="33"/>
      <c r="Y85" s="33"/>
      <c r="Z85" s="33"/>
      <c r="AA85" s="33"/>
      <c r="AB85" s="33"/>
      <c r="AC85" s="33"/>
      <c r="AD85" s="33"/>
      <c r="AE85" s="33"/>
    </row>
    <row r="86" spans="1:31" s="1" customFormat="1" ht="12" customHeight="1">
      <c r="B86" s="21"/>
      <c r="C86" s="28" t="s">
        <v>112</v>
      </c>
      <c r="L86" s="21"/>
    </row>
    <row r="87" spans="1:31" s="2" customFormat="1" ht="16.5" customHeight="1">
      <c r="A87" s="33"/>
      <c r="B87" s="34"/>
      <c r="C87" s="33"/>
      <c r="D87" s="33"/>
      <c r="E87" s="264" t="s">
        <v>113</v>
      </c>
      <c r="F87" s="267"/>
      <c r="G87" s="267"/>
      <c r="H87" s="267"/>
      <c r="I87" s="33"/>
      <c r="J87" s="33"/>
      <c r="K87" s="33"/>
      <c r="L87" s="43"/>
      <c r="S87" s="33"/>
      <c r="T87" s="33"/>
      <c r="U87" s="33"/>
      <c r="V87" s="33"/>
      <c r="W87" s="33"/>
      <c r="X87" s="33"/>
      <c r="Y87" s="33"/>
      <c r="Z87" s="33"/>
      <c r="AA87" s="33"/>
      <c r="AB87" s="33"/>
      <c r="AC87" s="33"/>
      <c r="AD87" s="33"/>
      <c r="AE87" s="33"/>
    </row>
    <row r="88" spans="1:31" s="2" customFormat="1" ht="12" customHeight="1">
      <c r="A88" s="33"/>
      <c r="B88" s="34"/>
      <c r="C88" s="28" t="s">
        <v>114</v>
      </c>
      <c r="D88" s="33"/>
      <c r="E88" s="33"/>
      <c r="F88" s="33"/>
      <c r="G88" s="33"/>
      <c r="H88" s="33"/>
      <c r="I88" s="33"/>
      <c r="J88" s="33"/>
      <c r="K88" s="33"/>
      <c r="L88" s="43"/>
      <c r="S88" s="33"/>
      <c r="T88" s="33"/>
      <c r="U88" s="33"/>
      <c r="V88" s="33"/>
      <c r="W88" s="33"/>
      <c r="X88" s="33"/>
      <c r="Y88" s="33"/>
      <c r="Z88" s="33"/>
      <c r="AA88" s="33"/>
      <c r="AB88" s="33"/>
      <c r="AC88" s="33"/>
      <c r="AD88" s="33"/>
      <c r="AE88" s="33"/>
    </row>
    <row r="89" spans="1:31" s="2" customFormat="1" ht="16.5" customHeight="1">
      <c r="A89" s="33"/>
      <c r="B89" s="34"/>
      <c r="C89" s="33"/>
      <c r="D89" s="33"/>
      <c r="E89" s="220" t="str">
        <f>E11</f>
        <v>004 - Ostatní a vedlejší náklady</v>
      </c>
      <c r="F89" s="267"/>
      <c r="G89" s="267"/>
      <c r="H89" s="267"/>
      <c r="I89" s="33"/>
      <c r="J89" s="33"/>
      <c r="K89" s="33"/>
      <c r="L89" s="43"/>
      <c r="S89" s="33"/>
      <c r="T89" s="33"/>
      <c r="U89" s="33"/>
      <c r="V89" s="33"/>
      <c r="W89" s="33"/>
      <c r="X89" s="33"/>
      <c r="Y89" s="33"/>
      <c r="Z89" s="33"/>
      <c r="AA89" s="33"/>
      <c r="AB89" s="33"/>
      <c r="AC89" s="33"/>
      <c r="AD89" s="33"/>
      <c r="AE89" s="33"/>
    </row>
    <row r="90" spans="1:31" s="2" customFormat="1" ht="6.95" customHeight="1">
      <c r="A90" s="33"/>
      <c r="B90" s="34"/>
      <c r="C90" s="33"/>
      <c r="D90" s="33"/>
      <c r="E90" s="33"/>
      <c r="F90" s="33"/>
      <c r="G90" s="33"/>
      <c r="H90" s="33"/>
      <c r="I90" s="33"/>
      <c r="J90" s="33"/>
      <c r="K90" s="33"/>
      <c r="L90" s="43"/>
      <c r="S90" s="33"/>
      <c r="T90" s="33"/>
      <c r="U90" s="33"/>
      <c r="V90" s="33"/>
      <c r="W90" s="33"/>
      <c r="X90" s="33"/>
      <c r="Y90" s="33"/>
      <c r="Z90" s="33"/>
      <c r="AA90" s="33"/>
      <c r="AB90" s="33"/>
      <c r="AC90" s="33"/>
      <c r="AD90" s="33"/>
      <c r="AE90" s="33"/>
    </row>
    <row r="91" spans="1:31" s="2" customFormat="1" ht="12" customHeight="1">
      <c r="A91" s="33"/>
      <c r="B91" s="34"/>
      <c r="C91" s="28" t="s">
        <v>20</v>
      </c>
      <c r="D91" s="33"/>
      <c r="E91" s="33"/>
      <c r="F91" s="26" t="str">
        <f>F14</f>
        <v xml:space="preserve"> </v>
      </c>
      <c r="G91" s="33"/>
      <c r="H91" s="33"/>
      <c r="I91" s="28" t="s">
        <v>22</v>
      </c>
      <c r="J91" s="56" t="str">
        <f>IF(J14="","",J14)</f>
        <v>23. 4. 2025</v>
      </c>
      <c r="K91" s="33"/>
      <c r="L91" s="43"/>
      <c r="S91" s="33"/>
      <c r="T91" s="33"/>
      <c r="U91" s="33"/>
      <c r="V91" s="33"/>
      <c r="W91" s="33"/>
      <c r="X91" s="33"/>
      <c r="Y91" s="33"/>
      <c r="Z91" s="33"/>
      <c r="AA91" s="33"/>
      <c r="AB91" s="33"/>
      <c r="AC91" s="33"/>
      <c r="AD91" s="33"/>
      <c r="AE91" s="33"/>
    </row>
    <row r="92" spans="1:31" s="2" customFormat="1" ht="6.95" customHeight="1">
      <c r="A92" s="33"/>
      <c r="B92" s="34"/>
      <c r="C92" s="33"/>
      <c r="D92" s="33"/>
      <c r="E92" s="33"/>
      <c r="F92" s="33"/>
      <c r="G92" s="33"/>
      <c r="H92" s="33"/>
      <c r="I92" s="33"/>
      <c r="J92" s="33"/>
      <c r="K92" s="33"/>
      <c r="L92" s="43"/>
      <c r="S92" s="33"/>
      <c r="T92" s="33"/>
      <c r="U92" s="33"/>
      <c r="V92" s="33"/>
      <c r="W92" s="33"/>
      <c r="X92" s="33"/>
      <c r="Y92" s="33"/>
      <c r="Z92" s="33"/>
      <c r="AA92" s="33"/>
      <c r="AB92" s="33"/>
      <c r="AC92" s="33"/>
      <c r="AD92" s="33"/>
      <c r="AE92" s="33"/>
    </row>
    <row r="93" spans="1:31" s="2" customFormat="1" ht="25.7" customHeight="1">
      <c r="A93" s="33"/>
      <c r="B93" s="34"/>
      <c r="C93" s="28" t="s">
        <v>24</v>
      </c>
      <c r="D93" s="33"/>
      <c r="E93" s="33"/>
      <c r="F93" s="26" t="str">
        <f>E17</f>
        <v>Statutární město Brno</v>
      </c>
      <c r="G93" s="33"/>
      <c r="H93" s="33"/>
      <c r="I93" s="28" t="s">
        <v>30</v>
      </c>
      <c r="J93" s="31" t="str">
        <f>E23</f>
        <v>Sweco a.s., divize Morava</v>
      </c>
      <c r="K93" s="33"/>
      <c r="L93" s="43"/>
      <c r="S93" s="33"/>
      <c r="T93" s="33"/>
      <c r="U93" s="33"/>
      <c r="V93" s="33"/>
      <c r="W93" s="33"/>
      <c r="X93" s="33"/>
      <c r="Y93" s="33"/>
      <c r="Z93" s="33"/>
      <c r="AA93" s="33"/>
      <c r="AB93" s="33"/>
      <c r="AC93" s="33"/>
      <c r="AD93" s="33"/>
      <c r="AE93" s="33"/>
    </row>
    <row r="94" spans="1:31" s="2" customFormat="1" ht="15.2" customHeight="1">
      <c r="A94" s="33"/>
      <c r="B94" s="34"/>
      <c r="C94" s="28" t="s">
        <v>28</v>
      </c>
      <c r="D94" s="33"/>
      <c r="E94" s="33"/>
      <c r="F94" s="26" t="str">
        <f>IF(E20="","",E20)</f>
        <v>Vyplň údaj</v>
      </c>
      <c r="G94" s="33"/>
      <c r="H94" s="33"/>
      <c r="I94" s="28" t="s">
        <v>33</v>
      </c>
      <c r="J94" s="31" t="str">
        <f>E26</f>
        <v xml:space="preserve"> </v>
      </c>
      <c r="K94" s="33"/>
      <c r="L94" s="43"/>
      <c r="S94" s="33"/>
      <c r="T94" s="33"/>
      <c r="U94" s="33"/>
      <c r="V94" s="33"/>
      <c r="W94" s="33"/>
      <c r="X94" s="33"/>
      <c r="Y94" s="33"/>
      <c r="Z94" s="33"/>
      <c r="AA94" s="33"/>
      <c r="AB94" s="33"/>
      <c r="AC94" s="33"/>
      <c r="AD94" s="33"/>
      <c r="AE94" s="33"/>
    </row>
    <row r="95" spans="1:31" s="2" customFormat="1" ht="10.35" customHeight="1">
      <c r="A95" s="33"/>
      <c r="B95" s="34"/>
      <c r="C95" s="33"/>
      <c r="D95" s="33"/>
      <c r="E95" s="33"/>
      <c r="F95" s="33"/>
      <c r="G95" s="33"/>
      <c r="H95" s="33"/>
      <c r="I95" s="33"/>
      <c r="J95" s="33"/>
      <c r="K95" s="33"/>
      <c r="L95" s="43"/>
      <c r="S95" s="33"/>
      <c r="T95" s="33"/>
      <c r="U95" s="33"/>
      <c r="V95" s="33"/>
      <c r="W95" s="33"/>
      <c r="X95" s="33"/>
      <c r="Y95" s="33"/>
      <c r="Z95" s="33"/>
      <c r="AA95" s="33"/>
      <c r="AB95" s="33"/>
      <c r="AC95" s="33"/>
      <c r="AD95" s="33"/>
      <c r="AE95" s="33"/>
    </row>
    <row r="96" spans="1:31" s="2" customFormat="1" ht="29.25" customHeight="1">
      <c r="A96" s="33"/>
      <c r="B96" s="34"/>
      <c r="C96" s="115" t="s">
        <v>119</v>
      </c>
      <c r="D96" s="107"/>
      <c r="E96" s="107"/>
      <c r="F96" s="107"/>
      <c r="G96" s="107"/>
      <c r="H96" s="107"/>
      <c r="I96" s="107"/>
      <c r="J96" s="116" t="s">
        <v>120</v>
      </c>
      <c r="K96" s="107"/>
      <c r="L96" s="43"/>
      <c r="S96" s="33"/>
      <c r="T96" s="33"/>
      <c r="U96" s="33"/>
      <c r="V96" s="33"/>
      <c r="W96" s="33"/>
      <c r="X96" s="33"/>
      <c r="Y96" s="33"/>
      <c r="Z96" s="33"/>
      <c r="AA96" s="33"/>
      <c r="AB96" s="33"/>
      <c r="AC96" s="33"/>
      <c r="AD96" s="33"/>
      <c r="AE96" s="33"/>
    </row>
    <row r="97" spans="1:47" s="2" customFormat="1" ht="10.35" customHeight="1">
      <c r="A97" s="33"/>
      <c r="B97" s="34"/>
      <c r="C97" s="33"/>
      <c r="D97" s="33"/>
      <c r="E97" s="33"/>
      <c r="F97" s="33"/>
      <c r="G97" s="33"/>
      <c r="H97" s="33"/>
      <c r="I97" s="33"/>
      <c r="J97" s="33"/>
      <c r="K97" s="33"/>
      <c r="L97" s="43"/>
      <c r="S97" s="33"/>
      <c r="T97" s="33"/>
      <c r="U97" s="33"/>
      <c r="V97" s="33"/>
      <c r="W97" s="33"/>
      <c r="X97" s="33"/>
      <c r="Y97" s="33"/>
      <c r="Z97" s="33"/>
      <c r="AA97" s="33"/>
      <c r="AB97" s="33"/>
      <c r="AC97" s="33"/>
      <c r="AD97" s="33"/>
      <c r="AE97" s="33"/>
    </row>
    <row r="98" spans="1:47" s="2" customFormat="1" ht="22.9" customHeight="1">
      <c r="A98" s="33"/>
      <c r="B98" s="34"/>
      <c r="C98" s="117" t="s">
        <v>121</v>
      </c>
      <c r="D98" s="33"/>
      <c r="E98" s="33"/>
      <c r="F98" s="33"/>
      <c r="G98" s="33"/>
      <c r="H98" s="33"/>
      <c r="I98" s="33"/>
      <c r="J98" s="72">
        <f>J139</f>
        <v>0</v>
      </c>
      <c r="K98" s="33"/>
      <c r="L98" s="43"/>
      <c r="S98" s="33"/>
      <c r="T98" s="33"/>
      <c r="U98" s="33"/>
      <c r="V98" s="33"/>
      <c r="W98" s="33"/>
      <c r="X98" s="33"/>
      <c r="Y98" s="33"/>
      <c r="Z98" s="33"/>
      <c r="AA98" s="33"/>
      <c r="AB98" s="33"/>
      <c r="AC98" s="33"/>
      <c r="AD98" s="33"/>
      <c r="AE98" s="33"/>
      <c r="AU98" s="18" t="s">
        <v>122</v>
      </c>
    </row>
    <row r="99" spans="1:47" s="9" customFormat="1" ht="24.95" customHeight="1">
      <c r="B99" s="118"/>
      <c r="D99" s="119" t="s">
        <v>123</v>
      </c>
      <c r="E99" s="120"/>
      <c r="F99" s="120"/>
      <c r="G99" s="120"/>
      <c r="H99" s="120"/>
      <c r="I99" s="120"/>
      <c r="J99" s="121">
        <f>J140</f>
        <v>0</v>
      </c>
      <c r="L99" s="118"/>
    </row>
    <row r="100" spans="1:47" s="10" customFormat="1" ht="19.899999999999999" customHeight="1">
      <c r="B100" s="122"/>
      <c r="D100" s="123" t="s">
        <v>2161</v>
      </c>
      <c r="E100" s="124"/>
      <c r="F100" s="124"/>
      <c r="G100" s="124"/>
      <c r="H100" s="124"/>
      <c r="I100" s="124"/>
      <c r="J100" s="125">
        <f>J141</f>
        <v>0</v>
      </c>
      <c r="L100" s="122"/>
    </row>
    <row r="101" spans="1:47" s="10" customFormat="1" ht="14.85" customHeight="1">
      <c r="B101" s="122"/>
      <c r="D101" s="123" t="s">
        <v>2162</v>
      </c>
      <c r="E101" s="124"/>
      <c r="F101" s="124"/>
      <c r="G101" s="124"/>
      <c r="H101" s="124"/>
      <c r="I101" s="124"/>
      <c r="J101" s="125">
        <f>J142</f>
        <v>0</v>
      </c>
      <c r="L101" s="122"/>
    </row>
    <row r="102" spans="1:47" s="10" customFormat="1" ht="14.85" customHeight="1">
      <c r="B102" s="122"/>
      <c r="D102" s="123" t="s">
        <v>2163</v>
      </c>
      <c r="E102" s="124"/>
      <c r="F102" s="124"/>
      <c r="G102" s="124"/>
      <c r="H102" s="124"/>
      <c r="I102" s="124"/>
      <c r="J102" s="125">
        <f>J145</f>
        <v>0</v>
      </c>
      <c r="L102" s="122"/>
    </row>
    <row r="103" spans="1:47" s="10" customFormat="1" ht="14.85" customHeight="1">
      <c r="B103" s="122"/>
      <c r="D103" s="123" t="s">
        <v>2164</v>
      </c>
      <c r="E103" s="124"/>
      <c r="F103" s="124"/>
      <c r="G103" s="124"/>
      <c r="H103" s="124"/>
      <c r="I103" s="124"/>
      <c r="J103" s="125">
        <f>J152</f>
        <v>0</v>
      </c>
      <c r="L103" s="122"/>
    </row>
    <row r="104" spans="1:47" s="10" customFormat="1" ht="14.85" customHeight="1">
      <c r="B104" s="122"/>
      <c r="D104" s="123" t="s">
        <v>2165</v>
      </c>
      <c r="E104" s="124"/>
      <c r="F104" s="124"/>
      <c r="G104" s="124"/>
      <c r="H104" s="124"/>
      <c r="I104" s="124"/>
      <c r="J104" s="125">
        <f>J155</f>
        <v>0</v>
      </c>
      <c r="L104" s="122"/>
    </row>
    <row r="105" spans="1:47" s="10" customFormat="1" ht="19.899999999999999" customHeight="1">
      <c r="B105" s="122"/>
      <c r="D105" s="123" t="s">
        <v>2166</v>
      </c>
      <c r="E105" s="124"/>
      <c r="F105" s="124"/>
      <c r="G105" s="124"/>
      <c r="H105" s="124"/>
      <c r="I105" s="124"/>
      <c r="J105" s="125">
        <f>J158</f>
        <v>0</v>
      </c>
      <c r="L105" s="122"/>
    </row>
    <row r="106" spans="1:47" s="10" customFormat="1" ht="14.85" customHeight="1">
      <c r="B106" s="122"/>
      <c r="D106" s="123" t="s">
        <v>2167</v>
      </c>
      <c r="E106" s="124"/>
      <c r="F106" s="124"/>
      <c r="G106" s="124"/>
      <c r="H106" s="124"/>
      <c r="I106" s="124"/>
      <c r="J106" s="125">
        <f>J159</f>
        <v>0</v>
      </c>
      <c r="L106" s="122"/>
    </row>
    <row r="107" spans="1:47" s="10" customFormat="1" ht="19.899999999999999" customHeight="1">
      <c r="B107" s="122"/>
      <c r="D107" s="123" t="s">
        <v>2168</v>
      </c>
      <c r="E107" s="124"/>
      <c r="F107" s="124"/>
      <c r="G107" s="124"/>
      <c r="H107" s="124"/>
      <c r="I107" s="124"/>
      <c r="J107" s="125">
        <f>J162</f>
        <v>0</v>
      </c>
      <c r="L107" s="122"/>
    </row>
    <row r="108" spans="1:47" s="10" customFormat="1" ht="14.85" customHeight="1">
      <c r="B108" s="122"/>
      <c r="D108" s="123" t="s">
        <v>2169</v>
      </c>
      <c r="E108" s="124"/>
      <c r="F108" s="124"/>
      <c r="G108" s="124"/>
      <c r="H108" s="124"/>
      <c r="I108" s="124"/>
      <c r="J108" s="125">
        <f>J163</f>
        <v>0</v>
      </c>
      <c r="L108" s="122"/>
    </row>
    <row r="109" spans="1:47" s="10" customFormat="1" ht="14.85" customHeight="1">
      <c r="B109" s="122"/>
      <c r="D109" s="123" t="s">
        <v>2170</v>
      </c>
      <c r="E109" s="124"/>
      <c r="F109" s="124"/>
      <c r="G109" s="124"/>
      <c r="H109" s="124"/>
      <c r="I109" s="124"/>
      <c r="J109" s="125">
        <f>J166</f>
        <v>0</v>
      </c>
      <c r="L109" s="122"/>
    </row>
    <row r="110" spans="1:47" s="10" customFormat="1" ht="14.85" customHeight="1">
      <c r="B110" s="122"/>
      <c r="D110" s="123" t="s">
        <v>2171</v>
      </c>
      <c r="E110" s="124"/>
      <c r="F110" s="124"/>
      <c r="G110" s="124"/>
      <c r="H110" s="124"/>
      <c r="I110" s="124"/>
      <c r="J110" s="125">
        <f>J169</f>
        <v>0</v>
      </c>
      <c r="L110" s="122"/>
    </row>
    <row r="111" spans="1:47" s="10" customFormat="1" ht="14.85" customHeight="1">
      <c r="B111" s="122"/>
      <c r="D111" s="123" t="s">
        <v>2172</v>
      </c>
      <c r="E111" s="124"/>
      <c r="F111" s="124"/>
      <c r="G111" s="124"/>
      <c r="H111" s="124"/>
      <c r="I111" s="124"/>
      <c r="J111" s="125">
        <f>J172</f>
        <v>0</v>
      </c>
      <c r="L111" s="122"/>
    </row>
    <row r="112" spans="1:47" s="10" customFormat="1" ht="14.85" customHeight="1">
      <c r="B112" s="122"/>
      <c r="D112" s="123" t="s">
        <v>2173</v>
      </c>
      <c r="E112" s="124"/>
      <c r="F112" s="124"/>
      <c r="G112" s="124"/>
      <c r="H112" s="124"/>
      <c r="I112" s="124"/>
      <c r="J112" s="125">
        <f>J175</f>
        <v>0</v>
      </c>
      <c r="L112" s="122"/>
    </row>
    <row r="113" spans="1:31" s="10" customFormat="1" ht="14.85" customHeight="1">
      <c r="B113" s="122"/>
      <c r="D113" s="123" t="s">
        <v>2174</v>
      </c>
      <c r="E113" s="124"/>
      <c r="F113" s="124"/>
      <c r="G113" s="124"/>
      <c r="H113" s="124"/>
      <c r="I113" s="124"/>
      <c r="J113" s="125">
        <f>J178</f>
        <v>0</v>
      </c>
      <c r="L113" s="122"/>
    </row>
    <row r="114" spans="1:31" s="10" customFormat="1" ht="14.85" customHeight="1">
      <c r="B114" s="122"/>
      <c r="D114" s="123" t="s">
        <v>2175</v>
      </c>
      <c r="E114" s="124"/>
      <c r="F114" s="124"/>
      <c r="G114" s="124"/>
      <c r="H114" s="124"/>
      <c r="I114" s="124"/>
      <c r="J114" s="125">
        <f>J185</f>
        <v>0</v>
      </c>
      <c r="L114" s="122"/>
    </row>
    <row r="115" spans="1:31" s="10" customFormat="1" ht="14.85" customHeight="1">
      <c r="B115" s="122"/>
      <c r="D115" s="123" t="s">
        <v>2176</v>
      </c>
      <c r="E115" s="124"/>
      <c r="F115" s="124"/>
      <c r="G115" s="124"/>
      <c r="H115" s="124"/>
      <c r="I115" s="124"/>
      <c r="J115" s="125">
        <f>J188</f>
        <v>0</v>
      </c>
      <c r="L115" s="122"/>
    </row>
    <row r="116" spans="1:31" s="10" customFormat="1" ht="14.85" customHeight="1">
      <c r="B116" s="122"/>
      <c r="D116" s="123" t="s">
        <v>2177</v>
      </c>
      <c r="E116" s="124"/>
      <c r="F116" s="124"/>
      <c r="G116" s="124"/>
      <c r="H116" s="124"/>
      <c r="I116" s="124"/>
      <c r="J116" s="125">
        <f>J191</f>
        <v>0</v>
      </c>
      <c r="L116" s="122"/>
    </row>
    <row r="117" spans="1:31" s="10" customFormat="1" ht="14.85" customHeight="1">
      <c r="B117" s="122"/>
      <c r="D117" s="123" t="s">
        <v>2178</v>
      </c>
      <c r="E117" s="124"/>
      <c r="F117" s="124"/>
      <c r="G117" s="124"/>
      <c r="H117" s="124"/>
      <c r="I117" s="124"/>
      <c r="J117" s="125">
        <f>J194</f>
        <v>0</v>
      </c>
      <c r="L117" s="122"/>
    </row>
    <row r="118" spans="1:31" s="2" customFormat="1" ht="21.75" customHeight="1">
      <c r="A118" s="33"/>
      <c r="B118" s="34"/>
      <c r="C118" s="33"/>
      <c r="D118" s="33"/>
      <c r="E118" s="33"/>
      <c r="F118" s="33"/>
      <c r="G118" s="33"/>
      <c r="H118" s="33"/>
      <c r="I118" s="33"/>
      <c r="J118" s="33"/>
      <c r="K118" s="33"/>
      <c r="L118" s="43"/>
      <c r="S118" s="33"/>
      <c r="T118" s="33"/>
      <c r="U118" s="33"/>
      <c r="V118" s="33"/>
      <c r="W118" s="33"/>
      <c r="X118" s="33"/>
      <c r="Y118" s="33"/>
      <c r="Z118" s="33"/>
      <c r="AA118" s="33"/>
      <c r="AB118" s="33"/>
      <c r="AC118" s="33"/>
      <c r="AD118" s="33"/>
      <c r="AE118" s="33"/>
    </row>
    <row r="119" spans="1:31" s="2" customFormat="1" ht="6.95" customHeight="1">
      <c r="A119" s="33"/>
      <c r="B119" s="48"/>
      <c r="C119" s="49"/>
      <c r="D119" s="49"/>
      <c r="E119" s="49"/>
      <c r="F119" s="49"/>
      <c r="G119" s="49"/>
      <c r="H119" s="49"/>
      <c r="I119" s="49"/>
      <c r="J119" s="49"/>
      <c r="K119" s="49"/>
      <c r="L119" s="43"/>
      <c r="S119" s="33"/>
      <c r="T119" s="33"/>
      <c r="U119" s="33"/>
      <c r="V119" s="33"/>
      <c r="W119" s="33"/>
      <c r="X119" s="33"/>
      <c r="Y119" s="33"/>
      <c r="Z119" s="33"/>
      <c r="AA119" s="33"/>
      <c r="AB119" s="33"/>
      <c r="AC119" s="33"/>
      <c r="AD119" s="33"/>
      <c r="AE119" s="33"/>
    </row>
    <row r="123" spans="1:31" s="2" customFormat="1" ht="6.95" customHeight="1">
      <c r="A123" s="33"/>
      <c r="B123" s="50"/>
      <c r="C123" s="51"/>
      <c r="D123" s="51"/>
      <c r="E123" s="51"/>
      <c r="F123" s="51"/>
      <c r="G123" s="51"/>
      <c r="H123" s="51"/>
      <c r="I123" s="51"/>
      <c r="J123" s="51"/>
      <c r="K123" s="51"/>
      <c r="L123" s="43"/>
      <c r="S123" s="33"/>
      <c r="T123" s="33"/>
      <c r="U123" s="33"/>
      <c r="V123" s="33"/>
      <c r="W123" s="33"/>
      <c r="X123" s="33"/>
      <c r="Y123" s="33"/>
      <c r="Z123" s="33"/>
      <c r="AA123" s="33"/>
      <c r="AB123" s="33"/>
      <c r="AC123" s="33"/>
      <c r="AD123" s="33"/>
      <c r="AE123" s="33"/>
    </row>
    <row r="124" spans="1:31" s="2" customFormat="1" ht="24.95" customHeight="1">
      <c r="A124" s="33"/>
      <c r="B124" s="34"/>
      <c r="C124" s="22" t="s">
        <v>142</v>
      </c>
      <c r="D124" s="33"/>
      <c r="E124" s="33"/>
      <c r="F124" s="33"/>
      <c r="G124" s="33"/>
      <c r="H124" s="33"/>
      <c r="I124" s="33"/>
      <c r="J124" s="33"/>
      <c r="K124" s="33"/>
      <c r="L124" s="43"/>
      <c r="S124" s="33"/>
      <c r="T124" s="33"/>
      <c r="U124" s="33"/>
      <c r="V124" s="33"/>
      <c r="W124" s="33"/>
      <c r="X124" s="33"/>
      <c r="Y124" s="33"/>
      <c r="Z124" s="33"/>
      <c r="AA124" s="33"/>
      <c r="AB124" s="33"/>
      <c r="AC124" s="33"/>
      <c r="AD124" s="33"/>
      <c r="AE124" s="33"/>
    </row>
    <row r="125" spans="1:31" s="2" customFormat="1" ht="6.95" customHeight="1">
      <c r="A125" s="33"/>
      <c r="B125" s="34"/>
      <c r="C125" s="33"/>
      <c r="D125" s="33"/>
      <c r="E125" s="33"/>
      <c r="F125" s="33"/>
      <c r="G125" s="33"/>
      <c r="H125" s="33"/>
      <c r="I125" s="33"/>
      <c r="J125" s="33"/>
      <c r="K125" s="33"/>
      <c r="L125" s="43"/>
      <c r="S125" s="33"/>
      <c r="T125" s="33"/>
      <c r="U125" s="33"/>
      <c r="V125" s="33"/>
      <c r="W125" s="33"/>
      <c r="X125" s="33"/>
      <c r="Y125" s="33"/>
      <c r="Z125" s="33"/>
      <c r="AA125" s="33"/>
      <c r="AB125" s="33"/>
      <c r="AC125" s="33"/>
      <c r="AD125" s="33"/>
      <c r="AE125" s="33"/>
    </row>
    <row r="126" spans="1:31" s="2" customFormat="1" ht="12" customHeight="1">
      <c r="A126" s="33"/>
      <c r="B126" s="34"/>
      <c r="C126" s="28" t="s">
        <v>16</v>
      </c>
      <c r="D126" s="33"/>
      <c r="E126" s="33"/>
      <c r="F126" s="33"/>
      <c r="G126" s="33"/>
      <c r="H126" s="33"/>
      <c r="I126" s="33"/>
      <c r="J126" s="33"/>
      <c r="K126" s="33"/>
      <c r="L126" s="43"/>
      <c r="S126" s="33"/>
      <c r="T126" s="33"/>
      <c r="U126" s="33"/>
      <c r="V126" s="33"/>
      <c r="W126" s="33"/>
      <c r="X126" s="33"/>
      <c r="Y126" s="33"/>
      <c r="Z126" s="33"/>
      <c r="AA126" s="33"/>
      <c r="AB126" s="33"/>
      <c r="AC126" s="33"/>
      <c r="AD126" s="33"/>
      <c r="AE126" s="33"/>
    </row>
    <row r="127" spans="1:31" s="2" customFormat="1" ht="16.5" customHeight="1">
      <c r="A127" s="33"/>
      <c r="B127" s="34"/>
      <c r="C127" s="33"/>
      <c r="D127" s="33"/>
      <c r="E127" s="264" t="str">
        <f>E7</f>
        <v>Brno, VDJ Chochola, rekonstrukce stavební části a technologie</v>
      </c>
      <c r="F127" s="265"/>
      <c r="G127" s="265"/>
      <c r="H127" s="265"/>
      <c r="I127" s="33"/>
      <c r="J127" s="33"/>
      <c r="K127" s="33"/>
      <c r="L127" s="43"/>
      <c r="S127" s="33"/>
      <c r="T127" s="33"/>
      <c r="U127" s="33"/>
      <c r="V127" s="33"/>
      <c r="W127" s="33"/>
      <c r="X127" s="33"/>
      <c r="Y127" s="33"/>
      <c r="Z127" s="33"/>
      <c r="AA127" s="33"/>
      <c r="AB127" s="33"/>
      <c r="AC127" s="33"/>
      <c r="AD127" s="33"/>
      <c r="AE127" s="33"/>
    </row>
    <row r="128" spans="1:31" s="1" customFormat="1" ht="12" customHeight="1">
      <c r="B128" s="21"/>
      <c r="C128" s="28" t="s">
        <v>112</v>
      </c>
      <c r="L128" s="21"/>
    </row>
    <row r="129" spans="1:65" s="2" customFormat="1" ht="16.5" customHeight="1">
      <c r="A129" s="33"/>
      <c r="B129" s="34"/>
      <c r="C129" s="33"/>
      <c r="D129" s="33"/>
      <c r="E129" s="264" t="s">
        <v>113</v>
      </c>
      <c r="F129" s="267"/>
      <c r="G129" s="267"/>
      <c r="H129" s="267"/>
      <c r="I129" s="33"/>
      <c r="J129" s="33"/>
      <c r="K129" s="33"/>
      <c r="L129" s="43"/>
      <c r="S129" s="33"/>
      <c r="T129" s="33"/>
      <c r="U129" s="33"/>
      <c r="V129" s="33"/>
      <c r="W129" s="33"/>
      <c r="X129" s="33"/>
      <c r="Y129" s="33"/>
      <c r="Z129" s="33"/>
      <c r="AA129" s="33"/>
      <c r="AB129" s="33"/>
      <c r="AC129" s="33"/>
      <c r="AD129" s="33"/>
      <c r="AE129" s="33"/>
    </row>
    <row r="130" spans="1:65" s="2" customFormat="1" ht="12" customHeight="1">
      <c r="A130" s="33"/>
      <c r="B130" s="34"/>
      <c r="C130" s="28" t="s">
        <v>114</v>
      </c>
      <c r="D130" s="33"/>
      <c r="E130" s="33"/>
      <c r="F130" s="33"/>
      <c r="G130" s="33"/>
      <c r="H130" s="33"/>
      <c r="I130" s="33"/>
      <c r="J130" s="33"/>
      <c r="K130" s="33"/>
      <c r="L130" s="43"/>
      <c r="S130" s="33"/>
      <c r="T130" s="33"/>
      <c r="U130" s="33"/>
      <c r="V130" s="33"/>
      <c r="W130" s="33"/>
      <c r="X130" s="33"/>
      <c r="Y130" s="33"/>
      <c r="Z130" s="33"/>
      <c r="AA130" s="33"/>
      <c r="AB130" s="33"/>
      <c r="AC130" s="33"/>
      <c r="AD130" s="33"/>
      <c r="AE130" s="33"/>
    </row>
    <row r="131" spans="1:65" s="2" customFormat="1" ht="16.5" customHeight="1">
      <c r="A131" s="33"/>
      <c r="B131" s="34"/>
      <c r="C131" s="33"/>
      <c r="D131" s="33"/>
      <c r="E131" s="220" t="str">
        <f>E11</f>
        <v>004 - Ostatní a vedlejší náklady</v>
      </c>
      <c r="F131" s="267"/>
      <c r="G131" s="267"/>
      <c r="H131" s="267"/>
      <c r="I131" s="33"/>
      <c r="J131" s="33"/>
      <c r="K131" s="33"/>
      <c r="L131" s="43"/>
      <c r="S131" s="33"/>
      <c r="T131" s="33"/>
      <c r="U131" s="33"/>
      <c r="V131" s="33"/>
      <c r="W131" s="33"/>
      <c r="X131" s="33"/>
      <c r="Y131" s="33"/>
      <c r="Z131" s="33"/>
      <c r="AA131" s="33"/>
      <c r="AB131" s="33"/>
      <c r="AC131" s="33"/>
      <c r="AD131" s="33"/>
      <c r="AE131" s="33"/>
    </row>
    <row r="132" spans="1:65" s="2" customFormat="1" ht="6.95" customHeight="1">
      <c r="A132" s="33"/>
      <c r="B132" s="34"/>
      <c r="C132" s="33"/>
      <c r="D132" s="33"/>
      <c r="E132" s="33"/>
      <c r="F132" s="33"/>
      <c r="G132" s="33"/>
      <c r="H132" s="33"/>
      <c r="I132" s="33"/>
      <c r="J132" s="33"/>
      <c r="K132" s="33"/>
      <c r="L132" s="43"/>
      <c r="S132" s="33"/>
      <c r="T132" s="33"/>
      <c r="U132" s="33"/>
      <c r="V132" s="33"/>
      <c r="W132" s="33"/>
      <c r="X132" s="33"/>
      <c r="Y132" s="33"/>
      <c r="Z132" s="33"/>
      <c r="AA132" s="33"/>
      <c r="AB132" s="33"/>
      <c r="AC132" s="33"/>
      <c r="AD132" s="33"/>
      <c r="AE132" s="33"/>
    </row>
    <row r="133" spans="1:65" s="2" customFormat="1" ht="12" customHeight="1">
      <c r="A133" s="33"/>
      <c r="B133" s="34"/>
      <c r="C133" s="28" t="s">
        <v>20</v>
      </c>
      <c r="D133" s="33"/>
      <c r="E133" s="33"/>
      <c r="F133" s="26" t="str">
        <f>F14</f>
        <v xml:space="preserve"> </v>
      </c>
      <c r="G133" s="33"/>
      <c r="H133" s="33"/>
      <c r="I133" s="28" t="s">
        <v>22</v>
      </c>
      <c r="J133" s="56" t="str">
        <f>IF(J14="","",J14)</f>
        <v>23. 4. 2025</v>
      </c>
      <c r="K133" s="33"/>
      <c r="L133" s="43"/>
      <c r="S133" s="33"/>
      <c r="T133" s="33"/>
      <c r="U133" s="33"/>
      <c r="V133" s="33"/>
      <c r="W133" s="33"/>
      <c r="X133" s="33"/>
      <c r="Y133" s="33"/>
      <c r="Z133" s="33"/>
      <c r="AA133" s="33"/>
      <c r="AB133" s="33"/>
      <c r="AC133" s="33"/>
      <c r="AD133" s="33"/>
      <c r="AE133" s="33"/>
    </row>
    <row r="134" spans="1:65" s="2" customFormat="1" ht="6.95" customHeight="1">
      <c r="A134" s="33"/>
      <c r="B134" s="34"/>
      <c r="C134" s="33"/>
      <c r="D134" s="33"/>
      <c r="E134" s="33"/>
      <c r="F134" s="33"/>
      <c r="G134" s="33"/>
      <c r="H134" s="33"/>
      <c r="I134" s="33"/>
      <c r="J134" s="33"/>
      <c r="K134" s="33"/>
      <c r="L134" s="43"/>
      <c r="S134" s="33"/>
      <c r="T134" s="33"/>
      <c r="U134" s="33"/>
      <c r="V134" s="33"/>
      <c r="W134" s="33"/>
      <c r="X134" s="33"/>
      <c r="Y134" s="33"/>
      <c r="Z134" s="33"/>
      <c r="AA134" s="33"/>
      <c r="AB134" s="33"/>
      <c r="AC134" s="33"/>
      <c r="AD134" s="33"/>
      <c r="AE134" s="33"/>
    </row>
    <row r="135" spans="1:65" s="2" customFormat="1" ht="25.7" customHeight="1">
      <c r="A135" s="33"/>
      <c r="B135" s="34"/>
      <c r="C135" s="28" t="s">
        <v>24</v>
      </c>
      <c r="D135" s="33"/>
      <c r="E135" s="33"/>
      <c r="F135" s="26" t="str">
        <f>E17</f>
        <v>Statutární město Brno</v>
      </c>
      <c r="G135" s="33"/>
      <c r="H135" s="33"/>
      <c r="I135" s="28" t="s">
        <v>30</v>
      </c>
      <c r="J135" s="31" t="str">
        <f>E23</f>
        <v>Sweco a.s., divize Morava</v>
      </c>
      <c r="K135" s="33"/>
      <c r="L135" s="43"/>
      <c r="S135" s="33"/>
      <c r="T135" s="33"/>
      <c r="U135" s="33"/>
      <c r="V135" s="33"/>
      <c r="W135" s="33"/>
      <c r="X135" s="33"/>
      <c r="Y135" s="33"/>
      <c r="Z135" s="33"/>
      <c r="AA135" s="33"/>
      <c r="AB135" s="33"/>
      <c r="AC135" s="33"/>
      <c r="AD135" s="33"/>
      <c r="AE135" s="33"/>
    </row>
    <row r="136" spans="1:65" s="2" customFormat="1" ht="15.2" customHeight="1">
      <c r="A136" s="33"/>
      <c r="B136" s="34"/>
      <c r="C136" s="28" t="s">
        <v>28</v>
      </c>
      <c r="D136" s="33"/>
      <c r="E136" s="33"/>
      <c r="F136" s="26" t="str">
        <f>IF(E20="","",E20)</f>
        <v>Vyplň údaj</v>
      </c>
      <c r="G136" s="33"/>
      <c r="H136" s="33"/>
      <c r="I136" s="28" t="s">
        <v>33</v>
      </c>
      <c r="J136" s="31" t="str">
        <f>E26</f>
        <v xml:space="preserve"> </v>
      </c>
      <c r="K136" s="33"/>
      <c r="L136" s="43"/>
      <c r="S136" s="33"/>
      <c r="T136" s="33"/>
      <c r="U136" s="33"/>
      <c r="V136" s="33"/>
      <c r="W136" s="33"/>
      <c r="X136" s="33"/>
      <c r="Y136" s="33"/>
      <c r="Z136" s="33"/>
      <c r="AA136" s="33"/>
      <c r="AB136" s="33"/>
      <c r="AC136" s="33"/>
      <c r="AD136" s="33"/>
      <c r="AE136" s="33"/>
    </row>
    <row r="137" spans="1:65" s="2" customFormat="1" ht="10.35" customHeight="1">
      <c r="A137" s="33"/>
      <c r="B137" s="34"/>
      <c r="C137" s="33"/>
      <c r="D137" s="33"/>
      <c r="E137" s="33"/>
      <c r="F137" s="33"/>
      <c r="G137" s="33"/>
      <c r="H137" s="33"/>
      <c r="I137" s="33"/>
      <c r="J137" s="33"/>
      <c r="K137" s="33"/>
      <c r="L137" s="43"/>
      <c r="S137" s="33"/>
      <c r="T137" s="33"/>
      <c r="U137" s="33"/>
      <c r="V137" s="33"/>
      <c r="W137" s="33"/>
      <c r="X137" s="33"/>
      <c r="Y137" s="33"/>
      <c r="Z137" s="33"/>
      <c r="AA137" s="33"/>
      <c r="AB137" s="33"/>
      <c r="AC137" s="33"/>
      <c r="AD137" s="33"/>
      <c r="AE137" s="33"/>
    </row>
    <row r="138" spans="1:65" s="11" customFormat="1" ht="29.25" customHeight="1">
      <c r="A138" s="126"/>
      <c r="B138" s="127"/>
      <c r="C138" s="128" t="s">
        <v>143</v>
      </c>
      <c r="D138" s="129" t="s">
        <v>60</v>
      </c>
      <c r="E138" s="129" t="s">
        <v>56</v>
      </c>
      <c r="F138" s="129" t="s">
        <v>57</v>
      </c>
      <c r="G138" s="129" t="s">
        <v>144</v>
      </c>
      <c r="H138" s="129" t="s">
        <v>145</v>
      </c>
      <c r="I138" s="129" t="s">
        <v>146</v>
      </c>
      <c r="J138" s="129" t="s">
        <v>120</v>
      </c>
      <c r="K138" s="130" t="s">
        <v>147</v>
      </c>
      <c r="L138" s="131"/>
      <c r="M138" s="63" t="s">
        <v>1</v>
      </c>
      <c r="N138" s="64" t="s">
        <v>39</v>
      </c>
      <c r="O138" s="64" t="s">
        <v>148</v>
      </c>
      <c r="P138" s="64" t="s">
        <v>149</v>
      </c>
      <c r="Q138" s="64" t="s">
        <v>150</v>
      </c>
      <c r="R138" s="64" t="s">
        <v>151</v>
      </c>
      <c r="S138" s="64" t="s">
        <v>152</v>
      </c>
      <c r="T138" s="65" t="s">
        <v>153</v>
      </c>
      <c r="U138" s="126"/>
      <c r="V138" s="126"/>
      <c r="W138" s="126"/>
      <c r="X138" s="126"/>
      <c r="Y138" s="126"/>
      <c r="Z138" s="126"/>
      <c r="AA138" s="126"/>
      <c r="AB138" s="126"/>
      <c r="AC138" s="126"/>
      <c r="AD138" s="126"/>
      <c r="AE138" s="126"/>
    </row>
    <row r="139" spans="1:65" s="2" customFormat="1" ht="22.9" customHeight="1">
      <c r="A139" s="33"/>
      <c r="B139" s="34"/>
      <c r="C139" s="70" t="s">
        <v>154</v>
      </c>
      <c r="D139" s="33"/>
      <c r="E139" s="33"/>
      <c r="F139" s="33"/>
      <c r="G139" s="33"/>
      <c r="H139" s="33"/>
      <c r="I139" s="33"/>
      <c r="J139" s="132">
        <f>BK139</f>
        <v>0</v>
      </c>
      <c r="K139" s="33"/>
      <c r="L139" s="34"/>
      <c r="M139" s="66"/>
      <c r="N139" s="57"/>
      <c r="O139" s="67"/>
      <c r="P139" s="133">
        <f>P140</f>
        <v>0</v>
      </c>
      <c r="Q139" s="67"/>
      <c r="R139" s="133">
        <f>R140</f>
        <v>0</v>
      </c>
      <c r="S139" s="67"/>
      <c r="T139" s="134">
        <f>T140</f>
        <v>0</v>
      </c>
      <c r="U139" s="33"/>
      <c r="V139" s="33"/>
      <c r="W139" s="33"/>
      <c r="X139" s="33"/>
      <c r="Y139" s="33"/>
      <c r="Z139" s="33"/>
      <c r="AA139" s="33"/>
      <c r="AB139" s="33"/>
      <c r="AC139" s="33"/>
      <c r="AD139" s="33"/>
      <c r="AE139" s="33"/>
      <c r="AT139" s="18" t="s">
        <v>74</v>
      </c>
      <c r="AU139" s="18" t="s">
        <v>122</v>
      </c>
      <c r="BK139" s="135">
        <f>BK140</f>
        <v>0</v>
      </c>
    </row>
    <row r="140" spans="1:65" s="12" customFormat="1" ht="25.9" customHeight="1">
      <c r="B140" s="136"/>
      <c r="D140" s="137" t="s">
        <v>74</v>
      </c>
      <c r="E140" s="138" t="s">
        <v>155</v>
      </c>
      <c r="F140" s="138" t="s">
        <v>156</v>
      </c>
      <c r="I140" s="139"/>
      <c r="J140" s="140">
        <f>BK140</f>
        <v>0</v>
      </c>
      <c r="L140" s="136"/>
      <c r="M140" s="141"/>
      <c r="N140" s="142"/>
      <c r="O140" s="142"/>
      <c r="P140" s="143">
        <f>P141+P158+P162</f>
        <v>0</v>
      </c>
      <c r="Q140" s="142"/>
      <c r="R140" s="143">
        <f>R141+R158+R162</f>
        <v>0</v>
      </c>
      <c r="S140" s="142"/>
      <c r="T140" s="144">
        <f>T141+T158+T162</f>
        <v>0</v>
      </c>
      <c r="AR140" s="137" t="s">
        <v>81</v>
      </c>
      <c r="AT140" s="145" t="s">
        <v>74</v>
      </c>
      <c r="AU140" s="145" t="s">
        <v>75</v>
      </c>
      <c r="AY140" s="137" t="s">
        <v>157</v>
      </c>
      <c r="BK140" s="146">
        <f>BK141+BK158+BK162</f>
        <v>0</v>
      </c>
    </row>
    <row r="141" spans="1:65" s="12" customFormat="1" ht="22.9" customHeight="1">
      <c r="B141" s="136"/>
      <c r="D141" s="137" t="s">
        <v>74</v>
      </c>
      <c r="E141" s="147" t="s">
        <v>1356</v>
      </c>
      <c r="F141" s="147" t="s">
        <v>2179</v>
      </c>
      <c r="I141" s="139"/>
      <c r="J141" s="148">
        <f>BK141</f>
        <v>0</v>
      </c>
      <c r="L141" s="136"/>
      <c r="M141" s="141"/>
      <c r="N141" s="142"/>
      <c r="O141" s="142"/>
      <c r="P141" s="143">
        <f>P142+P145+P152+P155</f>
        <v>0</v>
      </c>
      <c r="Q141" s="142"/>
      <c r="R141" s="143">
        <f>R142+R145+R152+R155</f>
        <v>0</v>
      </c>
      <c r="S141" s="142"/>
      <c r="T141" s="144">
        <f>T142+T145+T152+T155</f>
        <v>0</v>
      </c>
      <c r="AR141" s="137" t="s">
        <v>81</v>
      </c>
      <c r="AT141" s="145" t="s">
        <v>74</v>
      </c>
      <c r="AU141" s="145" t="s">
        <v>81</v>
      </c>
      <c r="AY141" s="137" t="s">
        <v>157</v>
      </c>
      <c r="BK141" s="146">
        <f>BK142+BK145+BK152+BK155</f>
        <v>0</v>
      </c>
    </row>
    <row r="142" spans="1:65" s="12" customFormat="1" ht="20.85" customHeight="1">
      <c r="B142" s="136"/>
      <c r="D142" s="137" t="s">
        <v>74</v>
      </c>
      <c r="E142" s="147" t="s">
        <v>2180</v>
      </c>
      <c r="F142" s="147" t="s">
        <v>2181</v>
      </c>
      <c r="I142" s="139"/>
      <c r="J142" s="148">
        <f>BK142</f>
        <v>0</v>
      </c>
      <c r="L142" s="136"/>
      <c r="M142" s="141"/>
      <c r="N142" s="142"/>
      <c r="O142" s="142"/>
      <c r="P142" s="143">
        <f>SUM(P143:P144)</f>
        <v>0</v>
      </c>
      <c r="Q142" s="142"/>
      <c r="R142" s="143">
        <f>SUM(R143:R144)</f>
        <v>0</v>
      </c>
      <c r="S142" s="142"/>
      <c r="T142" s="144">
        <f>SUM(T143:T144)</f>
        <v>0</v>
      </c>
      <c r="AR142" s="137" t="s">
        <v>81</v>
      </c>
      <c r="AT142" s="145" t="s">
        <v>74</v>
      </c>
      <c r="AU142" s="145" t="s">
        <v>83</v>
      </c>
      <c r="AY142" s="137" t="s">
        <v>157</v>
      </c>
      <c r="BK142" s="146">
        <f>SUM(BK143:BK144)</f>
        <v>0</v>
      </c>
    </row>
    <row r="143" spans="1:65" s="2" customFormat="1" ht="16.5" customHeight="1">
      <c r="A143" s="33"/>
      <c r="B143" s="149"/>
      <c r="C143" s="150" t="s">
        <v>81</v>
      </c>
      <c r="D143" s="150" t="s">
        <v>159</v>
      </c>
      <c r="E143" s="151" t="s">
        <v>2182</v>
      </c>
      <c r="F143" s="152" t="s">
        <v>2183</v>
      </c>
      <c r="G143" s="153" t="s">
        <v>459</v>
      </c>
      <c r="H143" s="154">
        <v>1</v>
      </c>
      <c r="I143" s="155"/>
      <c r="J143" s="156">
        <f>ROUND(I143*H143,2)</f>
        <v>0</v>
      </c>
      <c r="K143" s="152" t="s">
        <v>1</v>
      </c>
      <c r="L143" s="34"/>
      <c r="M143" s="157" t="s">
        <v>1</v>
      </c>
      <c r="N143" s="158" t="s">
        <v>40</v>
      </c>
      <c r="O143" s="59"/>
      <c r="P143" s="159">
        <f>O143*H143</f>
        <v>0</v>
      </c>
      <c r="Q143" s="159">
        <v>0</v>
      </c>
      <c r="R143" s="159">
        <f>Q143*H143</f>
        <v>0</v>
      </c>
      <c r="S143" s="159">
        <v>0</v>
      </c>
      <c r="T143" s="160">
        <f>S143*H143</f>
        <v>0</v>
      </c>
      <c r="U143" s="33"/>
      <c r="V143" s="33"/>
      <c r="W143" s="33"/>
      <c r="X143" s="33"/>
      <c r="Y143" s="33"/>
      <c r="Z143" s="33"/>
      <c r="AA143" s="33"/>
      <c r="AB143" s="33"/>
      <c r="AC143" s="33"/>
      <c r="AD143" s="33"/>
      <c r="AE143" s="33"/>
      <c r="AR143" s="161" t="s">
        <v>164</v>
      </c>
      <c r="AT143" s="161" t="s">
        <v>159</v>
      </c>
      <c r="AU143" s="161" t="s">
        <v>91</v>
      </c>
      <c r="AY143" s="18" t="s">
        <v>157</v>
      </c>
      <c r="BE143" s="162">
        <f>IF(N143="základní",J143,0)</f>
        <v>0</v>
      </c>
      <c r="BF143" s="162">
        <f>IF(N143="snížená",J143,0)</f>
        <v>0</v>
      </c>
      <c r="BG143" s="162">
        <f>IF(N143="zákl. přenesená",J143,0)</f>
        <v>0</v>
      </c>
      <c r="BH143" s="162">
        <f>IF(N143="sníž. přenesená",J143,0)</f>
        <v>0</v>
      </c>
      <c r="BI143" s="162">
        <f>IF(N143="nulová",J143,0)</f>
        <v>0</v>
      </c>
      <c r="BJ143" s="18" t="s">
        <v>81</v>
      </c>
      <c r="BK143" s="162">
        <f>ROUND(I143*H143,2)</f>
        <v>0</v>
      </c>
      <c r="BL143" s="18" t="s">
        <v>164</v>
      </c>
      <c r="BM143" s="161" t="s">
        <v>2184</v>
      </c>
    </row>
    <row r="144" spans="1:65" s="2" customFormat="1" ht="78">
      <c r="A144" s="33"/>
      <c r="B144" s="34"/>
      <c r="C144" s="33"/>
      <c r="D144" s="163" t="s">
        <v>166</v>
      </c>
      <c r="E144" s="33"/>
      <c r="F144" s="164" t="s">
        <v>2185</v>
      </c>
      <c r="G144" s="33"/>
      <c r="H144" s="33"/>
      <c r="I144" s="165"/>
      <c r="J144" s="33"/>
      <c r="K144" s="33"/>
      <c r="L144" s="34"/>
      <c r="M144" s="166"/>
      <c r="N144" s="167"/>
      <c r="O144" s="59"/>
      <c r="P144" s="59"/>
      <c r="Q144" s="59"/>
      <c r="R144" s="59"/>
      <c r="S144" s="59"/>
      <c r="T144" s="60"/>
      <c r="U144" s="33"/>
      <c r="V144" s="33"/>
      <c r="W144" s="33"/>
      <c r="X144" s="33"/>
      <c r="Y144" s="33"/>
      <c r="Z144" s="33"/>
      <c r="AA144" s="33"/>
      <c r="AB144" s="33"/>
      <c r="AC144" s="33"/>
      <c r="AD144" s="33"/>
      <c r="AE144" s="33"/>
      <c r="AT144" s="18" t="s">
        <v>166</v>
      </c>
      <c r="AU144" s="18" t="s">
        <v>91</v>
      </c>
    </row>
    <row r="145" spans="1:65" s="12" customFormat="1" ht="20.85" customHeight="1">
      <c r="B145" s="136"/>
      <c r="D145" s="137" t="s">
        <v>74</v>
      </c>
      <c r="E145" s="147" t="s">
        <v>2186</v>
      </c>
      <c r="F145" s="147" t="s">
        <v>2187</v>
      </c>
      <c r="I145" s="139"/>
      <c r="J145" s="148">
        <f>BK145</f>
        <v>0</v>
      </c>
      <c r="L145" s="136"/>
      <c r="M145" s="141"/>
      <c r="N145" s="142"/>
      <c r="O145" s="142"/>
      <c r="P145" s="143">
        <f>SUM(P146:P151)</f>
        <v>0</v>
      </c>
      <c r="Q145" s="142"/>
      <c r="R145" s="143">
        <f>SUM(R146:R151)</f>
        <v>0</v>
      </c>
      <c r="S145" s="142"/>
      <c r="T145" s="144">
        <f>SUM(T146:T151)</f>
        <v>0</v>
      </c>
      <c r="AR145" s="137" t="s">
        <v>81</v>
      </c>
      <c r="AT145" s="145" t="s">
        <v>74</v>
      </c>
      <c r="AU145" s="145" t="s">
        <v>83</v>
      </c>
      <c r="AY145" s="137" t="s">
        <v>157</v>
      </c>
      <c r="BK145" s="146">
        <f>SUM(BK146:BK151)</f>
        <v>0</v>
      </c>
    </row>
    <row r="146" spans="1:65" s="2" customFormat="1" ht="37.9" customHeight="1">
      <c r="A146" s="33"/>
      <c r="B146" s="149"/>
      <c r="C146" s="150" t="s">
        <v>83</v>
      </c>
      <c r="D146" s="150" t="s">
        <v>159</v>
      </c>
      <c r="E146" s="151" t="s">
        <v>2188</v>
      </c>
      <c r="F146" s="152" t="s">
        <v>2189</v>
      </c>
      <c r="G146" s="153" t="s">
        <v>459</v>
      </c>
      <c r="H146" s="154">
        <v>1</v>
      </c>
      <c r="I146" s="155"/>
      <c r="J146" s="156">
        <f>ROUND(I146*H146,2)</f>
        <v>0</v>
      </c>
      <c r="K146" s="152" t="s">
        <v>1</v>
      </c>
      <c r="L146" s="34"/>
      <c r="M146" s="157" t="s">
        <v>1</v>
      </c>
      <c r="N146" s="158" t="s">
        <v>40</v>
      </c>
      <c r="O146" s="59"/>
      <c r="P146" s="159">
        <f>O146*H146</f>
        <v>0</v>
      </c>
      <c r="Q146" s="159">
        <v>0</v>
      </c>
      <c r="R146" s="159">
        <f>Q146*H146</f>
        <v>0</v>
      </c>
      <c r="S146" s="159">
        <v>0</v>
      </c>
      <c r="T146" s="160">
        <f>S146*H146</f>
        <v>0</v>
      </c>
      <c r="U146" s="33"/>
      <c r="V146" s="33"/>
      <c r="W146" s="33"/>
      <c r="X146" s="33"/>
      <c r="Y146" s="33"/>
      <c r="Z146" s="33"/>
      <c r="AA146" s="33"/>
      <c r="AB146" s="33"/>
      <c r="AC146" s="33"/>
      <c r="AD146" s="33"/>
      <c r="AE146" s="33"/>
      <c r="AR146" s="161" t="s">
        <v>164</v>
      </c>
      <c r="AT146" s="161" t="s">
        <v>159</v>
      </c>
      <c r="AU146" s="161" t="s">
        <v>91</v>
      </c>
      <c r="AY146" s="18" t="s">
        <v>157</v>
      </c>
      <c r="BE146" s="162">
        <f>IF(N146="základní",J146,0)</f>
        <v>0</v>
      </c>
      <c r="BF146" s="162">
        <f>IF(N146="snížená",J146,0)</f>
        <v>0</v>
      </c>
      <c r="BG146" s="162">
        <f>IF(N146="zákl. přenesená",J146,0)</f>
        <v>0</v>
      </c>
      <c r="BH146" s="162">
        <f>IF(N146="sníž. přenesená",J146,0)</f>
        <v>0</v>
      </c>
      <c r="BI146" s="162">
        <f>IF(N146="nulová",J146,0)</f>
        <v>0</v>
      </c>
      <c r="BJ146" s="18" t="s">
        <v>81</v>
      </c>
      <c r="BK146" s="162">
        <f>ROUND(I146*H146,2)</f>
        <v>0</v>
      </c>
      <c r="BL146" s="18" t="s">
        <v>164</v>
      </c>
      <c r="BM146" s="161" t="s">
        <v>2190</v>
      </c>
    </row>
    <row r="147" spans="1:65" s="2" customFormat="1" ht="29.25">
      <c r="A147" s="33"/>
      <c r="B147" s="34"/>
      <c r="C147" s="33"/>
      <c r="D147" s="163" t="s">
        <v>166</v>
      </c>
      <c r="E147" s="33"/>
      <c r="F147" s="164" t="s">
        <v>2191</v>
      </c>
      <c r="G147" s="33"/>
      <c r="H147" s="33"/>
      <c r="I147" s="165"/>
      <c r="J147" s="33"/>
      <c r="K147" s="33"/>
      <c r="L147" s="34"/>
      <c r="M147" s="166"/>
      <c r="N147" s="167"/>
      <c r="O147" s="59"/>
      <c r="P147" s="59"/>
      <c r="Q147" s="59"/>
      <c r="R147" s="59"/>
      <c r="S147" s="59"/>
      <c r="T147" s="60"/>
      <c r="U147" s="33"/>
      <c r="V147" s="33"/>
      <c r="W147" s="33"/>
      <c r="X147" s="33"/>
      <c r="Y147" s="33"/>
      <c r="Z147" s="33"/>
      <c r="AA147" s="33"/>
      <c r="AB147" s="33"/>
      <c r="AC147" s="33"/>
      <c r="AD147" s="33"/>
      <c r="AE147" s="33"/>
      <c r="AT147" s="18" t="s">
        <v>166</v>
      </c>
      <c r="AU147" s="18" t="s">
        <v>91</v>
      </c>
    </row>
    <row r="148" spans="1:65" s="2" customFormat="1" ht="24.2" customHeight="1">
      <c r="A148" s="33"/>
      <c r="B148" s="149"/>
      <c r="C148" s="150" t="s">
        <v>91</v>
      </c>
      <c r="D148" s="150" t="s">
        <v>159</v>
      </c>
      <c r="E148" s="151" t="s">
        <v>2192</v>
      </c>
      <c r="F148" s="152" t="s">
        <v>2193</v>
      </c>
      <c r="G148" s="153" t="s">
        <v>459</v>
      </c>
      <c r="H148" s="154">
        <v>1</v>
      </c>
      <c r="I148" s="155"/>
      <c r="J148" s="156">
        <f>ROUND(I148*H148,2)</f>
        <v>0</v>
      </c>
      <c r="K148" s="152" t="s">
        <v>1</v>
      </c>
      <c r="L148" s="34"/>
      <c r="M148" s="157" t="s">
        <v>1</v>
      </c>
      <c r="N148" s="158" t="s">
        <v>40</v>
      </c>
      <c r="O148" s="59"/>
      <c r="P148" s="159">
        <f>O148*H148</f>
        <v>0</v>
      </c>
      <c r="Q148" s="159">
        <v>0</v>
      </c>
      <c r="R148" s="159">
        <f>Q148*H148</f>
        <v>0</v>
      </c>
      <c r="S148" s="159">
        <v>0</v>
      </c>
      <c r="T148" s="160">
        <f>S148*H148</f>
        <v>0</v>
      </c>
      <c r="U148" s="33"/>
      <c r="V148" s="33"/>
      <c r="W148" s="33"/>
      <c r="X148" s="33"/>
      <c r="Y148" s="33"/>
      <c r="Z148" s="33"/>
      <c r="AA148" s="33"/>
      <c r="AB148" s="33"/>
      <c r="AC148" s="33"/>
      <c r="AD148" s="33"/>
      <c r="AE148" s="33"/>
      <c r="AR148" s="161" t="s">
        <v>164</v>
      </c>
      <c r="AT148" s="161" t="s">
        <v>159</v>
      </c>
      <c r="AU148" s="161" t="s">
        <v>91</v>
      </c>
      <c r="AY148" s="18" t="s">
        <v>157</v>
      </c>
      <c r="BE148" s="162">
        <f>IF(N148="základní",J148,0)</f>
        <v>0</v>
      </c>
      <c r="BF148" s="162">
        <f>IF(N148="snížená",J148,0)</f>
        <v>0</v>
      </c>
      <c r="BG148" s="162">
        <f>IF(N148="zákl. přenesená",J148,0)</f>
        <v>0</v>
      </c>
      <c r="BH148" s="162">
        <f>IF(N148="sníž. přenesená",J148,0)</f>
        <v>0</v>
      </c>
      <c r="BI148" s="162">
        <f>IF(N148="nulová",J148,0)</f>
        <v>0</v>
      </c>
      <c r="BJ148" s="18" t="s">
        <v>81</v>
      </c>
      <c r="BK148" s="162">
        <f>ROUND(I148*H148,2)</f>
        <v>0</v>
      </c>
      <c r="BL148" s="18" t="s">
        <v>164</v>
      </c>
      <c r="BM148" s="161" t="s">
        <v>2194</v>
      </c>
    </row>
    <row r="149" spans="1:65" s="2" customFormat="1" ht="39">
      <c r="A149" s="33"/>
      <c r="B149" s="34"/>
      <c r="C149" s="33"/>
      <c r="D149" s="163" t="s">
        <v>166</v>
      </c>
      <c r="E149" s="33"/>
      <c r="F149" s="164" t="s">
        <v>2195</v>
      </c>
      <c r="G149" s="33"/>
      <c r="H149" s="33"/>
      <c r="I149" s="165"/>
      <c r="J149" s="33"/>
      <c r="K149" s="33"/>
      <c r="L149" s="34"/>
      <c r="M149" s="166"/>
      <c r="N149" s="167"/>
      <c r="O149" s="59"/>
      <c r="P149" s="59"/>
      <c r="Q149" s="59"/>
      <c r="R149" s="59"/>
      <c r="S149" s="59"/>
      <c r="T149" s="60"/>
      <c r="U149" s="33"/>
      <c r="V149" s="33"/>
      <c r="W149" s="33"/>
      <c r="X149" s="33"/>
      <c r="Y149" s="33"/>
      <c r="Z149" s="33"/>
      <c r="AA149" s="33"/>
      <c r="AB149" s="33"/>
      <c r="AC149" s="33"/>
      <c r="AD149" s="33"/>
      <c r="AE149" s="33"/>
      <c r="AT149" s="18" t="s">
        <v>166</v>
      </c>
      <c r="AU149" s="18" t="s">
        <v>91</v>
      </c>
    </row>
    <row r="150" spans="1:65" s="2" customFormat="1" ht="24.2" customHeight="1">
      <c r="A150" s="33"/>
      <c r="B150" s="149"/>
      <c r="C150" s="150" t="s">
        <v>164</v>
      </c>
      <c r="D150" s="150" t="s">
        <v>159</v>
      </c>
      <c r="E150" s="151" t="s">
        <v>2196</v>
      </c>
      <c r="F150" s="152" t="s">
        <v>2197</v>
      </c>
      <c r="G150" s="153" t="s">
        <v>459</v>
      </c>
      <c r="H150" s="154">
        <v>1</v>
      </c>
      <c r="I150" s="155"/>
      <c r="J150" s="156">
        <f>ROUND(I150*H150,2)</f>
        <v>0</v>
      </c>
      <c r="K150" s="152" t="s">
        <v>1</v>
      </c>
      <c r="L150" s="34"/>
      <c r="M150" s="157" t="s">
        <v>1</v>
      </c>
      <c r="N150" s="158" t="s">
        <v>40</v>
      </c>
      <c r="O150" s="59"/>
      <c r="P150" s="159">
        <f>O150*H150</f>
        <v>0</v>
      </c>
      <c r="Q150" s="159">
        <v>0</v>
      </c>
      <c r="R150" s="159">
        <f>Q150*H150</f>
        <v>0</v>
      </c>
      <c r="S150" s="159">
        <v>0</v>
      </c>
      <c r="T150" s="160">
        <f>S150*H150</f>
        <v>0</v>
      </c>
      <c r="U150" s="33"/>
      <c r="V150" s="33"/>
      <c r="W150" s="33"/>
      <c r="X150" s="33"/>
      <c r="Y150" s="33"/>
      <c r="Z150" s="33"/>
      <c r="AA150" s="33"/>
      <c r="AB150" s="33"/>
      <c r="AC150" s="33"/>
      <c r="AD150" s="33"/>
      <c r="AE150" s="33"/>
      <c r="AR150" s="161" t="s">
        <v>164</v>
      </c>
      <c r="AT150" s="161" t="s">
        <v>159</v>
      </c>
      <c r="AU150" s="161" t="s">
        <v>91</v>
      </c>
      <c r="AY150" s="18" t="s">
        <v>157</v>
      </c>
      <c r="BE150" s="162">
        <f>IF(N150="základní",J150,0)</f>
        <v>0</v>
      </c>
      <c r="BF150" s="162">
        <f>IF(N150="snížená",J150,0)</f>
        <v>0</v>
      </c>
      <c r="BG150" s="162">
        <f>IF(N150="zákl. přenesená",J150,0)</f>
        <v>0</v>
      </c>
      <c r="BH150" s="162">
        <f>IF(N150="sníž. přenesená",J150,0)</f>
        <v>0</v>
      </c>
      <c r="BI150" s="162">
        <f>IF(N150="nulová",J150,0)</f>
        <v>0</v>
      </c>
      <c r="BJ150" s="18" t="s">
        <v>81</v>
      </c>
      <c r="BK150" s="162">
        <f>ROUND(I150*H150,2)</f>
        <v>0</v>
      </c>
      <c r="BL150" s="18" t="s">
        <v>164</v>
      </c>
      <c r="BM150" s="161" t="s">
        <v>2198</v>
      </c>
    </row>
    <row r="151" spans="1:65" s="2" customFormat="1" ht="19.5">
      <c r="A151" s="33"/>
      <c r="B151" s="34"/>
      <c r="C151" s="33"/>
      <c r="D151" s="163" t="s">
        <v>166</v>
      </c>
      <c r="E151" s="33"/>
      <c r="F151" s="164" t="s">
        <v>2197</v>
      </c>
      <c r="G151" s="33"/>
      <c r="H151" s="33"/>
      <c r="I151" s="165"/>
      <c r="J151" s="33"/>
      <c r="K151" s="33"/>
      <c r="L151" s="34"/>
      <c r="M151" s="166"/>
      <c r="N151" s="167"/>
      <c r="O151" s="59"/>
      <c r="P151" s="59"/>
      <c r="Q151" s="59"/>
      <c r="R151" s="59"/>
      <c r="S151" s="59"/>
      <c r="T151" s="60"/>
      <c r="U151" s="33"/>
      <c r="V151" s="33"/>
      <c r="W151" s="33"/>
      <c r="X151" s="33"/>
      <c r="Y151" s="33"/>
      <c r="Z151" s="33"/>
      <c r="AA151" s="33"/>
      <c r="AB151" s="33"/>
      <c r="AC151" s="33"/>
      <c r="AD151" s="33"/>
      <c r="AE151" s="33"/>
      <c r="AT151" s="18" t="s">
        <v>166</v>
      </c>
      <c r="AU151" s="18" t="s">
        <v>91</v>
      </c>
    </row>
    <row r="152" spans="1:65" s="12" customFormat="1" ht="20.85" customHeight="1">
      <c r="B152" s="136"/>
      <c r="D152" s="137" t="s">
        <v>74</v>
      </c>
      <c r="E152" s="147" t="s">
        <v>2199</v>
      </c>
      <c r="F152" s="147" t="s">
        <v>2200</v>
      </c>
      <c r="I152" s="139"/>
      <c r="J152" s="148">
        <f>BK152</f>
        <v>0</v>
      </c>
      <c r="L152" s="136"/>
      <c r="M152" s="141"/>
      <c r="N152" s="142"/>
      <c r="O152" s="142"/>
      <c r="P152" s="143">
        <f>SUM(P153:P154)</f>
        <v>0</v>
      </c>
      <c r="Q152" s="142"/>
      <c r="R152" s="143">
        <f>SUM(R153:R154)</f>
        <v>0</v>
      </c>
      <c r="S152" s="142"/>
      <c r="T152" s="144">
        <f>SUM(T153:T154)</f>
        <v>0</v>
      </c>
      <c r="AR152" s="137" t="s">
        <v>81</v>
      </c>
      <c r="AT152" s="145" t="s">
        <v>74</v>
      </c>
      <c r="AU152" s="145" t="s">
        <v>83</v>
      </c>
      <c r="AY152" s="137" t="s">
        <v>157</v>
      </c>
      <c r="BK152" s="146">
        <f>SUM(BK153:BK154)</f>
        <v>0</v>
      </c>
    </row>
    <row r="153" spans="1:65" s="2" customFormat="1" ht="16.5" customHeight="1">
      <c r="A153" s="33"/>
      <c r="B153" s="149"/>
      <c r="C153" s="150" t="s">
        <v>196</v>
      </c>
      <c r="D153" s="150" t="s">
        <v>159</v>
      </c>
      <c r="E153" s="151" t="s">
        <v>2201</v>
      </c>
      <c r="F153" s="152" t="s">
        <v>2202</v>
      </c>
      <c r="G153" s="153" t="s">
        <v>2203</v>
      </c>
      <c r="H153" s="154">
        <v>1</v>
      </c>
      <c r="I153" s="155"/>
      <c r="J153" s="156">
        <f>ROUND(I153*H153,2)</f>
        <v>0</v>
      </c>
      <c r="K153" s="152" t="s">
        <v>1</v>
      </c>
      <c r="L153" s="34"/>
      <c r="M153" s="157" t="s">
        <v>1</v>
      </c>
      <c r="N153" s="158" t="s">
        <v>40</v>
      </c>
      <c r="O153" s="59"/>
      <c r="P153" s="159">
        <f>O153*H153</f>
        <v>0</v>
      </c>
      <c r="Q153" s="159">
        <v>0</v>
      </c>
      <c r="R153" s="159">
        <f>Q153*H153</f>
        <v>0</v>
      </c>
      <c r="S153" s="159">
        <v>0</v>
      </c>
      <c r="T153" s="160">
        <f>S153*H153</f>
        <v>0</v>
      </c>
      <c r="U153" s="33"/>
      <c r="V153" s="33"/>
      <c r="W153" s="33"/>
      <c r="X153" s="33"/>
      <c r="Y153" s="33"/>
      <c r="Z153" s="33"/>
      <c r="AA153" s="33"/>
      <c r="AB153" s="33"/>
      <c r="AC153" s="33"/>
      <c r="AD153" s="33"/>
      <c r="AE153" s="33"/>
      <c r="AR153" s="161" t="s">
        <v>164</v>
      </c>
      <c r="AT153" s="161" t="s">
        <v>159</v>
      </c>
      <c r="AU153" s="161" t="s">
        <v>91</v>
      </c>
      <c r="AY153" s="18" t="s">
        <v>157</v>
      </c>
      <c r="BE153" s="162">
        <f>IF(N153="základní",J153,0)</f>
        <v>0</v>
      </c>
      <c r="BF153" s="162">
        <f>IF(N153="snížená",J153,0)</f>
        <v>0</v>
      </c>
      <c r="BG153" s="162">
        <f>IF(N153="zákl. přenesená",J153,0)</f>
        <v>0</v>
      </c>
      <c r="BH153" s="162">
        <f>IF(N153="sníž. přenesená",J153,0)</f>
        <v>0</v>
      </c>
      <c r="BI153" s="162">
        <f>IF(N153="nulová",J153,0)</f>
        <v>0</v>
      </c>
      <c r="BJ153" s="18" t="s">
        <v>81</v>
      </c>
      <c r="BK153" s="162">
        <f>ROUND(I153*H153,2)</f>
        <v>0</v>
      </c>
      <c r="BL153" s="18" t="s">
        <v>164</v>
      </c>
      <c r="BM153" s="161" t="s">
        <v>2204</v>
      </c>
    </row>
    <row r="154" spans="1:65" s="2" customFormat="1" ht="11.25">
      <c r="A154" s="33"/>
      <c r="B154" s="34"/>
      <c r="C154" s="33"/>
      <c r="D154" s="163" t="s">
        <v>166</v>
      </c>
      <c r="E154" s="33"/>
      <c r="F154" s="164" t="s">
        <v>2205</v>
      </c>
      <c r="G154" s="33"/>
      <c r="H154" s="33"/>
      <c r="I154" s="165"/>
      <c r="J154" s="33"/>
      <c r="K154" s="33"/>
      <c r="L154" s="34"/>
      <c r="M154" s="166"/>
      <c r="N154" s="167"/>
      <c r="O154" s="59"/>
      <c r="P154" s="59"/>
      <c r="Q154" s="59"/>
      <c r="R154" s="59"/>
      <c r="S154" s="59"/>
      <c r="T154" s="60"/>
      <c r="U154" s="33"/>
      <c r="V154" s="33"/>
      <c r="W154" s="33"/>
      <c r="X154" s="33"/>
      <c r="Y154" s="33"/>
      <c r="Z154" s="33"/>
      <c r="AA154" s="33"/>
      <c r="AB154" s="33"/>
      <c r="AC154" s="33"/>
      <c r="AD154" s="33"/>
      <c r="AE154" s="33"/>
      <c r="AT154" s="18" t="s">
        <v>166</v>
      </c>
      <c r="AU154" s="18" t="s">
        <v>91</v>
      </c>
    </row>
    <row r="155" spans="1:65" s="12" customFormat="1" ht="20.85" customHeight="1">
      <c r="B155" s="136"/>
      <c r="D155" s="137" t="s">
        <v>74</v>
      </c>
      <c r="E155" s="147" t="s">
        <v>2206</v>
      </c>
      <c r="F155" s="147" t="s">
        <v>2207</v>
      </c>
      <c r="I155" s="139"/>
      <c r="J155" s="148">
        <f>BK155</f>
        <v>0</v>
      </c>
      <c r="L155" s="136"/>
      <c r="M155" s="141"/>
      <c r="N155" s="142"/>
      <c r="O155" s="142"/>
      <c r="P155" s="143">
        <f>SUM(P156:P157)</f>
        <v>0</v>
      </c>
      <c r="Q155" s="142"/>
      <c r="R155" s="143">
        <f>SUM(R156:R157)</f>
        <v>0</v>
      </c>
      <c r="S155" s="142"/>
      <c r="T155" s="144">
        <f>SUM(T156:T157)</f>
        <v>0</v>
      </c>
      <c r="AR155" s="137" t="s">
        <v>81</v>
      </c>
      <c r="AT155" s="145" t="s">
        <v>74</v>
      </c>
      <c r="AU155" s="145" t="s">
        <v>83</v>
      </c>
      <c r="AY155" s="137" t="s">
        <v>157</v>
      </c>
      <c r="BK155" s="146">
        <f>SUM(BK156:BK157)</f>
        <v>0</v>
      </c>
    </row>
    <row r="156" spans="1:65" s="2" customFormat="1" ht="62.65" customHeight="1">
      <c r="A156" s="33"/>
      <c r="B156" s="149"/>
      <c r="C156" s="150" t="s">
        <v>205</v>
      </c>
      <c r="D156" s="150" t="s">
        <v>159</v>
      </c>
      <c r="E156" s="151" t="s">
        <v>2208</v>
      </c>
      <c r="F156" s="152" t="s">
        <v>2209</v>
      </c>
      <c r="G156" s="153" t="s">
        <v>459</v>
      </c>
      <c r="H156" s="154">
        <v>1</v>
      </c>
      <c r="I156" s="155"/>
      <c r="J156" s="156">
        <f>ROUND(I156*H156,2)</f>
        <v>0</v>
      </c>
      <c r="K156" s="152" t="s">
        <v>1</v>
      </c>
      <c r="L156" s="34"/>
      <c r="M156" s="157" t="s">
        <v>1</v>
      </c>
      <c r="N156" s="158" t="s">
        <v>40</v>
      </c>
      <c r="O156" s="59"/>
      <c r="P156" s="159">
        <f>O156*H156</f>
        <v>0</v>
      </c>
      <c r="Q156" s="159">
        <v>0</v>
      </c>
      <c r="R156" s="159">
        <f>Q156*H156</f>
        <v>0</v>
      </c>
      <c r="S156" s="159">
        <v>0</v>
      </c>
      <c r="T156" s="160">
        <f>S156*H156</f>
        <v>0</v>
      </c>
      <c r="U156" s="33"/>
      <c r="V156" s="33"/>
      <c r="W156" s="33"/>
      <c r="X156" s="33"/>
      <c r="Y156" s="33"/>
      <c r="Z156" s="33"/>
      <c r="AA156" s="33"/>
      <c r="AB156" s="33"/>
      <c r="AC156" s="33"/>
      <c r="AD156" s="33"/>
      <c r="AE156" s="33"/>
      <c r="AR156" s="161" t="s">
        <v>164</v>
      </c>
      <c r="AT156" s="161" t="s">
        <v>159</v>
      </c>
      <c r="AU156" s="161" t="s">
        <v>91</v>
      </c>
      <c r="AY156" s="18" t="s">
        <v>157</v>
      </c>
      <c r="BE156" s="162">
        <f>IF(N156="základní",J156,0)</f>
        <v>0</v>
      </c>
      <c r="BF156" s="162">
        <f>IF(N156="snížená",J156,0)</f>
        <v>0</v>
      </c>
      <c r="BG156" s="162">
        <f>IF(N156="zákl. přenesená",J156,0)</f>
        <v>0</v>
      </c>
      <c r="BH156" s="162">
        <f>IF(N156="sníž. přenesená",J156,0)</f>
        <v>0</v>
      </c>
      <c r="BI156" s="162">
        <f>IF(N156="nulová",J156,0)</f>
        <v>0</v>
      </c>
      <c r="BJ156" s="18" t="s">
        <v>81</v>
      </c>
      <c r="BK156" s="162">
        <f>ROUND(I156*H156,2)</f>
        <v>0</v>
      </c>
      <c r="BL156" s="18" t="s">
        <v>164</v>
      </c>
      <c r="BM156" s="161" t="s">
        <v>2210</v>
      </c>
    </row>
    <row r="157" spans="1:65" s="2" customFormat="1" ht="39">
      <c r="A157" s="33"/>
      <c r="B157" s="34"/>
      <c r="C157" s="33"/>
      <c r="D157" s="163" t="s">
        <v>166</v>
      </c>
      <c r="E157" s="33"/>
      <c r="F157" s="164" t="s">
        <v>2211</v>
      </c>
      <c r="G157" s="33"/>
      <c r="H157" s="33"/>
      <c r="I157" s="165"/>
      <c r="J157" s="33"/>
      <c r="K157" s="33"/>
      <c r="L157" s="34"/>
      <c r="M157" s="166"/>
      <c r="N157" s="167"/>
      <c r="O157" s="59"/>
      <c r="P157" s="59"/>
      <c r="Q157" s="59"/>
      <c r="R157" s="59"/>
      <c r="S157" s="59"/>
      <c r="T157" s="60"/>
      <c r="U157" s="33"/>
      <c r="V157" s="33"/>
      <c r="W157" s="33"/>
      <c r="X157" s="33"/>
      <c r="Y157" s="33"/>
      <c r="Z157" s="33"/>
      <c r="AA157" s="33"/>
      <c r="AB157" s="33"/>
      <c r="AC157" s="33"/>
      <c r="AD157" s="33"/>
      <c r="AE157" s="33"/>
      <c r="AT157" s="18" t="s">
        <v>166</v>
      </c>
      <c r="AU157" s="18" t="s">
        <v>91</v>
      </c>
    </row>
    <row r="158" spans="1:65" s="12" customFormat="1" ht="22.9" customHeight="1">
      <c r="B158" s="136"/>
      <c r="D158" s="137" t="s">
        <v>74</v>
      </c>
      <c r="E158" s="147" t="s">
        <v>2212</v>
      </c>
      <c r="F158" s="147" t="s">
        <v>2213</v>
      </c>
      <c r="I158" s="139"/>
      <c r="J158" s="148">
        <f>BK158</f>
        <v>0</v>
      </c>
      <c r="L158" s="136"/>
      <c r="M158" s="141"/>
      <c r="N158" s="142"/>
      <c r="O158" s="142"/>
      <c r="P158" s="143">
        <f>P159</f>
        <v>0</v>
      </c>
      <c r="Q158" s="142"/>
      <c r="R158" s="143">
        <f>R159</f>
        <v>0</v>
      </c>
      <c r="S158" s="142"/>
      <c r="T158" s="144">
        <f>T159</f>
        <v>0</v>
      </c>
      <c r="AR158" s="137" t="s">
        <v>81</v>
      </c>
      <c r="AT158" s="145" t="s">
        <v>74</v>
      </c>
      <c r="AU158" s="145" t="s">
        <v>81</v>
      </c>
      <c r="AY158" s="137" t="s">
        <v>157</v>
      </c>
      <c r="BK158" s="146">
        <f>BK159</f>
        <v>0</v>
      </c>
    </row>
    <row r="159" spans="1:65" s="12" customFormat="1" ht="20.85" customHeight="1">
      <c r="B159" s="136"/>
      <c r="D159" s="137" t="s">
        <v>74</v>
      </c>
      <c r="E159" s="147" t="s">
        <v>2214</v>
      </c>
      <c r="F159" s="147" t="s">
        <v>2215</v>
      </c>
      <c r="I159" s="139"/>
      <c r="J159" s="148">
        <f>BK159</f>
        <v>0</v>
      </c>
      <c r="L159" s="136"/>
      <c r="M159" s="141"/>
      <c r="N159" s="142"/>
      <c r="O159" s="142"/>
      <c r="P159" s="143">
        <f>SUM(P160:P161)</f>
        <v>0</v>
      </c>
      <c r="Q159" s="142"/>
      <c r="R159" s="143">
        <f>SUM(R160:R161)</f>
        <v>0</v>
      </c>
      <c r="S159" s="142"/>
      <c r="T159" s="144">
        <f>SUM(T160:T161)</f>
        <v>0</v>
      </c>
      <c r="AR159" s="137" t="s">
        <v>81</v>
      </c>
      <c r="AT159" s="145" t="s">
        <v>74</v>
      </c>
      <c r="AU159" s="145" t="s">
        <v>83</v>
      </c>
      <c r="AY159" s="137" t="s">
        <v>157</v>
      </c>
      <c r="BK159" s="146">
        <f>SUM(BK160:BK161)</f>
        <v>0</v>
      </c>
    </row>
    <row r="160" spans="1:65" s="2" customFormat="1" ht="16.5" customHeight="1">
      <c r="A160" s="33"/>
      <c r="B160" s="149"/>
      <c r="C160" s="150" t="s">
        <v>212</v>
      </c>
      <c r="D160" s="150" t="s">
        <v>159</v>
      </c>
      <c r="E160" s="151" t="s">
        <v>2216</v>
      </c>
      <c r="F160" s="152" t="s">
        <v>2217</v>
      </c>
      <c r="G160" s="153" t="s">
        <v>358</v>
      </c>
      <c r="H160" s="154">
        <v>1</v>
      </c>
      <c r="I160" s="155"/>
      <c r="J160" s="156">
        <f>ROUND(I160*H160,2)</f>
        <v>0</v>
      </c>
      <c r="K160" s="152" t="s">
        <v>1</v>
      </c>
      <c r="L160" s="34"/>
      <c r="M160" s="157" t="s">
        <v>1</v>
      </c>
      <c r="N160" s="158" t="s">
        <v>40</v>
      </c>
      <c r="O160" s="59"/>
      <c r="P160" s="159">
        <f>O160*H160</f>
        <v>0</v>
      </c>
      <c r="Q160" s="159">
        <v>0</v>
      </c>
      <c r="R160" s="159">
        <f>Q160*H160</f>
        <v>0</v>
      </c>
      <c r="S160" s="159">
        <v>0</v>
      </c>
      <c r="T160" s="160">
        <f>S160*H160</f>
        <v>0</v>
      </c>
      <c r="U160" s="33"/>
      <c r="V160" s="33"/>
      <c r="W160" s="33"/>
      <c r="X160" s="33"/>
      <c r="Y160" s="33"/>
      <c r="Z160" s="33"/>
      <c r="AA160" s="33"/>
      <c r="AB160" s="33"/>
      <c r="AC160" s="33"/>
      <c r="AD160" s="33"/>
      <c r="AE160" s="33"/>
      <c r="AR160" s="161" t="s">
        <v>164</v>
      </c>
      <c r="AT160" s="161" t="s">
        <v>159</v>
      </c>
      <c r="AU160" s="161" t="s">
        <v>91</v>
      </c>
      <c r="AY160" s="18" t="s">
        <v>157</v>
      </c>
      <c r="BE160" s="162">
        <f>IF(N160="základní",J160,0)</f>
        <v>0</v>
      </c>
      <c r="BF160" s="162">
        <f>IF(N160="snížená",J160,0)</f>
        <v>0</v>
      </c>
      <c r="BG160" s="162">
        <f>IF(N160="zákl. přenesená",J160,0)</f>
        <v>0</v>
      </c>
      <c r="BH160" s="162">
        <f>IF(N160="sníž. přenesená",J160,0)</f>
        <v>0</v>
      </c>
      <c r="BI160" s="162">
        <f>IF(N160="nulová",J160,0)</f>
        <v>0</v>
      </c>
      <c r="BJ160" s="18" t="s">
        <v>81</v>
      </c>
      <c r="BK160" s="162">
        <f>ROUND(I160*H160,2)</f>
        <v>0</v>
      </c>
      <c r="BL160" s="18" t="s">
        <v>164</v>
      </c>
      <c r="BM160" s="161" t="s">
        <v>2218</v>
      </c>
    </row>
    <row r="161" spans="1:65" s="2" customFormat="1" ht="39">
      <c r="A161" s="33"/>
      <c r="B161" s="34"/>
      <c r="C161" s="33"/>
      <c r="D161" s="163" t="s">
        <v>166</v>
      </c>
      <c r="E161" s="33"/>
      <c r="F161" s="164" t="s">
        <v>2219</v>
      </c>
      <c r="G161" s="33"/>
      <c r="H161" s="33"/>
      <c r="I161" s="165"/>
      <c r="J161" s="33"/>
      <c r="K161" s="33"/>
      <c r="L161" s="34"/>
      <c r="M161" s="166"/>
      <c r="N161" s="167"/>
      <c r="O161" s="59"/>
      <c r="P161" s="59"/>
      <c r="Q161" s="59"/>
      <c r="R161" s="59"/>
      <c r="S161" s="59"/>
      <c r="T161" s="60"/>
      <c r="U161" s="33"/>
      <c r="V161" s="33"/>
      <c r="W161" s="33"/>
      <c r="X161" s="33"/>
      <c r="Y161" s="33"/>
      <c r="Z161" s="33"/>
      <c r="AA161" s="33"/>
      <c r="AB161" s="33"/>
      <c r="AC161" s="33"/>
      <c r="AD161" s="33"/>
      <c r="AE161" s="33"/>
      <c r="AT161" s="18" t="s">
        <v>166</v>
      </c>
      <c r="AU161" s="18" t="s">
        <v>91</v>
      </c>
    </row>
    <row r="162" spans="1:65" s="12" customFormat="1" ht="22.9" customHeight="1">
      <c r="B162" s="136"/>
      <c r="D162" s="137" t="s">
        <v>74</v>
      </c>
      <c r="E162" s="147" t="s">
        <v>2220</v>
      </c>
      <c r="F162" s="147" t="s">
        <v>2221</v>
      </c>
      <c r="I162" s="139"/>
      <c r="J162" s="148">
        <f>BK162</f>
        <v>0</v>
      </c>
      <c r="L162" s="136"/>
      <c r="M162" s="141"/>
      <c r="N162" s="142"/>
      <c r="O162" s="142"/>
      <c r="P162" s="143">
        <f>P163+P166+P169+P172+P175+P178+P185+P188+P191+P194</f>
        <v>0</v>
      </c>
      <c r="Q162" s="142"/>
      <c r="R162" s="143">
        <f>R163+R166+R169+R172+R175+R178+R185+R188+R191+R194</f>
        <v>0</v>
      </c>
      <c r="S162" s="142"/>
      <c r="T162" s="144">
        <f>T163+T166+T169+T172+T175+T178+T185+T188+T191+T194</f>
        <v>0</v>
      </c>
      <c r="AR162" s="137" t="s">
        <v>81</v>
      </c>
      <c r="AT162" s="145" t="s">
        <v>74</v>
      </c>
      <c r="AU162" s="145" t="s">
        <v>81</v>
      </c>
      <c r="AY162" s="137" t="s">
        <v>157</v>
      </c>
      <c r="BK162" s="146">
        <f>BK163+BK166+BK169+BK172+BK175+BK178+BK185+BK188+BK191+BK194</f>
        <v>0</v>
      </c>
    </row>
    <row r="163" spans="1:65" s="12" customFormat="1" ht="20.85" customHeight="1">
      <c r="B163" s="136"/>
      <c r="D163" s="137" t="s">
        <v>74</v>
      </c>
      <c r="E163" s="147" t="s">
        <v>2222</v>
      </c>
      <c r="F163" s="147" t="s">
        <v>2223</v>
      </c>
      <c r="I163" s="139"/>
      <c r="J163" s="148">
        <f>BK163</f>
        <v>0</v>
      </c>
      <c r="L163" s="136"/>
      <c r="M163" s="141"/>
      <c r="N163" s="142"/>
      <c r="O163" s="142"/>
      <c r="P163" s="143">
        <f>SUM(P164:P165)</f>
        <v>0</v>
      </c>
      <c r="Q163" s="142"/>
      <c r="R163" s="143">
        <f>SUM(R164:R165)</f>
        <v>0</v>
      </c>
      <c r="S163" s="142"/>
      <c r="T163" s="144">
        <f>SUM(T164:T165)</f>
        <v>0</v>
      </c>
      <c r="AR163" s="137" t="s">
        <v>81</v>
      </c>
      <c r="AT163" s="145" t="s">
        <v>74</v>
      </c>
      <c r="AU163" s="145" t="s">
        <v>83</v>
      </c>
      <c r="AY163" s="137" t="s">
        <v>157</v>
      </c>
      <c r="BK163" s="146">
        <f>SUM(BK164:BK165)</f>
        <v>0</v>
      </c>
    </row>
    <row r="164" spans="1:65" s="2" customFormat="1" ht="24.2" customHeight="1">
      <c r="A164" s="33"/>
      <c r="B164" s="149"/>
      <c r="C164" s="150" t="s">
        <v>222</v>
      </c>
      <c r="D164" s="150" t="s">
        <v>159</v>
      </c>
      <c r="E164" s="151" t="s">
        <v>2224</v>
      </c>
      <c r="F164" s="152" t="s">
        <v>2225</v>
      </c>
      <c r="G164" s="153" t="s">
        <v>459</v>
      </c>
      <c r="H164" s="154">
        <v>1</v>
      </c>
      <c r="I164" s="155"/>
      <c r="J164" s="156">
        <f>ROUND(I164*H164,2)</f>
        <v>0</v>
      </c>
      <c r="K164" s="152" t="s">
        <v>1</v>
      </c>
      <c r="L164" s="34"/>
      <c r="M164" s="157" t="s">
        <v>1</v>
      </c>
      <c r="N164" s="158" t="s">
        <v>40</v>
      </c>
      <c r="O164" s="59"/>
      <c r="P164" s="159">
        <f>O164*H164</f>
        <v>0</v>
      </c>
      <c r="Q164" s="159">
        <v>0</v>
      </c>
      <c r="R164" s="159">
        <f>Q164*H164</f>
        <v>0</v>
      </c>
      <c r="S164" s="159">
        <v>0</v>
      </c>
      <c r="T164" s="160">
        <f>S164*H164</f>
        <v>0</v>
      </c>
      <c r="U164" s="33"/>
      <c r="V164" s="33"/>
      <c r="W164" s="33"/>
      <c r="X164" s="33"/>
      <c r="Y164" s="33"/>
      <c r="Z164" s="33"/>
      <c r="AA164" s="33"/>
      <c r="AB164" s="33"/>
      <c r="AC164" s="33"/>
      <c r="AD164" s="33"/>
      <c r="AE164" s="33"/>
      <c r="AR164" s="161" t="s">
        <v>164</v>
      </c>
      <c r="AT164" s="161" t="s">
        <v>159</v>
      </c>
      <c r="AU164" s="161" t="s">
        <v>91</v>
      </c>
      <c r="AY164" s="18" t="s">
        <v>157</v>
      </c>
      <c r="BE164" s="162">
        <f>IF(N164="základní",J164,0)</f>
        <v>0</v>
      </c>
      <c r="BF164" s="162">
        <f>IF(N164="snížená",J164,0)</f>
        <v>0</v>
      </c>
      <c r="BG164" s="162">
        <f>IF(N164="zákl. přenesená",J164,0)</f>
        <v>0</v>
      </c>
      <c r="BH164" s="162">
        <f>IF(N164="sníž. přenesená",J164,0)</f>
        <v>0</v>
      </c>
      <c r="BI164" s="162">
        <f>IF(N164="nulová",J164,0)</f>
        <v>0</v>
      </c>
      <c r="BJ164" s="18" t="s">
        <v>81</v>
      </c>
      <c r="BK164" s="162">
        <f>ROUND(I164*H164,2)</f>
        <v>0</v>
      </c>
      <c r="BL164" s="18" t="s">
        <v>164</v>
      </c>
      <c r="BM164" s="161" t="s">
        <v>2226</v>
      </c>
    </row>
    <row r="165" spans="1:65" s="2" customFormat="1" ht="19.5">
      <c r="A165" s="33"/>
      <c r="B165" s="34"/>
      <c r="C165" s="33"/>
      <c r="D165" s="163" t="s">
        <v>166</v>
      </c>
      <c r="E165" s="33"/>
      <c r="F165" s="164" t="s">
        <v>2225</v>
      </c>
      <c r="G165" s="33"/>
      <c r="H165" s="33"/>
      <c r="I165" s="165"/>
      <c r="J165" s="33"/>
      <c r="K165" s="33"/>
      <c r="L165" s="34"/>
      <c r="M165" s="166"/>
      <c r="N165" s="167"/>
      <c r="O165" s="59"/>
      <c r="P165" s="59"/>
      <c r="Q165" s="59"/>
      <c r="R165" s="59"/>
      <c r="S165" s="59"/>
      <c r="T165" s="60"/>
      <c r="U165" s="33"/>
      <c r="V165" s="33"/>
      <c r="W165" s="33"/>
      <c r="X165" s="33"/>
      <c r="Y165" s="33"/>
      <c r="Z165" s="33"/>
      <c r="AA165" s="33"/>
      <c r="AB165" s="33"/>
      <c r="AC165" s="33"/>
      <c r="AD165" s="33"/>
      <c r="AE165" s="33"/>
      <c r="AT165" s="18" t="s">
        <v>166</v>
      </c>
      <c r="AU165" s="18" t="s">
        <v>91</v>
      </c>
    </row>
    <row r="166" spans="1:65" s="12" customFormat="1" ht="20.85" customHeight="1">
      <c r="B166" s="136"/>
      <c r="D166" s="137" t="s">
        <v>74</v>
      </c>
      <c r="E166" s="147" t="s">
        <v>2227</v>
      </c>
      <c r="F166" s="147" t="s">
        <v>2228</v>
      </c>
      <c r="I166" s="139"/>
      <c r="J166" s="148">
        <f>BK166</f>
        <v>0</v>
      </c>
      <c r="L166" s="136"/>
      <c r="M166" s="141"/>
      <c r="N166" s="142"/>
      <c r="O166" s="142"/>
      <c r="P166" s="143">
        <f>SUM(P167:P168)</f>
        <v>0</v>
      </c>
      <c r="Q166" s="142"/>
      <c r="R166" s="143">
        <f>SUM(R167:R168)</f>
        <v>0</v>
      </c>
      <c r="S166" s="142"/>
      <c r="T166" s="144">
        <f>SUM(T167:T168)</f>
        <v>0</v>
      </c>
      <c r="AR166" s="137" t="s">
        <v>81</v>
      </c>
      <c r="AT166" s="145" t="s">
        <v>74</v>
      </c>
      <c r="AU166" s="145" t="s">
        <v>83</v>
      </c>
      <c r="AY166" s="137" t="s">
        <v>157</v>
      </c>
      <c r="BK166" s="146">
        <f>SUM(BK167:BK168)</f>
        <v>0</v>
      </c>
    </row>
    <row r="167" spans="1:65" s="2" customFormat="1" ht="24.2" customHeight="1">
      <c r="A167" s="33"/>
      <c r="B167" s="149"/>
      <c r="C167" s="150" t="s">
        <v>227</v>
      </c>
      <c r="D167" s="150" t="s">
        <v>159</v>
      </c>
      <c r="E167" s="151" t="s">
        <v>2229</v>
      </c>
      <c r="F167" s="152" t="s">
        <v>2230</v>
      </c>
      <c r="G167" s="153" t="s">
        <v>459</v>
      </c>
      <c r="H167" s="154">
        <v>1</v>
      </c>
      <c r="I167" s="155"/>
      <c r="J167" s="156">
        <f>ROUND(I167*H167,2)</f>
        <v>0</v>
      </c>
      <c r="K167" s="152" t="s">
        <v>1</v>
      </c>
      <c r="L167" s="34"/>
      <c r="M167" s="157" t="s">
        <v>1</v>
      </c>
      <c r="N167" s="158" t="s">
        <v>40</v>
      </c>
      <c r="O167" s="59"/>
      <c r="P167" s="159">
        <f>O167*H167</f>
        <v>0</v>
      </c>
      <c r="Q167" s="159">
        <v>0</v>
      </c>
      <c r="R167" s="159">
        <f>Q167*H167</f>
        <v>0</v>
      </c>
      <c r="S167" s="159">
        <v>0</v>
      </c>
      <c r="T167" s="160">
        <f>S167*H167</f>
        <v>0</v>
      </c>
      <c r="U167" s="33"/>
      <c r="V167" s="33"/>
      <c r="W167" s="33"/>
      <c r="X167" s="33"/>
      <c r="Y167" s="33"/>
      <c r="Z167" s="33"/>
      <c r="AA167" s="33"/>
      <c r="AB167" s="33"/>
      <c r="AC167" s="33"/>
      <c r="AD167" s="33"/>
      <c r="AE167" s="33"/>
      <c r="AR167" s="161" t="s">
        <v>164</v>
      </c>
      <c r="AT167" s="161" t="s">
        <v>159</v>
      </c>
      <c r="AU167" s="161" t="s">
        <v>91</v>
      </c>
      <c r="AY167" s="18" t="s">
        <v>157</v>
      </c>
      <c r="BE167" s="162">
        <f>IF(N167="základní",J167,0)</f>
        <v>0</v>
      </c>
      <c r="BF167" s="162">
        <f>IF(N167="snížená",J167,0)</f>
        <v>0</v>
      </c>
      <c r="BG167" s="162">
        <f>IF(N167="zákl. přenesená",J167,0)</f>
        <v>0</v>
      </c>
      <c r="BH167" s="162">
        <f>IF(N167="sníž. přenesená",J167,0)</f>
        <v>0</v>
      </c>
      <c r="BI167" s="162">
        <f>IF(N167="nulová",J167,0)</f>
        <v>0</v>
      </c>
      <c r="BJ167" s="18" t="s">
        <v>81</v>
      </c>
      <c r="BK167" s="162">
        <f>ROUND(I167*H167,2)</f>
        <v>0</v>
      </c>
      <c r="BL167" s="18" t="s">
        <v>164</v>
      </c>
      <c r="BM167" s="161" t="s">
        <v>2231</v>
      </c>
    </row>
    <row r="168" spans="1:65" s="2" customFormat="1" ht="29.25">
      <c r="A168" s="33"/>
      <c r="B168" s="34"/>
      <c r="C168" s="33"/>
      <c r="D168" s="163" t="s">
        <v>166</v>
      </c>
      <c r="E168" s="33"/>
      <c r="F168" s="164" t="s">
        <v>2232</v>
      </c>
      <c r="G168" s="33"/>
      <c r="H168" s="33"/>
      <c r="I168" s="165"/>
      <c r="J168" s="33"/>
      <c r="K168" s="33"/>
      <c r="L168" s="34"/>
      <c r="M168" s="166"/>
      <c r="N168" s="167"/>
      <c r="O168" s="59"/>
      <c r="P168" s="59"/>
      <c r="Q168" s="59"/>
      <c r="R168" s="59"/>
      <c r="S168" s="59"/>
      <c r="T168" s="60"/>
      <c r="U168" s="33"/>
      <c r="V168" s="33"/>
      <c r="W168" s="33"/>
      <c r="X168" s="33"/>
      <c r="Y168" s="33"/>
      <c r="Z168" s="33"/>
      <c r="AA168" s="33"/>
      <c r="AB168" s="33"/>
      <c r="AC168" s="33"/>
      <c r="AD168" s="33"/>
      <c r="AE168" s="33"/>
      <c r="AT168" s="18" t="s">
        <v>166</v>
      </c>
      <c r="AU168" s="18" t="s">
        <v>91</v>
      </c>
    </row>
    <row r="169" spans="1:65" s="12" customFormat="1" ht="20.85" customHeight="1">
      <c r="B169" s="136"/>
      <c r="D169" s="137" t="s">
        <v>74</v>
      </c>
      <c r="E169" s="147" t="s">
        <v>2233</v>
      </c>
      <c r="F169" s="147" t="s">
        <v>2234</v>
      </c>
      <c r="I169" s="139"/>
      <c r="J169" s="148">
        <f>BK169</f>
        <v>0</v>
      </c>
      <c r="L169" s="136"/>
      <c r="M169" s="141"/>
      <c r="N169" s="142"/>
      <c r="O169" s="142"/>
      <c r="P169" s="143">
        <f>SUM(P170:P171)</f>
        <v>0</v>
      </c>
      <c r="Q169" s="142"/>
      <c r="R169" s="143">
        <f>SUM(R170:R171)</f>
        <v>0</v>
      </c>
      <c r="S169" s="142"/>
      <c r="T169" s="144">
        <f>SUM(T170:T171)</f>
        <v>0</v>
      </c>
      <c r="AR169" s="137" t="s">
        <v>81</v>
      </c>
      <c r="AT169" s="145" t="s">
        <v>74</v>
      </c>
      <c r="AU169" s="145" t="s">
        <v>83</v>
      </c>
      <c r="AY169" s="137" t="s">
        <v>157</v>
      </c>
      <c r="BK169" s="146">
        <f>SUM(BK170:BK171)</f>
        <v>0</v>
      </c>
    </row>
    <row r="170" spans="1:65" s="2" customFormat="1" ht="21.75" customHeight="1">
      <c r="A170" s="33"/>
      <c r="B170" s="149"/>
      <c r="C170" s="150" t="s">
        <v>234</v>
      </c>
      <c r="D170" s="150" t="s">
        <v>159</v>
      </c>
      <c r="E170" s="151" t="s">
        <v>2235</v>
      </c>
      <c r="F170" s="152" t="s">
        <v>2234</v>
      </c>
      <c r="G170" s="153" t="s">
        <v>459</v>
      </c>
      <c r="H170" s="154">
        <v>1</v>
      </c>
      <c r="I170" s="155"/>
      <c r="J170" s="156">
        <f>ROUND(I170*H170,2)</f>
        <v>0</v>
      </c>
      <c r="K170" s="152" t="s">
        <v>1</v>
      </c>
      <c r="L170" s="34"/>
      <c r="M170" s="157" t="s">
        <v>1</v>
      </c>
      <c r="N170" s="158" t="s">
        <v>40</v>
      </c>
      <c r="O170" s="59"/>
      <c r="P170" s="159">
        <f>O170*H170</f>
        <v>0</v>
      </c>
      <c r="Q170" s="159">
        <v>0</v>
      </c>
      <c r="R170" s="159">
        <f>Q170*H170</f>
        <v>0</v>
      </c>
      <c r="S170" s="159">
        <v>0</v>
      </c>
      <c r="T170" s="160">
        <f>S170*H170</f>
        <v>0</v>
      </c>
      <c r="U170" s="33"/>
      <c r="V170" s="33"/>
      <c r="W170" s="33"/>
      <c r="X170" s="33"/>
      <c r="Y170" s="33"/>
      <c r="Z170" s="33"/>
      <c r="AA170" s="33"/>
      <c r="AB170" s="33"/>
      <c r="AC170" s="33"/>
      <c r="AD170" s="33"/>
      <c r="AE170" s="33"/>
      <c r="AR170" s="161" t="s">
        <v>164</v>
      </c>
      <c r="AT170" s="161" t="s">
        <v>159</v>
      </c>
      <c r="AU170" s="161" t="s">
        <v>91</v>
      </c>
      <c r="AY170" s="18" t="s">
        <v>157</v>
      </c>
      <c r="BE170" s="162">
        <f>IF(N170="základní",J170,0)</f>
        <v>0</v>
      </c>
      <c r="BF170" s="162">
        <f>IF(N170="snížená",J170,0)</f>
        <v>0</v>
      </c>
      <c r="BG170" s="162">
        <f>IF(N170="zákl. přenesená",J170,0)</f>
        <v>0</v>
      </c>
      <c r="BH170" s="162">
        <f>IF(N170="sníž. přenesená",J170,0)</f>
        <v>0</v>
      </c>
      <c r="BI170" s="162">
        <f>IF(N170="nulová",J170,0)</f>
        <v>0</v>
      </c>
      <c r="BJ170" s="18" t="s">
        <v>81</v>
      </c>
      <c r="BK170" s="162">
        <f>ROUND(I170*H170,2)</f>
        <v>0</v>
      </c>
      <c r="BL170" s="18" t="s">
        <v>164</v>
      </c>
      <c r="BM170" s="161" t="s">
        <v>2236</v>
      </c>
    </row>
    <row r="171" spans="1:65" s="2" customFormat="1" ht="68.25">
      <c r="A171" s="33"/>
      <c r="B171" s="34"/>
      <c r="C171" s="33"/>
      <c r="D171" s="163" t="s">
        <v>166</v>
      </c>
      <c r="E171" s="33"/>
      <c r="F171" s="164" t="s">
        <v>2237</v>
      </c>
      <c r="G171" s="33"/>
      <c r="H171" s="33"/>
      <c r="I171" s="165"/>
      <c r="J171" s="33"/>
      <c r="K171" s="33"/>
      <c r="L171" s="34"/>
      <c r="M171" s="166"/>
      <c r="N171" s="167"/>
      <c r="O171" s="59"/>
      <c r="P171" s="59"/>
      <c r="Q171" s="59"/>
      <c r="R171" s="59"/>
      <c r="S171" s="59"/>
      <c r="T171" s="60"/>
      <c r="U171" s="33"/>
      <c r="V171" s="33"/>
      <c r="W171" s="33"/>
      <c r="X171" s="33"/>
      <c r="Y171" s="33"/>
      <c r="Z171" s="33"/>
      <c r="AA171" s="33"/>
      <c r="AB171" s="33"/>
      <c r="AC171" s="33"/>
      <c r="AD171" s="33"/>
      <c r="AE171" s="33"/>
      <c r="AT171" s="18" t="s">
        <v>166</v>
      </c>
      <c r="AU171" s="18" t="s">
        <v>91</v>
      </c>
    </row>
    <row r="172" spans="1:65" s="12" customFormat="1" ht="20.85" customHeight="1">
      <c r="B172" s="136"/>
      <c r="D172" s="137" t="s">
        <v>74</v>
      </c>
      <c r="E172" s="147" t="s">
        <v>2238</v>
      </c>
      <c r="F172" s="147" t="s">
        <v>2239</v>
      </c>
      <c r="I172" s="139"/>
      <c r="J172" s="148">
        <f>BK172</f>
        <v>0</v>
      </c>
      <c r="L172" s="136"/>
      <c r="M172" s="141"/>
      <c r="N172" s="142"/>
      <c r="O172" s="142"/>
      <c r="P172" s="143">
        <f>SUM(P173:P174)</f>
        <v>0</v>
      </c>
      <c r="Q172" s="142"/>
      <c r="R172" s="143">
        <f>SUM(R173:R174)</f>
        <v>0</v>
      </c>
      <c r="S172" s="142"/>
      <c r="T172" s="144">
        <f>SUM(T173:T174)</f>
        <v>0</v>
      </c>
      <c r="AR172" s="137" t="s">
        <v>81</v>
      </c>
      <c r="AT172" s="145" t="s">
        <v>74</v>
      </c>
      <c r="AU172" s="145" t="s">
        <v>83</v>
      </c>
      <c r="AY172" s="137" t="s">
        <v>157</v>
      </c>
      <c r="BK172" s="146">
        <f>SUM(BK173:BK174)</f>
        <v>0</v>
      </c>
    </row>
    <row r="173" spans="1:65" s="2" customFormat="1" ht="24.2" customHeight="1">
      <c r="A173" s="33"/>
      <c r="B173" s="149"/>
      <c r="C173" s="150" t="s">
        <v>241</v>
      </c>
      <c r="D173" s="150" t="s">
        <v>159</v>
      </c>
      <c r="E173" s="151" t="s">
        <v>2240</v>
      </c>
      <c r="F173" s="152" t="s">
        <v>2241</v>
      </c>
      <c r="G173" s="153" t="s">
        <v>459</v>
      </c>
      <c r="H173" s="154">
        <v>1</v>
      </c>
      <c r="I173" s="155"/>
      <c r="J173" s="156">
        <f>ROUND(I173*H173,2)</f>
        <v>0</v>
      </c>
      <c r="K173" s="152" t="s">
        <v>1</v>
      </c>
      <c r="L173" s="34"/>
      <c r="M173" s="157" t="s">
        <v>1</v>
      </c>
      <c r="N173" s="158" t="s">
        <v>40</v>
      </c>
      <c r="O173" s="59"/>
      <c r="P173" s="159">
        <f>O173*H173</f>
        <v>0</v>
      </c>
      <c r="Q173" s="159">
        <v>0</v>
      </c>
      <c r="R173" s="159">
        <f>Q173*H173</f>
        <v>0</v>
      </c>
      <c r="S173" s="159">
        <v>0</v>
      </c>
      <c r="T173" s="160">
        <f>S173*H173</f>
        <v>0</v>
      </c>
      <c r="U173" s="33"/>
      <c r="V173" s="33"/>
      <c r="W173" s="33"/>
      <c r="X173" s="33"/>
      <c r="Y173" s="33"/>
      <c r="Z173" s="33"/>
      <c r="AA173" s="33"/>
      <c r="AB173" s="33"/>
      <c r="AC173" s="33"/>
      <c r="AD173" s="33"/>
      <c r="AE173" s="33"/>
      <c r="AR173" s="161" t="s">
        <v>164</v>
      </c>
      <c r="AT173" s="161" t="s">
        <v>159</v>
      </c>
      <c r="AU173" s="161" t="s">
        <v>91</v>
      </c>
      <c r="AY173" s="18" t="s">
        <v>157</v>
      </c>
      <c r="BE173" s="162">
        <f>IF(N173="základní",J173,0)</f>
        <v>0</v>
      </c>
      <c r="BF173" s="162">
        <f>IF(N173="snížená",J173,0)</f>
        <v>0</v>
      </c>
      <c r="BG173" s="162">
        <f>IF(N173="zákl. přenesená",J173,0)</f>
        <v>0</v>
      </c>
      <c r="BH173" s="162">
        <f>IF(N173="sníž. přenesená",J173,0)</f>
        <v>0</v>
      </c>
      <c r="BI173" s="162">
        <f>IF(N173="nulová",J173,0)</f>
        <v>0</v>
      </c>
      <c r="BJ173" s="18" t="s">
        <v>81</v>
      </c>
      <c r="BK173" s="162">
        <f>ROUND(I173*H173,2)</f>
        <v>0</v>
      </c>
      <c r="BL173" s="18" t="s">
        <v>164</v>
      </c>
      <c r="BM173" s="161" t="s">
        <v>2242</v>
      </c>
    </row>
    <row r="174" spans="1:65" s="2" customFormat="1" ht="48.75">
      <c r="A174" s="33"/>
      <c r="B174" s="34"/>
      <c r="C174" s="33"/>
      <c r="D174" s="163" t="s">
        <v>166</v>
      </c>
      <c r="E174" s="33"/>
      <c r="F174" s="164" t="s">
        <v>2243</v>
      </c>
      <c r="G174" s="33"/>
      <c r="H174" s="33"/>
      <c r="I174" s="165"/>
      <c r="J174" s="33"/>
      <c r="K174" s="33"/>
      <c r="L174" s="34"/>
      <c r="M174" s="166"/>
      <c r="N174" s="167"/>
      <c r="O174" s="59"/>
      <c r="P174" s="59"/>
      <c r="Q174" s="59"/>
      <c r="R174" s="59"/>
      <c r="S174" s="59"/>
      <c r="T174" s="60"/>
      <c r="U174" s="33"/>
      <c r="V174" s="33"/>
      <c r="W174" s="33"/>
      <c r="X174" s="33"/>
      <c r="Y174" s="33"/>
      <c r="Z174" s="33"/>
      <c r="AA174" s="33"/>
      <c r="AB174" s="33"/>
      <c r="AC174" s="33"/>
      <c r="AD174" s="33"/>
      <c r="AE174" s="33"/>
      <c r="AT174" s="18" t="s">
        <v>166</v>
      </c>
      <c r="AU174" s="18" t="s">
        <v>91</v>
      </c>
    </row>
    <row r="175" spans="1:65" s="12" customFormat="1" ht="20.85" customHeight="1">
      <c r="B175" s="136"/>
      <c r="D175" s="137" t="s">
        <v>74</v>
      </c>
      <c r="E175" s="147" t="s">
        <v>2244</v>
      </c>
      <c r="F175" s="147" t="s">
        <v>2245</v>
      </c>
      <c r="I175" s="139"/>
      <c r="J175" s="148">
        <f>BK175</f>
        <v>0</v>
      </c>
      <c r="L175" s="136"/>
      <c r="M175" s="141"/>
      <c r="N175" s="142"/>
      <c r="O175" s="142"/>
      <c r="P175" s="143">
        <f>SUM(P176:P177)</f>
        <v>0</v>
      </c>
      <c r="Q175" s="142"/>
      <c r="R175" s="143">
        <f>SUM(R176:R177)</f>
        <v>0</v>
      </c>
      <c r="S175" s="142"/>
      <c r="T175" s="144">
        <f>SUM(T176:T177)</f>
        <v>0</v>
      </c>
      <c r="AR175" s="137" t="s">
        <v>81</v>
      </c>
      <c r="AT175" s="145" t="s">
        <v>74</v>
      </c>
      <c r="AU175" s="145" t="s">
        <v>83</v>
      </c>
      <c r="AY175" s="137" t="s">
        <v>157</v>
      </c>
      <c r="BK175" s="146">
        <f>SUM(BK176:BK177)</f>
        <v>0</v>
      </c>
    </row>
    <row r="176" spans="1:65" s="2" customFormat="1" ht="16.5" customHeight="1">
      <c r="A176" s="33"/>
      <c r="B176" s="149"/>
      <c r="C176" s="150" t="s">
        <v>8</v>
      </c>
      <c r="D176" s="150" t="s">
        <v>159</v>
      </c>
      <c r="E176" s="151" t="s">
        <v>2246</v>
      </c>
      <c r="F176" s="152" t="s">
        <v>2245</v>
      </c>
      <c r="G176" s="153" t="s">
        <v>459</v>
      </c>
      <c r="H176" s="154">
        <v>1</v>
      </c>
      <c r="I176" s="155"/>
      <c r="J176" s="156">
        <f>ROUND(I176*H176,2)</f>
        <v>0</v>
      </c>
      <c r="K176" s="152" t="s">
        <v>1</v>
      </c>
      <c r="L176" s="34"/>
      <c r="M176" s="157" t="s">
        <v>1</v>
      </c>
      <c r="N176" s="158" t="s">
        <v>40</v>
      </c>
      <c r="O176" s="59"/>
      <c r="P176" s="159">
        <f>O176*H176</f>
        <v>0</v>
      </c>
      <c r="Q176" s="159">
        <v>0</v>
      </c>
      <c r="R176" s="159">
        <f>Q176*H176</f>
        <v>0</v>
      </c>
      <c r="S176" s="159">
        <v>0</v>
      </c>
      <c r="T176" s="160">
        <f>S176*H176</f>
        <v>0</v>
      </c>
      <c r="U176" s="33"/>
      <c r="V176" s="33"/>
      <c r="W176" s="33"/>
      <c r="X176" s="33"/>
      <c r="Y176" s="33"/>
      <c r="Z176" s="33"/>
      <c r="AA176" s="33"/>
      <c r="AB176" s="33"/>
      <c r="AC176" s="33"/>
      <c r="AD176" s="33"/>
      <c r="AE176" s="33"/>
      <c r="AR176" s="161" t="s">
        <v>164</v>
      </c>
      <c r="AT176" s="161" t="s">
        <v>159</v>
      </c>
      <c r="AU176" s="161" t="s">
        <v>91</v>
      </c>
      <c r="AY176" s="18" t="s">
        <v>157</v>
      </c>
      <c r="BE176" s="162">
        <f>IF(N176="základní",J176,0)</f>
        <v>0</v>
      </c>
      <c r="BF176" s="162">
        <f>IF(N176="snížená",J176,0)</f>
        <v>0</v>
      </c>
      <c r="BG176" s="162">
        <f>IF(N176="zákl. přenesená",J176,0)</f>
        <v>0</v>
      </c>
      <c r="BH176" s="162">
        <f>IF(N176="sníž. přenesená",J176,0)</f>
        <v>0</v>
      </c>
      <c r="BI176" s="162">
        <f>IF(N176="nulová",J176,0)</f>
        <v>0</v>
      </c>
      <c r="BJ176" s="18" t="s">
        <v>81</v>
      </c>
      <c r="BK176" s="162">
        <f>ROUND(I176*H176,2)</f>
        <v>0</v>
      </c>
      <c r="BL176" s="18" t="s">
        <v>164</v>
      </c>
      <c r="BM176" s="161" t="s">
        <v>2247</v>
      </c>
    </row>
    <row r="177" spans="1:65" s="2" customFormat="1" ht="58.5">
      <c r="A177" s="33"/>
      <c r="B177" s="34"/>
      <c r="C177" s="33"/>
      <c r="D177" s="163" t="s">
        <v>166</v>
      </c>
      <c r="E177" s="33"/>
      <c r="F177" s="164" t="s">
        <v>2248</v>
      </c>
      <c r="G177" s="33"/>
      <c r="H177" s="33"/>
      <c r="I177" s="165"/>
      <c r="J177" s="33"/>
      <c r="K177" s="33"/>
      <c r="L177" s="34"/>
      <c r="M177" s="166"/>
      <c r="N177" s="167"/>
      <c r="O177" s="59"/>
      <c r="P177" s="59"/>
      <c r="Q177" s="59"/>
      <c r="R177" s="59"/>
      <c r="S177" s="59"/>
      <c r="T177" s="60"/>
      <c r="U177" s="33"/>
      <c r="V177" s="33"/>
      <c r="W177" s="33"/>
      <c r="X177" s="33"/>
      <c r="Y177" s="33"/>
      <c r="Z177" s="33"/>
      <c r="AA177" s="33"/>
      <c r="AB177" s="33"/>
      <c r="AC177" s="33"/>
      <c r="AD177" s="33"/>
      <c r="AE177" s="33"/>
      <c r="AT177" s="18" t="s">
        <v>166</v>
      </c>
      <c r="AU177" s="18" t="s">
        <v>91</v>
      </c>
    </row>
    <row r="178" spans="1:65" s="12" customFormat="1" ht="20.85" customHeight="1">
      <c r="B178" s="136"/>
      <c r="D178" s="137" t="s">
        <v>74</v>
      </c>
      <c r="E178" s="147" t="s">
        <v>2249</v>
      </c>
      <c r="F178" s="147" t="s">
        <v>2250</v>
      </c>
      <c r="I178" s="139"/>
      <c r="J178" s="148">
        <f>BK178</f>
        <v>0</v>
      </c>
      <c r="L178" s="136"/>
      <c r="M178" s="141"/>
      <c r="N178" s="142"/>
      <c r="O178" s="142"/>
      <c r="P178" s="143">
        <f>SUM(P179:P184)</f>
        <v>0</v>
      </c>
      <c r="Q178" s="142"/>
      <c r="R178" s="143">
        <f>SUM(R179:R184)</f>
        <v>0</v>
      </c>
      <c r="S178" s="142"/>
      <c r="T178" s="144">
        <f>SUM(T179:T184)</f>
        <v>0</v>
      </c>
      <c r="AR178" s="137" t="s">
        <v>81</v>
      </c>
      <c r="AT178" s="145" t="s">
        <v>74</v>
      </c>
      <c r="AU178" s="145" t="s">
        <v>83</v>
      </c>
      <c r="AY178" s="137" t="s">
        <v>157</v>
      </c>
      <c r="BK178" s="146">
        <f>SUM(BK179:BK184)</f>
        <v>0</v>
      </c>
    </row>
    <row r="179" spans="1:65" s="2" customFormat="1" ht="49.15" customHeight="1">
      <c r="A179" s="33"/>
      <c r="B179" s="149"/>
      <c r="C179" s="150" t="s">
        <v>248</v>
      </c>
      <c r="D179" s="150" t="s">
        <v>159</v>
      </c>
      <c r="E179" s="151" t="s">
        <v>2251</v>
      </c>
      <c r="F179" s="152" t="s">
        <v>2252</v>
      </c>
      <c r="G179" s="153" t="s">
        <v>459</v>
      </c>
      <c r="H179" s="154">
        <v>1</v>
      </c>
      <c r="I179" s="155"/>
      <c r="J179" s="156">
        <f>ROUND(I179*H179,2)</f>
        <v>0</v>
      </c>
      <c r="K179" s="152" t="s">
        <v>1</v>
      </c>
      <c r="L179" s="34"/>
      <c r="M179" s="157" t="s">
        <v>1</v>
      </c>
      <c r="N179" s="158" t="s">
        <v>40</v>
      </c>
      <c r="O179" s="59"/>
      <c r="P179" s="159">
        <f>O179*H179</f>
        <v>0</v>
      </c>
      <c r="Q179" s="159">
        <v>0</v>
      </c>
      <c r="R179" s="159">
        <f>Q179*H179</f>
        <v>0</v>
      </c>
      <c r="S179" s="159">
        <v>0</v>
      </c>
      <c r="T179" s="160">
        <f>S179*H179</f>
        <v>0</v>
      </c>
      <c r="U179" s="33"/>
      <c r="V179" s="33"/>
      <c r="W179" s="33"/>
      <c r="X179" s="33"/>
      <c r="Y179" s="33"/>
      <c r="Z179" s="33"/>
      <c r="AA179" s="33"/>
      <c r="AB179" s="33"/>
      <c r="AC179" s="33"/>
      <c r="AD179" s="33"/>
      <c r="AE179" s="33"/>
      <c r="AR179" s="161" t="s">
        <v>164</v>
      </c>
      <c r="AT179" s="161" t="s">
        <v>159</v>
      </c>
      <c r="AU179" s="161" t="s">
        <v>91</v>
      </c>
      <c r="AY179" s="18" t="s">
        <v>157</v>
      </c>
      <c r="BE179" s="162">
        <f>IF(N179="základní",J179,0)</f>
        <v>0</v>
      </c>
      <c r="BF179" s="162">
        <f>IF(N179="snížená",J179,0)</f>
        <v>0</v>
      </c>
      <c r="BG179" s="162">
        <f>IF(N179="zákl. přenesená",J179,0)</f>
        <v>0</v>
      </c>
      <c r="BH179" s="162">
        <f>IF(N179="sníž. přenesená",J179,0)</f>
        <v>0</v>
      </c>
      <c r="BI179" s="162">
        <f>IF(N179="nulová",J179,0)</f>
        <v>0</v>
      </c>
      <c r="BJ179" s="18" t="s">
        <v>81</v>
      </c>
      <c r="BK179" s="162">
        <f>ROUND(I179*H179,2)</f>
        <v>0</v>
      </c>
      <c r="BL179" s="18" t="s">
        <v>164</v>
      </c>
      <c r="BM179" s="161" t="s">
        <v>2253</v>
      </c>
    </row>
    <row r="180" spans="1:65" s="2" customFormat="1" ht="97.5">
      <c r="A180" s="33"/>
      <c r="B180" s="34"/>
      <c r="C180" s="33"/>
      <c r="D180" s="163" t="s">
        <v>166</v>
      </c>
      <c r="E180" s="33"/>
      <c r="F180" s="164" t="s">
        <v>2254</v>
      </c>
      <c r="G180" s="33"/>
      <c r="H180" s="33"/>
      <c r="I180" s="165"/>
      <c r="J180" s="33"/>
      <c r="K180" s="33"/>
      <c r="L180" s="34"/>
      <c r="M180" s="166"/>
      <c r="N180" s="167"/>
      <c r="O180" s="59"/>
      <c r="P180" s="59"/>
      <c r="Q180" s="59"/>
      <c r="R180" s="59"/>
      <c r="S180" s="59"/>
      <c r="T180" s="60"/>
      <c r="U180" s="33"/>
      <c r="V180" s="33"/>
      <c r="W180" s="33"/>
      <c r="X180" s="33"/>
      <c r="Y180" s="33"/>
      <c r="Z180" s="33"/>
      <c r="AA180" s="33"/>
      <c r="AB180" s="33"/>
      <c r="AC180" s="33"/>
      <c r="AD180" s="33"/>
      <c r="AE180" s="33"/>
      <c r="AT180" s="18" t="s">
        <v>166</v>
      </c>
      <c r="AU180" s="18" t="s">
        <v>91</v>
      </c>
    </row>
    <row r="181" spans="1:65" s="2" customFormat="1" ht="24.2" customHeight="1">
      <c r="A181" s="33"/>
      <c r="B181" s="149"/>
      <c r="C181" s="150" t="s">
        <v>255</v>
      </c>
      <c r="D181" s="150" t="s">
        <v>159</v>
      </c>
      <c r="E181" s="151" t="s">
        <v>2255</v>
      </c>
      <c r="F181" s="152" t="s">
        <v>2256</v>
      </c>
      <c r="G181" s="153" t="s">
        <v>459</v>
      </c>
      <c r="H181" s="154">
        <v>1</v>
      </c>
      <c r="I181" s="155"/>
      <c r="J181" s="156">
        <f>ROUND(I181*H181,2)</f>
        <v>0</v>
      </c>
      <c r="K181" s="152" t="s">
        <v>1</v>
      </c>
      <c r="L181" s="34"/>
      <c r="M181" s="157" t="s">
        <v>1</v>
      </c>
      <c r="N181" s="158" t="s">
        <v>40</v>
      </c>
      <c r="O181" s="59"/>
      <c r="P181" s="159">
        <f>O181*H181</f>
        <v>0</v>
      </c>
      <c r="Q181" s="159">
        <v>0</v>
      </c>
      <c r="R181" s="159">
        <f>Q181*H181</f>
        <v>0</v>
      </c>
      <c r="S181" s="159">
        <v>0</v>
      </c>
      <c r="T181" s="160">
        <f>S181*H181</f>
        <v>0</v>
      </c>
      <c r="U181" s="33"/>
      <c r="V181" s="33"/>
      <c r="W181" s="33"/>
      <c r="X181" s="33"/>
      <c r="Y181" s="33"/>
      <c r="Z181" s="33"/>
      <c r="AA181" s="33"/>
      <c r="AB181" s="33"/>
      <c r="AC181" s="33"/>
      <c r="AD181" s="33"/>
      <c r="AE181" s="33"/>
      <c r="AR181" s="161" t="s">
        <v>164</v>
      </c>
      <c r="AT181" s="161" t="s">
        <v>159</v>
      </c>
      <c r="AU181" s="161" t="s">
        <v>91</v>
      </c>
      <c r="AY181" s="18" t="s">
        <v>157</v>
      </c>
      <c r="BE181" s="162">
        <f>IF(N181="základní",J181,0)</f>
        <v>0</v>
      </c>
      <c r="BF181" s="162">
        <f>IF(N181="snížená",J181,0)</f>
        <v>0</v>
      </c>
      <c r="BG181" s="162">
        <f>IF(N181="zákl. přenesená",J181,0)</f>
        <v>0</v>
      </c>
      <c r="BH181" s="162">
        <f>IF(N181="sníž. přenesená",J181,0)</f>
        <v>0</v>
      </c>
      <c r="BI181" s="162">
        <f>IF(N181="nulová",J181,0)</f>
        <v>0</v>
      </c>
      <c r="BJ181" s="18" t="s">
        <v>81</v>
      </c>
      <c r="BK181" s="162">
        <f>ROUND(I181*H181,2)</f>
        <v>0</v>
      </c>
      <c r="BL181" s="18" t="s">
        <v>164</v>
      </c>
      <c r="BM181" s="161" t="s">
        <v>2257</v>
      </c>
    </row>
    <row r="182" spans="1:65" s="2" customFormat="1" ht="19.5">
      <c r="A182" s="33"/>
      <c r="B182" s="34"/>
      <c r="C182" s="33"/>
      <c r="D182" s="163" t="s">
        <v>166</v>
      </c>
      <c r="E182" s="33"/>
      <c r="F182" s="164" t="s">
        <v>2258</v>
      </c>
      <c r="G182" s="33"/>
      <c r="H182" s="33"/>
      <c r="I182" s="165"/>
      <c r="J182" s="33"/>
      <c r="K182" s="33"/>
      <c r="L182" s="34"/>
      <c r="M182" s="166"/>
      <c r="N182" s="167"/>
      <c r="O182" s="59"/>
      <c r="P182" s="59"/>
      <c r="Q182" s="59"/>
      <c r="R182" s="59"/>
      <c r="S182" s="59"/>
      <c r="T182" s="60"/>
      <c r="U182" s="33"/>
      <c r="V182" s="33"/>
      <c r="W182" s="33"/>
      <c r="X182" s="33"/>
      <c r="Y182" s="33"/>
      <c r="Z182" s="33"/>
      <c r="AA182" s="33"/>
      <c r="AB182" s="33"/>
      <c r="AC182" s="33"/>
      <c r="AD182" s="33"/>
      <c r="AE182" s="33"/>
      <c r="AT182" s="18" t="s">
        <v>166</v>
      </c>
      <c r="AU182" s="18" t="s">
        <v>91</v>
      </c>
    </row>
    <row r="183" spans="1:65" s="2" customFormat="1" ht="16.5" customHeight="1">
      <c r="A183" s="33"/>
      <c r="B183" s="149"/>
      <c r="C183" s="150" t="s">
        <v>261</v>
      </c>
      <c r="D183" s="150" t="s">
        <v>159</v>
      </c>
      <c r="E183" s="151" t="s">
        <v>2259</v>
      </c>
      <c r="F183" s="152" t="s">
        <v>2260</v>
      </c>
      <c r="G183" s="153" t="s">
        <v>459</v>
      </c>
      <c r="H183" s="154">
        <v>1</v>
      </c>
      <c r="I183" s="155"/>
      <c r="J183" s="156">
        <f>ROUND(I183*H183,2)</f>
        <v>0</v>
      </c>
      <c r="K183" s="152" t="s">
        <v>1</v>
      </c>
      <c r="L183" s="34"/>
      <c r="M183" s="157" t="s">
        <v>1</v>
      </c>
      <c r="N183" s="158" t="s">
        <v>40</v>
      </c>
      <c r="O183" s="59"/>
      <c r="P183" s="159">
        <f>O183*H183</f>
        <v>0</v>
      </c>
      <c r="Q183" s="159">
        <v>0</v>
      </c>
      <c r="R183" s="159">
        <f>Q183*H183</f>
        <v>0</v>
      </c>
      <c r="S183" s="159">
        <v>0</v>
      </c>
      <c r="T183" s="160">
        <f>S183*H183</f>
        <v>0</v>
      </c>
      <c r="U183" s="33"/>
      <c r="V183" s="33"/>
      <c r="W183" s="33"/>
      <c r="X183" s="33"/>
      <c r="Y183" s="33"/>
      <c r="Z183" s="33"/>
      <c r="AA183" s="33"/>
      <c r="AB183" s="33"/>
      <c r="AC183" s="33"/>
      <c r="AD183" s="33"/>
      <c r="AE183" s="33"/>
      <c r="AR183" s="161" t="s">
        <v>164</v>
      </c>
      <c r="AT183" s="161" t="s">
        <v>159</v>
      </c>
      <c r="AU183" s="161" t="s">
        <v>91</v>
      </c>
      <c r="AY183" s="18" t="s">
        <v>157</v>
      </c>
      <c r="BE183" s="162">
        <f>IF(N183="základní",J183,0)</f>
        <v>0</v>
      </c>
      <c r="BF183" s="162">
        <f>IF(N183="snížená",J183,0)</f>
        <v>0</v>
      </c>
      <c r="BG183" s="162">
        <f>IF(N183="zákl. přenesená",J183,0)</f>
        <v>0</v>
      </c>
      <c r="BH183" s="162">
        <f>IF(N183="sníž. přenesená",J183,0)</f>
        <v>0</v>
      </c>
      <c r="BI183" s="162">
        <f>IF(N183="nulová",J183,0)</f>
        <v>0</v>
      </c>
      <c r="BJ183" s="18" t="s">
        <v>81</v>
      </c>
      <c r="BK183" s="162">
        <f>ROUND(I183*H183,2)</f>
        <v>0</v>
      </c>
      <c r="BL183" s="18" t="s">
        <v>164</v>
      </c>
      <c r="BM183" s="161" t="s">
        <v>2261</v>
      </c>
    </row>
    <row r="184" spans="1:65" s="2" customFormat="1" ht="11.25">
      <c r="A184" s="33"/>
      <c r="B184" s="34"/>
      <c r="C184" s="33"/>
      <c r="D184" s="163" t="s">
        <v>166</v>
      </c>
      <c r="E184" s="33"/>
      <c r="F184" s="164" t="s">
        <v>2260</v>
      </c>
      <c r="G184" s="33"/>
      <c r="H184" s="33"/>
      <c r="I184" s="165"/>
      <c r="J184" s="33"/>
      <c r="K184" s="33"/>
      <c r="L184" s="34"/>
      <c r="M184" s="166"/>
      <c r="N184" s="167"/>
      <c r="O184" s="59"/>
      <c r="P184" s="59"/>
      <c r="Q184" s="59"/>
      <c r="R184" s="59"/>
      <c r="S184" s="59"/>
      <c r="T184" s="60"/>
      <c r="U184" s="33"/>
      <c r="V184" s="33"/>
      <c r="W184" s="33"/>
      <c r="X184" s="33"/>
      <c r="Y184" s="33"/>
      <c r="Z184" s="33"/>
      <c r="AA184" s="33"/>
      <c r="AB184" s="33"/>
      <c r="AC184" s="33"/>
      <c r="AD184" s="33"/>
      <c r="AE184" s="33"/>
      <c r="AT184" s="18" t="s">
        <v>166</v>
      </c>
      <c r="AU184" s="18" t="s">
        <v>91</v>
      </c>
    </row>
    <row r="185" spans="1:65" s="12" customFormat="1" ht="20.85" customHeight="1">
      <c r="B185" s="136"/>
      <c r="D185" s="137" t="s">
        <v>74</v>
      </c>
      <c r="E185" s="147" t="s">
        <v>2262</v>
      </c>
      <c r="F185" s="147" t="s">
        <v>2263</v>
      </c>
      <c r="I185" s="139"/>
      <c r="J185" s="148">
        <f>BK185</f>
        <v>0</v>
      </c>
      <c r="L185" s="136"/>
      <c r="M185" s="141"/>
      <c r="N185" s="142"/>
      <c r="O185" s="142"/>
      <c r="P185" s="143">
        <f>SUM(P186:P187)</f>
        <v>0</v>
      </c>
      <c r="Q185" s="142"/>
      <c r="R185" s="143">
        <f>SUM(R186:R187)</f>
        <v>0</v>
      </c>
      <c r="S185" s="142"/>
      <c r="T185" s="144">
        <f>SUM(T186:T187)</f>
        <v>0</v>
      </c>
      <c r="AR185" s="137" t="s">
        <v>81</v>
      </c>
      <c r="AT185" s="145" t="s">
        <v>74</v>
      </c>
      <c r="AU185" s="145" t="s">
        <v>83</v>
      </c>
      <c r="AY185" s="137" t="s">
        <v>157</v>
      </c>
      <c r="BK185" s="146">
        <f>SUM(BK186:BK187)</f>
        <v>0</v>
      </c>
    </row>
    <row r="186" spans="1:65" s="2" customFormat="1" ht="24.2" customHeight="1">
      <c r="A186" s="33"/>
      <c r="B186" s="149"/>
      <c r="C186" s="150" t="s">
        <v>268</v>
      </c>
      <c r="D186" s="150" t="s">
        <v>159</v>
      </c>
      <c r="E186" s="151" t="s">
        <v>2264</v>
      </c>
      <c r="F186" s="152" t="s">
        <v>2265</v>
      </c>
      <c r="G186" s="153" t="s">
        <v>459</v>
      </c>
      <c r="H186" s="154">
        <v>1</v>
      </c>
      <c r="I186" s="155"/>
      <c r="J186" s="156">
        <f>ROUND(I186*H186,2)</f>
        <v>0</v>
      </c>
      <c r="K186" s="152" t="s">
        <v>1</v>
      </c>
      <c r="L186" s="34"/>
      <c r="M186" s="157" t="s">
        <v>1</v>
      </c>
      <c r="N186" s="158" t="s">
        <v>40</v>
      </c>
      <c r="O186" s="59"/>
      <c r="P186" s="159">
        <f>O186*H186</f>
        <v>0</v>
      </c>
      <c r="Q186" s="159">
        <v>0</v>
      </c>
      <c r="R186" s="159">
        <f>Q186*H186</f>
        <v>0</v>
      </c>
      <c r="S186" s="159">
        <v>0</v>
      </c>
      <c r="T186" s="160">
        <f>S186*H186</f>
        <v>0</v>
      </c>
      <c r="U186" s="33"/>
      <c r="V186" s="33"/>
      <c r="W186" s="33"/>
      <c r="X186" s="33"/>
      <c r="Y186" s="33"/>
      <c r="Z186" s="33"/>
      <c r="AA186" s="33"/>
      <c r="AB186" s="33"/>
      <c r="AC186" s="33"/>
      <c r="AD186" s="33"/>
      <c r="AE186" s="33"/>
      <c r="AR186" s="161" t="s">
        <v>164</v>
      </c>
      <c r="AT186" s="161" t="s">
        <v>159</v>
      </c>
      <c r="AU186" s="161" t="s">
        <v>91</v>
      </c>
      <c r="AY186" s="18" t="s">
        <v>157</v>
      </c>
      <c r="BE186" s="162">
        <f>IF(N186="základní",J186,0)</f>
        <v>0</v>
      </c>
      <c r="BF186" s="162">
        <f>IF(N186="snížená",J186,0)</f>
        <v>0</v>
      </c>
      <c r="BG186" s="162">
        <f>IF(N186="zákl. přenesená",J186,0)</f>
        <v>0</v>
      </c>
      <c r="BH186" s="162">
        <f>IF(N186="sníž. přenesená",J186,0)</f>
        <v>0</v>
      </c>
      <c r="BI186" s="162">
        <f>IF(N186="nulová",J186,0)</f>
        <v>0</v>
      </c>
      <c r="BJ186" s="18" t="s">
        <v>81</v>
      </c>
      <c r="BK186" s="162">
        <f>ROUND(I186*H186,2)</f>
        <v>0</v>
      </c>
      <c r="BL186" s="18" t="s">
        <v>164</v>
      </c>
      <c r="BM186" s="161" t="s">
        <v>2266</v>
      </c>
    </row>
    <row r="187" spans="1:65" s="2" customFormat="1" ht="39">
      <c r="A187" s="33"/>
      <c r="B187" s="34"/>
      <c r="C187" s="33"/>
      <c r="D187" s="163" t="s">
        <v>166</v>
      </c>
      <c r="E187" s="33"/>
      <c r="F187" s="164" t="s">
        <v>2267</v>
      </c>
      <c r="G187" s="33"/>
      <c r="H187" s="33"/>
      <c r="I187" s="165"/>
      <c r="J187" s="33"/>
      <c r="K187" s="33"/>
      <c r="L187" s="34"/>
      <c r="M187" s="166"/>
      <c r="N187" s="167"/>
      <c r="O187" s="59"/>
      <c r="P187" s="59"/>
      <c r="Q187" s="59"/>
      <c r="R187" s="59"/>
      <c r="S187" s="59"/>
      <c r="T187" s="60"/>
      <c r="U187" s="33"/>
      <c r="V187" s="33"/>
      <c r="W187" s="33"/>
      <c r="X187" s="33"/>
      <c r="Y187" s="33"/>
      <c r="Z187" s="33"/>
      <c r="AA187" s="33"/>
      <c r="AB187" s="33"/>
      <c r="AC187" s="33"/>
      <c r="AD187" s="33"/>
      <c r="AE187" s="33"/>
      <c r="AT187" s="18" t="s">
        <v>166</v>
      </c>
      <c r="AU187" s="18" t="s">
        <v>91</v>
      </c>
    </row>
    <row r="188" spans="1:65" s="12" customFormat="1" ht="20.85" customHeight="1">
      <c r="B188" s="136"/>
      <c r="D188" s="137" t="s">
        <v>74</v>
      </c>
      <c r="E188" s="147" t="s">
        <v>2268</v>
      </c>
      <c r="F188" s="147" t="s">
        <v>2269</v>
      </c>
      <c r="I188" s="139"/>
      <c r="J188" s="148">
        <f>BK188</f>
        <v>0</v>
      </c>
      <c r="L188" s="136"/>
      <c r="M188" s="141"/>
      <c r="N188" s="142"/>
      <c r="O188" s="142"/>
      <c r="P188" s="143">
        <f>SUM(P189:P190)</f>
        <v>0</v>
      </c>
      <c r="Q188" s="142"/>
      <c r="R188" s="143">
        <f>SUM(R189:R190)</f>
        <v>0</v>
      </c>
      <c r="S188" s="142"/>
      <c r="T188" s="144">
        <f>SUM(T189:T190)</f>
        <v>0</v>
      </c>
      <c r="AR188" s="137" t="s">
        <v>81</v>
      </c>
      <c r="AT188" s="145" t="s">
        <v>74</v>
      </c>
      <c r="AU188" s="145" t="s">
        <v>83</v>
      </c>
      <c r="AY188" s="137" t="s">
        <v>157</v>
      </c>
      <c r="BK188" s="146">
        <f>SUM(BK189:BK190)</f>
        <v>0</v>
      </c>
    </row>
    <row r="189" spans="1:65" s="2" customFormat="1" ht="24.2" customHeight="1">
      <c r="A189" s="33"/>
      <c r="B189" s="149"/>
      <c r="C189" s="150" t="s">
        <v>278</v>
      </c>
      <c r="D189" s="150" t="s">
        <v>159</v>
      </c>
      <c r="E189" s="151" t="s">
        <v>2270</v>
      </c>
      <c r="F189" s="152" t="s">
        <v>2271</v>
      </c>
      <c r="G189" s="153" t="s">
        <v>459</v>
      </c>
      <c r="H189" s="154">
        <v>1</v>
      </c>
      <c r="I189" s="155"/>
      <c r="J189" s="156">
        <f>ROUND(I189*H189,2)</f>
        <v>0</v>
      </c>
      <c r="K189" s="152" t="s">
        <v>1</v>
      </c>
      <c r="L189" s="34"/>
      <c r="M189" s="157" t="s">
        <v>1</v>
      </c>
      <c r="N189" s="158" t="s">
        <v>40</v>
      </c>
      <c r="O189" s="59"/>
      <c r="P189" s="159">
        <f>O189*H189</f>
        <v>0</v>
      </c>
      <c r="Q189" s="159">
        <v>0</v>
      </c>
      <c r="R189" s="159">
        <f>Q189*H189</f>
        <v>0</v>
      </c>
      <c r="S189" s="159">
        <v>0</v>
      </c>
      <c r="T189" s="160">
        <f>S189*H189</f>
        <v>0</v>
      </c>
      <c r="U189" s="33"/>
      <c r="V189" s="33"/>
      <c r="W189" s="33"/>
      <c r="X189" s="33"/>
      <c r="Y189" s="33"/>
      <c r="Z189" s="33"/>
      <c r="AA189" s="33"/>
      <c r="AB189" s="33"/>
      <c r="AC189" s="33"/>
      <c r="AD189" s="33"/>
      <c r="AE189" s="33"/>
      <c r="AR189" s="161" t="s">
        <v>164</v>
      </c>
      <c r="AT189" s="161" t="s">
        <v>159</v>
      </c>
      <c r="AU189" s="161" t="s">
        <v>91</v>
      </c>
      <c r="AY189" s="18" t="s">
        <v>157</v>
      </c>
      <c r="BE189" s="162">
        <f>IF(N189="základní",J189,0)</f>
        <v>0</v>
      </c>
      <c r="BF189" s="162">
        <f>IF(N189="snížená",J189,0)</f>
        <v>0</v>
      </c>
      <c r="BG189" s="162">
        <f>IF(N189="zákl. přenesená",J189,0)</f>
        <v>0</v>
      </c>
      <c r="BH189" s="162">
        <f>IF(N189="sníž. přenesená",J189,0)</f>
        <v>0</v>
      </c>
      <c r="BI189" s="162">
        <f>IF(N189="nulová",J189,0)</f>
        <v>0</v>
      </c>
      <c r="BJ189" s="18" t="s">
        <v>81</v>
      </c>
      <c r="BK189" s="162">
        <f>ROUND(I189*H189,2)</f>
        <v>0</v>
      </c>
      <c r="BL189" s="18" t="s">
        <v>164</v>
      </c>
      <c r="BM189" s="161" t="s">
        <v>2272</v>
      </c>
    </row>
    <row r="190" spans="1:65" s="2" customFormat="1" ht="11.25">
      <c r="A190" s="33"/>
      <c r="B190" s="34"/>
      <c r="C190" s="33"/>
      <c r="D190" s="163" t="s">
        <v>166</v>
      </c>
      <c r="E190" s="33"/>
      <c r="F190" s="164" t="s">
        <v>2271</v>
      </c>
      <c r="G190" s="33"/>
      <c r="H190" s="33"/>
      <c r="I190" s="165"/>
      <c r="J190" s="33"/>
      <c r="K190" s="33"/>
      <c r="L190" s="34"/>
      <c r="M190" s="166"/>
      <c r="N190" s="167"/>
      <c r="O190" s="59"/>
      <c r="P190" s="59"/>
      <c r="Q190" s="59"/>
      <c r="R190" s="59"/>
      <c r="S190" s="59"/>
      <c r="T190" s="60"/>
      <c r="U190" s="33"/>
      <c r="V190" s="33"/>
      <c r="W190" s="33"/>
      <c r="X190" s="33"/>
      <c r="Y190" s="33"/>
      <c r="Z190" s="33"/>
      <c r="AA190" s="33"/>
      <c r="AB190" s="33"/>
      <c r="AC190" s="33"/>
      <c r="AD190" s="33"/>
      <c r="AE190" s="33"/>
      <c r="AT190" s="18" t="s">
        <v>166</v>
      </c>
      <c r="AU190" s="18" t="s">
        <v>91</v>
      </c>
    </row>
    <row r="191" spans="1:65" s="12" customFormat="1" ht="20.85" customHeight="1">
      <c r="B191" s="136"/>
      <c r="D191" s="137" t="s">
        <v>74</v>
      </c>
      <c r="E191" s="147" t="s">
        <v>2273</v>
      </c>
      <c r="F191" s="147" t="s">
        <v>2274</v>
      </c>
      <c r="I191" s="139"/>
      <c r="J191" s="148">
        <f>BK191</f>
        <v>0</v>
      </c>
      <c r="L191" s="136"/>
      <c r="M191" s="141"/>
      <c r="N191" s="142"/>
      <c r="O191" s="142"/>
      <c r="P191" s="143">
        <f>SUM(P192:P193)</f>
        <v>0</v>
      </c>
      <c r="Q191" s="142"/>
      <c r="R191" s="143">
        <f>SUM(R192:R193)</f>
        <v>0</v>
      </c>
      <c r="S191" s="142"/>
      <c r="T191" s="144">
        <f>SUM(T192:T193)</f>
        <v>0</v>
      </c>
      <c r="AR191" s="137" t="s">
        <v>81</v>
      </c>
      <c r="AT191" s="145" t="s">
        <v>74</v>
      </c>
      <c r="AU191" s="145" t="s">
        <v>83</v>
      </c>
      <c r="AY191" s="137" t="s">
        <v>157</v>
      </c>
      <c r="BK191" s="146">
        <f>SUM(BK192:BK193)</f>
        <v>0</v>
      </c>
    </row>
    <row r="192" spans="1:65" s="2" customFormat="1" ht="66.75" customHeight="1">
      <c r="A192" s="33"/>
      <c r="B192" s="149"/>
      <c r="C192" s="150" t="s">
        <v>290</v>
      </c>
      <c r="D192" s="150" t="s">
        <v>159</v>
      </c>
      <c r="E192" s="151" t="s">
        <v>2275</v>
      </c>
      <c r="F192" s="152" t="s">
        <v>2276</v>
      </c>
      <c r="G192" s="153" t="s">
        <v>459</v>
      </c>
      <c r="H192" s="154">
        <v>1</v>
      </c>
      <c r="I192" s="155"/>
      <c r="J192" s="156">
        <f>ROUND(I192*H192,2)</f>
        <v>0</v>
      </c>
      <c r="K192" s="152" t="s">
        <v>1</v>
      </c>
      <c r="L192" s="34"/>
      <c r="M192" s="157" t="s">
        <v>1</v>
      </c>
      <c r="N192" s="158" t="s">
        <v>40</v>
      </c>
      <c r="O192" s="59"/>
      <c r="P192" s="159">
        <f>O192*H192</f>
        <v>0</v>
      </c>
      <c r="Q192" s="159">
        <v>0</v>
      </c>
      <c r="R192" s="159">
        <f>Q192*H192</f>
        <v>0</v>
      </c>
      <c r="S192" s="159">
        <v>0</v>
      </c>
      <c r="T192" s="160">
        <f>S192*H192</f>
        <v>0</v>
      </c>
      <c r="U192" s="33"/>
      <c r="V192" s="33"/>
      <c r="W192" s="33"/>
      <c r="X192" s="33"/>
      <c r="Y192" s="33"/>
      <c r="Z192" s="33"/>
      <c r="AA192" s="33"/>
      <c r="AB192" s="33"/>
      <c r="AC192" s="33"/>
      <c r="AD192" s="33"/>
      <c r="AE192" s="33"/>
      <c r="AR192" s="161" t="s">
        <v>164</v>
      </c>
      <c r="AT192" s="161" t="s">
        <v>159</v>
      </c>
      <c r="AU192" s="161" t="s">
        <v>91</v>
      </c>
      <c r="AY192" s="18" t="s">
        <v>157</v>
      </c>
      <c r="BE192" s="162">
        <f>IF(N192="základní",J192,0)</f>
        <v>0</v>
      </c>
      <c r="BF192" s="162">
        <f>IF(N192="snížená",J192,0)</f>
        <v>0</v>
      </c>
      <c r="BG192" s="162">
        <f>IF(N192="zákl. přenesená",J192,0)</f>
        <v>0</v>
      </c>
      <c r="BH192" s="162">
        <f>IF(N192="sníž. přenesená",J192,0)</f>
        <v>0</v>
      </c>
      <c r="BI192" s="162">
        <f>IF(N192="nulová",J192,0)</f>
        <v>0</v>
      </c>
      <c r="BJ192" s="18" t="s">
        <v>81</v>
      </c>
      <c r="BK192" s="162">
        <f>ROUND(I192*H192,2)</f>
        <v>0</v>
      </c>
      <c r="BL192" s="18" t="s">
        <v>164</v>
      </c>
      <c r="BM192" s="161" t="s">
        <v>2277</v>
      </c>
    </row>
    <row r="193" spans="1:65" s="2" customFormat="1" ht="58.5">
      <c r="A193" s="33"/>
      <c r="B193" s="34"/>
      <c r="C193" s="33"/>
      <c r="D193" s="163" t="s">
        <v>166</v>
      </c>
      <c r="E193" s="33"/>
      <c r="F193" s="164" t="s">
        <v>2278</v>
      </c>
      <c r="G193" s="33"/>
      <c r="H193" s="33"/>
      <c r="I193" s="165"/>
      <c r="J193" s="33"/>
      <c r="K193" s="33"/>
      <c r="L193" s="34"/>
      <c r="M193" s="166"/>
      <c r="N193" s="167"/>
      <c r="O193" s="59"/>
      <c r="P193" s="59"/>
      <c r="Q193" s="59"/>
      <c r="R193" s="59"/>
      <c r="S193" s="59"/>
      <c r="T193" s="60"/>
      <c r="U193" s="33"/>
      <c r="V193" s="33"/>
      <c r="W193" s="33"/>
      <c r="X193" s="33"/>
      <c r="Y193" s="33"/>
      <c r="Z193" s="33"/>
      <c r="AA193" s="33"/>
      <c r="AB193" s="33"/>
      <c r="AC193" s="33"/>
      <c r="AD193" s="33"/>
      <c r="AE193" s="33"/>
      <c r="AT193" s="18" t="s">
        <v>166</v>
      </c>
      <c r="AU193" s="18" t="s">
        <v>91</v>
      </c>
    </row>
    <row r="194" spans="1:65" s="12" customFormat="1" ht="20.85" customHeight="1">
      <c r="B194" s="136"/>
      <c r="D194" s="137" t="s">
        <v>74</v>
      </c>
      <c r="E194" s="147" t="s">
        <v>2279</v>
      </c>
      <c r="F194" s="147" t="s">
        <v>2280</v>
      </c>
      <c r="I194" s="139"/>
      <c r="J194" s="148">
        <f>BK194</f>
        <v>0</v>
      </c>
      <c r="L194" s="136"/>
      <c r="M194" s="141"/>
      <c r="N194" s="142"/>
      <c r="O194" s="142"/>
      <c r="P194" s="143">
        <f>SUM(P195:P196)</f>
        <v>0</v>
      </c>
      <c r="Q194" s="142"/>
      <c r="R194" s="143">
        <f>SUM(R195:R196)</f>
        <v>0</v>
      </c>
      <c r="S194" s="142"/>
      <c r="T194" s="144">
        <f>SUM(T195:T196)</f>
        <v>0</v>
      </c>
      <c r="AR194" s="137" t="s">
        <v>81</v>
      </c>
      <c r="AT194" s="145" t="s">
        <v>74</v>
      </c>
      <c r="AU194" s="145" t="s">
        <v>83</v>
      </c>
      <c r="AY194" s="137" t="s">
        <v>157</v>
      </c>
      <c r="BK194" s="146">
        <f>SUM(BK195:BK196)</f>
        <v>0</v>
      </c>
    </row>
    <row r="195" spans="1:65" s="2" customFormat="1" ht="16.5" customHeight="1">
      <c r="A195" s="33"/>
      <c r="B195" s="149"/>
      <c r="C195" s="150" t="s">
        <v>298</v>
      </c>
      <c r="D195" s="150" t="s">
        <v>159</v>
      </c>
      <c r="E195" s="151" t="s">
        <v>2281</v>
      </c>
      <c r="F195" s="152" t="s">
        <v>2282</v>
      </c>
      <c r="G195" s="153" t="s">
        <v>1297</v>
      </c>
      <c r="H195" s="154">
        <v>16</v>
      </c>
      <c r="I195" s="155"/>
      <c r="J195" s="156">
        <f>ROUND(I195*H195,2)</f>
        <v>0</v>
      </c>
      <c r="K195" s="152" t="s">
        <v>1</v>
      </c>
      <c r="L195" s="34"/>
      <c r="M195" s="157" t="s">
        <v>1</v>
      </c>
      <c r="N195" s="158" t="s">
        <v>40</v>
      </c>
      <c r="O195" s="59"/>
      <c r="P195" s="159">
        <f>O195*H195</f>
        <v>0</v>
      </c>
      <c r="Q195" s="159">
        <v>0</v>
      </c>
      <c r="R195" s="159">
        <f>Q195*H195</f>
        <v>0</v>
      </c>
      <c r="S195" s="159">
        <v>0</v>
      </c>
      <c r="T195" s="160">
        <f>S195*H195</f>
        <v>0</v>
      </c>
      <c r="U195" s="33"/>
      <c r="V195" s="33"/>
      <c r="W195" s="33"/>
      <c r="X195" s="33"/>
      <c r="Y195" s="33"/>
      <c r="Z195" s="33"/>
      <c r="AA195" s="33"/>
      <c r="AB195" s="33"/>
      <c r="AC195" s="33"/>
      <c r="AD195" s="33"/>
      <c r="AE195" s="33"/>
      <c r="AR195" s="161" t="s">
        <v>164</v>
      </c>
      <c r="AT195" s="161" t="s">
        <v>159</v>
      </c>
      <c r="AU195" s="161" t="s">
        <v>91</v>
      </c>
      <c r="AY195" s="18" t="s">
        <v>157</v>
      </c>
      <c r="BE195" s="162">
        <f>IF(N195="základní",J195,0)</f>
        <v>0</v>
      </c>
      <c r="BF195" s="162">
        <f>IF(N195="snížená",J195,0)</f>
        <v>0</v>
      </c>
      <c r="BG195" s="162">
        <f>IF(N195="zákl. přenesená",J195,0)</f>
        <v>0</v>
      </c>
      <c r="BH195" s="162">
        <f>IF(N195="sníž. přenesená",J195,0)</f>
        <v>0</v>
      </c>
      <c r="BI195" s="162">
        <f>IF(N195="nulová",J195,0)</f>
        <v>0</v>
      </c>
      <c r="BJ195" s="18" t="s">
        <v>81</v>
      </c>
      <c r="BK195" s="162">
        <f>ROUND(I195*H195,2)</f>
        <v>0</v>
      </c>
      <c r="BL195" s="18" t="s">
        <v>164</v>
      </c>
      <c r="BM195" s="161" t="s">
        <v>2283</v>
      </c>
    </row>
    <row r="196" spans="1:65" s="2" customFormat="1" ht="19.5">
      <c r="A196" s="33"/>
      <c r="B196" s="34"/>
      <c r="C196" s="33"/>
      <c r="D196" s="163" t="s">
        <v>166</v>
      </c>
      <c r="E196" s="33"/>
      <c r="F196" s="164" t="s">
        <v>2284</v>
      </c>
      <c r="G196" s="33"/>
      <c r="H196" s="33"/>
      <c r="I196" s="165"/>
      <c r="J196" s="33"/>
      <c r="K196" s="33"/>
      <c r="L196" s="34"/>
      <c r="M196" s="210"/>
      <c r="N196" s="211"/>
      <c r="O196" s="212"/>
      <c r="P196" s="212"/>
      <c r="Q196" s="212"/>
      <c r="R196" s="212"/>
      <c r="S196" s="212"/>
      <c r="T196" s="213"/>
      <c r="U196" s="33"/>
      <c r="V196" s="33"/>
      <c r="W196" s="33"/>
      <c r="X196" s="33"/>
      <c r="Y196" s="33"/>
      <c r="Z196" s="33"/>
      <c r="AA196" s="33"/>
      <c r="AB196" s="33"/>
      <c r="AC196" s="33"/>
      <c r="AD196" s="33"/>
      <c r="AE196" s="33"/>
      <c r="AT196" s="18" t="s">
        <v>166</v>
      </c>
      <c r="AU196" s="18" t="s">
        <v>91</v>
      </c>
    </row>
    <row r="197" spans="1:65" s="2" customFormat="1" ht="6.95" customHeight="1">
      <c r="A197" s="33"/>
      <c r="B197" s="48"/>
      <c r="C197" s="49"/>
      <c r="D197" s="49"/>
      <c r="E197" s="49"/>
      <c r="F197" s="49"/>
      <c r="G197" s="49"/>
      <c r="H197" s="49"/>
      <c r="I197" s="49"/>
      <c r="J197" s="49"/>
      <c r="K197" s="49"/>
      <c r="L197" s="34"/>
      <c r="M197" s="33"/>
      <c r="O197" s="33"/>
      <c r="P197" s="33"/>
      <c r="Q197" s="33"/>
      <c r="R197" s="33"/>
      <c r="S197" s="33"/>
      <c r="T197" s="33"/>
      <c r="U197" s="33"/>
      <c r="V197" s="33"/>
      <c r="W197" s="33"/>
      <c r="X197" s="33"/>
      <c r="Y197" s="33"/>
      <c r="Z197" s="33"/>
      <c r="AA197" s="33"/>
      <c r="AB197" s="33"/>
      <c r="AC197" s="33"/>
      <c r="AD197" s="33"/>
      <c r="AE197" s="33"/>
    </row>
  </sheetData>
  <autoFilter ref="C138:K196" xr:uid="{00000000-0009-0000-0000-000007000000}"/>
  <mergeCells count="12">
    <mergeCell ref="E131:H131"/>
    <mergeCell ref="L2:V2"/>
    <mergeCell ref="E85:H85"/>
    <mergeCell ref="E87:H87"/>
    <mergeCell ref="E89:H89"/>
    <mergeCell ref="E127:H127"/>
    <mergeCell ref="E129:H129"/>
    <mergeCell ref="E7:H7"/>
    <mergeCell ref="E9:H9"/>
    <mergeCell ref="E11:H11"/>
    <mergeCell ref="E20:H20"/>
    <mergeCell ref="E29:H29"/>
  </mergeCells>
  <pageMargins left="0.39374999999999999" right="0.39374999999999999" top="0.39374999999999999" bottom="0.39374999999999999" header="0" footer="0"/>
  <pageSetup paperSize="9" fitToHeight="100" orientation="portrait" blackAndWhite="1"/>
  <headerFooter>
    <oddFooter>&amp;CStrana &amp;P z &amp;N</odd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8</vt:i4>
      </vt:variant>
      <vt:variant>
        <vt:lpstr>Pojmenované oblasti</vt:lpstr>
      </vt:variant>
      <vt:variant>
        <vt:i4>16</vt:i4>
      </vt:variant>
    </vt:vector>
  </HeadingPairs>
  <TitlesOfParts>
    <vt:vector size="24" baseType="lpstr">
      <vt:lpstr>Rekapitulace stavby</vt:lpstr>
      <vt:lpstr>0001 - SO 01.1 Stavební ú...</vt:lpstr>
      <vt:lpstr>0002 - SO 01.2 Stavební ú...</vt:lpstr>
      <vt:lpstr>0003 - SO 01.3 Stavební ú...</vt:lpstr>
      <vt:lpstr>0004 - SO 01.4 Stavební ú...</vt:lpstr>
      <vt:lpstr>0005 - SO 01.5 Stavební ´...</vt:lpstr>
      <vt:lpstr>003 - PS 01 Vystrojení VD...</vt:lpstr>
      <vt:lpstr>004 - Ostatní a vedlejší ...</vt:lpstr>
      <vt:lpstr>'0001 - SO 01.1 Stavební ú...'!Názvy_tisku</vt:lpstr>
      <vt:lpstr>'0002 - SO 01.2 Stavební ú...'!Názvy_tisku</vt:lpstr>
      <vt:lpstr>'0003 - SO 01.3 Stavební ú...'!Názvy_tisku</vt:lpstr>
      <vt:lpstr>'0004 - SO 01.4 Stavební ú...'!Názvy_tisku</vt:lpstr>
      <vt:lpstr>'0005 - SO 01.5 Stavební ´...'!Názvy_tisku</vt:lpstr>
      <vt:lpstr>'003 - PS 01 Vystrojení VD...'!Názvy_tisku</vt:lpstr>
      <vt:lpstr>'004 - Ostatní a vedlejší ...'!Názvy_tisku</vt:lpstr>
      <vt:lpstr>'Rekapitulace stavby'!Názvy_tisku</vt:lpstr>
      <vt:lpstr>'0001 - SO 01.1 Stavební ú...'!Oblast_tisku</vt:lpstr>
      <vt:lpstr>'0002 - SO 01.2 Stavební ú...'!Oblast_tisku</vt:lpstr>
      <vt:lpstr>'0003 - SO 01.3 Stavební ú...'!Oblast_tisku</vt:lpstr>
      <vt:lpstr>'0004 - SO 01.4 Stavební ú...'!Oblast_tisku</vt:lpstr>
      <vt:lpstr>'0005 - SO 01.5 Stavební ´...'!Oblast_tisku</vt:lpstr>
      <vt:lpstr>'003 - PS 01 Vystrojení VD...'!Oblast_tisku</vt:lpstr>
      <vt:lpstr>'004 - Ostatní a vedlejší ...'!Oblast_tisku</vt:lpstr>
      <vt:lpstr>'Rekapitulace stavby'!Oblast_tisku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Krumnikl, Radim</dc:creator>
  <cp:lastModifiedBy>Ščerbová, Eva</cp:lastModifiedBy>
  <dcterms:created xsi:type="dcterms:W3CDTF">2025-06-25T03:45:16Z</dcterms:created>
  <dcterms:modified xsi:type="dcterms:W3CDTF">2025-07-02T11:07:14Z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3f08ec5-d6d9-4227-8387-ccbfcb3632c4_Enabled">
    <vt:lpwstr>true</vt:lpwstr>
  </property>
  <property fmtid="{D5CDD505-2E9C-101B-9397-08002B2CF9AE}" pid="3" name="MSIP_Label_43f08ec5-d6d9-4227-8387-ccbfcb3632c4_SetDate">
    <vt:lpwstr>2025-07-02T11:07:14Z</vt:lpwstr>
  </property>
  <property fmtid="{D5CDD505-2E9C-101B-9397-08002B2CF9AE}" pid="4" name="MSIP_Label_43f08ec5-d6d9-4227-8387-ccbfcb3632c4_Method">
    <vt:lpwstr>Standard</vt:lpwstr>
  </property>
  <property fmtid="{D5CDD505-2E9C-101B-9397-08002B2CF9AE}" pid="5" name="MSIP_Label_43f08ec5-d6d9-4227-8387-ccbfcb3632c4_Name">
    <vt:lpwstr>Sweco Restricted</vt:lpwstr>
  </property>
  <property fmtid="{D5CDD505-2E9C-101B-9397-08002B2CF9AE}" pid="6" name="MSIP_Label_43f08ec5-d6d9-4227-8387-ccbfcb3632c4_SiteId">
    <vt:lpwstr>b7872ef0-9a00-4c18-8a4a-c7d25c778a9e</vt:lpwstr>
  </property>
  <property fmtid="{D5CDD505-2E9C-101B-9397-08002B2CF9AE}" pid="7" name="MSIP_Label_43f08ec5-d6d9-4227-8387-ccbfcb3632c4_ActionId">
    <vt:lpwstr>54ca3fbc-d715-4f7c-bced-4d2cb2487e0e</vt:lpwstr>
  </property>
  <property fmtid="{D5CDD505-2E9C-101B-9397-08002B2CF9AE}" pid="8" name="MSIP_Label_43f08ec5-d6d9-4227-8387-ccbfcb3632c4_ContentBits">
    <vt:lpwstr>0</vt:lpwstr>
  </property>
</Properties>
</file>