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plusData\Export\32 - bez cen - Brno, Podstráneckého II - drobná rekonstrukce vodovodu\"/>
    </mc:Choice>
  </mc:AlternateContent>
  <bookViews>
    <workbookView xWindow="0" yWindow="0" windowWidth="28800" windowHeight="12000"/>
  </bookViews>
  <sheets>
    <sheet name="Rekapitulace stavby" sheetId="1" r:id="rId1"/>
    <sheet name="SO 000 - Příprava území" sheetId="2" r:id="rId2"/>
    <sheet name="SO 330 - Vodovodní řady" sheetId="3" r:id="rId3"/>
    <sheet name="SO 340 - Vodovodní přípojky" sheetId="4" r:id="rId4"/>
    <sheet name="SO 800 - Náhradní výsadba..." sheetId="5" r:id="rId5"/>
    <sheet name="SO 90 - Ostatní rozpočtov..." sheetId="6" r:id="rId6"/>
  </sheets>
  <definedNames>
    <definedName name="_xlnm._FilterDatabase" localSheetId="1" hidden="1">'SO 000 - Příprava území'!$C$118:$K$182</definedName>
    <definedName name="_xlnm._FilterDatabase" localSheetId="2" hidden="1">'SO 330 - Vodovodní řady'!$C$123:$K$452</definedName>
    <definedName name="_xlnm._FilterDatabase" localSheetId="3" hidden="1">'SO 340 - Vodovodní přípojky'!$C$123:$K$303</definedName>
    <definedName name="_xlnm._FilterDatabase" localSheetId="4" hidden="1">'SO 800 - Náhradní výsadba...'!$C$118:$K$161</definedName>
    <definedName name="_xlnm._FilterDatabase" localSheetId="5" hidden="1">'SO 90 - Ostatní rozpočtov...'!$C$117:$K$172</definedName>
    <definedName name="_xlnm.Print_Titles" localSheetId="0">'Rekapitulace stavby'!$92:$92</definedName>
    <definedName name="_xlnm.Print_Titles" localSheetId="1">'SO 000 - Příprava území'!$118:$118</definedName>
    <definedName name="_xlnm.Print_Titles" localSheetId="2">'SO 330 - Vodovodní řady'!$123:$123</definedName>
    <definedName name="_xlnm.Print_Titles" localSheetId="3">'SO 340 - Vodovodní přípojky'!$123:$123</definedName>
    <definedName name="_xlnm.Print_Titles" localSheetId="4">'SO 800 - Náhradní výsadba...'!$118:$118</definedName>
    <definedName name="_xlnm.Print_Titles" localSheetId="5">'SO 90 - Ostatní rozpočtov...'!$117:$117</definedName>
    <definedName name="_xlnm.Print_Area" localSheetId="0">'Rekapitulace stavby'!$D$4:$AO$76,'Rekapitulace stavby'!$C$82:$AQ$100</definedName>
    <definedName name="_xlnm.Print_Area" localSheetId="1">'SO 000 - Příprava území'!$C$4:$J$76,'SO 000 - Příprava území'!$C$82:$J$100,'SO 000 - Příprava území'!$C$106:$K$182</definedName>
    <definedName name="_xlnm.Print_Area" localSheetId="2">'SO 330 - Vodovodní řady'!$C$4:$J$76,'SO 330 - Vodovodní řady'!$C$82:$J$105,'SO 330 - Vodovodní řady'!$C$111:$K$452</definedName>
    <definedName name="_xlnm.Print_Area" localSheetId="3">'SO 340 - Vodovodní přípojky'!$C$4:$J$76,'SO 340 - Vodovodní přípojky'!$C$82:$J$105,'SO 340 - Vodovodní přípojky'!$C$111:$K$303</definedName>
    <definedName name="_xlnm.Print_Area" localSheetId="4">'SO 800 - Náhradní výsadba...'!$C$4:$J$76,'SO 800 - Náhradní výsadba...'!$C$82:$J$100,'SO 800 - Náhradní výsadba...'!$C$106:$K$161</definedName>
    <definedName name="_xlnm.Print_Area" localSheetId="5">'SO 90 - Ostatní rozpočtov...'!$C$4:$J$76,'SO 90 - Ostatní rozpočtov...'!$C$82:$J$99,'SO 90 - Ostatní rozpočtov...'!$C$105:$K$172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99" i="1"/>
  <c r="J35" i="6"/>
  <c r="AX99" i="1" s="1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45" i="6"/>
  <c r="BH145" i="6"/>
  <c r="BG145" i="6"/>
  <c r="BF145" i="6"/>
  <c r="T145" i="6"/>
  <c r="R145" i="6"/>
  <c r="P145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5" i="6"/>
  <c r="BH125" i="6"/>
  <c r="BG125" i="6"/>
  <c r="BF125" i="6"/>
  <c r="T125" i="6"/>
  <c r="R125" i="6"/>
  <c r="P125" i="6"/>
  <c r="BI123" i="6"/>
  <c r="BH123" i="6"/>
  <c r="BG123" i="6"/>
  <c r="BF123" i="6"/>
  <c r="T123" i="6"/>
  <c r="R123" i="6"/>
  <c r="P123" i="6"/>
  <c r="BI121" i="6"/>
  <c r="BH121" i="6"/>
  <c r="BG121" i="6"/>
  <c r="BF121" i="6"/>
  <c r="T121" i="6"/>
  <c r="R121" i="6"/>
  <c r="P121" i="6"/>
  <c r="F112" i="6"/>
  <c r="E110" i="6"/>
  <c r="F89" i="6"/>
  <c r="E87" i="6"/>
  <c r="J24" i="6"/>
  <c r="E24" i="6"/>
  <c r="J115" i="6"/>
  <c r="J23" i="6"/>
  <c r="J21" i="6"/>
  <c r="E21" i="6"/>
  <c r="J114" i="6"/>
  <c r="J20" i="6"/>
  <c r="J18" i="6"/>
  <c r="E18" i="6"/>
  <c r="F115" i="6"/>
  <c r="J17" i="6"/>
  <c r="J15" i="6"/>
  <c r="E15" i="6"/>
  <c r="F91" i="6"/>
  <c r="J14" i="6"/>
  <c r="J112" i="6"/>
  <c r="E7" i="6"/>
  <c r="E108" i="6"/>
  <c r="J37" i="5"/>
  <c r="J36" i="5"/>
  <c r="AY98" i="1"/>
  <c r="J35" i="5"/>
  <c r="AX98" i="1" s="1"/>
  <c r="BI161" i="5"/>
  <c r="BH161" i="5"/>
  <c r="BG161" i="5"/>
  <c r="BF161" i="5"/>
  <c r="T161" i="5"/>
  <c r="T160" i="5"/>
  <c r="R161" i="5"/>
  <c r="R160" i="5" s="1"/>
  <c r="P161" i="5"/>
  <c r="P160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R148" i="5"/>
  <c r="P148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F113" i="5"/>
  <c r="E111" i="5"/>
  <c r="F89" i="5"/>
  <c r="E87" i="5"/>
  <c r="J24" i="5"/>
  <c r="E24" i="5"/>
  <c r="J92" i="5" s="1"/>
  <c r="J23" i="5"/>
  <c r="J21" i="5"/>
  <c r="E21" i="5"/>
  <c r="J115" i="5" s="1"/>
  <c r="J20" i="5"/>
  <c r="J18" i="5"/>
  <c r="E18" i="5"/>
  <c r="F92" i="5" s="1"/>
  <c r="J17" i="5"/>
  <c r="J15" i="5"/>
  <c r="E15" i="5"/>
  <c r="F115" i="5" s="1"/>
  <c r="J14" i="5"/>
  <c r="J89" i="5"/>
  <c r="E7" i="5"/>
  <c r="E109" i="5"/>
  <c r="J37" i="4"/>
  <c r="J36" i="4"/>
  <c r="AY97" i="1" s="1"/>
  <c r="J35" i="4"/>
  <c r="AX97" i="1"/>
  <c r="BI303" i="4"/>
  <c r="BH303" i="4"/>
  <c r="BG303" i="4"/>
  <c r="BF303" i="4"/>
  <c r="T303" i="4"/>
  <c r="R303" i="4"/>
  <c r="P303" i="4"/>
  <c r="BI300" i="4"/>
  <c r="BH300" i="4"/>
  <c r="BG300" i="4"/>
  <c r="BF300" i="4"/>
  <c r="T300" i="4"/>
  <c r="R300" i="4"/>
  <c r="P300" i="4"/>
  <c r="BI298" i="4"/>
  <c r="BH298" i="4"/>
  <c r="BG298" i="4"/>
  <c r="BF298" i="4"/>
  <c r="T298" i="4"/>
  <c r="R298" i="4"/>
  <c r="P298" i="4"/>
  <c r="BI295" i="4"/>
  <c r="BH295" i="4"/>
  <c r="BG295" i="4"/>
  <c r="BF295" i="4"/>
  <c r="T295" i="4"/>
  <c r="R295" i="4"/>
  <c r="P295" i="4"/>
  <c r="BI293" i="4"/>
  <c r="BH293" i="4"/>
  <c r="BG293" i="4"/>
  <c r="BF293" i="4"/>
  <c r="T293" i="4"/>
  <c r="R293" i="4"/>
  <c r="P293" i="4"/>
  <c r="BI291" i="4"/>
  <c r="BH291" i="4"/>
  <c r="BG291" i="4"/>
  <c r="BF291" i="4"/>
  <c r="T291" i="4"/>
  <c r="R291" i="4"/>
  <c r="P291" i="4"/>
  <c r="BI288" i="4"/>
  <c r="BH288" i="4"/>
  <c r="BG288" i="4"/>
  <c r="BF288" i="4"/>
  <c r="T288" i="4"/>
  <c r="R288" i="4"/>
  <c r="P288" i="4"/>
  <c r="BI286" i="4"/>
  <c r="BH286" i="4"/>
  <c r="BG286" i="4"/>
  <c r="BF286" i="4"/>
  <c r="T286" i="4"/>
  <c r="R286" i="4"/>
  <c r="P286" i="4"/>
  <c r="BI284" i="4"/>
  <c r="BH284" i="4"/>
  <c r="BG284" i="4"/>
  <c r="BF284" i="4"/>
  <c r="T284" i="4"/>
  <c r="R284" i="4"/>
  <c r="P284" i="4"/>
  <c r="BI282" i="4"/>
  <c r="BH282" i="4"/>
  <c r="BG282" i="4"/>
  <c r="BF282" i="4"/>
  <c r="T282" i="4"/>
  <c r="R282" i="4"/>
  <c r="P282" i="4"/>
  <c r="BI280" i="4"/>
  <c r="BH280" i="4"/>
  <c r="BG280" i="4"/>
  <c r="BF280" i="4"/>
  <c r="T280" i="4"/>
  <c r="R280" i="4"/>
  <c r="P280" i="4"/>
  <c r="BI277" i="4"/>
  <c r="BH277" i="4"/>
  <c r="BG277" i="4"/>
  <c r="BF277" i="4"/>
  <c r="T277" i="4"/>
  <c r="R277" i="4"/>
  <c r="P277" i="4"/>
  <c r="BI274" i="4"/>
  <c r="BH274" i="4"/>
  <c r="BG274" i="4"/>
  <c r="BF274" i="4"/>
  <c r="T274" i="4"/>
  <c r="R274" i="4"/>
  <c r="P274" i="4"/>
  <c r="BI271" i="4"/>
  <c r="BH271" i="4"/>
  <c r="BG271" i="4"/>
  <c r="BF271" i="4"/>
  <c r="T271" i="4"/>
  <c r="R271" i="4"/>
  <c r="P271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3" i="4"/>
  <c r="BH263" i="4"/>
  <c r="BG263" i="4"/>
  <c r="BF263" i="4"/>
  <c r="T263" i="4"/>
  <c r="R263" i="4"/>
  <c r="P263" i="4"/>
  <c r="BI260" i="4"/>
  <c r="BH260" i="4"/>
  <c r="BG260" i="4"/>
  <c r="BF260" i="4"/>
  <c r="T260" i="4"/>
  <c r="R260" i="4"/>
  <c r="P260" i="4"/>
  <c r="BI258" i="4"/>
  <c r="BH258" i="4"/>
  <c r="BG258" i="4"/>
  <c r="BF258" i="4"/>
  <c r="T258" i="4"/>
  <c r="R258" i="4"/>
  <c r="P258" i="4"/>
  <c r="BI255" i="4"/>
  <c r="BH255" i="4"/>
  <c r="BG255" i="4"/>
  <c r="BF255" i="4"/>
  <c r="T255" i="4"/>
  <c r="R255" i="4"/>
  <c r="P255" i="4"/>
  <c r="BI252" i="4"/>
  <c r="BH252" i="4"/>
  <c r="BG252" i="4"/>
  <c r="BF252" i="4"/>
  <c r="T252" i="4"/>
  <c r="R252" i="4"/>
  <c r="P252" i="4"/>
  <c r="BI249" i="4"/>
  <c r="BH249" i="4"/>
  <c r="BG249" i="4"/>
  <c r="BF249" i="4"/>
  <c r="T249" i="4"/>
  <c r="R249" i="4"/>
  <c r="P249" i="4"/>
  <c r="BI246" i="4"/>
  <c r="BH246" i="4"/>
  <c r="BG246" i="4"/>
  <c r="BF246" i="4"/>
  <c r="T246" i="4"/>
  <c r="R246" i="4"/>
  <c r="P246" i="4"/>
  <c r="BI243" i="4"/>
  <c r="BH243" i="4"/>
  <c r="BG243" i="4"/>
  <c r="BF243" i="4"/>
  <c r="T243" i="4"/>
  <c r="R243" i="4"/>
  <c r="P243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8" i="4"/>
  <c r="BH228" i="4"/>
  <c r="BG228" i="4"/>
  <c r="BF228" i="4"/>
  <c r="T228" i="4"/>
  <c r="R228" i="4"/>
  <c r="P228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19" i="4"/>
  <c r="BH219" i="4"/>
  <c r="BG219" i="4"/>
  <c r="BF219" i="4"/>
  <c r="T219" i="4"/>
  <c r="R219" i="4"/>
  <c r="P219" i="4"/>
  <c r="BI217" i="4"/>
  <c r="BH217" i="4"/>
  <c r="BG217" i="4"/>
  <c r="BF217" i="4"/>
  <c r="T217" i="4"/>
  <c r="R217" i="4"/>
  <c r="P217" i="4"/>
  <c r="BI214" i="4"/>
  <c r="BH214" i="4"/>
  <c r="BG214" i="4"/>
  <c r="BF214" i="4"/>
  <c r="T214" i="4"/>
  <c r="R214" i="4"/>
  <c r="P214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6" i="4"/>
  <c r="BH186" i="4"/>
  <c r="BG186" i="4"/>
  <c r="BF186" i="4"/>
  <c r="T186" i="4"/>
  <c r="R186" i="4"/>
  <c r="P186" i="4"/>
  <c r="BI175" i="4"/>
  <c r="BH175" i="4"/>
  <c r="BG175" i="4"/>
  <c r="BF175" i="4"/>
  <c r="T175" i="4"/>
  <c r="R175" i="4"/>
  <c r="P175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R161" i="4"/>
  <c r="P161" i="4"/>
  <c r="BI157" i="4"/>
  <c r="BH157" i="4"/>
  <c r="BG157" i="4"/>
  <c r="BF157" i="4"/>
  <c r="T157" i="4"/>
  <c r="R157" i="4"/>
  <c r="P157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F118" i="4"/>
  <c r="E116" i="4"/>
  <c r="F89" i="4"/>
  <c r="E87" i="4"/>
  <c r="J24" i="4"/>
  <c r="E24" i="4"/>
  <c r="J121" i="4"/>
  <c r="J23" i="4"/>
  <c r="J21" i="4"/>
  <c r="E21" i="4"/>
  <c r="J120" i="4"/>
  <c r="J20" i="4"/>
  <c r="J18" i="4"/>
  <c r="E18" i="4"/>
  <c r="F92" i="4"/>
  <c r="J17" i="4"/>
  <c r="J15" i="4"/>
  <c r="E15" i="4"/>
  <c r="F91" i="4"/>
  <c r="J14" i="4"/>
  <c r="J89" i="4"/>
  <c r="E7" i="4"/>
  <c r="E114" i="4"/>
  <c r="J37" i="3"/>
  <c r="J36" i="3"/>
  <c r="AY96" i="1"/>
  <c r="J35" i="3"/>
  <c r="AX96" i="1" s="1"/>
  <c r="BI450" i="3"/>
  <c r="BH450" i="3"/>
  <c r="BG450" i="3"/>
  <c r="BF450" i="3"/>
  <c r="T450" i="3"/>
  <c r="R450" i="3"/>
  <c r="P450" i="3"/>
  <c r="BI447" i="3"/>
  <c r="BH447" i="3"/>
  <c r="BG447" i="3"/>
  <c r="BF447" i="3"/>
  <c r="T447" i="3"/>
  <c r="R447" i="3"/>
  <c r="P447" i="3"/>
  <c r="BI444" i="3"/>
  <c r="BH444" i="3"/>
  <c r="BG444" i="3"/>
  <c r="BF444" i="3"/>
  <c r="T444" i="3"/>
  <c r="R444" i="3"/>
  <c r="P444" i="3"/>
  <c r="BI441" i="3"/>
  <c r="BH441" i="3"/>
  <c r="BG441" i="3"/>
  <c r="BF441" i="3"/>
  <c r="T441" i="3"/>
  <c r="R441" i="3"/>
  <c r="P441" i="3"/>
  <c r="BI439" i="3"/>
  <c r="BH439" i="3"/>
  <c r="BG439" i="3"/>
  <c r="BF439" i="3"/>
  <c r="T439" i="3"/>
  <c r="R439" i="3"/>
  <c r="P439" i="3"/>
  <c r="BI436" i="3"/>
  <c r="BH436" i="3"/>
  <c r="BG436" i="3"/>
  <c r="BF436" i="3"/>
  <c r="T436" i="3"/>
  <c r="R436" i="3"/>
  <c r="P436" i="3"/>
  <c r="BI428" i="3"/>
  <c r="BH428" i="3"/>
  <c r="BG428" i="3"/>
  <c r="BF428" i="3"/>
  <c r="T428" i="3"/>
  <c r="R428" i="3"/>
  <c r="P428" i="3"/>
  <c r="BI425" i="3"/>
  <c r="BH425" i="3"/>
  <c r="BG425" i="3"/>
  <c r="BF425" i="3"/>
  <c r="T425" i="3"/>
  <c r="R425" i="3"/>
  <c r="P425" i="3"/>
  <c r="BI422" i="3"/>
  <c r="BH422" i="3"/>
  <c r="BG422" i="3"/>
  <c r="BF422" i="3"/>
  <c r="T422" i="3"/>
  <c r="R422" i="3"/>
  <c r="P422" i="3"/>
  <c r="BI420" i="3"/>
  <c r="BH420" i="3"/>
  <c r="BG420" i="3"/>
  <c r="BF420" i="3"/>
  <c r="T420" i="3"/>
  <c r="R420" i="3"/>
  <c r="P420" i="3"/>
  <c r="BI417" i="3"/>
  <c r="BH417" i="3"/>
  <c r="BG417" i="3"/>
  <c r="BF417" i="3"/>
  <c r="T417" i="3"/>
  <c r="R417" i="3"/>
  <c r="P417" i="3"/>
  <c r="BI415" i="3"/>
  <c r="BH415" i="3"/>
  <c r="BG415" i="3"/>
  <c r="BF415" i="3"/>
  <c r="T415" i="3"/>
  <c r="R415" i="3"/>
  <c r="P415" i="3"/>
  <c r="BI412" i="3"/>
  <c r="BH412" i="3"/>
  <c r="BG412" i="3"/>
  <c r="BF412" i="3"/>
  <c r="T412" i="3"/>
  <c r="R412" i="3"/>
  <c r="P412" i="3"/>
  <c r="BI410" i="3"/>
  <c r="BH410" i="3"/>
  <c r="BG410" i="3"/>
  <c r="BF410" i="3"/>
  <c r="T410" i="3"/>
  <c r="R410" i="3"/>
  <c r="P410" i="3"/>
  <c r="BI408" i="3"/>
  <c r="BH408" i="3"/>
  <c r="BG408" i="3"/>
  <c r="BF408" i="3"/>
  <c r="T408" i="3"/>
  <c r="R408" i="3"/>
  <c r="P408" i="3"/>
  <c r="BI406" i="3"/>
  <c r="BH406" i="3"/>
  <c r="BG406" i="3"/>
  <c r="BF406" i="3"/>
  <c r="T406" i="3"/>
  <c r="R406" i="3"/>
  <c r="P406" i="3"/>
  <c r="BI404" i="3"/>
  <c r="BH404" i="3"/>
  <c r="BG404" i="3"/>
  <c r="BF404" i="3"/>
  <c r="T404" i="3"/>
  <c r="R404" i="3"/>
  <c r="P404" i="3"/>
  <c r="BI402" i="3"/>
  <c r="BH402" i="3"/>
  <c r="BG402" i="3"/>
  <c r="BF402" i="3"/>
  <c r="T402" i="3"/>
  <c r="R402" i="3"/>
  <c r="P402" i="3"/>
  <c r="BI400" i="3"/>
  <c r="BH400" i="3"/>
  <c r="BG400" i="3"/>
  <c r="BF400" i="3"/>
  <c r="T400" i="3"/>
  <c r="R400" i="3"/>
  <c r="P400" i="3"/>
  <c r="BI398" i="3"/>
  <c r="BH398" i="3"/>
  <c r="BG398" i="3"/>
  <c r="BF398" i="3"/>
  <c r="T398" i="3"/>
  <c r="R398" i="3"/>
  <c r="P398" i="3"/>
  <c r="BI396" i="3"/>
  <c r="BH396" i="3"/>
  <c r="BG396" i="3"/>
  <c r="BF396" i="3"/>
  <c r="T396" i="3"/>
  <c r="R396" i="3"/>
  <c r="P396" i="3"/>
  <c r="BI393" i="3"/>
  <c r="BH393" i="3"/>
  <c r="BG393" i="3"/>
  <c r="BF393" i="3"/>
  <c r="T393" i="3"/>
  <c r="R393" i="3"/>
  <c r="P393" i="3"/>
  <c r="BI390" i="3"/>
  <c r="BH390" i="3"/>
  <c r="BG390" i="3"/>
  <c r="BF390" i="3"/>
  <c r="T390" i="3"/>
  <c r="R390" i="3"/>
  <c r="P390" i="3"/>
  <c r="BI388" i="3"/>
  <c r="BH388" i="3"/>
  <c r="BG388" i="3"/>
  <c r="BF388" i="3"/>
  <c r="T388" i="3"/>
  <c r="R388" i="3"/>
  <c r="P388" i="3"/>
  <c r="BI385" i="3"/>
  <c r="BH385" i="3"/>
  <c r="BG385" i="3"/>
  <c r="BF385" i="3"/>
  <c r="T385" i="3"/>
  <c r="R385" i="3"/>
  <c r="P385" i="3"/>
  <c r="BI382" i="3"/>
  <c r="BH382" i="3"/>
  <c r="BG382" i="3"/>
  <c r="BF382" i="3"/>
  <c r="T382" i="3"/>
  <c r="R382" i="3"/>
  <c r="P382" i="3"/>
  <c r="BI380" i="3"/>
  <c r="BH380" i="3"/>
  <c r="BG380" i="3"/>
  <c r="BF380" i="3"/>
  <c r="T380" i="3"/>
  <c r="R380" i="3"/>
  <c r="P380" i="3"/>
  <c r="BI377" i="3"/>
  <c r="BH377" i="3"/>
  <c r="BG377" i="3"/>
  <c r="BF377" i="3"/>
  <c r="T377" i="3"/>
  <c r="R377" i="3"/>
  <c r="P377" i="3"/>
  <c r="BI375" i="3"/>
  <c r="BH375" i="3"/>
  <c r="BG375" i="3"/>
  <c r="BF375" i="3"/>
  <c r="T375" i="3"/>
  <c r="R375" i="3"/>
  <c r="P375" i="3"/>
  <c r="BI372" i="3"/>
  <c r="BH372" i="3"/>
  <c r="BG372" i="3"/>
  <c r="BF372" i="3"/>
  <c r="T372" i="3"/>
  <c r="R372" i="3"/>
  <c r="P372" i="3"/>
  <c r="BI370" i="3"/>
  <c r="BH370" i="3"/>
  <c r="BG370" i="3"/>
  <c r="BF370" i="3"/>
  <c r="T370" i="3"/>
  <c r="R370" i="3"/>
  <c r="P370" i="3"/>
  <c r="BI367" i="3"/>
  <c r="BH367" i="3"/>
  <c r="BG367" i="3"/>
  <c r="BF367" i="3"/>
  <c r="T367" i="3"/>
  <c r="R367" i="3"/>
  <c r="P367" i="3"/>
  <c r="BI364" i="3"/>
  <c r="BH364" i="3"/>
  <c r="BG364" i="3"/>
  <c r="BF364" i="3"/>
  <c r="T364" i="3"/>
  <c r="R364" i="3"/>
  <c r="P364" i="3"/>
  <c r="BI361" i="3"/>
  <c r="BH361" i="3"/>
  <c r="BG361" i="3"/>
  <c r="BF361" i="3"/>
  <c r="T361" i="3"/>
  <c r="R361" i="3"/>
  <c r="P361" i="3"/>
  <c r="BI358" i="3"/>
  <c r="BH358" i="3"/>
  <c r="BG358" i="3"/>
  <c r="BF358" i="3"/>
  <c r="T358" i="3"/>
  <c r="R358" i="3"/>
  <c r="P358" i="3"/>
  <c r="BI355" i="3"/>
  <c r="BH355" i="3"/>
  <c r="BG355" i="3"/>
  <c r="BF355" i="3"/>
  <c r="T355" i="3"/>
  <c r="R355" i="3"/>
  <c r="P355" i="3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6" i="3"/>
  <c r="BH346" i="3"/>
  <c r="BG346" i="3"/>
  <c r="BF346" i="3"/>
  <c r="T346" i="3"/>
  <c r="R346" i="3"/>
  <c r="P346" i="3"/>
  <c r="BI343" i="3"/>
  <c r="BH343" i="3"/>
  <c r="BG343" i="3"/>
  <c r="BF343" i="3"/>
  <c r="T343" i="3"/>
  <c r="R343" i="3"/>
  <c r="P343" i="3"/>
  <c r="BI341" i="3"/>
  <c r="BH341" i="3"/>
  <c r="BG341" i="3"/>
  <c r="BF341" i="3"/>
  <c r="T341" i="3"/>
  <c r="R341" i="3"/>
  <c r="P341" i="3"/>
  <c r="BI338" i="3"/>
  <c r="BH338" i="3"/>
  <c r="BG338" i="3"/>
  <c r="BF338" i="3"/>
  <c r="T338" i="3"/>
  <c r="R338" i="3"/>
  <c r="P338" i="3"/>
  <c r="BI336" i="3"/>
  <c r="BH336" i="3"/>
  <c r="BG336" i="3"/>
  <c r="BF336" i="3"/>
  <c r="T336" i="3"/>
  <c r="R336" i="3"/>
  <c r="P336" i="3"/>
  <c r="BI334" i="3"/>
  <c r="BH334" i="3"/>
  <c r="BG334" i="3"/>
  <c r="BF334" i="3"/>
  <c r="T334" i="3"/>
  <c r="R334" i="3"/>
  <c r="P334" i="3"/>
  <c r="BI332" i="3"/>
  <c r="BH332" i="3"/>
  <c r="BG332" i="3"/>
  <c r="BF332" i="3"/>
  <c r="T332" i="3"/>
  <c r="R332" i="3"/>
  <c r="P332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6" i="3"/>
  <c r="BH326" i="3"/>
  <c r="BG326" i="3"/>
  <c r="BF326" i="3"/>
  <c r="T326" i="3"/>
  <c r="R326" i="3"/>
  <c r="P326" i="3"/>
  <c r="BI322" i="3"/>
  <c r="BH322" i="3"/>
  <c r="BG322" i="3"/>
  <c r="BF322" i="3"/>
  <c r="T322" i="3"/>
  <c r="R322" i="3"/>
  <c r="P322" i="3"/>
  <c r="BI318" i="3"/>
  <c r="BH318" i="3"/>
  <c r="BG318" i="3"/>
  <c r="BF318" i="3"/>
  <c r="T318" i="3"/>
  <c r="R318" i="3"/>
  <c r="P318" i="3"/>
  <c r="BI315" i="3"/>
  <c r="BH315" i="3"/>
  <c r="BG315" i="3"/>
  <c r="BF315" i="3"/>
  <c r="T315" i="3"/>
  <c r="R315" i="3"/>
  <c r="P315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7" i="3"/>
  <c r="BH307" i="3"/>
  <c r="BG307" i="3"/>
  <c r="BF307" i="3"/>
  <c r="T307" i="3"/>
  <c r="R307" i="3"/>
  <c r="P307" i="3"/>
  <c r="BI304" i="3"/>
  <c r="BH304" i="3"/>
  <c r="BG304" i="3"/>
  <c r="BF304" i="3"/>
  <c r="T304" i="3"/>
  <c r="R304" i="3"/>
  <c r="P304" i="3"/>
  <c r="BI300" i="3"/>
  <c r="BH300" i="3"/>
  <c r="BG300" i="3"/>
  <c r="BF300" i="3"/>
  <c r="T300" i="3"/>
  <c r="R300" i="3"/>
  <c r="P300" i="3"/>
  <c r="BI298" i="3"/>
  <c r="BH298" i="3"/>
  <c r="BG298" i="3"/>
  <c r="BF298" i="3"/>
  <c r="T298" i="3"/>
  <c r="R298" i="3"/>
  <c r="P298" i="3"/>
  <c r="BI296" i="3"/>
  <c r="BH296" i="3"/>
  <c r="BG296" i="3"/>
  <c r="BF296" i="3"/>
  <c r="T296" i="3"/>
  <c r="R296" i="3"/>
  <c r="P296" i="3"/>
  <c r="BI294" i="3"/>
  <c r="BH294" i="3"/>
  <c r="BG294" i="3"/>
  <c r="BF294" i="3"/>
  <c r="T294" i="3"/>
  <c r="R294" i="3"/>
  <c r="P294" i="3"/>
  <c r="BI292" i="3"/>
  <c r="BH292" i="3"/>
  <c r="BG292" i="3"/>
  <c r="BF292" i="3"/>
  <c r="T292" i="3"/>
  <c r="R292" i="3"/>
  <c r="P292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1" i="3"/>
  <c r="BH271" i="3"/>
  <c r="BG271" i="3"/>
  <c r="BF271" i="3"/>
  <c r="T271" i="3"/>
  <c r="R271" i="3"/>
  <c r="P271" i="3"/>
  <c r="BI268" i="3"/>
  <c r="BH268" i="3"/>
  <c r="BG268" i="3"/>
  <c r="BF268" i="3"/>
  <c r="T268" i="3"/>
  <c r="R268" i="3"/>
  <c r="P268" i="3"/>
  <c r="BI264" i="3"/>
  <c r="BH264" i="3"/>
  <c r="BG264" i="3"/>
  <c r="BF264" i="3"/>
  <c r="T264" i="3"/>
  <c r="R264" i="3"/>
  <c r="P264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08" i="3"/>
  <c r="BH208" i="3"/>
  <c r="BG208" i="3"/>
  <c r="BF208" i="3"/>
  <c r="T208" i="3"/>
  <c r="R208" i="3"/>
  <c r="P208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7" i="3"/>
  <c r="BH127" i="3"/>
  <c r="BG127" i="3"/>
  <c r="BF127" i="3"/>
  <c r="T127" i="3"/>
  <c r="R127" i="3"/>
  <c r="P127" i="3"/>
  <c r="F118" i="3"/>
  <c r="E116" i="3"/>
  <c r="F89" i="3"/>
  <c r="E87" i="3"/>
  <c r="J24" i="3"/>
  <c r="E24" i="3"/>
  <c r="J121" i="3" s="1"/>
  <c r="J23" i="3"/>
  <c r="J21" i="3"/>
  <c r="E21" i="3"/>
  <c r="J91" i="3" s="1"/>
  <c r="J20" i="3"/>
  <c r="J18" i="3"/>
  <c r="E18" i="3"/>
  <c r="F121" i="3" s="1"/>
  <c r="J17" i="3"/>
  <c r="J15" i="3"/>
  <c r="E15" i="3"/>
  <c r="F120" i="3" s="1"/>
  <c r="J14" i="3"/>
  <c r="J89" i="3"/>
  <c r="E7" i="3"/>
  <c r="E114" i="3"/>
  <c r="J37" i="2"/>
  <c r="J36" i="2"/>
  <c r="AY95" i="1" s="1"/>
  <c r="J35" i="2"/>
  <c r="AX95" i="1"/>
  <c r="BI175" i="2"/>
  <c r="BH175" i="2"/>
  <c r="BG175" i="2"/>
  <c r="BF175" i="2"/>
  <c r="T175" i="2"/>
  <c r="R175" i="2"/>
  <c r="P175" i="2"/>
  <c r="BI167" i="2"/>
  <c r="BH167" i="2"/>
  <c r="BG167" i="2"/>
  <c r="BF167" i="2"/>
  <c r="T167" i="2"/>
  <c r="R167" i="2"/>
  <c r="P167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F113" i="2"/>
  <c r="E111" i="2"/>
  <c r="F89" i="2"/>
  <c r="E87" i="2"/>
  <c r="J24" i="2"/>
  <c r="E24" i="2"/>
  <c r="J116" i="2" s="1"/>
  <c r="J23" i="2"/>
  <c r="J21" i="2"/>
  <c r="E21" i="2"/>
  <c r="J115" i="2" s="1"/>
  <c r="J20" i="2"/>
  <c r="J18" i="2"/>
  <c r="E18" i="2"/>
  <c r="F92" i="2" s="1"/>
  <c r="J17" i="2"/>
  <c r="J15" i="2"/>
  <c r="E15" i="2"/>
  <c r="F115" i="2" s="1"/>
  <c r="J14" i="2"/>
  <c r="J113" i="2"/>
  <c r="E7" i="2"/>
  <c r="E109" i="2"/>
  <c r="L90" i="1"/>
  <c r="AM90" i="1"/>
  <c r="AM89" i="1"/>
  <c r="L89" i="1"/>
  <c r="AM87" i="1"/>
  <c r="L87" i="1"/>
  <c r="L85" i="1"/>
  <c r="L84" i="1"/>
  <c r="J167" i="2"/>
  <c r="BK153" i="2"/>
  <c r="J140" i="2"/>
  <c r="J130" i="2"/>
  <c r="BK167" i="2"/>
  <c r="J151" i="2"/>
  <c r="BK137" i="2"/>
  <c r="J128" i="2"/>
  <c r="AS94" i="1"/>
  <c r="BK444" i="3"/>
  <c r="BK420" i="3"/>
  <c r="J406" i="3"/>
  <c r="J385" i="3"/>
  <c r="BK352" i="3"/>
  <c r="J332" i="3"/>
  <c r="BK307" i="3"/>
  <c r="BK287" i="3"/>
  <c r="J264" i="3"/>
  <c r="BK246" i="3"/>
  <c r="BK194" i="3"/>
  <c r="BK162" i="3"/>
  <c r="BK441" i="3"/>
  <c r="BK422" i="3"/>
  <c r="J398" i="3"/>
  <c r="BK390" i="3"/>
  <c r="BK370" i="3"/>
  <c r="J358" i="3"/>
  <c r="J334" i="3"/>
  <c r="J322" i="3"/>
  <c r="BK300" i="3"/>
  <c r="J287" i="3"/>
  <c r="BK271" i="3"/>
  <c r="J215" i="3"/>
  <c r="BK189" i="3"/>
  <c r="J145" i="3"/>
  <c r="BK436" i="3"/>
  <c r="J415" i="3"/>
  <c r="BK402" i="3"/>
  <c r="BK375" i="3"/>
  <c r="BK364" i="3"/>
  <c r="J341" i="3"/>
  <c r="J326" i="3"/>
  <c r="J307" i="3"/>
  <c r="J246" i="3"/>
  <c r="J218" i="3"/>
  <c r="BK196" i="3"/>
  <c r="J165" i="3"/>
  <c r="BK151" i="3"/>
  <c r="J135" i="3"/>
  <c r="J420" i="3"/>
  <c r="J400" i="3"/>
  <c r="J380" i="3"/>
  <c r="BK372" i="3"/>
  <c r="BK346" i="3"/>
  <c r="BK311" i="3"/>
  <c r="J298" i="3"/>
  <c r="BK276" i="3"/>
  <c r="BK255" i="3"/>
  <c r="J213" i="3"/>
  <c r="BK169" i="3"/>
  <c r="BK139" i="3"/>
  <c r="J131" i="3"/>
  <c r="BK241" i="4"/>
  <c r="J195" i="4"/>
  <c r="BK175" i="4"/>
  <c r="BK148" i="4"/>
  <c r="BK295" i="4"/>
  <c r="BK288" i="4"/>
  <c r="BK274" i="4"/>
  <c r="BK266" i="4"/>
  <c r="J249" i="4"/>
  <c r="BK239" i="4"/>
  <c r="BK225" i="4"/>
  <c r="BK214" i="4"/>
  <c r="J186" i="4"/>
  <c r="BK153" i="4"/>
  <c r="BK130" i="4"/>
  <c r="J295" i="4"/>
  <c r="J288" i="4"/>
  <c r="J274" i="4"/>
  <c r="J252" i="4"/>
  <c r="BK234" i="4"/>
  <c r="J214" i="4"/>
  <c r="BK205" i="4"/>
  <c r="BK170" i="4"/>
  <c r="J157" i="4"/>
  <c r="BK144" i="4"/>
  <c r="J298" i="4"/>
  <c r="J266" i="4"/>
  <c r="J243" i="4"/>
  <c r="J225" i="4"/>
  <c r="BK195" i="4"/>
  <c r="BK151" i="4"/>
  <c r="J150" i="5"/>
  <c r="J134" i="5"/>
  <c r="J142" i="5"/>
  <c r="J128" i="5"/>
  <c r="BK161" i="5"/>
  <c r="J148" i="5"/>
  <c r="BK150" i="5"/>
  <c r="BK140" i="5"/>
  <c r="BK128" i="5"/>
  <c r="BK155" i="6"/>
  <c r="J127" i="6"/>
  <c r="BK169" i="6"/>
  <c r="J135" i="6"/>
  <c r="BK123" i="6"/>
  <c r="BK161" i="6"/>
  <c r="J137" i="6"/>
  <c r="BK125" i="6"/>
  <c r="BK157" i="6"/>
  <c r="J155" i="6"/>
  <c r="BK137" i="6"/>
  <c r="J175" i="2"/>
  <c r="BK148" i="2"/>
  <c r="J137" i="2"/>
  <c r="BK128" i="2"/>
  <c r="J159" i="2"/>
  <c r="J148" i="2"/>
  <c r="J143" i="2"/>
  <c r="BK130" i="2"/>
  <c r="J124" i="2"/>
  <c r="BK124" i="2"/>
  <c r="J450" i="3"/>
  <c r="J441" i="3"/>
  <c r="BK415" i="3"/>
  <c r="BK382" i="3"/>
  <c r="BK349" i="3"/>
  <c r="BK330" i="3"/>
  <c r="BK292" i="3"/>
  <c r="J271" i="3"/>
  <c r="BK253" i="3"/>
  <c r="BK200" i="3"/>
  <c r="BK187" i="3"/>
  <c r="J154" i="3"/>
  <c r="J436" i="3"/>
  <c r="J412" i="3"/>
  <c r="J396" i="3"/>
  <c r="BK380" i="3"/>
  <c r="J361" i="3"/>
  <c r="J352" i="3"/>
  <c r="J330" i="3"/>
  <c r="BK309" i="3"/>
  <c r="J289" i="3"/>
  <c r="J255" i="3"/>
  <c r="J243" i="3"/>
  <c r="BK204" i="3"/>
  <c r="BK167" i="3"/>
  <c r="J143" i="3"/>
  <c r="BK428" i="3"/>
  <c r="J404" i="3"/>
  <c r="J388" i="3"/>
  <c r="J370" i="3"/>
  <c r="J349" i="3"/>
  <c r="J338" i="3"/>
  <c r="BK318" i="3"/>
  <c r="BK304" i="3"/>
  <c r="BK251" i="3"/>
  <c r="BK213" i="3"/>
  <c r="J187" i="3"/>
  <c r="J159" i="3"/>
  <c r="J148" i="3"/>
  <c r="J133" i="3"/>
  <c r="J422" i="3"/>
  <c r="BK404" i="3"/>
  <c r="BK385" i="3"/>
  <c r="J375" i="3"/>
  <c r="BK322" i="3"/>
  <c r="BK298" i="3"/>
  <c r="BK294" i="3"/>
  <c r="BK289" i="3"/>
  <c r="BK274" i="3"/>
  <c r="BK235" i="3"/>
  <c r="J200" i="3"/>
  <c r="BK143" i="3"/>
  <c r="BK133" i="3"/>
  <c r="BK252" i="4"/>
  <c r="BK189" i="4"/>
  <c r="J151" i="4"/>
  <c r="J300" i="4"/>
  <c r="J286" i="4"/>
  <c r="BK277" i="4"/>
  <c r="J263" i="4"/>
  <c r="J246" i="4"/>
  <c r="BK231" i="4"/>
  <c r="BK219" i="4"/>
  <c r="J192" i="4"/>
  <c r="J170" i="4"/>
  <c r="BK146" i="4"/>
  <c r="J303" i="4"/>
  <c r="J293" i="4"/>
  <c r="J280" i="4"/>
  <c r="J260" i="4"/>
  <c r="BK236" i="4"/>
  <c r="BK223" i="4"/>
  <c r="J208" i="4"/>
  <c r="BK172" i="4"/>
  <c r="BK161" i="4"/>
  <c r="J146" i="4"/>
  <c r="BK300" i="4"/>
  <c r="BK284" i="4"/>
  <c r="BK260" i="4"/>
  <c r="J239" i="4"/>
  <c r="BK202" i="4"/>
  <c r="J175" i="4"/>
  <c r="J144" i="4"/>
  <c r="BK152" i="5"/>
  <c r="J157" i="5"/>
  <c r="BK148" i="5"/>
  <c r="J140" i="5"/>
  <c r="BK134" i="5"/>
  <c r="BK122" i="5"/>
  <c r="J152" i="5"/>
  <c r="J130" i="5"/>
  <c r="J138" i="5"/>
  <c r="BK125" i="5"/>
  <c r="J157" i="6"/>
  <c r="J133" i="6"/>
  <c r="J171" i="6"/>
  <c r="BK141" i="6"/>
  <c r="BK127" i="6"/>
  <c r="BK167" i="6"/>
  <c r="BK139" i="6"/>
  <c r="J129" i="6"/>
  <c r="J139" i="6"/>
  <c r="BK159" i="2"/>
  <c r="BK145" i="2"/>
  <c r="J134" i="2"/>
  <c r="BK122" i="2"/>
  <c r="J153" i="2"/>
  <c r="BK140" i="2"/>
  <c r="BK132" i="2"/>
  <c r="J126" i="2"/>
  <c r="BK126" i="2"/>
  <c r="J447" i="3"/>
  <c r="J425" i="3"/>
  <c r="J410" i="3"/>
  <c r="BK400" i="3"/>
  <c r="BK358" i="3"/>
  <c r="BK334" i="3"/>
  <c r="J309" i="3"/>
  <c r="BK279" i="3"/>
  <c r="J260" i="3"/>
  <c r="J251" i="3"/>
  <c r="J189" i="3"/>
  <c r="BK156" i="3"/>
  <c r="BK439" i="3"/>
  <c r="J408" i="3"/>
  <c r="J393" i="3"/>
  <c r="J382" i="3"/>
  <c r="J364" i="3"/>
  <c r="BK343" i="3"/>
  <c r="J328" i="3"/>
  <c r="J318" i="3"/>
  <c r="J294" i="3"/>
  <c r="J274" i="3"/>
  <c r="BK260" i="3"/>
  <c r="BK208" i="3"/>
  <c r="J169" i="3"/>
  <c r="BK148" i="3"/>
  <c r="BK131" i="3"/>
  <c r="J417" i="3"/>
  <c r="BK406" i="3"/>
  <c r="J377" i="3"/>
  <c r="BK367" i="3"/>
  <c r="J343" i="3"/>
  <c r="BK332" i="3"/>
  <c r="J311" i="3"/>
  <c r="BK264" i="3"/>
  <c r="BK243" i="3"/>
  <c r="J208" i="3"/>
  <c r="J167" i="3"/>
  <c r="J156" i="3"/>
  <c r="BK145" i="3"/>
  <c r="J127" i="3"/>
  <c r="BK410" i="3"/>
  <c r="BK393" i="3"/>
  <c r="BK377" i="3"/>
  <c r="BK355" i="3"/>
  <c r="BK315" i="3"/>
  <c r="J300" i="3"/>
  <c r="BK296" i="3"/>
  <c r="J279" i="3"/>
  <c r="J268" i="3"/>
  <c r="BK238" i="3"/>
  <c r="J204" i="3"/>
  <c r="BK159" i="3"/>
  <c r="BK135" i="3"/>
  <c r="J268" i="4"/>
  <c r="J217" i="4"/>
  <c r="BK186" i="4"/>
  <c r="J130" i="4"/>
  <c r="BK293" i="4"/>
  <c r="J282" i="4"/>
  <c r="BK268" i="4"/>
  <c r="J258" i="4"/>
  <c r="BK243" i="4"/>
  <c r="J223" i="4"/>
  <c r="J205" i="4"/>
  <c r="J172" i="4"/>
  <c r="BK127" i="4"/>
  <c r="J291" i="4"/>
  <c r="J277" i="4"/>
  <c r="BK258" i="4"/>
  <c r="BK246" i="4"/>
  <c r="BK228" i="4"/>
  <c r="BK210" i="4"/>
  <c r="J202" i="4"/>
  <c r="BK165" i="4"/>
  <c r="J148" i="4"/>
  <c r="J127" i="4"/>
  <c r="BK280" i="4"/>
  <c r="J255" i="4"/>
  <c r="J236" i="4"/>
  <c r="BK208" i="4"/>
  <c r="BK192" i="4"/>
  <c r="J133" i="4"/>
  <c r="BK146" i="5"/>
  <c r="J144" i="5"/>
  <c r="J136" i="5"/>
  <c r="J125" i="5"/>
  <c r="BK155" i="5"/>
  <c r="BK132" i="5"/>
  <c r="BK142" i="5"/>
  <c r="J132" i="5"/>
  <c r="J167" i="6"/>
  <c r="J145" i="6"/>
  <c r="J123" i="6"/>
  <c r="BK145" i="6"/>
  <c r="BK129" i="6"/>
  <c r="BK121" i="6"/>
  <c r="J143" i="6"/>
  <c r="BK135" i="6"/>
  <c r="J121" i="6"/>
  <c r="J161" i="6"/>
  <c r="J141" i="6"/>
  <c r="BK155" i="2"/>
  <c r="BK151" i="2"/>
  <c r="BK143" i="2"/>
  <c r="J132" i="2"/>
  <c r="BK175" i="2"/>
  <c r="J155" i="2"/>
  <c r="J145" i="2"/>
  <c r="BK134" i="2"/>
  <c r="J122" i="2"/>
  <c r="BK450" i="3"/>
  <c r="BK447" i="3"/>
  <c r="J428" i="3"/>
  <c r="BK417" i="3"/>
  <c r="BK398" i="3"/>
  <c r="J355" i="3"/>
  <c r="BK341" i="3"/>
  <c r="BK328" i="3"/>
  <c r="J276" i="3"/>
  <c r="J258" i="3"/>
  <c r="J235" i="3"/>
  <c r="J196" i="3"/>
  <c r="J444" i="3"/>
  <c r="BK425" i="3"/>
  <c r="J402" i="3"/>
  <c r="BK388" i="3"/>
  <c r="J367" i="3"/>
  <c r="BK338" i="3"/>
  <c r="BK326" i="3"/>
  <c r="J296" i="3"/>
  <c r="J282" i="3"/>
  <c r="J253" i="3"/>
  <c r="BK218" i="3"/>
  <c r="J194" i="3"/>
  <c r="J151" i="3"/>
  <c r="J139" i="3"/>
  <c r="BK412" i="3"/>
  <c r="BK396" i="3"/>
  <c r="J372" i="3"/>
  <c r="J346" i="3"/>
  <c r="J336" i="3"/>
  <c r="J315" i="3"/>
  <c r="BK268" i="3"/>
  <c r="J238" i="3"/>
  <c r="BK185" i="3"/>
  <c r="J162" i="3"/>
  <c r="BK154" i="3"/>
  <c r="J137" i="3"/>
  <c r="J439" i="3"/>
  <c r="BK408" i="3"/>
  <c r="J390" i="3"/>
  <c r="BK361" i="3"/>
  <c r="BK336" i="3"/>
  <c r="J304" i="3"/>
  <c r="J292" i="3"/>
  <c r="BK282" i="3"/>
  <c r="BK258" i="3"/>
  <c r="BK215" i="3"/>
  <c r="J185" i="3"/>
  <c r="BK165" i="3"/>
  <c r="BK137" i="3"/>
  <c r="BK127" i="3"/>
  <c r="J228" i="4"/>
  <c r="J165" i="4"/>
  <c r="BK303" i="4"/>
  <c r="BK291" i="4"/>
  <c r="J284" i="4"/>
  <c r="BK271" i="4"/>
  <c r="BK255" i="4"/>
  <c r="J234" i="4"/>
  <c r="BK217" i="4"/>
  <c r="J189" i="4"/>
  <c r="BK157" i="4"/>
  <c r="J136" i="4"/>
  <c r="BK298" i="4"/>
  <c r="BK282" i="4"/>
  <c r="J271" i="4"/>
  <c r="BK249" i="4"/>
  <c r="J231" i="4"/>
  <c r="J219" i="4"/>
  <c r="BK200" i="4"/>
  <c r="J153" i="4"/>
  <c r="BK133" i="4"/>
  <c r="BK286" i="4"/>
  <c r="BK263" i="4"/>
  <c r="J241" i="4"/>
  <c r="J210" i="4"/>
  <c r="J200" i="4"/>
  <c r="J161" i="4"/>
  <c r="BK136" i="4"/>
  <c r="J161" i="5"/>
  <c r="J122" i="5"/>
  <c r="J155" i="5"/>
  <c r="BK138" i="5"/>
  <c r="BK130" i="5"/>
  <c r="BK157" i="5"/>
  <c r="BK144" i="5"/>
  <c r="J146" i="5"/>
  <c r="BK136" i="5"/>
  <c r="J169" i="6"/>
  <c r="J153" i="6"/>
  <c r="J125" i="6"/>
  <c r="BK143" i="6"/>
  <c r="BK133" i="6"/>
  <c r="BK171" i="6"/>
  <c r="J159" i="6"/>
  <c r="J131" i="6"/>
  <c r="BK159" i="6"/>
  <c r="BK153" i="6"/>
  <c r="BK131" i="6"/>
  <c r="BK121" i="2" l="1"/>
  <c r="J121" i="2"/>
  <c r="J98" i="2"/>
  <c r="P158" i="2"/>
  <c r="P120" i="2" s="1"/>
  <c r="P119" i="2" s="1"/>
  <c r="AU95" i="1" s="1"/>
  <c r="T126" i="3"/>
  <c r="BK263" i="3"/>
  <c r="J263" i="3"/>
  <c r="J99" i="3"/>
  <c r="BK281" i="3"/>
  <c r="J281" i="3" s="1"/>
  <c r="J100" i="3" s="1"/>
  <c r="BK291" i="3"/>
  <c r="J291" i="3" s="1"/>
  <c r="J101" i="3" s="1"/>
  <c r="BK321" i="3"/>
  <c r="J321" i="3"/>
  <c r="J103" i="3" s="1"/>
  <c r="BK419" i="3"/>
  <c r="J419" i="3"/>
  <c r="J104" i="3"/>
  <c r="BK126" i="4"/>
  <c r="J126" i="4" s="1"/>
  <c r="J98" i="4" s="1"/>
  <c r="T213" i="4"/>
  <c r="R230" i="4"/>
  <c r="R238" i="4"/>
  <c r="BK290" i="4"/>
  <c r="J290" i="4"/>
  <c r="J102" i="4" s="1"/>
  <c r="BK297" i="4"/>
  <c r="J297" i="4"/>
  <c r="J104" i="4"/>
  <c r="P121" i="5"/>
  <c r="P120" i="5" s="1"/>
  <c r="P119" i="5" s="1"/>
  <c r="AU98" i="1" s="1"/>
  <c r="BK120" i="6"/>
  <c r="BK119" i="6" s="1"/>
  <c r="J119" i="6" s="1"/>
  <c r="J97" i="6" s="1"/>
  <c r="R121" i="2"/>
  <c r="T158" i="2"/>
  <c r="P126" i="3"/>
  <c r="R263" i="3"/>
  <c r="R281" i="3"/>
  <c r="P291" i="3"/>
  <c r="P321" i="3"/>
  <c r="P320" i="3"/>
  <c r="T419" i="3"/>
  <c r="T126" i="4"/>
  <c r="R213" i="4"/>
  <c r="T230" i="4"/>
  <c r="BK238" i="4"/>
  <c r="J238" i="4" s="1"/>
  <c r="J101" i="4" s="1"/>
  <c r="R290" i="4"/>
  <c r="R125" i="4" s="1"/>
  <c r="T297" i="4"/>
  <c r="T296" i="4" s="1"/>
  <c r="R121" i="5"/>
  <c r="R120" i="5"/>
  <c r="R119" i="5" s="1"/>
  <c r="P120" i="6"/>
  <c r="P119" i="6"/>
  <c r="P118" i="6"/>
  <c r="AU99" i="1" s="1"/>
  <c r="P121" i="2"/>
  <c r="BK158" i="2"/>
  <c r="J158" i="2"/>
  <c r="J99" i="2"/>
  <c r="BK126" i="3"/>
  <c r="J126" i="3" s="1"/>
  <c r="J98" i="3" s="1"/>
  <c r="T263" i="3"/>
  <c r="T281" i="3"/>
  <c r="T291" i="3"/>
  <c r="R321" i="3"/>
  <c r="R320" i="3"/>
  <c r="R419" i="3"/>
  <c r="R126" i="4"/>
  <c r="BK213" i="4"/>
  <c r="J213" i="4" s="1"/>
  <c r="J99" i="4" s="1"/>
  <c r="BK230" i="4"/>
  <c r="J230" i="4"/>
  <c r="J100" i="4" s="1"/>
  <c r="T238" i="4"/>
  <c r="P290" i="4"/>
  <c r="P297" i="4"/>
  <c r="P296" i="4" s="1"/>
  <c r="T121" i="5"/>
  <c r="T120" i="5"/>
  <c r="T119" i="5"/>
  <c r="R120" i="6"/>
  <c r="R119" i="6" s="1"/>
  <c r="R118" i="6" s="1"/>
  <c r="T121" i="2"/>
  <c r="T120" i="2" s="1"/>
  <c r="T119" i="2" s="1"/>
  <c r="R158" i="2"/>
  <c r="R126" i="3"/>
  <c r="R125" i="3" s="1"/>
  <c r="R124" i="3" s="1"/>
  <c r="P263" i="3"/>
  <c r="P281" i="3"/>
  <c r="R291" i="3"/>
  <c r="T321" i="3"/>
  <c r="T320" i="3"/>
  <c r="P419" i="3"/>
  <c r="P126" i="4"/>
  <c r="P213" i="4"/>
  <c r="P230" i="4"/>
  <c r="P238" i="4"/>
  <c r="T290" i="4"/>
  <c r="R297" i="4"/>
  <c r="R296" i="4"/>
  <c r="BK121" i="5"/>
  <c r="J121" i="5" s="1"/>
  <c r="J98" i="5" s="1"/>
  <c r="T120" i="6"/>
  <c r="T119" i="6"/>
  <c r="T118" i="6" s="1"/>
  <c r="BK160" i="5"/>
  <c r="J160" i="5"/>
  <c r="J99" i="5"/>
  <c r="J89" i="6"/>
  <c r="J91" i="6"/>
  <c r="F114" i="6"/>
  <c r="BE121" i="6"/>
  <c r="BE123" i="6"/>
  <c r="BE127" i="6"/>
  <c r="BE133" i="6"/>
  <c r="BE141" i="6"/>
  <c r="BE143" i="6"/>
  <c r="BE161" i="6"/>
  <c r="BE167" i="6"/>
  <c r="E85" i="6"/>
  <c r="BE145" i="6"/>
  <c r="BE157" i="6"/>
  <c r="BE169" i="6"/>
  <c r="F92" i="6"/>
  <c r="BE131" i="6"/>
  <c r="BE155" i="6"/>
  <c r="J92" i="6"/>
  <c r="BE125" i="6"/>
  <c r="BE129" i="6"/>
  <c r="BE135" i="6"/>
  <c r="BE137" i="6"/>
  <c r="BE139" i="6"/>
  <c r="BE153" i="6"/>
  <c r="BE159" i="6"/>
  <c r="BE171" i="6"/>
  <c r="E85" i="5"/>
  <c r="J91" i="5"/>
  <c r="J116" i="5"/>
  <c r="BE132" i="5"/>
  <c r="BE142" i="5"/>
  <c r="BE144" i="5"/>
  <c r="BE146" i="5"/>
  <c r="BE148" i="5"/>
  <c r="BE152" i="5"/>
  <c r="J113" i="5"/>
  <c r="F116" i="5"/>
  <c r="BE125" i="5"/>
  <c r="BE128" i="5"/>
  <c r="BE134" i="5"/>
  <c r="BE136" i="5"/>
  <c r="BE138" i="5"/>
  <c r="BE140" i="5"/>
  <c r="F91" i="5"/>
  <c r="BE150" i="5"/>
  <c r="BE157" i="5"/>
  <c r="BE161" i="5"/>
  <c r="BE122" i="5"/>
  <c r="BE130" i="5"/>
  <c r="BE155" i="5"/>
  <c r="J91" i="4"/>
  <c r="J92" i="4"/>
  <c r="J118" i="4"/>
  <c r="F121" i="4"/>
  <c r="BE146" i="4"/>
  <c r="BE153" i="4"/>
  <c r="BE157" i="4"/>
  <c r="BE161" i="4"/>
  <c r="BE165" i="4"/>
  <c r="BE186" i="4"/>
  <c r="BE210" i="4"/>
  <c r="BE214" i="4"/>
  <c r="BE228" i="4"/>
  <c r="BE231" i="4"/>
  <c r="BE252" i="4"/>
  <c r="BE255" i="4"/>
  <c r="BE258" i="4"/>
  <c r="BE268" i="4"/>
  <c r="BE277" i="4"/>
  <c r="BE282" i="4"/>
  <c r="BE288" i="4"/>
  <c r="BE291" i="4"/>
  <c r="E85" i="4"/>
  <c r="F120" i="4"/>
  <c r="BE130" i="4"/>
  <c r="BE136" i="4"/>
  <c r="BE172" i="4"/>
  <c r="BE175" i="4"/>
  <c r="BE189" i="4"/>
  <c r="BE239" i="4"/>
  <c r="BE241" i="4"/>
  <c r="BE246" i="4"/>
  <c r="BE271" i="4"/>
  <c r="BE298" i="4"/>
  <c r="BE303" i="4"/>
  <c r="BE148" i="4"/>
  <c r="BE195" i="4"/>
  <c r="BE208" i="4"/>
  <c r="BE223" i="4"/>
  <c r="BE234" i="4"/>
  <c r="BE249" i="4"/>
  <c r="BE274" i="4"/>
  <c r="BE280" i="4"/>
  <c r="BE284" i="4"/>
  <c r="BE286" i="4"/>
  <c r="BE293" i="4"/>
  <c r="BE295" i="4"/>
  <c r="BE300" i="4"/>
  <c r="BE127" i="4"/>
  <c r="BE133" i="4"/>
  <c r="BE144" i="4"/>
  <c r="BE151" i="4"/>
  <c r="BE170" i="4"/>
  <c r="BE192" i="4"/>
  <c r="BE200" i="4"/>
  <c r="BE202" i="4"/>
  <c r="BE205" i="4"/>
  <c r="BE217" i="4"/>
  <c r="BE219" i="4"/>
  <c r="BE225" i="4"/>
  <c r="BE236" i="4"/>
  <c r="BE243" i="4"/>
  <c r="BE260" i="4"/>
  <c r="BE263" i="4"/>
  <c r="BE266" i="4"/>
  <c r="BK120" i="2"/>
  <c r="J120" i="2" s="1"/>
  <c r="J97" i="2" s="1"/>
  <c r="F92" i="3"/>
  <c r="J118" i="3"/>
  <c r="BE131" i="3"/>
  <c r="BE135" i="3"/>
  <c r="BE139" i="3"/>
  <c r="BE185" i="3"/>
  <c r="BE189" i="3"/>
  <c r="BE194" i="3"/>
  <c r="BE204" i="3"/>
  <c r="BE243" i="3"/>
  <c r="BE251" i="3"/>
  <c r="BE260" i="3"/>
  <c r="BE264" i="3"/>
  <c r="BE274" i="3"/>
  <c r="BE276" i="3"/>
  <c r="BE287" i="3"/>
  <c r="BE292" i="3"/>
  <c r="BE309" i="3"/>
  <c r="BE318" i="3"/>
  <c r="BE326" i="3"/>
  <c r="BE332" i="3"/>
  <c r="BE334" i="3"/>
  <c r="BE349" i="3"/>
  <c r="BE358" i="3"/>
  <c r="BE367" i="3"/>
  <c r="BE390" i="3"/>
  <c r="BE396" i="3"/>
  <c r="BE406" i="3"/>
  <c r="BE412" i="3"/>
  <c r="BE415" i="3"/>
  <c r="BE425" i="3"/>
  <c r="E85" i="3"/>
  <c r="F91" i="3"/>
  <c r="J92" i="3"/>
  <c r="J120" i="3"/>
  <c r="BE133" i="3"/>
  <c r="BE154" i="3"/>
  <c r="BE200" i="3"/>
  <c r="BE213" i="3"/>
  <c r="BE253" i="3"/>
  <c r="BE258" i="3"/>
  <c r="BE271" i="3"/>
  <c r="BE307" i="3"/>
  <c r="BE322" i="3"/>
  <c r="BE330" i="3"/>
  <c r="BE336" i="3"/>
  <c r="BE352" i="3"/>
  <c r="BE355" i="3"/>
  <c r="BE380" i="3"/>
  <c r="BE382" i="3"/>
  <c r="BE398" i="3"/>
  <c r="BE408" i="3"/>
  <c r="BE420" i="3"/>
  <c r="BE422" i="3"/>
  <c r="BE441" i="3"/>
  <c r="BE127" i="3"/>
  <c r="BE137" i="3"/>
  <c r="BE143" i="3"/>
  <c r="BE145" i="3"/>
  <c r="BE151" i="3"/>
  <c r="BE159" i="3"/>
  <c r="BE162" i="3"/>
  <c r="BE196" i="3"/>
  <c r="BE235" i="3"/>
  <c r="BE246" i="3"/>
  <c r="BE255" i="3"/>
  <c r="BE268" i="3"/>
  <c r="BE279" i="3"/>
  <c r="BE289" i="3"/>
  <c r="BE294" i="3"/>
  <c r="BE296" i="3"/>
  <c r="BE298" i="3"/>
  <c r="BE300" i="3"/>
  <c r="BE328" i="3"/>
  <c r="BE341" i="3"/>
  <c r="BE346" i="3"/>
  <c r="BE372" i="3"/>
  <c r="BE375" i="3"/>
  <c r="BE385" i="3"/>
  <c r="BE402" i="3"/>
  <c r="BE404" i="3"/>
  <c r="BE417" i="3"/>
  <c r="BE148" i="3"/>
  <c r="BE156" i="3"/>
  <c r="BE165" i="3"/>
  <c r="BE167" i="3"/>
  <c r="BE169" i="3"/>
  <c r="BE187" i="3"/>
  <c r="BE208" i="3"/>
  <c r="BE215" i="3"/>
  <c r="BE218" i="3"/>
  <c r="BE238" i="3"/>
  <c r="BE282" i="3"/>
  <c r="BE304" i="3"/>
  <c r="BE311" i="3"/>
  <c r="BE315" i="3"/>
  <c r="BE338" i="3"/>
  <c r="BE343" i="3"/>
  <c r="BE361" i="3"/>
  <c r="BE364" i="3"/>
  <c r="BE370" i="3"/>
  <c r="BE377" i="3"/>
  <c r="BE388" i="3"/>
  <c r="BE393" i="3"/>
  <c r="BE400" i="3"/>
  <c r="BE410" i="3"/>
  <c r="BE428" i="3"/>
  <c r="BE436" i="3"/>
  <c r="BE439" i="3"/>
  <c r="BE444" i="3"/>
  <c r="BE447" i="3"/>
  <c r="BE450" i="3"/>
  <c r="F91" i="2"/>
  <c r="J92" i="2"/>
  <c r="BE122" i="2"/>
  <c r="E85" i="2"/>
  <c r="J91" i="2"/>
  <c r="F116" i="2"/>
  <c r="BE124" i="2"/>
  <c r="BE128" i="2"/>
  <c r="BE134" i="2"/>
  <c r="BE148" i="2"/>
  <c r="BE175" i="2"/>
  <c r="J89" i="2"/>
  <c r="BE126" i="2"/>
  <c r="BE130" i="2"/>
  <c r="BE132" i="2"/>
  <c r="BE137" i="2"/>
  <c r="BE140" i="2"/>
  <c r="BE143" i="2"/>
  <c r="BE145" i="2"/>
  <c r="BE151" i="2"/>
  <c r="BE153" i="2"/>
  <c r="BE155" i="2"/>
  <c r="BE159" i="2"/>
  <c r="BE167" i="2"/>
  <c r="F34" i="2"/>
  <c r="BA95" i="1" s="1"/>
  <c r="F37" i="2"/>
  <c r="BD95" i="1"/>
  <c r="F34" i="3"/>
  <c r="BA96" i="1" s="1"/>
  <c r="J34" i="4"/>
  <c r="AW97" i="1"/>
  <c r="F34" i="4"/>
  <c r="BA97" i="1" s="1"/>
  <c r="F35" i="5"/>
  <c r="BB98" i="1"/>
  <c r="J34" i="5"/>
  <c r="AW98" i="1" s="1"/>
  <c r="F35" i="6"/>
  <c r="BB99" i="1"/>
  <c r="F36" i="2"/>
  <c r="BC95" i="1" s="1"/>
  <c r="F37" i="3"/>
  <c r="BD96" i="1"/>
  <c r="F37" i="4"/>
  <c r="BD97" i="1" s="1"/>
  <c r="F35" i="4"/>
  <c r="BB97" i="1"/>
  <c r="F34" i="5"/>
  <c r="BA98" i="1" s="1"/>
  <c r="F37" i="6"/>
  <c r="BD99" i="1"/>
  <c r="F35" i="2"/>
  <c r="BB95" i="1" s="1"/>
  <c r="J34" i="3"/>
  <c r="AW96" i="1"/>
  <c r="F36" i="4"/>
  <c r="BC97" i="1" s="1"/>
  <c r="J34" i="6"/>
  <c r="AW99" i="1"/>
  <c r="J34" i="2"/>
  <c r="AW95" i="1" s="1"/>
  <c r="F35" i="3"/>
  <c r="BB96" i="1"/>
  <c r="F36" i="3"/>
  <c r="BC96" i="1" s="1"/>
  <c r="F37" i="5"/>
  <c r="BD98" i="1"/>
  <c r="F36" i="5"/>
  <c r="BC98" i="1" s="1"/>
  <c r="F36" i="6"/>
  <c r="BC99" i="1"/>
  <c r="F34" i="6"/>
  <c r="BA99" i="1" s="1"/>
  <c r="R124" i="4" l="1"/>
  <c r="P125" i="3"/>
  <c r="P124" i="3"/>
  <c r="AU96" i="1"/>
  <c r="P125" i="4"/>
  <c r="P124" i="4"/>
  <c r="AU97" i="1"/>
  <c r="T125" i="4"/>
  <c r="T124" i="4" s="1"/>
  <c r="R120" i="2"/>
  <c r="R119" i="2"/>
  <c r="T125" i="3"/>
  <c r="T124" i="3" s="1"/>
  <c r="BK320" i="3"/>
  <c r="J320" i="3"/>
  <c r="J102" i="3"/>
  <c r="BK125" i="4"/>
  <c r="J125" i="4"/>
  <c r="J97" i="4"/>
  <c r="BK120" i="5"/>
  <c r="J120" i="5" s="1"/>
  <c r="J97" i="5" s="1"/>
  <c r="BK118" i="6"/>
  <c r="J118" i="6"/>
  <c r="J30" i="6" s="1"/>
  <c r="AG99" i="1" s="1"/>
  <c r="AN99" i="1" s="1"/>
  <c r="J120" i="6"/>
  <c r="J98" i="6"/>
  <c r="BK296" i="4"/>
  <c r="J296" i="4"/>
  <c r="J103" i="4" s="1"/>
  <c r="BK125" i="3"/>
  <c r="J125" i="3"/>
  <c r="J97" i="3"/>
  <c r="BK119" i="2"/>
  <c r="J119" i="2"/>
  <c r="J96" i="2"/>
  <c r="J33" i="2"/>
  <c r="AV95" i="1" s="1"/>
  <c r="AT95" i="1" s="1"/>
  <c r="F33" i="4"/>
  <c r="AZ97" i="1"/>
  <c r="F33" i="5"/>
  <c r="AZ98" i="1"/>
  <c r="BC94" i="1"/>
  <c r="AY94" i="1"/>
  <c r="F33" i="3"/>
  <c r="AZ96" i="1" s="1"/>
  <c r="F33" i="6"/>
  <c r="AZ99" i="1"/>
  <c r="F33" i="2"/>
  <c r="AZ95" i="1"/>
  <c r="J33" i="4"/>
  <c r="AV97" i="1" s="1"/>
  <c r="AT97" i="1" s="1"/>
  <c r="J33" i="5"/>
  <c r="AV98" i="1" s="1"/>
  <c r="AT98" i="1" s="1"/>
  <c r="BB94" i="1"/>
  <c r="AX94" i="1"/>
  <c r="BA94" i="1"/>
  <c r="AW94" i="1" s="1"/>
  <c r="AK30" i="1" s="1"/>
  <c r="J33" i="3"/>
  <c r="AV96" i="1" s="1"/>
  <c r="AT96" i="1" s="1"/>
  <c r="BD94" i="1"/>
  <c r="W33" i="1"/>
  <c r="J33" i="6"/>
  <c r="AV99" i="1" s="1"/>
  <c r="AT99" i="1" s="1"/>
  <c r="BK124" i="4" l="1"/>
  <c r="J124" i="4" s="1"/>
  <c r="J30" i="4" s="1"/>
  <c r="AG97" i="1" s="1"/>
  <c r="BK119" i="5"/>
  <c r="J119" i="5"/>
  <c r="J30" i="5" s="1"/>
  <c r="AG98" i="1" s="1"/>
  <c r="J96" i="6"/>
  <c r="BK124" i="3"/>
  <c r="J124" i="3"/>
  <c r="J30" i="3" s="1"/>
  <c r="AG96" i="1" s="1"/>
  <c r="J39" i="6"/>
  <c r="AU94" i="1"/>
  <c r="J30" i="2"/>
  <c r="AG95" i="1" s="1"/>
  <c r="W32" i="1"/>
  <c r="W31" i="1"/>
  <c r="W30" i="1"/>
  <c r="AZ94" i="1"/>
  <c r="W29" i="1" s="1"/>
  <c r="J39" i="5" l="1"/>
  <c r="J39" i="4"/>
  <c r="J39" i="3"/>
  <c r="J96" i="5"/>
  <c r="J96" i="3"/>
  <c r="J96" i="4"/>
  <c r="J39" i="2"/>
  <c r="AN95" i="1"/>
  <c r="AN97" i="1"/>
  <c r="AN98" i="1"/>
  <c r="AN96" i="1"/>
  <c r="AG94" i="1"/>
  <c r="AK26" i="1" s="1"/>
  <c r="AK35" i="1" s="1"/>
  <c r="AV94" i="1"/>
  <c r="AK29" i="1"/>
  <c r="AT94" i="1" l="1"/>
  <c r="AN94" i="1"/>
</calcChain>
</file>

<file path=xl/sharedStrings.xml><?xml version="1.0" encoding="utf-8"?>
<sst xmlns="http://schemas.openxmlformats.org/spreadsheetml/2006/main" count="8036" uniqueCount="1031">
  <si>
    <t>Export Komplet</t>
  </si>
  <si>
    <t/>
  </si>
  <si>
    <t>2.0</t>
  </si>
  <si>
    <t>False</t>
  </si>
  <si>
    <t>{34222be2-0bd8-49d4-8c6f-4cbdb673a9c5}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</si>
  <si>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</si>
  <si>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</si>
  <si>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</si>
  <si>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</si>
  <si>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</si>
  <si>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</si>
  <si>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</si>
  <si>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</si>
  <si>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</si>
  <si>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</si>
  <si>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</si>
  <si>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</si>
  <si>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Brno, Podstráská II - drobná rekonstrukce vodovodu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</si>
  <si>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</si>
  <si>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</si>
  <si>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</si>
  <si>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</si>
  <si>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</si>
  <si>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</si>
  <si>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</si>
  <si>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</si>
  <si>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</si>
  <si>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</si>
  <si>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</si>
  <si>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</si>
  <si>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1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</si>
  <si>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</si>
  <si>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</si>
  <si>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</si>
  <si>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</si>
  <si>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</si>
  <si>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</si>
  <si>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</si>
  <si>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</si>
  <si>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</si>
  <si>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</si>
  <si>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</si>
  <si>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</si>
  <si>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</si>
  <si>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</si>
  <si>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</si>
  <si>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</si>
  <si>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</si>
  <si>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</si>
  <si>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</si>
  <si>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</si>
  <si>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</si>
  <si>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</si>
  <si>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</si>
  <si>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</si>
  <si>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</si>
  <si>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</si>
  <si>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</si>
  <si>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</si>
  <si>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</si>
  <si>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</si>
  <si>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</si>
  <si>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</si>
  <si>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</si>
  <si>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</si>
  <si>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</si>
  <si>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</si>
  <si>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</si>
  <si>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</si>
  <si>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</si>
  <si>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</si>
  <si>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</si>
  <si>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</si>
  <si>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</si>
  <si>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</si>
  <si>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</si>
  <si>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</si>
  <si>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</si>
  <si>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</si>
  <si>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Příprava území</t>
  </si>
  <si>
    <t>STA</t>
  </si>
  <si>
    <t>{b45ffd37-9cc6-46c2-8d51-74d2d2ee7291}</t>
  </si>
  <si>
    <t>2</t>
  </si>
  <si>
    <t>SO 330</t>
  </si>
  <si>
    <t>Vodovodní řady</t>
  </si>
  <si>
    <t>{8a268147-d9a7-4ae2-b5db-968df91805ed}</t>
  </si>
  <si>
    <t>SO 340</t>
  </si>
  <si>
    <t>Vodovodní přípojky</t>
  </si>
  <si>
    <t>{065045be-4b70-4cea-a951-8a55b25a8586}</t>
  </si>
  <si>
    <t>SO 800</t>
  </si>
  <si>
    <t>Náhradní výsadba zeleně</t>
  </si>
  <si>
    <t>{05ac29eb-ca9f-4c78-a56b-0c24f6399f4e}</t>
  </si>
  <si>
    <t>SO 90</t>
  </si>
  <si>
    <t>Ostatní rozpočtové náklady</t>
  </si>
  <si>
    <t>{ed7f6235-18c8-406d-9459-7463f4efc5e5}</t>
  </si>
  <si>
    <t>KRYCÍ LIST SOUPISU PRACÍ</t>
  </si>
  <si>
    <t>Objekt:</t>
  </si>
  <si>
    <t>SO 000 -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</si>
  <si>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</si>
  <si>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</si>
  <si>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</si>
  <si>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</si>
  <si>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</si>
  <si>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</si>
  <si>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</si>
  <si>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</si>
  <si>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</si>
  <si>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</si>
  <si>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</si>
  <si>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</si>
  <si>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</si>
  <si>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</si>
  <si>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</si>
  <si>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</si>
  <si>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</si>
  <si>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</si>
  <si>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</si>
  <si>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</si>
  <si>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</si>
  <si>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</si>
  <si>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</si>
  <si>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</si>
  <si>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</si>
  <si>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</si>
  <si>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111201101r</t>
  </si>
  <si>
    <t>Odstranění křovin a stromů průměru kmene do 100 mm i s kořeny z celkové plochy do 1000 m2, včetně manipulace a poplatku za likvidaci</t>
  </si>
  <si>
    <t>m2</t>
  </si>
  <si>
    <t>4</t>
  </si>
  <si>
    <t>-584973281</t>
  </si>
  <si>
    <t>VV</t>
  </si>
  <si>
    <t>80,7</t>
  </si>
  <si>
    <t>112101101</t>
  </si>
  <si>
    <t>Odstranění stromů listnatých průměru kmene přes 100 do 300 mm</t>
  </si>
  <si>
    <t>kus</t>
  </si>
  <si>
    <t>CS ÚRS 2024 01</t>
  </si>
  <si>
    <t>-297202299</t>
  </si>
  <si>
    <t>3</t>
  </si>
  <si>
    <t>112201112</t>
  </si>
  <si>
    <t>Odstranění pařezů D přes 0,2 do 0,3 m v rovině a svahu do 1:5 s odklizením do 20 m a zasypáním jámy</t>
  </si>
  <si>
    <t>-155602256</t>
  </si>
  <si>
    <t>162201401</t>
  </si>
  <si>
    <t>Vodorovné přemístění větví stromů listnatých do 1 km D kmene přes 100 do 300 mm</t>
  </si>
  <si>
    <t>1775431258</t>
  </si>
  <si>
    <t>5</t>
  </si>
  <si>
    <t>162201412</t>
  </si>
  <si>
    <t>Vodorovné přemístění kmenů stromů listnatých do 1 km D kmene přes 300 do 500 mm</t>
  </si>
  <si>
    <t>-872293562</t>
  </si>
  <si>
    <t>6</t>
  </si>
  <si>
    <t>162201421</t>
  </si>
  <si>
    <t>Vodorovné přemístění pařezů do 1 km D přes 100 do 300 mm</t>
  </si>
  <si>
    <t>-1819201931</t>
  </si>
  <si>
    <t>7</t>
  </si>
  <si>
    <t>162301951</t>
  </si>
  <si>
    <t>Příplatek k vodorovnému přemístění kmenů stromů listnatých D kmene přes 100 do 300 mm ZKD 1 km</t>
  </si>
  <si>
    <t>2077547777</t>
  </si>
  <si>
    <t>1*6</t>
  </si>
  <si>
    <t>Součet</t>
  </si>
  <si>
    <t>8</t>
  </si>
  <si>
    <t>500366360</t>
  </si>
  <si>
    <t>9</t>
  </si>
  <si>
    <t>162301971</t>
  </si>
  <si>
    <t>Příplatek k vodorovnému přemístění pařezů D přes 100 do 300 mm ZKD 1 km</t>
  </si>
  <si>
    <t>-703064596</t>
  </si>
  <si>
    <t>10</t>
  </si>
  <si>
    <t>171201672</t>
  </si>
  <si>
    <t>Poplatek za spálení pařezu, kmene průměru do 300 mm, a větví ve spalovně</t>
  </si>
  <si>
    <t>-1573120642</t>
  </si>
  <si>
    <t>11</t>
  </si>
  <si>
    <t>181050RAA</t>
  </si>
  <si>
    <t>Terénní modelace</t>
  </si>
  <si>
    <t>-330492280</t>
  </si>
  <si>
    <t>- srovnání terenu do roviny po dstraněn keřů a stromu</t>
  </si>
  <si>
    <t>100</t>
  </si>
  <si>
    <t>M</t>
  </si>
  <si>
    <t>10364101</t>
  </si>
  <si>
    <t>zemina pro terénní úpravy - ornice</t>
  </si>
  <si>
    <t>t</t>
  </si>
  <si>
    <t>1250777892</t>
  </si>
  <si>
    <t>3,5*1,6</t>
  </si>
  <si>
    <t>13</t>
  </si>
  <si>
    <t>167111101</t>
  </si>
  <si>
    <t>Nakládání výkopku z hornin třídy těžitelnosti I skupiny 1 až 3 ručně</t>
  </si>
  <si>
    <t>m3</t>
  </si>
  <si>
    <t>1737872759</t>
  </si>
  <si>
    <t>3,5</t>
  </si>
  <si>
    <t>14</t>
  </si>
  <si>
    <t>162211321</t>
  </si>
  <si>
    <t>Vodorovné přemístění výkopku z horniny třídy těžitelnosti II skupiny 4 a 5 stavebním kolečkem do 10 m</t>
  </si>
  <si>
    <t>1562237164</t>
  </si>
  <si>
    <t>15</t>
  </si>
  <si>
    <t>162211329</t>
  </si>
  <si>
    <t>Příplatek k vodorovnému přemístění výkopku z horniny třídy těžitelnosti II skupiny 4 a 5 stavebním kolečkem za každých dalších 10 m</t>
  </si>
  <si>
    <t>-819674929</t>
  </si>
  <si>
    <t>3,5*2</t>
  </si>
  <si>
    <t>Ostatní konstrukce a práce, bourání</t>
  </si>
  <si>
    <t>16</t>
  </si>
  <si>
    <t>43314286</t>
  </si>
  <si>
    <t>1. úsek - demontáž a zpětná drátěného oplocení</t>
  </si>
  <si>
    <t>kpl</t>
  </si>
  <si>
    <t>2085474286</t>
  </si>
  <si>
    <t>V ceně položky</t>
  </si>
  <si>
    <t>- demontáž 2x sloupku a 2x pole v délce 3,9 m</t>
  </si>
  <si>
    <t xml:space="preserve">  manipulace,  uskladnění .</t>
  </si>
  <si>
    <t>Nepoužitelný  materiál  odveze na skládku, poplatek</t>
  </si>
  <si>
    <t>- zpětná montáž, manipulace včetně potřebného materiálu</t>
  </si>
  <si>
    <t>Podrobný popis plus foto viz. příloha D.0.1</t>
  </si>
  <si>
    <t>17</t>
  </si>
  <si>
    <t>4351</t>
  </si>
  <si>
    <t>2. úsek - demontáž a zpětná drátěného oplocení</t>
  </si>
  <si>
    <t>682064317</t>
  </si>
  <si>
    <t>- demontáž 2x sloupku a 1x pole v délce 3,7 m</t>
  </si>
  <si>
    <t xml:space="preserve"> Nepoužitelný  materiál   odveze na skládku, poplatek</t>
  </si>
  <si>
    <t>18</t>
  </si>
  <si>
    <t>43314332</t>
  </si>
  <si>
    <t>3. úsek - demontáž a zpětná drátěného oplocení</t>
  </si>
  <si>
    <t>-1461595840</t>
  </si>
  <si>
    <t>- demontáž 2x sloupku a 1x pole v délce 2,5 m</t>
  </si>
  <si>
    <t>SO 330 - Vodovodní řady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</si>
  <si>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</si>
  <si>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</si>
  <si>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</si>
  <si>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</si>
  <si>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  85 - Potrubí z trub litinových</t>
  </si>
  <si>
    <t>113106171</t>
  </si>
  <si>
    <t>Rozebrání dlažeb vozovek ze zámkové dlažby s ložem z kameniva ručně</t>
  </si>
  <si>
    <t>1658474425</t>
  </si>
  <si>
    <t xml:space="preserve">vozovka ze zámkové dlažby </t>
  </si>
  <si>
    <t>1,1*2,2</t>
  </si>
  <si>
    <t>113107321</t>
  </si>
  <si>
    <t>Odstranění podkladu z kameniva drceného tl do 100 mm strojně pl do 50 m2</t>
  </si>
  <si>
    <t>-631610622</t>
  </si>
  <si>
    <t>2,42</t>
  </si>
  <si>
    <t>113107341</t>
  </si>
  <si>
    <t>Odstranění podkladu živičného tl 50 mm strojně pl do 50 m2</t>
  </si>
  <si>
    <t>321645043</t>
  </si>
  <si>
    <t>113107337</t>
  </si>
  <si>
    <t>Odstranění podkladu z betonu vyztuženého sítěmi tl přes 150 do 300 mm strojně pl do 50 m2</t>
  </si>
  <si>
    <t>-1360310363</t>
  </si>
  <si>
    <t>113107322</t>
  </si>
  <si>
    <t>Odstranění podkladu z kameniva drceného tl přes 100 do 200 mm strojně pl do 50 m2</t>
  </si>
  <si>
    <t>755508814</t>
  </si>
  <si>
    <t>113107141</t>
  </si>
  <si>
    <t>Odstranění podkladu živičného tl 50 mm ručně</t>
  </si>
  <si>
    <t>1499806243</t>
  </si>
  <si>
    <t>asfaltová vozovka</t>
  </si>
  <si>
    <t>1,1*3,2</t>
  </si>
  <si>
    <t>113107125</t>
  </si>
  <si>
    <t>Odstranění podkladu z kameniva drceného tl přes 400 do 500 mm ručně</t>
  </si>
  <si>
    <t>-471508714</t>
  </si>
  <si>
    <t>3,52</t>
  </si>
  <si>
    <t>113202111</t>
  </si>
  <si>
    <t>Vytrhání obrub krajníků obrubníků stojatých</t>
  </si>
  <si>
    <t>m</t>
  </si>
  <si>
    <t>-1854222485</t>
  </si>
  <si>
    <t>3*2</t>
  </si>
  <si>
    <t>121112003</t>
  </si>
  <si>
    <t>Sejmutí ornice tl vrstvy do 200 mm ručně</t>
  </si>
  <si>
    <t>-1321835532</t>
  </si>
  <si>
    <t>1,1*(46,8+3,1+0,55)</t>
  </si>
  <si>
    <t>115101201</t>
  </si>
  <si>
    <t>Čerpání vody na dopravní výšku do 10 m průměrný přítok do 500 l/min</t>
  </si>
  <si>
    <t>hod</t>
  </si>
  <si>
    <t>-596228052</t>
  </si>
  <si>
    <t>- voda z přívalových teštů + odstraněného potrubí</t>
  </si>
  <si>
    <t>13,5</t>
  </si>
  <si>
    <t>115101301</t>
  </si>
  <si>
    <t>Pohotovost čerpací soupravy pro dopravní výšku do 10 m přítok do 500 l/min</t>
  </si>
  <si>
    <t>den</t>
  </si>
  <si>
    <t>-1926153516</t>
  </si>
  <si>
    <t>119001401</t>
  </si>
  <si>
    <t>Dočasné zajištění potrubí ocelového nebo litinového DN do 200 mm</t>
  </si>
  <si>
    <t>-464452333</t>
  </si>
  <si>
    <t>1,1*1</t>
  </si>
  <si>
    <t>119001421</t>
  </si>
  <si>
    <t>Dočasné zajištění kabelů a kabelových tratí ze 3 volně ložených kabelů</t>
  </si>
  <si>
    <t>-1722885147</t>
  </si>
  <si>
    <t>1,1*5</t>
  </si>
  <si>
    <t>460671112</t>
  </si>
  <si>
    <t>Výstražná fólie pro krytí kabelů šířky 25 cm</t>
  </si>
  <si>
    <t>822548031</t>
  </si>
  <si>
    <t>2*5</t>
  </si>
  <si>
    <t>46051020R</t>
  </si>
  <si>
    <t>D+M žlabu kabelové do rýhy bez výkopových prací z prefabrikovaných betonových žlabů včetně víka</t>
  </si>
  <si>
    <t>525161579</t>
  </si>
  <si>
    <t>139001101</t>
  </si>
  <si>
    <t>Příplatek za ztížení vykopávky v blízkosti podzemního vedení</t>
  </si>
  <si>
    <t>-1564092000</t>
  </si>
  <si>
    <t>"20%"82,905*0,2</t>
  </si>
  <si>
    <t>132255203</t>
  </si>
  <si>
    <t>Hloubení zapažených rýh š do 2000 mm v hornině třídy těžitelnosti I skupiny 3 objem do 100 m3 v omezeném prostoru, VČETNĚ svislého přemístění do 4 m, započtena lepivost</t>
  </si>
  <si>
    <t>-851154678</t>
  </si>
  <si>
    <t>Celková kubatůra</t>
  </si>
  <si>
    <t>1,648*1,1*18,2</t>
  </si>
  <si>
    <t>1,37*1,1*9,3</t>
  </si>
  <si>
    <t>1,61*1,1*(27,8+0,55)</t>
  </si>
  <si>
    <t>Mezisoučet</t>
  </si>
  <si>
    <t xml:space="preserve">odpočet </t>
  </si>
  <si>
    <t>-(0,08+0,08+0,04+0,2+0,2)*1,1*2,2</t>
  </si>
  <si>
    <t>nezpevněno</t>
  </si>
  <si>
    <t>-0,2*1,1*(46,8+3,1+0,55)</t>
  </si>
  <si>
    <t>-(0,05+0,45)*1,1*3,2</t>
  </si>
  <si>
    <t>"tř. 3 z 50%"82,905*0,5</t>
  </si>
  <si>
    <t>132355203</t>
  </si>
  <si>
    <t>Hloubení zapažených rýh š do 2000 mm v hornině třídy těžitelnosti II skupiny 4 objem do 100 m3 v omezeném prostoru, VČETNĚ svislého přemístění do 4 m, započtena lepivost</t>
  </si>
  <si>
    <t>1549448289</t>
  </si>
  <si>
    <t>"tř.4 z 40%"82,905*0,4</t>
  </si>
  <si>
    <t>19</t>
  </si>
  <si>
    <t>132455203</t>
  </si>
  <si>
    <t>Hloubení zapažených rýh š do 2000 mm v hornině třídy těžitelnosti II skupiny 5 objem do 100 m3 v omezeném prostoru, VČETNĚ svislého přemístění do 4 m, započtena lepivost</t>
  </si>
  <si>
    <t>1113229223</t>
  </si>
  <si>
    <t>"tř.5 z 10%"82,905*0,1</t>
  </si>
  <si>
    <t>20</t>
  </si>
  <si>
    <t>151101101</t>
  </si>
  <si>
    <t>Zřízení příložného pažení a rozepření stěn rýh hl do 2 m</t>
  </si>
  <si>
    <t>843038418</t>
  </si>
  <si>
    <t>1,648*18,2*2</t>
  </si>
  <si>
    <t>1,37*9,3*2</t>
  </si>
  <si>
    <t>1,61*(27,8+0,55)*2</t>
  </si>
  <si>
    <t>151101111</t>
  </si>
  <si>
    <t>Odstranění příložného pažení a rozepření stěn rýh hl do 2 m</t>
  </si>
  <si>
    <t>1077420456</t>
  </si>
  <si>
    <t>176,756</t>
  </si>
  <si>
    <t>22</t>
  </si>
  <si>
    <t>162751114</t>
  </si>
  <si>
    <t>Vodorovné přemístění přes 6 000 do 7000 m výkopku/sypaniny z horniny třídy těžitelnosti I skupiny 1 až 3</t>
  </si>
  <si>
    <t>-900099076</t>
  </si>
  <si>
    <t>41,453</t>
  </si>
  <si>
    <t>0,2*55,495</t>
  </si>
  <si>
    <t>23</t>
  </si>
  <si>
    <t>162751134</t>
  </si>
  <si>
    <t>Vodorovné přemístění přes 6 000 do 7000 m výkopku/sypaniny z horniny třídy těžitelnosti II skupiny 4 a 5</t>
  </si>
  <si>
    <t>-1139838239</t>
  </si>
  <si>
    <t>33,162</t>
  </si>
  <si>
    <t>8,291</t>
  </si>
  <si>
    <t>24</t>
  </si>
  <si>
    <t>171251201</t>
  </si>
  <si>
    <t>Uložení sypaniny na skládky nebo meziskládky</t>
  </si>
  <si>
    <t>1118411839</t>
  </si>
  <si>
    <t>82,905</t>
  </si>
  <si>
    <t>11,099</t>
  </si>
  <si>
    <t>25</t>
  </si>
  <si>
    <t>202410201</t>
  </si>
  <si>
    <t xml:space="preserve">Poplatek za skládku zeminy v tř. 1 - 4 </t>
  </si>
  <si>
    <t>-1841324280</t>
  </si>
  <si>
    <t>"50%"41,453*0,5</t>
  </si>
  <si>
    <t>26</t>
  </si>
  <si>
    <t>202410202</t>
  </si>
  <si>
    <t xml:space="preserve">Poplatek za skládku tř. 5 - 7 </t>
  </si>
  <si>
    <t>2058206560</t>
  </si>
  <si>
    <t>27</t>
  </si>
  <si>
    <t>202410203</t>
  </si>
  <si>
    <t>Poplatek za skládku  "navážky"</t>
  </si>
  <si>
    <t>-2091164035</t>
  </si>
  <si>
    <t>28</t>
  </si>
  <si>
    <t>174151102</t>
  </si>
  <si>
    <t>Zásyp v prostoru s omezeným pohybem stroje sypaninou se zhutněním</t>
  </si>
  <si>
    <t>1359374471</t>
  </si>
  <si>
    <t>-(0,08+0,05+0,25+0,12)*1,1*2,2</t>
  </si>
  <si>
    <t>-(0,04+0,11+0,35)*1,1*3,2</t>
  </si>
  <si>
    <t>obsyp</t>
  </si>
  <si>
    <t>-24,574</t>
  </si>
  <si>
    <t>podsyp</t>
  </si>
  <si>
    <t>-6,144</t>
  </si>
  <si>
    <t>29</t>
  </si>
  <si>
    <t>58344199R</t>
  </si>
  <si>
    <t>Nahradní zásypový materiál</t>
  </si>
  <si>
    <t>-1413869282</t>
  </si>
  <si>
    <t>52,429*1,1*1,05*1,8</t>
  </si>
  <si>
    <t>30</t>
  </si>
  <si>
    <t>175111101</t>
  </si>
  <si>
    <t>Obsypání potrubí ručně sypaninou bez prohození, uloženou do 3 m</t>
  </si>
  <si>
    <t>350660326</t>
  </si>
  <si>
    <t>(0,1+0,3)*1,1*18,2</t>
  </si>
  <si>
    <t>(0,1+0,3)*1,1*9,3</t>
  </si>
  <si>
    <t>(0,1+0,3)*1,1*(27,8+0,55)</t>
  </si>
  <si>
    <t>31</t>
  </si>
  <si>
    <t>58331351</t>
  </si>
  <si>
    <t>kamenivo těžené drobné frakce 0/4</t>
  </si>
  <si>
    <t>-1436313031</t>
  </si>
  <si>
    <t>24,574*1,1*1,05*1,8</t>
  </si>
  <si>
    <t>32</t>
  </si>
  <si>
    <t>167151111</t>
  </si>
  <si>
    <t>Nakládání výkopku z hornin třídy těžitelnosti I skupiny 1 až 3 přes 100 m3</t>
  </si>
  <si>
    <t>-367380056</t>
  </si>
  <si>
    <t>24,574*1,1*1,05</t>
  </si>
  <si>
    <t>52,429*1,1*1,05</t>
  </si>
  <si>
    <t>33</t>
  </si>
  <si>
    <t>162351103</t>
  </si>
  <si>
    <t>Vodorovné přemístění přes 50 do 500 m výkopku/sypaniny z horniny třídy těžitelnosti I skupiny 1 až 3</t>
  </si>
  <si>
    <t>1075323089</t>
  </si>
  <si>
    <t>100,037</t>
  </si>
  <si>
    <t>34</t>
  </si>
  <si>
    <t>181311103</t>
  </si>
  <si>
    <t>Rozprostření ornice tl vrstvy do 200 mm v rovině nebo ve svahu do 1:5 ručně</t>
  </si>
  <si>
    <t>-816640898</t>
  </si>
  <si>
    <t>55,495</t>
  </si>
  <si>
    <t>35</t>
  </si>
  <si>
    <t>zemina pro terénní úpravy - ornice, odplevelená</t>
  </si>
  <si>
    <t>104946100</t>
  </si>
  <si>
    <t>0,2*55,495*1,6</t>
  </si>
  <si>
    <t>36</t>
  </si>
  <si>
    <t>181411131</t>
  </si>
  <si>
    <t>Založení parkového trávníku výsevem pl do 1000 m2 v rovině a ve svahu do 1:5</t>
  </si>
  <si>
    <t>-1183251138</t>
  </si>
  <si>
    <t>37</t>
  </si>
  <si>
    <t>00572410</t>
  </si>
  <si>
    <t>osivo směs travní parková</t>
  </si>
  <si>
    <t>kg</t>
  </si>
  <si>
    <t>-2117205288</t>
  </si>
  <si>
    <t>55,495*0,03*1,05</t>
  </si>
  <si>
    <t>Svislé a kompletní konstrukce</t>
  </si>
  <si>
    <t>38</t>
  </si>
  <si>
    <t>891182130.1</t>
  </si>
  <si>
    <t>Vytažení demontáž stávajícího potrubí LT DN 200 z výkopu vč. tvarovek armatur, vč. odvozu a likvidace, poplatek</t>
  </si>
  <si>
    <t>229280919</t>
  </si>
  <si>
    <t>- délka překontrolováná na místě dle</t>
  </si>
  <si>
    <t>délky dodaných tvarovek</t>
  </si>
  <si>
    <t>0,85</t>
  </si>
  <si>
    <t>39</t>
  </si>
  <si>
    <t>358315114</t>
  </si>
  <si>
    <t>Bourání stoky kompletní nebo vybourání otvorů z prostého betonu plochy do 4 m2</t>
  </si>
  <si>
    <t>638746566</t>
  </si>
  <si>
    <t>zbytkový beton ve výkopu</t>
  </si>
  <si>
    <t>0,65</t>
  </si>
  <si>
    <t>40</t>
  </si>
  <si>
    <t>997013151</t>
  </si>
  <si>
    <t>Vnitrostaveništní doprava suti a vybouraných hmot pro budovy v do 6 m s omezením mechanizace, vodorovné do 50 m</t>
  </si>
  <si>
    <t>1752363080</t>
  </si>
  <si>
    <t>0,65*2,2</t>
  </si>
  <si>
    <t>41</t>
  </si>
  <si>
    <t>997013501</t>
  </si>
  <si>
    <t>Odvoz suti a vybouraných hmot na skládku nebo meziskládku do 1 km se složením</t>
  </si>
  <si>
    <t>293826721</t>
  </si>
  <si>
    <t>1,43</t>
  </si>
  <si>
    <t>42</t>
  </si>
  <si>
    <t>997013509</t>
  </si>
  <si>
    <t>Příplatek k odvozu suti a vybouraných hmot na skládku ZKD 1 km přes 1 km</t>
  </si>
  <si>
    <t>-1566935423</t>
  </si>
  <si>
    <t>1,43*6</t>
  </si>
  <si>
    <t>43</t>
  </si>
  <si>
    <t>202317904</t>
  </si>
  <si>
    <t>Poplatek za skládku suti s příměsí</t>
  </si>
  <si>
    <t>711581061</t>
  </si>
  <si>
    <t>Vodorovné konstrukce</t>
  </si>
  <si>
    <t>44</t>
  </si>
  <si>
    <t>451572111</t>
  </si>
  <si>
    <t>Lože pod potrubí otevřený výkop z kameniva drobného těženého</t>
  </si>
  <si>
    <t>1957370255</t>
  </si>
  <si>
    <t>0,1*1,1*18,2</t>
  </si>
  <si>
    <t>0,1*1,1*9,3</t>
  </si>
  <si>
    <t>0,1*1,1*(27,8+0,55)</t>
  </si>
  <si>
    <t>45</t>
  </si>
  <si>
    <t>167151101</t>
  </si>
  <si>
    <t>Nakládání výkopku z hornin třídy těžitelnosti I skupiny 1 až 3 do 100 m3</t>
  </si>
  <si>
    <t>-1831488120</t>
  </si>
  <si>
    <t>6,144</t>
  </si>
  <si>
    <t>46</t>
  </si>
  <si>
    <t>1437673309</t>
  </si>
  <si>
    <t>Komunikace pozemní</t>
  </si>
  <si>
    <t>47</t>
  </si>
  <si>
    <t>564851011</t>
  </si>
  <si>
    <t>Podklad ze štěrkodrtě ŠD plochy do 100 m2 tl 150 mm</t>
  </si>
  <si>
    <t>59016256</t>
  </si>
  <si>
    <t>48</t>
  </si>
  <si>
    <t>564861011</t>
  </si>
  <si>
    <t>Podklad ze štěrkodrtě ŠD plochy do 100 m2 tl 200 mm</t>
  </si>
  <si>
    <t>-709354748</t>
  </si>
  <si>
    <t>49</t>
  </si>
  <si>
    <t>569941131</t>
  </si>
  <si>
    <t>Zpevnění krajnic asfaltovým recyklátem tl 110 mm</t>
  </si>
  <si>
    <t>-256816224</t>
  </si>
  <si>
    <t>50</t>
  </si>
  <si>
    <t>573191111</t>
  </si>
  <si>
    <t>Postřik infiltrační kationaktivní emulzí v množství 1 kg/m2</t>
  </si>
  <si>
    <t>-1767269875</t>
  </si>
  <si>
    <t>51</t>
  </si>
  <si>
    <t>565125101</t>
  </si>
  <si>
    <t>Asfaltový beton vrstva podkladní ACP 16 (obalované kamenivo OKS) tl 40 mm š do 1,5 m</t>
  </si>
  <si>
    <t>-811567657</t>
  </si>
  <si>
    <t>52</t>
  </si>
  <si>
    <t>599141111V</t>
  </si>
  <si>
    <t>Vyplnění spár  živičnou zálivkou - bez prořezu</t>
  </si>
  <si>
    <t>-947150821</t>
  </si>
  <si>
    <t>3,2*2</t>
  </si>
  <si>
    <t>53</t>
  </si>
  <si>
    <t>564841011</t>
  </si>
  <si>
    <t>Podklad ze štěrkodrtě ŠD plochy do 100 m2 tl 120 mm</t>
  </si>
  <si>
    <t>272831318</t>
  </si>
  <si>
    <t>54</t>
  </si>
  <si>
    <t>567142115</t>
  </si>
  <si>
    <t>Podklad ze směsi stmelené cementem SC C 8/10 (KSC I) tl 250 mm</t>
  </si>
  <si>
    <t>370514577</t>
  </si>
  <si>
    <t>55</t>
  </si>
  <si>
    <t>596211210</t>
  </si>
  <si>
    <t>Kladení zámkové dlažby komunikací pro pěší tl 80 mm skupiny A pl do 50 m2</t>
  </si>
  <si>
    <t>1614861285</t>
  </si>
  <si>
    <t>56</t>
  </si>
  <si>
    <t>59245292r</t>
  </si>
  <si>
    <t>dlažba zámková betonová  tl. 80mm přírodní</t>
  </si>
  <si>
    <t>1900867530</t>
  </si>
  <si>
    <t>2,42*1,01</t>
  </si>
  <si>
    <t>57</t>
  </si>
  <si>
    <t>998225111</t>
  </si>
  <si>
    <t>Přesun hmot pro pozemní komunikace s krytem z kamene, monolitickým betonovým nebo živičným</t>
  </si>
  <si>
    <t>-1884668959</t>
  </si>
  <si>
    <t>6,891</t>
  </si>
  <si>
    <t>Trubní vedení</t>
  </si>
  <si>
    <t>85</t>
  </si>
  <si>
    <t>Potrubí z trub litinových</t>
  </si>
  <si>
    <t>58</t>
  </si>
  <si>
    <t>851261131</t>
  </si>
  <si>
    <t>Montáž potrubí z trub litinových hrdlových s integrovaným těsněním otevřený výkop DN 100</t>
  </si>
  <si>
    <t>375203261</t>
  </si>
  <si>
    <t>- včetně zámkových segmentů</t>
  </si>
  <si>
    <t>36,3+9,7</t>
  </si>
  <si>
    <t>59</t>
  </si>
  <si>
    <t>552,2-R</t>
  </si>
  <si>
    <t>DN 100 tl. stěny liti. min 4,7 mm. Vnější povr. úprava - s tětkou protikorozní ochranou. Vnitřní ochrana  - odstředivě nanášená cementová vystýlka, plus těsnění</t>
  </si>
  <si>
    <t>1783828868</t>
  </si>
  <si>
    <t>36,3*1,01</t>
  </si>
  <si>
    <t>60</t>
  </si>
  <si>
    <t>552541301t</t>
  </si>
  <si>
    <t>DN 100 tl. stěny liti. min 4,7 mm. Vnější povr. úprava - s těžkou protikorozní ochrany. Vnitřní ochrana  - odstředivě nanášená cementová vystýlka, vč. těsnění + segmentové zámkové spoje</t>
  </si>
  <si>
    <t>1209775787</t>
  </si>
  <si>
    <t>9,7*1,01</t>
  </si>
  <si>
    <t>61</t>
  </si>
  <si>
    <t>85251400R</t>
  </si>
  <si>
    <t>D+M tepelně izolovaná tvárná litina DN 100 s těžkou protikorozní ochranou + segmenetové zámkové spoje</t>
  </si>
  <si>
    <t>-216908976</t>
  </si>
  <si>
    <t>9,3</t>
  </si>
  <si>
    <t>62</t>
  </si>
  <si>
    <t>852102102</t>
  </si>
  <si>
    <t>D+M koleno 11° DN 100 vč. tepelné izolace a zámkových spojů</t>
  </si>
  <si>
    <t>364460477</t>
  </si>
  <si>
    <t>63</t>
  </si>
  <si>
    <t>8521400R</t>
  </si>
  <si>
    <t>D+M koleno 30° DN 100 vč. tepelné izolace a zámkových spojů</t>
  </si>
  <si>
    <t>-536136385</t>
  </si>
  <si>
    <t>64</t>
  </si>
  <si>
    <t>857262122</t>
  </si>
  <si>
    <t>Montáž litinových tvarovek jednoosých přírubových otevřený výkop DN 100</t>
  </si>
  <si>
    <t>-329678948</t>
  </si>
  <si>
    <t>65</t>
  </si>
  <si>
    <t>55253490</t>
  </si>
  <si>
    <t>tvarovka přírubová litinová s hladkým koncem,práškový epoxid tl 250µm F-kus DN 100</t>
  </si>
  <si>
    <t>-699833856</t>
  </si>
  <si>
    <t>1*1,01</t>
  </si>
  <si>
    <t>66</t>
  </si>
  <si>
    <t>857263131</t>
  </si>
  <si>
    <t>Montáž litinových tvarovek odbočných hrdlových otevřený výkop s integrovaným těsněním DN 100</t>
  </si>
  <si>
    <t>1987882757</t>
  </si>
  <si>
    <t>67</t>
  </si>
  <si>
    <t>55253745</t>
  </si>
  <si>
    <t>tvarovka hrdlová s přírubovou odbočkou z tvárné litiny,práškový epoxid tl 250µm MMA-kus DN 100/80</t>
  </si>
  <si>
    <t>-2030887893</t>
  </si>
  <si>
    <t>68</t>
  </si>
  <si>
    <t>857261131</t>
  </si>
  <si>
    <t>Montáž litinových tvarovek jednoosých hrdlových otevřený výkop s integrovaným těsněním DN 100</t>
  </si>
  <si>
    <t>-413985448</t>
  </si>
  <si>
    <t>1+2+1+1</t>
  </si>
  <si>
    <t>69</t>
  </si>
  <si>
    <t>55253905</t>
  </si>
  <si>
    <t>koleno hrdlové z tvárné litiny,práškový epoxid tl 250µm MMK-kus DN 100-11,25°</t>
  </si>
  <si>
    <t>-1288458362</t>
  </si>
  <si>
    <t>70</t>
  </si>
  <si>
    <t>55253917</t>
  </si>
  <si>
    <t>koleno hrdlové z tvárné litiny,práškový epoxid tl 250µm MMK-kus DN 100-22,5°</t>
  </si>
  <si>
    <t>-602041366</t>
  </si>
  <si>
    <t>2*1,01</t>
  </si>
  <si>
    <t>71</t>
  </si>
  <si>
    <t>55253929</t>
  </si>
  <si>
    <t>koleno hrdlové z tvárné litiny,práškový epoxid tl 250µm MMK-kus DN 100-30°</t>
  </si>
  <si>
    <t>2115932618</t>
  </si>
  <si>
    <t>72</t>
  </si>
  <si>
    <t>55253941</t>
  </si>
  <si>
    <t>koleno hrdlové z tvárné litiny,práškový epoxid tl 250µm MMK-kus DN 100-45°</t>
  </si>
  <si>
    <t>1834285352</t>
  </si>
  <si>
    <t>73</t>
  </si>
  <si>
    <t>851261211R</t>
  </si>
  <si>
    <t>Příplatek za montáž zámkových segmentů na tvarovkách DN 100</t>
  </si>
  <si>
    <t>-685262007</t>
  </si>
  <si>
    <t>- pro tvarovky</t>
  </si>
  <si>
    <t>74</t>
  </si>
  <si>
    <t>1.110430</t>
  </si>
  <si>
    <t>Zámkový segment</t>
  </si>
  <si>
    <t>-1290606538</t>
  </si>
  <si>
    <t>6*1,01</t>
  </si>
  <si>
    <t>75</t>
  </si>
  <si>
    <t>55251277</t>
  </si>
  <si>
    <t>manžeta ochranná vodovodního litinového potrubí DN 110</t>
  </si>
  <si>
    <t>1936906593</t>
  </si>
  <si>
    <t>76</t>
  </si>
  <si>
    <t>857352122</t>
  </si>
  <si>
    <t>Montáž litinových tvarovek jednoosých přírubových otevřený výkop DN 200</t>
  </si>
  <si>
    <t>-487115123</t>
  </si>
  <si>
    <t>77</t>
  </si>
  <si>
    <t>55259734</t>
  </si>
  <si>
    <t>tvarovka vodovodní hrdlová s přírubou E (EU) - základní povrchová úprava kroužek těsnící DN 200 dl 140mm</t>
  </si>
  <si>
    <t>-1265150804</t>
  </si>
  <si>
    <t>78</t>
  </si>
  <si>
    <t>857354122</t>
  </si>
  <si>
    <t>Montáž litinových tvarovek odbočných přírubových otevřený výkop DN 200</t>
  </si>
  <si>
    <t>-1055086892</t>
  </si>
  <si>
    <t>79</t>
  </si>
  <si>
    <t>55253533</t>
  </si>
  <si>
    <t>tvarovka přírubová litinová s přírubovou odbočkou,práškový epoxid tl 250µm T-kus DN 200/100</t>
  </si>
  <si>
    <t>-1572399562</t>
  </si>
  <si>
    <t>80</t>
  </si>
  <si>
    <t>891261112</t>
  </si>
  <si>
    <t>Montáž vodovodních šoupátek otevřený výkop DN 100</t>
  </si>
  <si>
    <t>1342051374</t>
  </si>
  <si>
    <t>81</t>
  </si>
  <si>
    <t>42221324</t>
  </si>
  <si>
    <t>šoupátko pitná voda, litina GGG 50, dlouhá stavební délka F5, PN10/16 DN 100 x 300 mm</t>
  </si>
  <si>
    <t>1864399985</t>
  </si>
  <si>
    <t>82</t>
  </si>
  <si>
    <t>42291074</t>
  </si>
  <si>
    <t>souprava zemní teleskopická  pro šoupátka DN 100-150mm  1,3 - 1,8 m</t>
  </si>
  <si>
    <t>-1941424156</t>
  </si>
  <si>
    <t>83</t>
  </si>
  <si>
    <t>891247111</t>
  </si>
  <si>
    <t>Montáž hydrantů podzemních DN 80 + hydrantová drenáž</t>
  </si>
  <si>
    <t>-561231845</t>
  </si>
  <si>
    <t>84</t>
  </si>
  <si>
    <t>22450,1-R</t>
  </si>
  <si>
    <t>drenáž pro hydrant</t>
  </si>
  <si>
    <t>66592390</t>
  </si>
  <si>
    <t>42273593</t>
  </si>
  <si>
    <t>hydrant podzemní DN 80 PN 16 dvojitý uzávěr s koulí krycí v 1250mm</t>
  </si>
  <si>
    <t>-603388905</t>
  </si>
  <si>
    <t>86</t>
  </si>
  <si>
    <t>820230202</t>
  </si>
  <si>
    <t>spojovací materiál pro přírubové spoje - šouby nerez, podložky, mosaz matky</t>
  </si>
  <si>
    <t>-1997282565</t>
  </si>
  <si>
    <t>87</t>
  </si>
  <si>
    <t>899401112</t>
  </si>
  <si>
    <t>Osazení poklopů litinových šoupátkových, vč. podkladní desky</t>
  </si>
  <si>
    <t>1317729310</t>
  </si>
  <si>
    <t>88</t>
  </si>
  <si>
    <t>42291352</t>
  </si>
  <si>
    <t>poklop litinový šoupátkový pro zemní soupravy osazení do terénu a do vozovky</t>
  </si>
  <si>
    <t>-1023085661</t>
  </si>
  <si>
    <t>89</t>
  </si>
  <si>
    <t>422,1-R</t>
  </si>
  <si>
    <t>deska podkladní universální</t>
  </si>
  <si>
    <t>ks</t>
  </si>
  <si>
    <t>370113241</t>
  </si>
  <si>
    <t>90</t>
  </si>
  <si>
    <t>899401113</t>
  </si>
  <si>
    <t>Osazení poklopů litinových hydrantových, vč. podkladní desky</t>
  </si>
  <si>
    <t>-664194060</t>
  </si>
  <si>
    <t>91</t>
  </si>
  <si>
    <t>42291452</t>
  </si>
  <si>
    <t>poklop litinový - hydrantový DN 80</t>
  </si>
  <si>
    <t>-158517710</t>
  </si>
  <si>
    <t>92</t>
  </si>
  <si>
    <t>422,2-R</t>
  </si>
  <si>
    <t>-1014451918</t>
  </si>
  <si>
    <t>93</t>
  </si>
  <si>
    <t>899721119.1</t>
  </si>
  <si>
    <t>Identifikační bod marker</t>
  </si>
  <si>
    <t>1570729247</t>
  </si>
  <si>
    <t>94</t>
  </si>
  <si>
    <t>899721111.1</t>
  </si>
  <si>
    <t xml:space="preserve">Signalizační vodič DN do 150 mm na potrubí vč. kabelová Tspoj </t>
  </si>
  <si>
    <t>-549213650</t>
  </si>
  <si>
    <t>55,3*2+2*2</t>
  </si>
  <si>
    <t>95</t>
  </si>
  <si>
    <t>899722112</t>
  </si>
  <si>
    <t>Krytí potrubí z plastů výstražnou fólií z PVC přes 20 do 25 cm</t>
  </si>
  <si>
    <t>1602428589</t>
  </si>
  <si>
    <t>55,3</t>
  </si>
  <si>
    <t>96</t>
  </si>
  <si>
    <t>89940 9003 R</t>
  </si>
  <si>
    <t>Orientační tabulka s čísly</t>
  </si>
  <si>
    <t>-128689562</t>
  </si>
  <si>
    <t>97</t>
  </si>
  <si>
    <t>916131213</t>
  </si>
  <si>
    <t>Osazení silničního obrubníku betonového stojatého s boční opěrou do lože z betonu prostého</t>
  </si>
  <si>
    <t>364674925</t>
  </si>
  <si>
    <t>98</t>
  </si>
  <si>
    <t>59217031</t>
  </si>
  <si>
    <t>obrubník silniční betonový 1000x150x250mm</t>
  </si>
  <si>
    <t>1986638577</t>
  </si>
  <si>
    <t>99</t>
  </si>
  <si>
    <t>916991121</t>
  </si>
  <si>
    <t>Lože pod obrubníky, krajníky nebo obruby z dlažebních kostek z betonu prostého</t>
  </si>
  <si>
    <t>736337434</t>
  </si>
  <si>
    <t>0,1*0,2*6</t>
  </si>
  <si>
    <t>919735111</t>
  </si>
  <si>
    <t>Řezání stávajícího živičného krytu hl do 50 mm</t>
  </si>
  <si>
    <t>-805043115</t>
  </si>
  <si>
    <t>nad výkopem</t>
  </si>
  <si>
    <t>2,2*2</t>
  </si>
  <si>
    <t>prořez před živičnou zálivkou</t>
  </si>
  <si>
    <t>101</t>
  </si>
  <si>
    <t>919735124Ž</t>
  </si>
  <si>
    <t>Řezání stávajícího ŽB hl přes 150 do 200 mm</t>
  </si>
  <si>
    <t>1222672748</t>
  </si>
  <si>
    <t>102</t>
  </si>
  <si>
    <t>997221561</t>
  </si>
  <si>
    <t>Vodorovná doprava suti z kusových materiálů do 1 km</t>
  </si>
  <si>
    <t>-474062085</t>
  </si>
  <si>
    <t>7,804</t>
  </si>
  <si>
    <t>103</t>
  </si>
  <si>
    <t>997221569</t>
  </si>
  <si>
    <t>Příplatek ZKD 1 km u vodorovné dopravy suti z kusových materiálů</t>
  </si>
  <si>
    <t>-128539957</t>
  </si>
  <si>
    <t>7,804*6</t>
  </si>
  <si>
    <t>104</t>
  </si>
  <si>
    <t>202110104</t>
  </si>
  <si>
    <t>Poplatek za skládku živice</t>
  </si>
  <si>
    <t>352715077</t>
  </si>
  <si>
    <t>0,237+0,345</t>
  </si>
  <si>
    <t>105</t>
  </si>
  <si>
    <t>202110105</t>
  </si>
  <si>
    <t>-548710536</t>
  </si>
  <si>
    <t>7,804-0,582</t>
  </si>
  <si>
    <t>106</t>
  </si>
  <si>
    <t>998273102</t>
  </si>
  <si>
    <t>Přesun hmot pro trubní vedení z trub litinových otevřený výkop</t>
  </si>
  <si>
    <t>-1272541010</t>
  </si>
  <si>
    <t>11,372-6,891</t>
  </si>
  <si>
    <t>SO 340 - Vodovodní přípojky</t>
  </si>
  <si>
    <t>PSV - Práce a dodávky PSV</t>
  </si>
  <si>
    <t xml:space="preserve">    722 - Zdravotechnika - vnitřní vodovod</t>
  </si>
  <si>
    <t>-517599800</t>
  </si>
  <si>
    <t>1,1*(27,3+0,55)</t>
  </si>
  <si>
    <t>1503452200</t>
  </si>
  <si>
    <t>- voda z přívalových deště</t>
  </si>
  <si>
    <t>1707884621</t>
  </si>
  <si>
    <t>"5%"41,357*0,05</t>
  </si>
  <si>
    <t>132255202</t>
  </si>
  <si>
    <t>Hloubení zapažených rýh š do 2000 mm v hornině třídy těžitelnosti I skupiny 3 objem do 50 m3 v omezeném prostoru, VČETNĚ svislého přemístění do 4 m, započtena lepivost, VČETNĚ svislého přemístění do 4 m, započtena lepivost</t>
  </si>
  <si>
    <t>751816198</t>
  </si>
  <si>
    <t>1,55*1,1*(27,3+0,55)</t>
  </si>
  <si>
    <t>odpočet</t>
  </si>
  <si>
    <t>-0,2*1,1*(27,3+0,55)</t>
  </si>
  <si>
    <t>"tř. 3 z 50%"41,357*0,50</t>
  </si>
  <si>
    <t>132355202</t>
  </si>
  <si>
    <t>Hloubení zapažených rýh š do 2000 mm v hornině třídy těžitelnosti II skupiny 4 objem do 50 m3 v omezeném prostoru, VČETNĚ svislého přemístění do 4 m, započtena lepivost, VČETNĚ svislého přemístění do 4 m, započtena lepivost</t>
  </si>
  <si>
    <t>1651915894</t>
  </si>
  <si>
    <t>"tř. 4 z 40%"41,357*0,40</t>
  </si>
  <si>
    <t>132455202</t>
  </si>
  <si>
    <t>Hloubení zapažených rýh š do 2000 mm v hornině třídy těžitelnosti II skupiny 5 objem do 50 m3 v omezeném prostoru, VČETNĚ svislého přemístění do 4 m, VČETNĚ svislého přemístění do 4 m,</t>
  </si>
  <si>
    <t>459182962</t>
  </si>
  <si>
    <t>"tř. 5 z 10%"41,357*0,1</t>
  </si>
  <si>
    <t>-1163797565</t>
  </si>
  <si>
    <t>1,55*(27,3+0,55)*2</t>
  </si>
  <si>
    <t>-561038972</t>
  </si>
  <si>
    <t>86,335</t>
  </si>
  <si>
    <t>-971311130</t>
  </si>
  <si>
    <t>0,2*30,635</t>
  </si>
  <si>
    <t>20,679</t>
  </si>
  <si>
    <t>-1239779377</t>
  </si>
  <si>
    <t>16,543</t>
  </si>
  <si>
    <t>4,136</t>
  </si>
  <si>
    <t>29682058</t>
  </si>
  <si>
    <t>41,357</t>
  </si>
  <si>
    <t>6,127</t>
  </si>
  <si>
    <t>1753624480</t>
  </si>
  <si>
    <t>"50%"20,679*0,5</t>
  </si>
  <si>
    <t>1818572586</t>
  </si>
  <si>
    <t>1463328013</t>
  </si>
  <si>
    <t>1888123619</t>
  </si>
  <si>
    <t>-(0,05+0,3)*1,1*(27,3+0,55)</t>
  </si>
  <si>
    <t>-0,1*1,1*(27,3+0,55)</t>
  </si>
  <si>
    <t>-925785452</t>
  </si>
  <si>
    <t>27,571*1,1*1,05*1,8</t>
  </si>
  <si>
    <t>-2083351288</t>
  </si>
  <si>
    <t>(0,05+0,3)*1,1*(27,3+0,55)</t>
  </si>
  <si>
    <t>-610369983</t>
  </si>
  <si>
    <t>10,722*1,1*1,05*1,8</t>
  </si>
  <si>
    <t>-1721216548</t>
  </si>
  <si>
    <t>10,722*1,1*1,05</t>
  </si>
  <si>
    <t>27,571*1,1*1,05</t>
  </si>
  <si>
    <t>-1127412905</t>
  </si>
  <si>
    <t>50,356</t>
  </si>
  <si>
    <t>-1265827116</t>
  </si>
  <si>
    <t>1366206548</t>
  </si>
  <si>
    <t>0,2*30,635*1,6</t>
  </si>
  <si>
    <t>-2068155403</t>
  </si>
  <si>
    <t>30,635</t>
  </si>
  <si>
    <t>-503824416</t>
  </si>
  <si>
    <t>30,635*0,03*1,05</t>
  </si>
  <si>
    <t>592964022</t>
  </si>
  <si>
    <t>0,3</t>
  </si>
  <si>
    <t>971042241</t>
  </si>
  <si>
    <t>Vybourání otvorů v betonových příčkách, zdech a základech pl do 0,0225 m2 tl do 300 mm</t>
  </si>
  <si>
    <t>-1999137145</t>
  </si>
  <si>
    <t>337820768</t>
  </si>
  <si>
    <t>0,3*2,2</t>
  </si>
  <si>
    <t>0,015*1</t>
  </si>
  <si>
    <t>1019497298</t>
  </si>
  <si>
    <t>0,675</t>
  </si>
  <si>
    <t>-30078054</t>
  </si>
  <si>
    <t>0,675*6</t>
  </si>
  <si>
    <t>-71558816</t>
  </si>
  <si>
    <t>1727005360</t>
  </si>
  <si>
    <t>0,1*1,1*(27,3+0,55)</t>
  </si>
  <si>
    <t>1708067343</t>
  </si>
  <si>
    <t>3,064</t>
  </si>
  <si>
    <t>964959904</t>
  </si>
  <si>
    <t>871161141</t>
  </si>
  <si>
    <t>Montáž potrubí z PE100 RC SDR 11 otevřený výkop svařovaných na tupo d 32 x 3,0 mm</t>
  </si>
  <si>
    <t>-624633655</t>
  </si>
  <si>
    <t>280202071</t>
  </si>
  <si>
    <t>Nasunutí potrubní plastové potrubí průměru do 63 mm do chráničky</t>
  </si>
  <si>
    <t>-221926392</t>
  </si>
  <si>
    <t>21111001</t>
  </si>
  <si>
    <t>spojka s vnějším závitem D32x1"</t>
  </si>
  <si>
    <t>-290116107</t>
  </si>
  <si>
    <t>2*1,015</t>
  </si>
  <si>
    <t>21112032</t>
  </si>
  <si>
    <t>spojkové koleno 90 st. bezzávitové mosazané D 32x32</t>
  </si>
  <si>
    <t>-340946107</t>
  </si>
  <si>
    <t>1*1,015</t>
  </si>
  <si>
    <t>2111053214</t>
  </si>
  <si>
    <t>ocelová přechodka redukční s vnitřním a vnějším závitem DN 3/4" x 3/4"</t>
  </si>
  <si>
    <t xml:space="preserve">kus </t>
  </si>
  <si>
    <t>-1871029143</t>
  </si>
  <si>
    <t>871211141</t>
  </si>
  <si>
    <t>Montáž potrubí z PE100 RC SDR 11 otevřený výkop svařovaných na tupo d 63 x 5,8 mm</t>
  </si>
  <si>
    <t>-1374822735</t>
  </si>
  <si>
    <t>chránička</t>
  </si>
  <si>
    <t>28613503</t>
  </si>
  <si>
    <t>potrubí vodovodní dvouvrstvé PE100 RC SDR11 63x5,8mm</t>
  </si>
  <si>
    <t>-1947580679</t>
  </si>
  <si>
    <t>28*1,015</t>
  </si>
  <si>
    <t>891269111</t>
  </si>
  <si>
    <t>Montáž navrtávacích pasů na potrubí z jakýchkoli trub DN 100</t>
  </si>
  <si>
    <t>2007763995</t>
  </si>
  <si>
    <t>42271414R</t>
  </si>
  <si>
    <t>pás navrtávací z tvárné litiny DN 100, PN 16 s kulovým kohoutem s koncovkou pro PE potrubí d32, objímka z tvárné litiny - na TLT potrubí</t>
  </si>
  <si>
    <t>-999939871</t>
  </si>
  <si>
    <t>42291073.2</t>
  </si>
  <si>
    <t>souprava zemní teleskopická  pro domovní uzávěr pro krytí 1,3 - 1,8 m</t>
  </si>
  <si>
    <t>-685081623</t>
  </si>
  <si>
    <t>722232045.1</t>
  </si>
  <si>
    <t>Kohout uzávěr s vnitřmí závity DN25</t>
  </si>
  <si>
    <t>-1083449832</t>
  </si>
  <si>
    <t>877161101</t>
  </si>
  <si>
    <t>Montáž elektrospojek, blouku nebo redukcí na vodovodním potrubí z PE trub d 32</t>
  </si>
  <si>
    <t>-1545856695</t>
  </si>
  <si>
    <t>1+2+4</t>
  </si>
  <si>
    <t>28615010</t>
  </si>
  <si>
    <t>Eektrokoleno 45° PE D 32   SDR 11</t>
  </si>
  <si>
    <t>-466288799</t>
  </si>
  <si>
    <t>SP.FF485803</t>
  </si>
  <si>
    <t>Elektrokoleno 15°  PE D 32 SDR 11</t>
  </si>
  <si>
    <t>-1116089047</t>
  </si>
  <si>
    <t>28615969</t>
  </si>
  <si>
    <t>elektrospojka SDR11 PE 100 PN16 D 32mm</t>
  </si>
  <si>
    <t>581626367</t>
  </si>
  <si>
    <t>4*1,015</t>
  </si>
  <si>
    <t>899401111.1</t>
  </si>
  <si>
    <t>Osazení poklopů litinových ventilových, vč. podkladní desky</t>
  </si>
  <si>
    <t>1843596566</t>
  </si>
  <si>
    <t>42291402</t>
  </si>
  <si>
    <t>poklop litinový ventilový</t>
  </si>
  <si>
    <t>221003043</t>
  </si>
  <si>
    <t>1095471878</t>
  </si>
  <si>
    <t>899712111</t>
  </si>
  <si>
    <t>Orientační tabulky na zdivu</t>
  </si>
  <si>
    <t>-71495823</t>
  </si>
  <si>
    <t>85283911</t>
  </si>
  <si>
    <t>D+M ocelové chráničky D 75</t>
  </si>
  <si>
    <t>-1549818092</t>
  </si>
  <si>
    <t>900,6-R</t>
  </si>
  <si>
    <t xml:space="preserve">Utěsnění prostupu stěnou PUR pěnou po osazení vodovodního potrubí </t>
  </si>
  <si>
    <t>955504432</t>
  </si>
  <si>
    <t>900125251</t>
  </si>
  <si>
    <t>D+M zaizolování a zednické zapravení uvnitř a vně vodovodní šachty, zdi</t>
  </si>
  <si>
    <t>-1421123752</t>
  </si>
  <si>
    <t>998276101</t>
  </si>
  <si>
    <t>Přesun hmot pro trubní vedení z trub z plastických hmot otevřený výkop</t>
  </si>
  <si>
    <t>1899732272</t>
  </si>
  <si>
    <t>PSV</t>
  </si>
  <si>
    <t>Práce a dodávky PSV</t>
  </si>
  <si>
    <t>722</t>
  </si>
  <si>
    <t>Zdravotechnika - vnitřní vodovod</t>
  </si>
  <si>
    <t>719611901</t>
  </si>
  <si>
    <t>D+M vodoměrné šroubení teleskopické mosazné DN 32  3/4"x3/4"</t>
  </si>
  <si>
    <t>-1351845590</t>
  </si>
  <si>
    <t>722260923</t>
  </si>
  <si>
    <t>Zpětná montáž vodoměrů závitových G 1</t>
  </si>
  <si>
    <t>926528152</t>
  </si>
  <si>
    <t>- je v režii pracovníků Brněnských vodáren a kanalizací, a.s.</t>
  </si>
  <si>
    <t>998722101</t>
  </si>
  <si>
    <t>Přesun hmot tonážní pro vnitřní vodovod v objektech v do 6 m</t>
  </si>
  <si>
    <t>1509271932</t>
  </si>
  <si>
    <t>SO 800 - Náhradní výsadba zeleně</t>
  </si>
  <si>
    <t>183101221</t>
  </si>
  <si>
    <t>Jamky pro výsadbu s výměnou 50 % půdy zeminy skupiny 1 až 4 obj přes 0,4 do 1 m3 v rovině a svahu do 1:5</t>
  </si>
  <si>
    <t>-641294050</t>
  </si>
  <si>
    <t>1*3</t>
  </si>
  <si>
    <t>10321100</t>
  </si>
  <si>
    <t>zahradní substrát pro výsadbu VL</t>
  </si>
  <si>
    <t>1303092711</t>
  </si>
  <si>
    <t>"pro 50% v jamce</t>
  </si>
  <si>
    <t>1,5*3</t>
  </si>
  <si>
    <t>184102115</t>
  </si>
  <si>
    <t>Výsadba dřeviny s balem D přes 0,5 do 0,6 m do jamky se zalitím v rovině a svahu do 1:5</t>
  </si>
  <si>
    <t>-752442938</t>
  </si>
  <si>
    <t>1032113vl</t>
  </si>
  <si>
    <t>Dřevina pro výsadbu - Třešeň ptačí  (Prunus  avium) - obvod kmene 12 - 14 cm, minimální výšky 250 cm</t>
  </si>
  <si>
    <t>845312814</t>
  </si>
  <si>
    <t>184215133vl</t>
  </si>
  <si>
    <t>Ukotvení kmene dřevin třemi kůly D do 0,1 m délky do 3 m včetně 3ks kůlů</t>
  </si>
  <si>
    <t>2048896778</t>
  </si>
  <si>
    <t>184215173</t>
  </si>
  <si>
    <t>Odstranění ukotvení kmene dřevin třemi kůly D do 0,1 m dl přes 2 do 3 m</t>
  </si>
  <si>
    <t>-2099907969</t>
  </si>
  <si>
    <t>184801121</t>
  </si>
  <si>
    <t>Ošetřování vysazených dřevin soliterních v rovině a svahu do 1:5</t>
  </si>
  <si>
    <t>-1483265741</t>
  </si>
  <si>
    <t>6*3</t>
  </si>
  <si>
    <t>184804112vl</t>
  </si>
  <si>
    <t>Ochrany proti okusu umělých hmot - typu GEFA PLANTA SAFE XL</t>
  </si>
  <si>
    <t>-1112274289</t>
  </si>
  <si>
    <t>184813134vl</t>
  </si>
  <si>
    <t>Ochrana listnatých dřevin ARBO-FLEX včetně základního nátěru ARBO-FLEX LX C 60</t>
  </si>
  <si>
    <t>-805240346</t>
  </si>
  <si>
    <t>184852321</t>
  </si>
  <si>
    <t>Řez stromu výchovný špičáků a keřových stromů v do 4 m</t>
  </si>
  <si>
    <t>1451393862</t>
  </si>
  <si>
    <t>184911421</t>
  </si>
  <si>
    <t>Mulčování rostlin kůrou tl do 0,1 m v rovině a svahu do 1:5</t>
  </si>
  <si>
    <t>198916677</t>
  </si>
  <si>
    <t>0,8*3</t>
  </si>
  <si>
    <t>10391100</t>
  </si>
  <si>
    <t>kůra mulčovací VL</t>
  </si>
  <si>
    <t>-842996453</t>
  </si>
  <si>
    <t>0,08*1,05*3</t>
  </si>
  <si>
    <t>185802114</t>
  </si>
  <si>
    <t>Hnojení půdy umělým hnojivem k jednotlivým rostlinám v rovině a svahu do 1:5</t>
  </si>
  <si>
    <t>-942201263</t>
  </si>
  <si>
    <t>0,002*3*3</t>
  </si>
  <si>
    <t>18580R01</t>
  </si>
  <si>
    <t>Dodávka a aplikace půdního kondicionéru</t>
  </si>
  <si>
    <t>1060680041</t>
  </si>
  <si>
    <t>3*3</t>
  </si>
  <si>
    <t>185804311</t>
  </si>
  <si>
    <t>Zalití rostlin vodou plocha do 20 m2</t>
  </si>
  <si>
    <t>1891371637</t>
  </si>
  <si>
    <t>"10x 80lx3 po dobu tří vegetačních období</t>
  </si>
  <si>
    <t>2,4*3</t>
  </si>
  <si>
    <t>185851121</t>
  </si>
  <si>
    <t>Dovoz vody pro zálivku rostlin za vzdálenost do 1000 m</t>
  </si>
  <si>
    <t>2006238792</t>
  </si>
  <si>
    <t>185851129</t>
  </si>
  <si>
    <t>Příplatek k dovozu vody pro zálivku rostlin do 1000 m ZKD 1000 m</t>
  </si>
  <si>
    <t>-1180007987</t>
  </si>
  <si>
    <t>2,4*14*3</t>
  </si>
  <si>
    <t>998231311</t>
  </si>
  <si>
    <t>Přesun hmot pro sadovnické a krajinářské úpravy vodorovně do 5000 m</t>
  </si>
  <si>
    <t>2105287090</t>
  </si>
  <si>
    <t>SO 90 - Ostatní rozpočtové náklady</t>
  </si>
  <si>
    <t>900600002</t>
  </si>
  <si>
    <t>Poplatky a náklady na zařízení staveniště</t>
  </si>
  <si>
    <t>-673252809</t>
  </si>
  <si>
    <t>900600004</t>
  </si>
  <si>
    <t>Zřízení a údržba dopr. značení po dobu výstavby, vrácení do pův. stavu</t>
  </si>
  <si>
    <t>1180748358</t>
  </si>
  <si>
    <t>900600014</t>
  </si>
  <si>
    <t>Provedení veškerých zkoušek prokazující kvalitu díla např. zkoušky zhutnění</t>
  </si>
  <si>
    <t>2033971803</t>
  </si>
  <si>
    <t>900600016</t>
  </si>
  <si>
    <t>Zpracování dokumentace skutečného provedení stavby</t>
  </si>
  <si>
    <t>-376993553</t>
  </si>
  <si>
    <t>900600019</t>
  </si>
  <si>
    <t>Zpracování geodet. zaměření DSPS pro GIS a MMB OTS</t>
  </si>
  <si>
    <t>289677220</t>
  </si>
  <si>
    <t>900600020</t>
  </si>
  <si>
    <t>Zaměření rozsahu zásahu do komunikace v programu EZA</t>
  </si>
  <si>
    <t>1295884391</t>
  </si>
  <si>
    <t>900600023</t>
  </si>
  <si>
    <t>Uvedení do původního stavu dotčených ploch stavbou</t>
  </si>
  <si>
    <t>2071281936</t>
  </si>
  <si>
    <t>900600026</t>
  </si>
  <si>
    <t>Provedení komplex. zkoušek technologie (markery)</t>
  </si>
  <si>
    <t>923841648</t>
  </si>
  <si>
    <t>900600027</t>
  </si>
  <si>
    <t>Provozní vlivy</t>
  </si>
  <si>
    <t>-1959037686</t>
  </si>
  <si>
    <t>900600029</t>
  </si>
  <si>
    <t>Zajištění vytyčení podzemních sítí dotčených stavbou</t>
  </si>
  <si>
    <t>536740208</t>
  </si>
  <si>
    <t>900600032</t>
  </si>
  <si>
    <t>Vícetisky projektové dokumentace pro potřeby dodavatele stavby</t>
  </si>
  <si>
    <t>-19945950</t>
  </si>
  <si>
    <t>900600035</t>
  </si>
  <si>
    <t>Zřízení, odstranění těžkého přemostění včeně všech souvisejích prací</t>
  </si>
  <si>
    <t>-2041168779</t>
  </si>
  <si>
    <t>900600111</t>
  </si>
  <si>
    <t>Ošetření kořenového systému</t>
  </si>
  <si>
    <t>1610867694</t>
  </si>
  <si>
    <t>"a) Práce v kořenovém prostoru stromu budou prováděny ručně"</t>
  </si>
  <si>
    <t>"b) Kořeny do prměru 30mm lze přerušit hladkým řezem u kořenů"</t>
  </si>
  <si>
    <t>"do průměru 50mm bude provedeno individuální posouzení odborným pracovníkem"</t>
  </si>
  <si>
    <t>"Kořeny o průměru větším jak 50mm budou zachovány"</t>
  </si>
  <si>
    <t>"c) zachované kořeny je nutné chráničt proti vysychání a účinkům mrazu"</t>
  </si>
  <si>
    <t>"ochrana může být provedena např. zakrytím pravidelně vlhčenou textilií"</t>
  </si>
  <si>
    <t>900600112</t>
  </si>
  <si>
    <t>Ochrana stromů bednění - zřízení, odstranění</t>
  </si>
  <si>
    <t>-567295473</t>
  </si>
  <si>
    <t>900600118</t>
  </si>
  <si>
    <t>Náhradní zásobování vodou - cisterny s pitnou vodou  2 ks (opakovaně)</t>
  </si>
  <si>
    <t>-1808704570</t>
  </si>
  <si>
    <t>900600145</t>
  </si>
  <si>
    <t>Provedení veškerých zkoušek prokazující kvalitu díla SO 330 TLAKOVÁ ZKOUŠKA A DESINFEKCE - hlavní řad</t>
  </si>
  <si>
    <t>27573882</t>
  </si>
  <si>
    <t>900600147.2</t>
  </si>
  <si>
    <t>Provedení veškerých zkoušek prokazující kvalitu díla SO 340 TLAKOVÁ ZKOUŠKA A DESINFEKCE - vodovodní přípojky</t>
  </si>
  <si>
    <t>1176609079</t>
  </si>
  <si>
    <t>900600203</t>
  </si>
  <si>
    <t>Provedení pasportizace objektů dotčených stavbou</t>
  </si>
  <si>
    <t>975945030</t>
  </si>
  <si>
    <t>"před zahájením stavby provedené soudním znalcem z oboru"</t>
  </si>
  <si>
    <t>"Předání"</t>
  </si>
  <si>
    <t>"2x....v tištěné podobě"</t>
  </si>
  <si>
    <t>"2x....v digitální podobě"</t>
  </si>
  <si>
    <t>900600301</t>
  </si>
  <si>
    <t>Základní archeologický průzkum</t>
  </si>
  <si>
    <t>-1267175387</t>
  </si>
  <si>
    <t>900600303</t>
  </si>
  <si>
    <t>Aktualizace  návrhu DZ po dobu stavby vč. projednání</t>
  </si>
  <si>
    <t>432721286</t>
  </si>
  <si>
    <t>900600306</t>
  </si>
  <si>
    <t>Aktualizace návrhu definit. dopravního značení; zajištění včetně projednání „stanovení místní úpravy dopravního značení"</t>
  </si>
  <si>
    <t>-1145721538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</si>
</sst>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abSelected="1" topLeftCell="A61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11" t="s">
        <v>5</v>
      </c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23" t="s">
        <v>14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R5" s="21"/>
      <c r="BE5" s="220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24" t="s">
        <v>17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R6" s="21"/>
      <c r="BE6" s="221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21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/>
      <c r="AR8" s="21"/>
      <c r="BE8" s="221"/>
      <c r="BS8" s="18" t="s">
        <v>6</v>
      </c>
    </row>
    <row r="9" spans="1:74" s="1" customFormat="1" ht="14.45" customHeight="1">
      <c r="B9" s="21"/>
      <c r="AR9" s="21"/>
      <c r="BE9" s="221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21"/>
      <c r="BS10" s="18" t="s">
        <v>6</v>
      </c>
    </row>
    <row r="11" spans="1:74" s="1" customFormat="1" ht="18.399999999999999" customHeight="1">
      <c r="B11" s="21"/>
      <c r="E11" s="26" t="s">
        <v>21</v>
      </c>
      <c r="AK11" s="28" t="s">
        <v>25</v>
      </c>
      <c r="AN11" s="26" t="s">
        <v>1</v>
      </c>
      <c r="AR11" s="21"/>
      <c r="BE11" s="221"/>
      <c r="BS11" s="18" t="s">
        <v>6</v>
      </c>
    </row>
    <row r="12" spans="1:74" s="1" customFormat="1" ht="6.95" customHeight="1">
      <c r="B12" s="21"/>
      <c r="AR12" s="21"/>
      <c r="BE12" s="221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24</v>
      </c>
      <c r="AN13" s="30" t="s">
        <v>27</v>
      </c>
      <c r="AR13" s="21"/>
      <c r="BE13" s="221"/>
      <c r="BS13" s="18" t="s">
        <v>6</v>
      </c>
    </row>
    <row r="14" spans="1:74" ht="12.75">
      <c r="B14" s="21"/>
      <c r="E14" s="225" t="s">
        <v>27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8" t="s">
        <v>25</v>
      </c>
      <c r="AN14" s="30" t="s">
        <v>27</v>
      </c>
      <c r="AR14" s="21"/>
      <c r="BE14" s="221"/>
      <c r="BS14" s="18" t="s">
        <v>6</v>
      </c>
    </row>
    <row r="15" spans="1:74" s="1" customFormat="1" ht="6.95" customHeight="1">
      <c r="B15" s="21"/>
      <c r="AR15" s="21"/>
      <c r="BE15" s="221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24</v>
      </c>
      <c r="AN16" s="26" t="s">
        <v>1</v>
      </c>
      <c r="AR16" s="21"/>
      <c r="BE16" s="221"/>
      <c r="BS16" s="18" t="s">
        <v>3</v>
      </c>
    </row>
    <row r="17" spans="1:71" s="1" customFormat="1" ht="18.399999999999999" customHeight="1">
      <c r="B17" s="21"/>
      <c r="E17" s="26" t="s">
        <v>21</v>
      </c>
      <c r="AK17" s="28" t="s">
        <v>25</v>
      </c>
      <c r="AN17" s="26" t="s">
        <v>1</v>
      </c>
      <c r="AR17" s="21"/>
      <c r="BE17" s="221"/>
      <c r="BS17" s="18" t="s">
        <v>29</v>
      </c>
    </row>
    <row r="18" spans="1:71" s="1" customFormat="1" ht="6.95" customHeight="1">
      <c r="B18" s="21"/>
      <c r="AR18" s="21"/>
      <c r="BE18" s="221"/>
      <c r="BS18" s="18" t="s">
        <v>30</v>
      </c>
    </row>
    <row r="19" spans="1:71" s="1" customFormat="1" ht="12" customHeight="1">
      <c r="B19" s="21"/>
      <c r="D19" s="28" t="s">
        <v>31</v>
      </c>
      <c r="AK19" s="28" t="s">
        <v>24</v>
      </c>
      <c r="AN19" s="26" t="s">
        <v>1</v>
      </c>
      <c r="AR19" s="21"/>
      <c r="BE19" s="221"/>
      <c r="BS19" s="18" t="s">
        <v>30</v>
      </c>
    </row>
    <row r="20" spans="1:71" s="1" customFormat="1" ht="18.399999999999999" customHeight="1">
      <c r="B20" s="21"/>
      <c r="E20" s="26" t="s">
        <v>21</v>
      </c>
      <c r="AK20" s="28" t="s">
        <v>25</v>
      </c>
      <c r="AN20" s="26" t="s">
        <v>1</v>
      </c>
      <c r="AR20" s="21"/>
      <c r="BE20" s="221"/>
      <c r="BS20" s="18" t="s">
        <v>29</v>
      </c>
    </row>
    <row r="21" spans="1:71" s="1" customFormat="1" ht="6.95" customHeight="1">
      <c r="B21" s="21"/>
      <c r="AR21" s="21"/>
      <c r="BE21" s="221"/>
    </row>
    <row r="22" spans="1:71" s="1" customFormat="1" ht="12" customHeight="1">
      <c r="B22" s="21"/>
      <c r="D22" s="28" t="s">
        <v>32</v>
      </c>
      <c r="AR22" s="21"/>
      <c r="BE22" s="221"/>
    </row>
    <row r="23" spans="1:71" s="1" customFormat="1" ht="16.5" customHeight="1">
      <c r="B23" s="21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21"/>
      <c r="BE23" s="221"/>
    </row>
    <row r="24" spans="1:71" s="1" customFormat="1" ht="6.95" customHeight="1">
      <c r="B24" s="21"/>
      <c r="AR24" s="21"/>
      <c r="BE24" s="221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1"/>
    </row>
    <row r="26" spans="1:71" s="2" customFormat="1" ht="25.9" customHeight="1">
      <c r="A26" s="33"/>
      <c r="B26" s="34"/>
      <c r="C26" s="33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28">
        <f>ROUND(AG94,0)</f>
        <v>0</v>
      </c>
      <c r="AL26" s="229"/>
      <c r="AM26" s="229"/>
      <c r="AN26" s="229"/>
      <c r="AO26" s="229"/>
      <c r="AP26" s="33"/>
      <c r="AQ26" s="33"/>
      <c r="AR26" s="34"/>
      <c r="BE26" s="221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1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0" t="s">
        <v>34</v>
      </c>
      <c r="M28" s="230"/>
      <c r="N28" s="230"/>
      <c r="O28" s="230"/>
      <c r="P28" s="230"/>
      <c r="Q28" s="33"/>
      <c r="R28" s="33"/>
      <c r="S28" s="33"/>
      <c r="T28" s="33"/>
      <c r="U28" s="33"/>
      <c r="V28" s="33"/>
      <c r="W28" s="230" t="s">
        <v>35</v>
      </c>
      <c r="X28" s="230"/>
      <c r="Y28" s="230"/>
      <c r="Z28" s="230"/>
      <c r="AA28" s="230"/>
      <c r="AB28" s="230"/>
      <c r="AC28" s="230"/>
      <c r="AD28" s="230"/>
      <c r="AE28" s="230"/>
      <c r="AF28" s="33"/>
      <c r="AG28" s="33"/>
      <c r="AH28" s="33"/>
      <c r="AI28" s="33"/>
      <c r="AJ28" s="33"/>
      <c r="AK28" s="230" t="s">
        <v>36</v>
      </c>
      <c r="AL28" s="230"/>
      <c r="AM28" s="230"/>
      <c r="AN28" s="230"/>
      <c r="AO28" s="230"/>
      <c r="AP28" s="33"/>
      <c r="AQ28" s="33"/>
      <c r="AR28" s="34"/>
      <c r="BE28" s="221"/>
    </row>
    <row r="29" spans="1:71" s="3" customFormat="1" ht="14.45" customHeight="1">
      <c r="B29" s="38"/>
      <c r="D29" s="28" t="s">
        <v>37</v>
      </c>
      <c r="F29" s="28" t="s">
        <v>38</v>
      </c>
      <c r="L29" s="215">
        <v>0.21</v>
      </c>
      <c r="M29" s="214"/>
      <c r="N29" s="214"/>
      <c r="O29" s="214"/>
      <c r="P29" s="214"/>
      <c r="W29" s="213">
        <f>ROUND(AZ94, 0)</f>
        <v>0</v>
      </c>
      <c r="X29" s="214"/>
      <c r="Y29" s="214"/>
      <c r="Z29" s="214"/>
      <c r="AA29" s="214"/>
      <c r="AB29" s="214"/>
      <c r="AC29" s="214"/>
      <c r="AD29" s="214"/>
      <c r="AE29" s="214"/>
      <c r="AK29" s="213">
        <f>ROUND(AV94, 0)</f>
        <v>0</v>
      </c>
      <c r="AL29" s="214"/>
      <c r="AM29" s="214"/>
      <c r="AN29" s="214"/>
      <c r="AO29" s="214"/>
      <c r="AR29" s="38"/>
      <c r="BE29" s="222"/>
    </row>
    <row r="30" spans="1:71" s="3" customFormat="1" ht="14.45" customHeight="1">
      <c r="B30" s="38"/>
      <c r="F30" s="28" t="s">
        <v>39</v>
      </c>
      <c r="L30" s="215">
        <v>0.12</v>
      </c>
      <c r="M30" s="214"/>
      <c r="N30" s="214"/>
      <c r="O30" s="214"/>
      <c r="P30" s="214"/>
      <c r="W30" s="213">
        <f>ROUND(BA94, 0)</f>
        <v>0</v>
      </c>
      <c r="X30" s="214"/>
      <c r="Y30" s="214"/>
      <c r="Z30" s="214"/>
      <c r="AA30" s="214"/>
      <c r="AB30" s="214"/>
      <c r="AC30" s="214"/>
      <c r="AD30" s="214"/>
      <c r="AE30" s="214"/>
      <c r="AK30" s="213">
        <f>ROUND(AW94, 0)</f>
        <v>0</v>
      </c>
      <c r="AL30" s="214"/>
      <c r="AM30" s="214"/>
      <c r="AN30" s="214"/>
      <c r="AO30" s="214"/>
      <c r="AR30" s="38"/>
      <c r="BE30" s="222"/>
    </row>
    <row r="31" spans="1:71" s="3" customFormat="1" ht="14.45" hidden="1" customHeight="1">
      <c r="B31" s="38"/>
      <c r="F31" s="28" t="s">
        <v>40</v>
      </c>
      <c r="L31" s="215">
        <v>0.21</v>
      </c>
      <c r="M31" s="214"/>
      <c r="N31" s="214"/>
      <c r="O31" s="214"/>
      <c r="P31" s="214"/>
      <c r="W31" s="213">
        <f>ROUND(BB94, 0)</f>
        <v>0</v>
      </c>
      <c r="X31" s="214"/>
      <c r="Y31" s="214"/>
      <c r="Z31" s="214"/>
      <c r="AA31" s="214"/>
      <c r="AB31" s="214"/>
      <c r="AC31" s="214"/>
      <c r="AD31" s="214"/>
      <c r="AE31" s="214"/>
      <c r="AK31" s="213">
        <v>0</v>
      </c>
      <c r="AL31" s="214"/>
      <c r="AM31" s="214"/>
      <c r="AN31" s="214"/>
      <c r="AO31" s="214"/>
      <c r="AR31" s="38"/>
      <c r="BE31" s="222"/>
    </row>
    <row r="32" spans="1:71" s="3" customFormat="1" ht="14.45" hidden="1" customHeight="1">
      <c r="B32" s="38"/>
      <c r="F32" s="28" t="s">
        <v>41</v>
      </c>
      <c r="L32" s="215">
        <v>0.12</v>
      </c>
      <c r="M32" s="214"/>
      <c r="N32" s="214"/>
      <c r="O32" s="214"/>
      <c r="P32" s="214"/>
      <c r="W32" s="213">
        <f>ROUND(BC94, 0)</f>
        <v>0</v>
      </c>
      <c r="X32" s="214"/>
      <c r="Y32" s="214"/>
      <c r="Z32" s="214"/>
      <c r="AA32" s="214"/>
      <c r="AB32" s="214"/>
      <c r="AC32" s="214"/>
      <c r="AD32" s="214"/>
      <c r="AE32" s="214"/>
      <c r="AK32" s="213">
        <v>0</v>
      </c>
      <c r="AL32" s="214"/>
      <c r="AM32" s="214"/>
      <c r="AN32" s="214"/>
      <c r="AO32" s="214"/>
      <c r="AR32" s="38"/>
      <c r="BE32" s="222"/>
    </row>
    <row r="33" spans="1:57" s="3" customFormat="1" ht="14.45" hidden="1" customHeight="1">
      <c r="B33" s="38"/>
      <c r="F33" s="28" t="s">
        <v>42</v>
      </c>
      <c r="L33" s="215">
        <v>0</v>
      </c>
      <c r="M33" s="214"/>
      <c r="N33" s="214"/>
      <c r="O33" s="214"/>
      <c r="P33" s="214"/>
      <c r="W33" s="213">
        <f>ROUND(BD94, 0)</f>
        <v>0</v>
      </c>
      <c r="X33" s="214"/>
      <c r="Y33" s="214"/>
      <c r="Z33" s="214"/>
      <c r="AA33" s="214"/>
      <c r="AB33" s="214"/>
      <c r="AC33" s="214"/>
      <c r="AD33" s="214"/>
      <c r="AE33" s="214"/>
      <c r="AK33" s="213">
        <v>0</v>
      </c>
      <c r="AL33" s="214"/>
      <c r="AM33" s="214"/>
      <c r="AN33" s="214"/>
      <c r="AO33" s="214"/>
      <c r="AR33" s="38"/>
      <c r="BE33" s="222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1"/>
    </row>
    <row r="35" spans="1:57" s="2" customFormat="1" ht="25.9" customHeight="1">
      <c r="A35" s="33"/>
      <c r="B35" s="34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19" t="s">
        <v>45</v>
      </c>
      <c r="Y35" s="217"/>
      <c r="Z35" s="217"/>
      <c r="AA35" s="217"/>
      <c r="AB35" s="217"/>
      <c r="AC35" s="41"/>
      <c r="AD35" s="41"/>
      <c r="AE35" s="41"/>
      <c r="AF35" s="41"/>
      <c r="AG35" s="41"/>
      <c r="AH35" s="41"/>
      <c r="AI35" s="41"/>
      <c r="AJ35" s="41"/>
      <c r="AK35" s="216">
        <f>SUM(AK26:AK33)</f>
        <v>0</v>
      </c>
      <c r="AL35" s="217"/>
      <c r="AM35" s="217"/>
      <c r="AN35" s="217"/>
      <c r="AO35" s="218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47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48</v>
      </c>
      <c r="AI60" s="36"/>
      <c r="AJ60" s="36"/>
      <c r="AK60" s="36"/>
      <c r="AL60" s="36"/>
      <c r="AM60" s="46" t="s">
        <v>49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51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48</v>
      </c>
      <c r="AI75" s="36"/>
      <c r="AJ75" s="36"/>
      <c r="AK75" s="36"/>
      <c r="AL75" s="36"/>
      <c r="AM75" s="46" t="s">
        <v>49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20246</v>
      </c>
      <c r="AR84" s="52"/>
    </row>
    <row r="85" spans="1:91" s="5" customFormat="1" ht="36.950000000000003" customHeight="1">
      <c r="B85" s="53"/>
      <c r="C85" s="54" t="s">
        <v>16</v>
      </c>
      <c r="L85" s="241" t="str">
        <f>K6</f>
        <v>Brno, Podstráská II - drobná rekonstrukce vodovodu</v>
      </c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43" t="str">
        <f>IF(AN8= "","",AN8)</f>
        <v/>
      </c>
      <c r="AN87" s="243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44" t="str">
        <f>IF(E17="","",E17)</f>
        <v xml:space="preserve"> </v>
      </c>
      <c r="AN89" s="245"/>
      <c r="AO89" s="245"/>
      <c r="AP89" s="245"/>
      <c r="AQ89" s="33"/>
      <c r="AR89" s="34"/>
      <c r="AS89" s="246" t="s">
        <v>53</v>
      </c>
      <c r="AT89" s="247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44" t="str">
        <f>IF(E20="","",E20)</f>
        <v xml:space="preserve"> </v>
      </c>
      <c r="AN90" s="245"/>
      <c r="AO90" s="245"/>
      <c r="AP90" s="245"/>
      <c r="AQ90" s="33"/>
      <c r="AR90" s="34"/>
      <c r="AS90" s="248"/>
      <c r="AT90" s="249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8"/>
      <c r="AT91" s="249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34" t="s">
        <v>54</v>
      </c>
      <c r="D92" s="235"/>
      <c r="E92" s="235"/>
      <c r="F92" s="235"/>
      <c r="G92" s="235"/>
      <c r="H92" s="61"/>
      <c r="I92" s="237" t="s">
        <v>55</v>
      </c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6" t="s">
        <v>56</v>
      </c>
      <c r="AH92" s="235"/>
      <c r="AI92" s="235"/>
      <c r="AJ92" s="235"/>
      <c r="AK92" s="235"/>
      <c r="AL92" s="235"/>
      <c r="AM92" s="235"/>
      <c r="AN92" s="237" t="s">
        <v>57</v>
      </c>
      <c r="AO92" s="235"/>
      <c r="AP92" s="238"/>
      <c r="AQ92" s="62" t="s">
        <v>58</v>
      </c>
      <c r="AR92" s="34"/>
      <c r="AS92" s="63" t="s">
        <v>59</v>
      </c>
      <c r="AT92" s="64" t="s">
        <v>60</v>
      </c>
      <c r="AU92" s="64" t="s">
        <v>61</v>
      </c>
      <c r="AV92" s="64" t="s">
        <v>62</v>
      </c>
      <c r="AW92" s="64" t="s">
        <v>63</v>
      </c>
      <c r="AX92" s="64" t="s">
        <v>64</v>
      </c>
      <c r="AY92" s="64" t="s">
        <v>65</v>
      </c>
      <c r="AZ92" s="64" t="s">
        <v>66</v>
      </c>
      <c r="BA92" s="64" t="s">
        <v>67</v>
      </c>
      <c r="BB92" s="64" t="s">
        <v>68</v>
      </c>
      <c r="BC92" s="64" t="s">
        <v>69</v>
      </c>
      <c r="BD92" s="65" t="s">
        <v>70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71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9">
        <f>ROUND(SUM(AG95:AG99),0)</f>
        <v>0</v>
      </c>
      <c r="AH94" s="239"/>
      <c r="AI94" s="239"/>
      <c r="AJ94" s="239"/>
      <c r="AK94" s="239"/>
      <c r="AL94" s="239"/>
      <c r="AM94" s="239"/>
      <c r="AN94" s="240">
        <f t="shared" ref="AN94:AN99" si="0">SUM(AG94,AT94)</f>
        <v>0</v>
      </c>
      <c r="AO94" s="240"/>
      <c r="AP94" s="240"/>
      <c r="AQ94" s="73" t="s">
        <v>1</v>
      </c>
      <c r="AR94" s="69"/>
      <c r="AS94" s="74">
        <f>ROUND(SUM(AS95:AS99),0)</f>
        <v>0</v>
      </c>
      <c r="AT94" s="75">
        <f t="shared" ref="AT94:AT99" si="1">ROUND(SUM(AV94:AW94),0)</f>
        <v>0</v>
      </c>
      <c r="AU94" s="76">
        <f>ROUND(SUM(AU95:AU99),5)</f>
        <v>0</v>
      </c>
      <c r="AV94" s="75">
        <f>ROUND(AZ94*L29,0)</f>
        <v>0</v>
      </c>
      <c r="AW94" s="75">
        <f>ROUND(BA94*L30,0)</f>
        <v>0</v>
      </c>
      <c r="AX94" s="75">
        <f>ROUND(BB94*L29,0)</f>
        <v>0</v>
      </c>
      <c r="AY94" s="75">
        <f>ROUND(BC94*L30,0)</f>
        <v>0</v>
      </c>
      <c r="AZ94" s="75">
        <f>ROUND(SUM(AZ95:AZ99),0)</f>
        <v>0</v>
      </c>
      <c r="BA94" s="75">
        <f>ROUND(SUM(BA95:BA99),0)</f>
        <v>0</v>
      </c>
      <c r="BB94" s="75">
        <f>ROUND(SUM(BB95:BB99),0)</f>
        <v>0</v>
      </c>
      <c r="BC94" s="75">
        <f>ROUND(SUM(BC95:BC99),0)</f>
        <v>0</v>
      </c>
      <c r="BD94" s="77">
        <f>ROUND(SUM(BD95:BD99),0)</f>
        <v>0</v>
      </c>
      <c r="BS94" s="78" t="s">
        <v>72</v>
      </c>
      <c r="BT94" s="78" t="s">
        <v>73</v>
      </c>
      <c r="BU94" s="79" t="s">
        <v>74</v>
      </c>
      <c r="BV94" s="78" t="s">
        <v>75</v>
      </c>
      <c r="BW94" s="78" t="s">
        <v>4</v>
      </c>
      <c r="BX94" s="78" t="s">
        <v>76</v>
      </c>
      <c r="CL94" s="78" t="s">
        <v>1</v>
      </c>
    </row>
    <row r="95" spans="1:91" s="7" customFormat="1" ht="16.5" customHeight="1">
      <c r="A95" s="80" t="s">
        <v>77</v>
      </c>
      <c r="B95" s="81"/>
      <c r="C95" s="82"/>
      <c r="D95" s="233" t="s">
        <v>78</v>
      </c>
      <c r="E95" s="233"/>
      <c r="F95" s="233"/>
      <c r="G95" s="233"/>
      <c r="H95" s="233"/>
      <c r="I95" s="83"/>
      <c r="J95" s="233" t="s">
        <v>79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1">
        <f>'SO 000 - Příprava území'!J30</f>
        <v>0</v>
      </c>
      <c r="AH95" s="232"/>
      <c r="AI95" s="232"/>
      <c r="AJ95" s="232"/>
      <c r="AK95" s="232"/>
      <c r="AL95" s="232"/>
      <c r="AM95" s="232"/>
      <c r="AN95" s="231">
        <f t="shared" si="0"/>
        <v>0</v>
      </c>
      <c r="AO95" s="232"/>
      <c r="AP95" s="232"/>
      <c r="AQ95" s="84" t="s">
        <v>80</v>
      </c>
      <c r="AR95" s="81"/>
      <c r="AS95" s="85">
        <v>0</v>
      </c>
      <c r="AT95" s="86">
        <f t="shared" si="1"/>
        <v>0</v>
      </c>
      <c r="AU95" s="87">
        <f>'SO 000 - Příprava území'!P119</f>
        <v>0</v>
      </c>
      <c r="AV95" s="86">
        <f>'SO 000 - Příprava území'!J33</f>
        <v>0</v>
      </c>
      <c r="AW95" s="86">
        <f>'SO 000 - Příprava území'!J34</f>
        <v>0</v>
      </c>
      <c r="AX95" s="86">
        <f>'SO 000 - Příprava území'!J35</f>
        <v>0</v>
      </c>
      <c r="AY95" s="86">
        <f>'SO 000 - Příprava území'!J36</f>
        <v>0</v>
      </c>
      <c r="AZ95" s="86">
        <f>'SO 000 - Příprava území'!F33</f>
        <v>0</v>
      </c>
      <c r="BA95" s="86">
        <f>'SO 000 - Příprava území'!F34</f>
        <v>0</v>
      </c>
      <c r="BB95" s="86">
        <f>'SO 000 - Příprava území'!F35</f>
        <v>0</v>
      </c>
      <c r="BC95" s="86">
        <f>'SO 000 - Příprava území'!F36</f>
        <v>0</v>
      </c>
      <c r="BD95" s="88">
        <f>'SO 000 - Příprava území'!F37</f>
        <v>0</v>
      </c>
      <c r="BT95" s="89" t="s">
        <v>30</v>
      </c>
      <c r="BV95" s="89" t="s">
        <v>75</v>
      </c>
      <c r="BW95" s="89" t="s">
        <v>81</v>
      </c>
      <c r="BX95" s="89" t="s">
        <v>4</v>
      </c>
      <c r="CL95" s="89" t="s">
        <v>1</v>
      </c>
      <c r="CM95" s="89" t="s">
        <v>82</v>
      </c>
    </row>
    <row r="96" spans="1:91" s="7" customFormat="1" ht="16.5" customHeight="1">
      <c r="A96" s="80" t="s">
        <v>77</v>
      </c>
      <c r="B96" s="81"/>
      <c r="C96" s="82"/>
      <c r="D96" s="233" t="s">
        <v>83</v>
      </c>
      <c r="E96" s="233"/>
      <c r="F96" s="233"/>
      <c r="G96" s="233"/>
      <c r="H96" s="233"/>
      <c r="I96" s="83"/>
      <c r="J96" s="233" t="s">
        <v>84</v>
      </c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1">
        <f>'SO 330 - Vodovodní řady'!J30</f>
        <v>0</v>
      </c>
      <c r="AH96" s="232"/>
      <c r="AI96" s="232"/>
      <c r="AJ96" s="232"/>
      <c r="AK96" s="232"/>
      <c r="AL96" s="232"/>
      <c r="AM96" s="232"/>
      <c r="AN96" s="231">
        <f t="shared" si="0"/>
        <v>0</v>
      </c>
      <c r="AO96" s="232"/>
      <c r="AP96" s="232"/>
      <c r="AQ96" s="84" t="s">
        <v>80</v>
      </c>
      <c r="AR96" s="81"/>
      <c r="AS96" s="85">
        <v>0</v>
      </c>
      <c r="AT96" s="86">
        <f t="shared" si="1"/>
        <v>0</v>
      </c>
      <c r="AU96" s="87">
        <f>'SO 330 - Vodovodní řady'!P124</f>
        <v>0</v>
      </c>
      <c r="AV96" s="86">
        <f>'SO 330 - Vodovodní řady'!J33</f>
        <v>0</v>
      </c>
      <c r="AW96" s="86">
        <f>'SO 330 - Vodovodní řady'!J34</f>
        <v>0</v>
      </c>
      <c r="AX96" s="86">
        <f>'SO 330 - Vodovodní řady'!J35</f>
        <v>0</v>
      </c>
      <c r="AY96" s="86">
        <f>'SO 330 - Vodovodní řady'!J36</f>
        <v>0</v>
      </c>
      <c r="AZ96" s="86">
        <f>'SO 330 - Vodovodní řady'!F33</f>
        <v>0</v>
      </c>
      <c r="BA96" s="86">
        <f>'SO 330 - Vodovodní řady'!F34</f>
        <v>0</v>
      </c>
      <c r="BB96" s="86">
        <f>'SO 330 - Vodovodní řady'!F35</f>
        <v>0</v>
      </c>
      <c r="BC96" s="86">
        <f>'SO 330 - Vodovodní řady'!F36</f>
        <v>0</v>
      </c>
      <c r="BD96" s="88">
        <f>'SO 330 - Vodovodní řady'!F37</f>
        <v>0</v>
      </c>
      <c r="BT96" s="89" t="s">
        <v>30</v>
      </c>
      <c r="BV96" s="89" t="s">
        <v>75</v>
      </c>
      <c r="BW96" s="89" t="s">
        <v>85</v>
      </c>
      <c r="BX96" s="89" t="s">
        <v>4</v>
      </c>
      <c r="CL96" s="89" t="s">
        <v>1</v>
      </c>
      <c r="CM96" s="89" t="s">
        <v>82</v>
      </c>
    </row>
    <row r="97" spans="1:91" s="7" customFormat="1" ht="16.5" customHeight="1">
      <c r="A97" s="80" t="s">
        <v>77</v>
      </c>
      <c r="B97" s="81"/>
      <c r="C97" s="82"/>
      <c r="D97" s="233" t="s">
        <v>86</v>
      </c>
      <c r="E97" s="233"/>
      <c r="F97" s="233"/>
      <c r="G97" s="233"/>
      <c r="H97" s="233"/>
      <c r="I97" s="83"/>
      <c r="J97" s="233" t="s">
        <v>87</v>
      </c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1">
        <f>'SO 340 - Vodovodní přípojky'!J30</f>
        <v>0</v>
      </c>
      <c r="AH97" s="232"/>
      <c r="AI97" s="232"/>
      <c r="AJ97" s="232"/>
      <c r="AK97" s="232"/>
      <c r="AL97" s="232"/>
      <c r="AM97" s="232"/>
      <c r="AN97" s="231">
        <f t="shared" si="0"/>
        <v>0</v>
      </c>
      <c r="AO97" s="232"/>
      <c r="AP97" s="232"/>
      <c r="AQ97" s="84" t="s">
        <v>80</v>
      </c>
      <c r="AR97" s="81"/>
      <c r="AS97" s="85">
        <v>0</v>
      </c>
      <c r="AT97" s="86">
        <f t="shared" si="1"/>
        <v>0</v>
      </c>
      <c r="AU97" s="87">
        <f>'SO 340 - Vodovodní přípojky'!P124</f>
        <v>0</v>
      </c>
      <c r="AV97" s="86">
        <f>'SO 340 - Vodovodní přípojky'!J33</f>
        <v>0</v>
      </c>
      <c r="AW97" s="86">
        <f>'SO 340 - Vodovodní přípojky'!J34</f>
        <v>0</v>
      </c>
      <c r="AX97" s="86">
        <f>'SO 340 - Vodovodní přípojky'!J35</f>
        <v>0</v>
      </c>
      <c r="AY97" s="86">
        <f>'SO 340 - Vodovodní přípojky'!J36</f>
        <v>0</v>
      </c>
      <c r="AZ97" s="86">
        <f>'SO 340 - Vodovodní přípojky'!F33</f>
        <v>0</v>
      </c>
      <c r="BA97" s="86">
        <f>'SO 340 - Vodovodní přípojky'!F34</f>
        <v>0</v>
      </c>
      <c r="BB97" s="86">
        <f>'SO 340 - Vodovodní přípojky'!F35</f>
        <v>0</v>
      </c>
      <c r="BC97" s="86">
        <f>'SO 340 - Vodovodní přípojky'!F36</f>
        <v>0</v>
      </c>
      <c r="BD97" s="88">
        <f>'SO 340 - Vodovodní přípojky'!F37</f>
        <v>0</v>
      </c>
      <c r="BT97" s="89" t="s">
        <v>30</v>
      </c>
      <c r="BV97" s="89" t="s">
        <v>75</v>
      </c>
      <c r="BW97" s="89" t="s">
        <v>88</v>
      </c>
      <c r="BX97" s="89" t="s">
        <v>4</v>
      </c>
      <c r="CL97" s="89" t="s">
        <v>1</v>
      </c>
      <c r="CM97" s="89" t="s">
        <v>82</v>
      </c>
    </row>
    <row r="98" spans="1:91" s="7" customFormat="1" ht="16.5" customHeight="1">
      <c r="A98" s="80" t="s">
        <v>77</v>
      </c>
      <c r="B98" s="81"/>
      <c r="C98" s="82"/>
      <c r="D98" s="233" t="s">
        <v>89</v>
      </c>
      <c r="E98" s="233"/>
      <c r="F98" s="233"/>
      <c r="G98" s="233"/>
      <c r="H98" s="233"/>
      <c r="I98" s="83"/>
      <c r="J98" s="233" t="s">
        <v>90</v>
      </c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1">
        <f>'SO 800 - Náhradní výsadba...'!J30</f>
        <v>0</v>
      </c>
      <c r="AH98" s="232"/>
      <c r="AI98" s="232"/>
      <c r="AJ98" s="232"/>
      <c r="AK98" s="232"/>
      <c r="AL98" s="232"/>
      <c r="AM98" s="232"/>
      <c r="AN98" s="231">
        <f t="shared" si="0"/>
        <v>0</v>
      </c>
      <c r="AO98" s="232"/>
      <c r="AP98" s="232"/>
      <c r="AQ98" s="84" t="s">
        <v>80</v>
      </c>
      <c r="AR98" s="81"/>
      <c r="AS98" s="85">
        <v>0</v>
      </c>
      <c r="AT98" s="86">
        <f t="shared" si="1"/>
        <v>0</v>
      </c>
      <c r="AU98" s="87">
        <f>'SO 800 - Náhradní výsadba...'!P119</f>
        <v>0</v>
      </c>
      <c r="AV98" s="86">
        <f>'SO 800 - Náhradní výsadba...'!J33</f>
        <v>0</v>
      </c>
      <c r="AW98" s="86">
        <f>'SO 800 - Náhradní výsadba...'!J34</f>
        <v>0</v>
      </c>
      <c r="AX98" s="86">
        <f>'SO 800 - Náhradní výsadba...'!J35</f>
        <v>0</v>
      </c>
      <c r="AY98" s="86">
        <f>'SO 800 - Náhradní výsadba...'!J36</f>
        <v>0</v>
      </c>
      <c r="AZ98" s="86">
        <f>'SO 800 - Náhradní výsadba...'!F33</f>
        <v>0</v>
      </c>
      <c r="BA98" s="86">
        <f>'SO 800 - Náhradní výsadba...'!F34</f>
        <v>0</v>
      </c>
      <c r="BB98" s="86">
        <f>'SO 800 - Náhradní výsadba...'!F35</f>
        <v>0</v>
      </c>
      <c r="BC98" s="86">
        <f>'SO 800 - Náhradní výsadba...'!F36</f>
        <v>0</v>
      </c>
      <c r="BD98" s="88">
        <f>'SO 800 - Náhradní výsadba...'!F37</f>
        <v>0</v>
      </c>
      <c r="BT98" s="89" t="s">
        <v>30</v>
      </c>
      <c r="BV98" s="89" t="s">
        <v>75</v>
      </c>
      <c r="BW98" s="89" t="s">
        <v>91</v>
      </c>
      <c r="BX98" s="89" t="s">
        <v>4</v>
      </c>
      <c r="CL98" s="89" t="s">
        <v>1</v>
      </c>
      <c r="CM98" s="89" t="s">
        <v>82</v>
      </c>
    </row>
    <row r="99" spans="1:91" s="7" customFormat="1" ht="16.5" customHeight="1">
      <c r="A99" s="80" t="s">
        <v>77</v>
      </c>
      <c r="B99" s="81"/>
      <c r="C99" s="82"/>
      <c r="D99" s="233" t="s">
        <v>92</v>
      </c>
      <c r="E99" s="233"/>
      <c r="F99" s="233"/>
      <c r="G99" s="233"/>
      <c r="H99" s="233"/>
      <c r="I99" s="83"/>
      <c r="J99" s="233" t="s">
        <v>93</v>
      </c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1">
        <f>'SO 90 - Ostatní rozpočtov...'!J30</f>
        <v>0</v>
      </c>
      <c r="AH99" s="232"/>
      <c r="AI99" s="232"/>
      <c r="AJ99" s="232"/>
      <c r="AK99" s="232"/>
      <c r="AL99" s="232"/>
      <c r="AM99" s="232"/>
      <c r="AN99" s="231">
        <f t="shared" si="0"/>
        <v>0</v>
      </c>
      <c r="AO99" s="232"/>
      <c r="AP99" s="232"/>
      <c r="AQ99" s="84" t="s">
        <v>80</v>
      </c>
      <c r="AR99" s="81"/>
      <c r="AS99" s="90">
        <v>0</v>
      </c>
      <c r="AT99" s="91">
        <f t="shared" si="1"/>
        <v>0</v>
      </c>
      <c r="AU99" s="92">
        <f>'SO 90 - Ostatní rozpočtov...'!P118</f>
        <v>0</v>
      </c>
      <c r="AV99" s="91">
        <f>'SO 90 - Ostatní rozpočtov...'!J33</f>
        <v>0</v>
      </c>
      <c r="AW99" s="91">
        <f>'SO 90 - Ostatní rozpočtov...'!J34</f>
        <v>0</v>
      </c>
      <c r="AX99" s="91">
        <f>'SO 90 - Ostatní rozpočtov...'!J35</f>
        <v>0</v>
      </c>
      <c r="AY99" s="91">
        <f>'SO 90 - Ostatní rozpočtov...'!J36</f>
        <v>0</v>
      </c>
      <c r="AZ99" s="91">
        <f>'SO 90 - Ostatní rozpočtov...'!F33</f>
        <v>0</v>
      </c>
      <c r="BA99" s="91">
        <f>'SO 90 - Ostatní rozpočtov...'!F34</f>
        <v>0</v>
      </c>
      <c r="BB99" s="91">
        <f>'SO 90 - Ostatní rozpočtov...'!F35</f>
        <v>0</v>
      </c>
      <c r="BC99" s="91">
        <f>'SO 90 - Ostatní rozpočtov...'!F36</f>
        <v>0</v>
      </c>
      <c r="BD99" s="93">
        <f>'SO 90 - Ostatní rozpočtov...'!F37</f>
        <v>0</v>
      </c>
      <c r="BT99" s="89" t="s">
        <v>30</v>
      </c>
      <c r="BV99" s="89" t="s">
        <v>75</v>
      </c>
      <c r="BW99" s="89" t="s">
        <v>94</v>
      </c>
      <c r="BX99" s="89" t="s">
        <v>4</v>
      </c>
      <c r="CL99" s="89" t="s">
        <v>1</v>
      </c>
      <c r="CM99" s="89" t="s">
        <v>82</v>
      </c>
    </row>
    <row r="100" spans="1:91" s="2" customFormat="1" ht="30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4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91" s="2" customFormat="1" ht="6.95" customHeight="1">
      <c r="A101" s="33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34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</sheetData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SO 000 - Příprava území'!C2" display="/"/>
    <hyperlink ref="A96" location="'SO 330 - Vodovodní řady'!C2" display="/"/>
    <hyperlink ref="A97" location="'SO 340 - Vodovodní přípojky'!C2" display="/"/>
    <hyperlink ref="A98" location="'SO 800 - Náhradní výsadba...'!C2" display="/"/>
    <hyperlink ref="A99" location="'SO 90 - Ostatní rozpočtov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3"/>
  <sheetViews>
    <sheetView showGridLines="0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81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5" customHeight="1">
      <c r="B4" s="21"/>
      <c r="D4" s="22" t="s">
        <v>95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51" t="str">
        <f>'Rekapitulace stavby'!K6</f>
        <v>Brno, Podstráská II - drobná rekonstrukce vodovodu</v>
      </c>
      <c r="F7" s="252"/>
      <c r="G7" s="252"/>
      <c r="H7" s="252"/>
      <c r="L7" s="21"/>
    </row>
    <row r="8" spans="1:46" s="2" customFormat="1" ht="12" customHeight="1">
      <c r="A8" s="33"/>
      <c r="B8" s="34"/>
      <c r="C8" s="33"/>
      <c r="D8" s="28" t="s">
        <v>96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1" t="s">
        <v>97</v>
      </c>
      <c r="F9" s="250"/>
      <c r="G9" s="250"/>
      <c r="H9" s="25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25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3" t="str">
        <f>'Rekapitulace stavby'!E14</f>
        <v>Vyplň údaj</v>
      </c>
      <c r="F18" s="223"/>
      <c r="G18" s="223"/>
      <c r="H18" s="223"/>
      <c r="I18" s="28" t="s">
        <v>25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25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25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27" t="s">
        <v>1</v>
      </c>
      <c r="F27" s="227"/>
      <c r="G27" s="227"/>
      <c r="H27" s="22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33</v>
      </c>
      <c r="E30" s="33"/>
      <c r="F30" s="33"/>
      <c r="G30" s="33"/>
      <c r="H30" s="33"/>
      <c r="I30" s="33"/>
      <c r="J30" s="72">
        <f>ROUND(J119,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37</v>
      </c>
      <c r="E33" s="28" t="s">
        <v>38</v>
      </c>
      <c r="F33" s="100">
        <f>ROUND((SUM(BE119:BE182)),  0)</f>
        <v>0</v>
      </c>
      <c r="G33" s="33"/>
      <c r="H33" s="33"/>
      <c r="I33" s="101">
        <v>0.21</v>
      </c>
      <c r="J33" s="100">
        <f>ROUND(((SUM(BE119:BE182))*I33),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39</v>
      </c>
      <c r="F34" s="100">
        <f>ROUND((SUM(BF119:BF182)),  0)</f>
        <v>0</v>
      </c>
      <c r="G34" s="33"/>
      <c r="H34" s="33"/>
      <c r="I34" s="101">
        <v>0.12</v>
      </c>
      <c r="J34" s="100">
        <f>ROUND(((SUM(BF119:BF182))*I34),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00">
        <f>ROUND((SUM(BG119:BG182)),  0)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00">
        <f>ROUND((SUM(BH119:BH182)),  0)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0">
        <f>ROUND((SUM(BI119:BI182)),  0)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43</v>
      </c>
      <c r="E39" s="61"/>
      <c r="F39" s="61"/>
      <c r="G39" s="104" t="s">
        <v>44</v>
      </c>
      <c r="H39" s="105" t="s">
        <v>45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08" t="s">
        <v>49</v>
      </c>
      <c r="G61" s="46" t="s">
        <v>48</v>
      </c>
      <c r="H61" s="36"/>
      <c r="I61" s="36"/>
      <c r="J61" s="109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08" t="s">
        <v>49</v>
      </c>
      <c r="G76" s="46" t="s">
        <v>48</v>
      </c>
      <c r="H76" s="36"/>
      <c r="I76" s="36"/>
      <c r="J76" s="109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1" t="str">
        <f>E7</f>
        <v>Brno, Podstráská II - drobná rekonstrukce vodovodu</v>
      </c>
      <c r="F85" s="252"/>
      <c r="G85" s="252"/>
      <c r="H85" s="25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96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1" t="str">
        <f>E9</f>
        <v>SO 000 - Příprava území</v>
      </c>
      <c r="F87" s="250"/>
      <c r="G87" s="250"/>
      <c r="H87" s="25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 xml:space="preserve"> 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28" t="s">
        <v>28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99</v>
      </c>
      <c r="D94" s="102"/>
      <c r="E94" s="102"/>
      <c r="F94" s="102"/>
      <c r="G94" s="102"/>
      <c r="H94" s="102"/>
      <c r="I94" s="102"/>
      <c r="J94" s="111" t="s">
        <v>100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101</v>
      </c>
      <c r="D96" s="33"/>
      <c r="E96" s="33"/>
      <c r="F96" s="33"/>
      <c r="G96" s="33"/>
      <c r="H96" s="33"/>
      <c r="I96" s="33"/>
      <c r="J96" s="72">
        <f>J119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102</v>
      </c>
    </row>
    <row r="97" spans="1:31" s="9" customFormat="1" ht="24.95" customHeight="1">
      <c r="B97" s="113"/>
      <c r="D97" s="114" t="s">
        <v>103</v>
      </c>
      <c r="E97" s="115"/>
      <c r="F97" s="115"/>
      <c r="G97" s="115"/>
      <c r="H97" s="115"/>
      <c r="I97" s="115"/>
      <c r="J97" s="116">
        <f>J120</f>
        <v>0</v>
      </c>
      <c r="L97" s="113"/>
    </row>
    <row r="98" spans="1:31" s="10" customFormat="1" ht="19.899999999999999" customHeight="1">
      <c r="B98" s="117"/>
      <c r="D98" s="118" t="s">
        <v>104</v>
      </c>
      <c r="E98" s="119"/>
      <c r="F98" s="119"/>
      <c r="G98" s="119"/>
      <c r="H98" s="119"/>
      <c r="I98" s="119"/>
      <c r="J98" s="120">
        <f>J121</f>
        <v>0</v>
      </c>
      <c r="L98" s="117"/>
    </row>
    <row r="99" spans="1:31" s="10" customFormat="1" ht="19.899999999999999" customHeight="1">
      <c r="B99" s="117"/>
      <c r="D99" s="118" t="s">
        <v>105</v>
      </c>
      <c r="E99" s="119"/>
      <c r="F99" s="119"/>
      <c r="G99" s="119"/>
      <c r="H99" s="119"/>
      <c r="I99" s="119"/>
      <c r="J99" s="120">
        <f>J158</f>
        <v>0</v>
      </c>
      <c r="L99" s="117"/>
    </row>
    <row r="100" spans="1:31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106</v>
      </c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16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51" t="str">
        <f>E7</f>
        <v>Brno, Podstráská II - drobná rekonstrukce vodovodu</v>
      </c>
      <c r="F109" s="252"/>
      <c r="G109" s="252"/>
      <c r="H109" s="252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96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41" t="str">
        <f>E9</f>
        <v>SO 000 - Příprava území</v>
      </c>
      <c r="F111" s="250"/>
      <c r="G111" s="250"/>
      <c r="H111" s="250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20</v>
      </c>
      <c r="D113" s="33"/>
      <c r="E113" s="33"/>
      <c r="F113" s="26" t="str">
        <f>F12</f>
        <v xml:space="preserve"> </v>
      </c>
      <c r="G113" s="33"/>
      <c r="H113" s="33"/>
      <c r="I113" s="28" t="s">
        <v>22</v>
      </c>
      <c r="J113" s="56" t="str">
        <f>IF(J12="","",J12)</f>
        <v/>
      </c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23</v>
      </c>
      <c r="D115" s="33"/>
      <c r="E115" s="33"/>
      <c r="F115" s="26" t="str">
        <f>E15</f>
        <v xml:space="preserve"> </v>
      </c>
      <c r="G115" s="33"/>
      <c r="H115" s="33"/>
      <c r="I115" s="28" t="s">
        <v>28</v>
      </c>
      <c r="J115" s="31" t="str">
        <f>E21</f>
        <v xml:space="preserve"> 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26</v>
      </c>
      <c r="D116" s="33"/>
      <c r="E116" s="33"/>
      <c r="F116" s="26" t="str">
        <f>IF(E18="","",E18)</f>
        <v>Vyplň údaj</v>
      </c>
      <c r="G116" s="33"/>
      <c r="H116" s="33"/>
      <c r="I116" s="28" t="s">
        <v>31</v>
      </c>
      <c r="J116" s="31" t="str">
        <f>E24</f>
        <v xml:space="preserve"> 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21"/>
      <c r="B118" s="122"/>
      <c r="C118" s="123" t="s">
        <v>107</v>
      </c>
      <c r="D118" s="124" t="s">
        <v>58</v>
      </c>
      <c r="E118" s="124" t="s">
        <v>54</v>
      </c>
      <c r="F118" s="124" t="s">
        <v>55</v>
      </c>
      <c r="G118" s="124" t="s">
        <v>108</v>
      </c>
      <c r="H118" s="124" t="s">
        <v>109</v>
      </c>
      <c r="I118" s="124" t="s">
        <v>110</v>
      </c>
      <c r="J118" s="124" t="s">
        <v>100</v>
      </c>
      <c r="K118" s="125" t="s">
        <v>111</v>
      </c>
      <c r="L118" s="126"/>
      <c r="M118" s="63" t="s">
        <v>1</v>
      </c>
      <c r="N118" s="64" t="s">
        <v>37</v>
      </c>
      <c r="O118" s="64" t="s">
        <v>112</v>
      </c>
      <c r="P118" s="64" t="s">
        <v>113</v>
      </c>
      <c r="Q118" s="64" t="s">
        <v>114</v>
      </c>
      <c r="R118" s="64" t="s">
        <v>115</v>
      </c>
      <c r="S118" s="64" t="s">
        <v>116</v>
      </c>
      <c r="T118" s="65" t="s">
        <v>117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9" customHeight="1">
      <c r="A119" s="33"/>
      <c r="B119" s="34"/>
      <c r="C119" s="70" t="s">
        <v>118</v>
      </c>
      <c r="D119" s="33"/>
      <c r="E119" s="33"/>
      <c r="F119" s="33"/>
      <c r="G119" s="33"/>
      <c r="H119" s="33"/>
      <c r="I119" s="33"/>
      <c r="J119" s="127">
        <f>BK119</f>
        <v>0</v>
      </c>
      <c r="K119" s="33"/>
      <c r="L119" s="34"/>
      <c r="M119" s="66"/>
      <c r="N119" s="57"/>
      <c r="O119" s="67"/>
      <c r="P119" s="128">
        <f>P120</f>
        <v>0</v>
      </c>
      <c r="Q119" s="67"/>
      <c r="R119" s="128">
        <f>R120</f>
        <v>5.6</v>
      </c>
      <c r="S119" s="67"/>
      <c r="T119" s="129">
        <f>T120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72</v>
      </c>
      <c r="AU119" s="18" t="s">
        <v>102</v>
      </c>
      <c r="BK119" s="130">
        <f>BK120</f>
        <v>0</v>
      </c>
    </row>
    <row r="120" spans="1:65" s="12" customFormat="1" ht="25.9" customHeight="1">
      <c r="B120" s="131"/>
      <c r="D120" s="132" t="s">
        <v>72</v>
      </c>
      <c r="E120" s="133" t="s">
        <v>119</v>
      </c>
      <c r="F120" s="133" t="s">
        <v>120</v>
      </c>
      <c r="I120" s="134"/>
      <c r="J120" s="135">
        <f>BK120</f>
        <v>0</v>
      </c>
      <c r="L120" s="131"/>
      <c r="M120" s="136"/>
      <c r="N120" s="137"/>
      <c r="O120" s="137"/>
      <c r="P120" s="138">
        <f>P121+P158</f>
        <v>0</v>
      </c>
      <c r="Q120" s="137"/>
      <c r="R120" s="138">
        <f>R121+R158</f>
        <v>5.6</v>
      </c>
      <c r="S120" s="137"/>
      <c r="T120" s="139">
        <f>T121+T158</f>
        <v>0</v>
      </c>
      <c r="AR120" s="132" t="s">
        <v>30</v>
      </c>
      <c r="AT120" s="140" t="s">
        <v>72</v>
      </c>
      <c r="AU120" s="140" t="s">
        <v>73</v>
      </c>
      <c r="AY120" s="132" t="s">
        <v>121</v>
      </c>
      <c r="BK120" s="141">
        <f>BK121+BK158</f>
        <v>0</v>
      </c>
    </row>
    <row r="121" spans="1:65" s="12" customFormat="1" ht="22.9" customHeight="1">
      <c r="B121" s="131"/>
      <c r="D121" s="132" t="s">
        <v>72</v>
      </c>
      <c r="E121" s="142" t="s">
        <v>30</v>
      </c>
      <c r="F121" s="142" t="s">
        <v>122</v>
      </c>
      <c r="I121" s="134"/>
      <c r="J121" s="143">
        <f>BK121</f>
        <v>0</v>
      </c>
      <c r="L121" s="131"/>
      <c r="M121" s="136"/>
      <c r="N121" s="137"/>
      <c r="O121" s="137"/>
      <c r="P121" s="138">
        <f>SUM(P122:P157)</f>
        <v>0</v>
      </c>
      <c r="Q121" s="137"/>
      <c r="R121" s="138">
        <f>SUM(R122:R157)</f>
        <v>5.6</v>
      </c>
      <c r="S121" s="137"/>
      <c r="T121" s="139">
        <f>SUM(T122:T157)</f>
        <v>0</v>
      </c>
      <c r="AR121" s="132" t="s">
        <v>30</v>
      </c>
      <c r="AT121" s="140" t="s">
        <v>72</v>
      </c>
      <c r="AU121" s="140" t="s">
        <v>30</v>
      </c>
      <c r="AY121" s="132" t="s">
        <v>121</v>
      </c>
      <c r="BK121" s="141">
        <f>SUM(BK122:BK157)</f>
        <v>0</v>
      </c>
    </row>
    <row r="122" spans="1:65" s="2" customFormat="1" ht="37.9" customHeight="1">
      <c r="A122" s="33"/>
      <c r="B122" s="144"/>
      <c r="C122" s="145" t="s">
        <v>30</v>
      </c>
      <c r="D122" s="145" t="s">
        <v>123</v>
      </c>
      <c r="E122" s="146" t="s">
        <v>124</v>
      </c>
      <c r="F122" s="147" t="s">
        <v>125</v>
      </c>
      <c r="G122" s="148" t="s">
        <v>126</v>
      </c>
      <c r="H122" s="149">
        <v>80.7</v>
      </c>
      <c r="I122" s="150"/>
      <c r="J122" s="151">
        <f>ROUND(I122*H122,2)</f>
        <v>0</v>
      </c>
      <c r="K122" s="147" t="s">
        <v>1</v>
      </c>
      <c r="L122" s="34"/>
      <c r="M122" s="152" t="s">
        <v>1</v>
      </c>
      <c r="N122" s="153" t="s">
        <v>38</v>
      </c>
      <c r="O122" s="59"/>
      <c r="P122" s="154">
        <f>O122*H122</f>
        <v>0</v>
      </c>
      <c r="Q122" s="154">
        <v>0</v>
      </c>
      <c r="R122" s="154">
        <f>Q122*H122</f>
        <v>0</v>
      </c>
      <c r="S122" s="154">
        <v>0</v>
      </c>
      <c r="T122" s="155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56" t="s">
        <v>127</v>
      </c>
      <c r="AT122" s="156" t="s">
        <v>123</v>
      </c>
      <c r="AU122" s="156" t="s">
        <v>82</v>
      </c>
      <c r="AY122" s="18" t="s">
        <v>121</v>
      </c>
      <c r="BE122" s="157">
        <f>IF(N122="základní",J122,0)</f>
        <v>0</v>
      </c>
      <c r="BF122" s="157">
        <f>IF(N122="snížená",J122,0)</f>
        <v>0</v>
      </c>
      <c r="BG122" s="157">
        <f>IF(N122="zákl. přenesená",J122,0)</f>
        <v>0</v>
      </c>
      <c r="BH122" s="157">
        <f>IF(N122="sníž. přenesená",J122,0)</f>
        <v>0</v>
      </c>
      <c r="BI122" s="157">
        <f>IF(N122="nulová",J122,0)</f>
        <v>0</v>
      </c>
      <c r="BJ122" s="18" t="s">
        <v>30</v>
      </c>
      <c r="BK122" s="157">
        <f>ROUND(I122*H122,2)</f>
        <v>0</v>
      </c>
      <c r="BL122" s="18" t="s">
        <v>127</v>
      </c>
      <c r="BM122" s="156" t="s">
        <v>128</v>
      </c>
    </row>
    <row r="123" spans="1:65" s="13" customFormat="1">
      <c r="B123" s="158"/>
      <c r="D123" s="159" t="s">
        <v>129</v>
      </c>
      <c r="E123" s="160" t="s">
        <v>1</v>
      </c>
      <c r="F123" s="161" t="s">
        <v>130</v>
      </c>
      <c r="H123" s="162">
        <v>80.7</v>
      </c>
      <c r="I123" s="163"/>
      <c r="L123" s="158"/>
      <c r="M123" s="164"/>
      <c r="N123" s="165"/>
      <c r="O123" s="165"/>
      <c r="P123" s="165"/>
      <c r="Q123" s="165"/>
      <c r="R123" s="165"/>
      <c r="S123" s="165"/>
      <c r="T123" s="166"/>
      <c r="AT123" s="160" t="s">
        <v>129</v>
      </c>
      <c r="AU123" s="160" t="s">
        <v>82</v>
      </c>
      <c r="AV123" s="13" t="s">
        <v>82</v>
      </c>
      <c r="AW123" s="13" t="s">
        <v>29</v>
      </c>
      <c r="AX123" s="13" t="s">
        <v>30</v>
      </c>
      <c r="AY123" s="160" t="s">
        <v>121</v>
      </c>
    </row>
    <row r="124" spans="1:65" s="2" customFormat="1" ht="24.2" customHeight="1">
      <c r="A124" s="33"/>
      <c r="B124" s="144"/>
      <c r="C124" s="145" t="s">
        <v>82</v>
      </c>
      <c r="D124" s="145" t="s">
        <v>123</v>
      </c>
      <c r="E124" s="146" t="s">
        <v>131</v>
      </c>
      <c r="F124" s="147" t="s">
        <v>132</v>
      </c>
      <c r="G124" s="148" t="s">
        <v>133</v>
      </c>
      <c r="H124" s="149">
        <v>1</v>
      </c>
      <c r="I124" s="150"/>
      <c r="J124" s="151">
        <f>ROUND(I124*H124,2)</f>
        <v>0</v>
      </c>
      <c r="K124" s="147" t="s">
        <v>134</v>
      </c>
      <c r="L124" s="34"/>
      <c r="M124" s="152" t="s">
        <v>1</v>
      </c>
      <c r="N124" s="153" t="s">
        <v>38</v>
      </c>
      <c r="O124" s="59"/>
      <c r="P124" s="154">
        <f>O124*H124</f>
        <v>0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6" t="s">
        <v>127</v>
      </c>
      <c r="AT124" s="156" t="s">
        <v>123</v>
      </c>
      <c r="AU124" s="156" t="s">
        <v>82</v>
      </c>
      <c r="AY124" s="18" t="s">
        <v>121</v>
      </c>
      <c r="BE124" s="157">
        <f>IF(N124="základní",J124,0)</f>
        <v>0</v>
      </c>
      <c r="BF124" s="157">
        <f>IF(N124="snížená",J124,0)</f>
        <v>0</v>
      </c>
      <c r="BG124" s="157">
        <f>IF(N124="zákl. přenesená",J124,0)</f>
        <v>0</v>
      </c>
      <c r="BH124" s="157">
        <f>IF(N124="sníž. přenesená",J124,0)</f>
        <v>0</v>
      </c>
      <c r="BI124" s="157">
        <f>IF(N124="nulová",J124,0)</f>
        <v>0</v>
      </c>
      <c r="BJ124" s="18" t="s">
        <v>30</v>
      </c>
      <c r="BK124" s="157">
        <f>ROUND(I124*H124,2)</f>
        <v>0</v>
      </c>
      <c r="BL124" s="18" t="s">
        <v>127</v>
      </c>
      <c r="BM124" s="156" t="s">
        <v>135</v>
      </c>
    </row>
    <row r="125" spans="1:65" s="13" customFormat="1">
      <c r="B125" s="158"/>
      <c r="D125" s="159" t="s">
        <v>129</v>
      </c>
      <c r="E125" s="160" t="s">
        <v>1</v>
      </c>
      <c r="F125" s="161" t="s">
        <v>30</v>
      </c>
      <c r="H125" s="162">
        <v>1</v>
      </c>
      <c r="I125" s="163"/>
      <c r="L125" s="158"/>
      <c r="M125" s="164"/>
      <c r="N125" s="165"/>
      <c r="O125" s="165"/>
      <c r="P125" s="165"/>
      <c r="Q125" s="165"/>
      <c r="R125" s="165"/>
      <c r="S125" s="165"/>
      <c r="T125" s="166"/>
      <c r="AT125" s="160" t="s">
        <v>129</v>
      </c>
      <c r="AU125" s="160" t="s">
        <v>82</v>
      </c>
      <c r="AV125" s="13" t="s">
        <v>82</v>
      </c>
      <c r="AW125" s="13" t="s">
        <v>29</v>
      </c>
      <c r="AX125" s="13" t="s">
        <v>30</v>
      </c>
      <c r="AY125" s="160" t="s">
        <v>121</v>
      </c>
    </row>
    <row r="126" spans="1:65" s="2" customFormat="1" ht="33" customHeight="1">
      <c r="A126" s="33"/>
      <c r="B126" s="144"/>
      <c r="C126" s="145" t="s">
        <v>136</v>
      </c>
      <c r="D126" s="145" t="s">
        <v>123</v>
      </c>
      <c r="E126" s="146" t="s">
        <v>137</v>
      </c>
      <c r="F126" s="147" t="s">
        <v>138</v>
      </c>
      <c r="G126" s="148" t="s">
        <v>133</v>
      </c>
      <c r="H126" s="149">
        <v>1</v>
      </c>
      <c r="I126" s="150"/>
      <c r="J126" s="151">
        <f>ROUND(I126*H126,2)</f>
        <v>0</v>
      </c>
      <c r="K126" s="147" t="s">
        <v>134</v>
      </c>
      <c r="L126" s="34"/>
      <c r="M126" s="152" t="s">
        <v>1</v>
      </c>
      <c r="N126" s="153" t="s">
        <v>38</v>
      </c>
      <c r="O126" s="59"/>
      <c r="P126" s="154">
        <f>O126*H126</f>
        <v>0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6" t="s">
        <v>127</v>
      </c>
      <c r="AT126" s="156" t="s">
        <v>123</v>
      </c>
      <c r="AU126" s="156" t="s">
        <v>82</v>
      </c>
      <c r="AY126" s="18" t="s">
        <v>121</v>
      </c>
      <c r="BE126" s="157">
        <f>IF(N126="základní",J126,0)</f>
        <v>0</v>
      </c>
      <c r="BF126" s="157">
        <f>IF(N126="snížená",J126,0)</f>
        <v>0</v>
      </c>
      <c r="BG126" s="157">
        <f>IF(N126="zákl. přenesená",J126,0)</f>
        <v>0</v>
      </c>
      <c r="BH126" s="157">
        <f>IF(N126="sníž. přenesená",J126,0)</f>
        <v>0</v>
      </c>
      <c r="BI126" s="157">
        <f>IF(N126="nulová",J126,0)</f>
        <v>0</v>
      </c>
      <c r="BJ126" s="18" t="s">
        <v>30</v>
      </c>
      <c r="BK126" s="157">
        <f>ROUND(I126*H126,2)</f>
        <v>0</v>
      </c>
      <c r="BL126" s="18" t="s">
        <v>127</v>
      </c>
      <c r="BM126" s="156" t="s">
        <v>139</v>
      </c>
    </row>
    <row r="127" spans="1:65" s="13" customFormat="1">
      <c r="B127" s="158"/>
      <c r="D127" s="159" t="s">
        <v>129</v>
      </c>
      <c r="E127" s="160" t="s">
        <v>1</v>
      </c>
      <c r="F127" s="161" t="s">
        <v>30</v>
      </c>
      <c r="H127" s="162">
        <v>1</v>
      </c>
      <c r="I127" s="163"/>
      <c r="L127" s="158"/>
      <c r="M127" s="164"/>
      <c r="N127" s="165"/>
      <c r="O127" s="165"/>
      <c r="P127" s="165"/>
      <c r="Q127" s="165"/>
      <c r="R127" s="165"/>
      <c r="S127" s="165"/>
      <c r="T127" s="166"/>
      <c r="AT127" s="160" t="s">
        <v>129</v>
      </c>
      <c r="AU127" s="160" t="s">
        <v>82</v>
      </c>
      <c r="AV127" s="13" t="s">
        <v>82</v>
      </c>
      <c r="AW127" s="13" t="s">
        <v>29</v>
      </c>
      <c r="AX127" s="13" t="s">
        <v>30</v>
      </c>
      <c r="AY127" s="160" t="s">
        <v>121</v>
      </c>
    </row>
    <row r="128" spans="1:65" s="2" customFormat="1" ht="24.2" customHeight="1">
      <c r="A128" s="33"/>
      <c r="B128" s="144"/>
      <c r="C128" s="145" t="s">
        <v>127</v>
      </c>
      <c r="D128" s="145" t="s">
        <v>123</v>
      </c>
      <c r="E128" s="146" t="s">
        <v>140</v>
      </c>
      <c r="F128" s="147" t="s">
        <v>141</v>
      </c>
      <c r="G128" s="148" t="s">
        <v>133</v>
      </c>
      <c r="H128" s="149">
        <v>1</v>
      </c>
      <c r="I128" s="150"/>
      <c r="J128" s="151">
        <f>ROUND(I128*H128,2)</f>
        <v>0</v>
      </c>
      <c r="K128" s="147" t="s">
        <v>134</v>
      </c>
      <c r="L128" s="34"/>
      <c r="M128" s="152" t="s">
        <v>1</v>
      </c>
      <c r="N128" s="153" t="s">
        <v>38</v>
      </c>
      <c r="O128" s="59"/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6" t="s">
        <v>127</v>
      </c>
      <c r="AT128" s="156" t="s">
        <v>123</v>
      </c>
      <c r="AU128" s="156" t="s">
        <v>82</v>
      </c>
      <c r="AY128" s="18" t="s">
        <v>121</v>
      </c>
      <c r="BE128" s="157">
        <f>IF(N128="základní",J128,0)</f>
        <v>0</v>
      </c>
      <c r="BF128" s="157">
        <f>IF(N128="snížená",J128,0)</f>
        <v>0</v>
      </c>
      <c r="BG128" s="157">
        <f>IF(N128="zákl. přenesená",J128,0)</f>
        <v>0</v>
      </c>
      <c r="BH128" s="157">
        <f>IF(N128="sníž. přenesená",J128,0)</f>
        <v>0</v>
      </c>
      <c r="BI128" s="157">
        <f>IF(N128="nulová",J128,0)</f>
        <v>0</v>
      </c>
      <c r="BJ128" s="18" t="s">
        <v>30</v>
      </c>
      <c r="BK128" s="157">
        <f>ROUND(I128*H128,2)</f>
        <v>0</v>
      </c>
      <c r="BL128" s="18" t="s">
        <v>127</v>
      </c>
      <c r="BM128" s="156" t="s">
        <v>142</v>
      </c>
    </row>
    <row r="129" spans="1:65" s="13" customFormat="1">
      <c r="B129" s="158"/>
      <c r="D129" s="159" t="s">
        <v>129</v>
      </c>
      <c r="E129" s="160" t="s">
        <v>1</v>
      </c>
      <c r="F129" s="161" t="s">
        <v>30</v>
      </c>
      <c r="H129" s="162">
        <v>1</v>
      </c>
      <c r="I129" s="163"/>
      <c r="L129" s="158"/>
      <c r="M129" s="164"/>
      <c r="N129" s="165"/>
      <c r="O129" s="165"/>
      <c r="P129" s="165"/>
      <c r="Q129" s="165"/>
      <c r="R129" s="165"/>
      <c r="S129" s="165"/>
      <c r="T129" s="166"/>
      <c r="AT129" s="160" t="s">
        <v>129</v>
      </c>
      <c r="AU129" s="160" t="s">
        <v>82</v>
      </c>
      <c r="AV129" s="13" t="s">
        <v>82</v>
      </c>
      <c r="AW129" s="13" t="s">
        <v>29</v>
      </c>
      <c r="AX129" s="13" t="s">
        <v>30</v>
      </c>
      <c r="AY129" s="160" t="s">
        <v>121</v>
      </c>
    </row>
    <row r="130" spans="1:65" s="2" customFormat="1" ht="24.2" customHeight="1">
      <c r="A130" s="33"/>
      <c r="B130" s="144"/>
      <c r="C130" s="145" t="s">
        <v>143</v>
      </c>
      <c r="D130" s="145" t="s">
        <v>123</v>
      </c>
      <c r="E130" s="146" t="s">
        <v>144</v>
      </c>
      <c r="F130" s="147" t="s">
        <v>145</v>
      </c>
      <c r="G130" s="148" t="s">
        <v>133</v>
      </c>
      <c r="H130" s="149">
        <v>1</v>
      </c>
      <c r="I130" s="150"/>
      <c r="J130" s="151">
        <f>ROUND(I130*H130,2)</f>
        <v>0</v>
      </c>
      <c r="K130" s="147" t="s">
        <v>134</v>
      </c>
      <c r="L130" s="34"/>
      <c r="M130" s="152" t="s">
        <v>1</v>
      </c>
      <c r="N130" s="153" t="s">
        <v>38</v>
      </c>
      <c r="O130" s="59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6" t="s">
        <v>127</v>
      </c>
      <c r="AT130" s="156" t="s">
        <v>123</v>
      </c>
      <c r="AU130" s="156" t="s">
        <v>82</v>
      </c>
      <c r="AY130" s="18" t="s">
        <v>121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8" t="s">
        <v>30</v>
      </c>
      <c r="BK130" s="157">
        <f>ROUND(I130*H130,2)</f>
        <v>0</v>
      </c>
      <c r="BL130" s="18" t="s">
        <v>127</v>
      </c>
      <c r="BM130" s="156" t="s">
        <v>146</v>
      </c>
    </row>
    <row r="131" spans="1:65" s="13" customFormat="1">
      <c r="B131" s="158"/>
      <c r="D131" s="159" t="s">
        <v>129</v>
      </c>
      <c r="E131" s="160" t="s">
        <v>1</v>
      </c>
      <c r="F131" s="161" t="s">
        <v>30</v>
      </c>
      <c r="H131" s="162">
        <v>1</v>
      </c>
      <c r="I131" s="163"/>
      <c r="L131" s="158"/>
      <c r="M131" s="164"/>
      <c r="N131" s="165"/>
      <c r="O131" s="165"/>
      <c r="P131" s="165"/>
      <c r="Q131" s="165"/>
      <c r="R131" s="165"/>
      <c r="S131" s="165"/>
      <c r="T131" s="166"/>
      <c r="AT131" s="160" t="s">
        <v>129</v>
      </c>
      <c r="AU131" s="160" t="s">
        <v>82</v>
      </c>
      <c r="AV131" s="13" t="s">
        <v>82</v>
      </c>
      <c r="AW131" s="13" t="s">
        <v>29</v>
      </c>
      <c r="AX131" s="13" t="s">
        <v>30</v>
      </c>
      <c r="AY131" s="160" t="s">
        <v>121</v>
      </c>
    </row>
    <row r="132" spans="1:65" s="2" customFormat="1" ht="24.2" customHeight="1">
      <c r="A132" s="33"/>
      <c r="B132" s="144"/>
      <c r="C132" s="145" t="s">
        <v>147</v>
      </c>
      <c r="D132" s="145" t="s">
        <v>123</v>
      </c>
      <c r="E132" s="146" t="s">
        <v>148</v>
      </c>
      <c r="F132" s="147" t="s">
        <v>149</v>
      </c>
      <c r="G132" s="148" t="s">
        <v>133</v>
      </c>
      <c r="H132" s="149">
        <v>1</v>
      </c>
      <c r="I132" s="150"/>
      <c r="J132" s="151">
        <f>ROUND(I132*H132,2)</f>
        <v>0</v>
      </c>
      <c r="K132" s="147" t="s">
        <v>134</v>
      </c>
      <c r="L132" s="34"/>
      <c r="M132" s="152" t="s">
        <v>1</v>
      </c>
      <c r="N132" s="153" t="s">
        <v>38</v>
      </c>
      <c r="O132" s="59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6" t="s">
        <v>127</v>
      </c>
      <c r="AT132" s="156" t="s">
        <v>123</v>
      </c>
      <c r="AU132" s="156" t="s">
        <v>82</v>
      </c>
      <c r="AY132" s="18" t="s">
        <v>121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8" t="s">
        <v>30</v>
      </c>
      <c r="BK132" s="157">
        <f>ROUND(I132*H132,2)</f>
        <v>0</v>
      </c>
      <c r="BL132" s="18" t="s">
        <v>127</v>
      </c>
      <c r="BM132" s="156" t="s">
        <v>150</v>
      </c>
    </row>
    <row r="133" spans="1:65" s="13" customFormat="1">
      <c r="B133" s="158"/>
      <c r="D133" s="159" t="s">
        <v>129</v>
      </c>
      <c r="E133" s="160" t="s">
        <v>1</v>
      </c>
      <c r="F133" s="161" t="s">
        <v>30</v>
      </c>
      <c r="H133" s="162">
        <v>1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129</v>
      </c>
      <c r="AU133" s="160" t="s">
        <v>82</v>
      </c>
      <c r="AV133" s="13" t="s">
        <v>82</v>
      </c>
      <c r="AW133" s="13" t="s">
        <v>29</v>
      </c>
      <c r="AX133" s="13" t="s">
        <v>30</v>
      </c>
      <c r="AY133" s="160" t="s">
        <v>121</v>
      </c>
    </row>
    <row r="134" spans="1:65" s="2" customFormat="1" ht="33" customHeight="1">
      <c r="A134" s="33"/>
      <c r="B134" s="144"/>
      <c r="C134" s="145" t="s">
        <v>151</v>
      </c>
      <c r="D134" s="145" t="s">
        <v>123</v>
      </c>
      <c r="E134" s="146" t="s">
        <v>152</v>
      </c>
      <c r="F134" s="147" t="s">
        <v>153</v>
      </c>
      <c r="G134" s="148" t="s">
        <v>133</v>
      </c>
      <c r="H134" s="149">
        <v>6</v>
      </c>
      <c r="I134" s="150"/>
      <c r="J134" s="151">
        <f>ROUND(I134*H134,2)</f>
        <v>0</v>
      </c>
      <c r="K134" s="147" t="s">
        <v>134</v>
      </c>
      <c r="L134" s="34"/>
      <c r="M134" s="152" t="s">
        <v>1</v>
      </c>
      <c r="N134" s="153" t="s">
        <v>38</v>
      </c>
      <c r="O134" s="59"/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6" t="s">
        <v>127</v>
      </c>
      <c r="AT134" s="156" t="s">
        <v>123</v>
      </c>
      <c r="AU134" s="156" t="s">
        <v>82</v>
      </c>
      <c r="AY134" s="18" t="s">
        <v>121</v>
      </c>
      <c r="BE134" s="157">
        <f>IF(N134="základní",J134,0)</f>
        <v>0</v>
      </c>
      <c r="BF134" s="157">
        <f>IF(N134="snížená",J134,0)</f>
        <v>0</v>
      </c>
      <c r="BG134" s="157">
        <f>IF(N134="zákl. přenesená",J134,0)</f>
        <v>0</v>
      </c>
      <c r="BH134" s="157">
        <f>IF(N134="sníž. přenesená",J134,0)</f>
        <v>0</v>
      </c>
      <c r="BI134" s="157">
        <f>IF(N134="nulová",J134,0)</f>
        <v>0</v>
      </c>
      <c r="BJ134" s="18" t="s">
        <v>30</v>
      </c>
      <c r="BK134" s="157">
        <f>ROUND(I134*H134,2)</f>
        <v>0</v>
      </c>
      <c r="BL134" s="18" t="s">
        <v>127</v>
      </c>
      <c r="BM134" s="156" t="s">
        <v>154</v>
      </c>
    </row>
    <row r="135" spans="1:65" s="13" customFormat="1">
      <c r="B135" s="158"/>
      <c r="D135" s="159" t="s">
        <v>129</v>
      </c>
      <c r="E135" s="160" t="s">
        <v>1</v>
      </c>
      <c r="F135" s="161" t="s">
        <v>155</v>
      </c>
      <c r="H135" s="162">
        <v>6</v>
      </c>
      <c r="I135" s="163"/>
      <c r="L135" s="158"/>
      <c r="M135" s="164"/>
      <c r="N135" s="165"/>
      <c r="O135" s="165"/>
      <c r="P135" s="165"/>
      <c r="Q135" s="165"/>
      <c r="R135" s="165"/>
      <c r="S135" s="165"/>
      <c r="T135" s="166"/>
      <c r="AT135" s="160" t="s">
        <v>129</v>
      </c>
      <c r="AU135" s="160" t="s">
        <v>82</v>
      </c>
      <c r="AV135" s="13" t="s">
        <v>82</v>
      </c>
      <c r="AW135" s="13" t="s">
        <v>29</v>
      </c>
      <c r="AX135" s="13" t="s">
        <v>73</v>
      </c>
      <c r="AY135" s="160" t="s">
        <v>121</v>
      </c>
    </row>
    <row r="136" spans="1:65" s="14" customFormat="1">
      <c r="B136" s="167"/>
      <c r="D136" s="159" t="s">
        <v>129</v>
      </c>
      <c r="E136" s="168" t="s">
        <v>1</v>
      </c>
      <c r="F136" s="169" t="s">
        <v>156</v>
      </c>
      <c r="H136" s="170">
        <v>6</v>
      </c>
      <c r="I136" s="171"/>
      <c r="L136" s="167"/>
      <c r="M136" s="172"/>
      <c r="N136" s="173"/>
      <c r="O136" s="173"/>
      <c r="P136" s="173"/>
      <c r="Q136" s="173"/>
      <c r="R136" s="173"/>
      <c r="S136" s="173"/>
      <c r="T136" s="174"/>
      <c r="AT136" s="168" t="s">
        <v>129</v>
      </c>
      <c r="AU136" s="168" t="s">
        <v>82</v>
      </c>
      <c r="AV136" s="14" t="s">
        <v>127</v>
      </c>
      <c r="AW136" s="14" t="s">
        <v>29</v>
      </c>
      <c r="AX136" s="14" t="s">
        <v>30</v>
      </c>
      <c r="AY136" s="168" t="s">
        <v>121</v>
      </c>
    </row>
    <row r="137" spans="1:65" s="2" customFormat="1" ht="33" customHeight="1">
      <c r="A137" s="33"/>
      <c r="B137" s="144"/>
      <c r="C137" s="145" t="s">
        <v>157</v>
      </c>
      <c r="D137" s="145" t="s">
        <v>123</v>
      </c>
      <c r="E137" s="146" t="s">
        <v>152</v>
      </c>
      <c r="F137" s="147" t="s">
        <v>153</v>
      </c>
      <c r="G137" s="148" t="s">
        <v>133</v>
      </c>
      <c r="H137" s="149">
        <v>6</v>
      </c>
      <c r="I137" s="150"/>
      <c r="J137" s="151">
        <f>ROUND(I137*H137,2)</f>
        <v>0</v>
      </c>
      <c r="K137" s="147" t="s">
        <v>134</v>
      </c>
      <c r="L137" s="34"/>
      <c r="M137" s="152" t="s">
        <v>1</v>
      </c>
      <c r="N137" s="153" t="s">
        <v>38</v>
      </c>
      <c r="O137" s="59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6" t="s">
        <v>127</v>
      </c>
      <c r="AT137" s="156" t="s">
        <v>123</v>
      </c>
      <c r="AU137" s="156" t="s">
        <v>82</v>
      </c>
      <c r="AY137" s="18" t="s">
        <v>121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8" t="s">
        <v>30</v>
      </c>
      <c r="BK137" s="157">
        <f>ROUND(I137*H137,2)</f>
        <v>0</v>
      </c>
      <c r="BL137" s="18" t="s">
        <v>127</v>
      </c>
      <c r="BM137" s="156" t="s">
        <v>158</v>
      </c>
    </row>
    <row r="138" spans="1:65" s="13" customFormat="1">
      <c r="B138" s="158"/>
      <c r="D138" s="159" t="s">
        <v>129</v>
      </c>
      <c r="E138" s="160" t="s">
        <v>1</v>
      </c>
      <c r="F138" s="161" t="s">
        <v>155</v>
      </c>
      <c r="H138" s="162">
        <v>6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129</v>
      </c>
      <c r="AU138" s="160" t="s">
        <v>82</v>
      </c>
      <c r="AV138" s="13" t="s">
        <v>82</v>
      </c>
      <c r="AW138" s="13" t="s">
        <v>29</v>
      </c>
      <c r="AX138" s="13" t="s">
        <v>73</v>
      </c>
      <c r="AY138" s="160" t="s">
        <v>121</v>
      </c>
    </row>
    <row r="139" spans="1:65" s="14" customFormat="1">
      <c r="B139" s="167"/>
      <c r="D139" s="159" t="s">
        <v>129</v>
      </c>
      <c r="E139" s="168" t="s">
        <v>1</v>
      </c>
      <c r="F139" s="169" t="s">
        <v>156</v>
      </c>
      <c r="H139" s="170">
        <v>6</v>
      </c>
      <c r="I139" s="171"/>
      <c r="L139" s="167"/>
      <c r="M139" s="172"/>
      <c r="N139" s="173"/>
      <c r="O139" s="173"/>
      <c r="P139" s="173"/>
      <c r="Q139" s="173"/>
      <c r="R139" s="173"/>
      <c r="S139" s="173"/>
      <c r="T139" s="174"/>
      <c r="AT139" s="168" t="s">
        <v>129</v>
      </c>
      <c r="AU139" s="168" t="s">
        <v>82</v>
      </c>
      <c r="AV139" s="14" t="s">
        <v>127</v>
      </c>
      <c r="AW139" s="14" t="s">
        <v>29</v>
      </c>
      <c r="AX139" s="14" t="s">
        <v>30</v>
      </c>
      <c r="AY139" s="168" t="s">
        <v>121</v>
      </c>
    </row>
    <row r="140" spans="1:65" s="2" customFormat="1" ht="24.2" customHeight="1">
      <c r="A140" s="33"/>
      <c r="B140" s="144"/>
      <c r="C140" s="145" t="s">
        <v>159</v>
      </c>
      <c r="D140" s="145" t="s">
        <v>123</v>
      </c>
      <c r="E140" s="146" t="s">
        <v>160</v>
      </c>
      <c r="F140" s="147" t="s">
        <v>161</v>
      </c>
      <c r="G140" s="148" t="s">
        <v>133</v>
      </c>
      <c r="H140" s="149">
        <v>6</v>
      </c>
      <c r="I140" s="150"/>
      <c r="J140" s="151">
        <f>ROUND(I140*H140,2)</f>
        <v>0</v>
      </c>
      <c r="K140" s="147" t="s">
        <v>134</v>
      </c>
      <c r="L140" s="34"/>
      <c r="M140" s="152" t="s">
        <v>1</v>
      </c>
      <c r="N140" s="153" t="s">
        <v>38</v>
      </c>
      <c r="O140" s="59"/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6" t="s">
        <v>127</v>
      </c>
      <c r="AT140" s="156" t="s">
        <v>123</v>
      </c>
      <c r="AU140" s="156" t="s">
        <v>82</v>
      </c>
      <c r="AY140" s="18" t="s">
        <v>121</v>
      </c>
      <c r="BE140" s="157">
        <f>IF(N140="základní",J140,0)</f>
        <v>0</v>
      </c>
      <c r="BF140" s="157">
        <f>IF(N140="snížená",J140,0)</f>
        <v>0</v>
      </c>
      <c r="BG140" s="157">
        <f>IF(N140="zákl. přenesená",J140,0)</f>
        <v>0</v>
      </c>
      <c r="BH140" s="157">
        <f>IF(N140="sníž. přenesená",J140,0)</f>
        <v>0</v>
      </c>
      <c r="BI140" s="157">
        <f>IF(N140="nulová",J140,0)</f>
        <v>0</v>
      </c>
      <c r="BJ140" s="18" t="s">
        <v>30</v>
      </c>
      <c r="BK140" s="157">
        <f>ROUND(I140*H140,2)</f>
        <v>0</v>
      </c>
      <c r="BL140" s="18" t="s">
        <v>127</v>
      </c>
      <c r="BM140" s="156" t="s">
        <v>162</v>
      </c>
    </row>
    <row r="141" spans="1:65" s="13" customFormat="1">
      <c r="B141" s="158"/>
      <c r="D141" s="159" t="s">
        <v>129</v>
      </c>
      <c r="E141" s="160" t="s">
        <v>1</v>
      </c>
      <c r="F141" s="161" t="s">
        <v>155</v>
      </c>
      <c r="H141" s="162">
        <v>6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129</v>
      </c>
      <c r="AU141" s="160" t="s">
        <v>82</v>
      </c>
      <c r="AV141" s="13" t="s">
        <v>82</v>
      </c>
      <c r="AW141" s="13" t="s">
        <v>29</v>
      </c>
      <c r="AX141" s="13" t="s">
        <v>73</v>
      </c>
      <c r="AY141" s="160" t="s">
        <v>121</v>
      </c>
    </row>
    <row r="142" spans="1:65" s="14" customFormat="1">
      <c r="B142" s="167"/>
      <c r="D142" s="159" t="s">
        <v>129</v>
      </c>
      <c r="E142" s="168" t="s">
        <v>1</v>
      </c>
      <c r="F142" s="169" t="s">
        <v>156</v>
      </c>
      <c r="H142" s="170">
        <v>6</v>
      </c>
      <c r="I142" s="171"/>
      <c r="L142" s="167"/>
      <c r="M142" s="172"/>
      <c r="N142" s="173"/>
      <c r="O142" s="173"/>
      <c r="P142" s="173"/>
      <c r="Q142" s="173"/>
      <c r="R142" s="173"/>
      <c r="S142" s="173"/>
      <c r="T142" s="174"/>
      <c r="AT142" s="168" t="s">
        <v>129</v>
      </c>
      <c r="AU142" s="168" t="s">
        <v>82</v>
      </c>
      <c r="AV142" s="14" t="s">
        <v>127</v>
      </c>
      <c r="AW142" s="14" t="s">
        <v>29</v>
      </c>
      <c r="AX142" s="14" t="s">
        <v>30</v>
      </c>
      <c r="AY142" s="168" t="s">
        <v>121</v>
      </c>
    </row>
    <row r="143" spans="1:65" s="2" customFormat="1" ht="24.2" customHeight="1">
      <c r="A143" s="33"/>
      <c r="B143" s="144"/>
      <c r="C143" s="145" t="s">
        <v>163</v>
      </c>
      <c r="D143" s="145" t="s">
        <v>123</v>
      </c>
      <c r="E143" s="146" t="s">
        <v>164</v>
      </c>
      <c r="F143" s="147" t="s">
        <v>165</v>
      </c>
      <c r="G143" s="148" t="s">
        <v>133</v>
      </c>
      <c r="H143" s="149">
        <v>1</v>
      </c>
      <c r="I143" s="150"/>
      <c r="J143" s="151">
        <f>ROUND(I143*H143,2)</f>
        <v>0</v>
      </c>
      <c r="K143" s="147" t="s">
        <v>1</v>
      </c>
      <c r="L143" s="34"/>
      <c r="M143" s="152" t="s">
        <v>1</v>
      </c>
      <c r="N143" s="153" t="s">
        <v>38</v>
      </c>
      <c r="O143" s="59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6" t="s">
        <v>127</v>
      </c>
      <c r="AT143" s="156" t="s">
        <v>123</v>
      </c>
      <c r="AU143" s="156" t="s">
        <v>82</v>
      </c>
      <c r="AY143" s="18" t="s">
        <v>121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8" t="s">
        <v>30</v>
      </c>
      <c r="BK143" s="157">
        <f>ROUND(I143*H143,2)</f>
        <v>0</v>
      </c>
      <c r="BL143" s="18" t="s">
        <v>127</v>
      </c>
      <c r="BM143" s="156" t="s">
        <v>166</v>
      </c>
    </row>
    <row r="144" spans="1:65" s="13" customFormat="1">
      <c r="B144" s="158"/>
      <c r="D144" s="159" t="s">
        <v>129</v>
      </c>
      <c r="E144" s="160" t="s">
        <v>1</v>
      </c>
      <c r="F144" s="161" t="s">
        <v>30</v>
      </c>
      <c r="H144" s="162">
        <v>1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129</v>
      </c>
      <c r="AU144" s="160" t="s">
        <v>82</v>
      </c>
      <c r="AV144" s="13" t="s">
        <v>82</v>
      </c>
      <c r="AW144" s="13" t="s">
        <v>29</v>
      </c>
      <c r="AX144" s="13" t="s">
        <v>30</v>
      </c>
      <c r="AY144" s="160" t="s">
        <v>121</v>
      </c>
    </row>
    <row r="145" spans="1:65" s="2" customFormat="1" ht="16.5" customHeight="1">
      <c r="A145" s="33"/>
      <c r="B145" s="144"/>
      <c r="C145" s="145" t="s">
        <v>167</v>
      </c>
      <c r="D145" s="145" t="s">
        <v>123</v>
      </c>
      <c r="E145" s="146" t="s">
        <v>168</v>
      </c>
      <c r="F145" s="147" t="s">
        <v>169</v>
      </c>
      <c r="G145" s="148" t="s">
        <v>126</v>
      </c>
      <c r="H145" s="149">
        <v>100</v>
      </c>
      <c r="I145" s="150"/>
      <c r="J145" s="151">
        <f>ROUND(I145*H145,2)</f>
        <v>0</v>
      </c>
      <c r="K145" s="147" t="s">
        <v>1</v>
      </c>
      <c r="L145" s="34"/>
      <c r="M145" s="152" t="s">
        <v>1</v>
      </c>
      <c r="N145" s="153" t="s">
        <v>38</v>
      </c>
      <c r="O145" s="59"/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6" t="s">
        <v>127</v>
      </c>
      <c r="AT145" s="156" t="s">
        <v>123</v>
      </c>
      <c r="AU145" s="156" t="s">
        <v>82</v>
      </c>
      <c r="AY145" s="18" t="s">
        <v>121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8" t="s">
        <v>30</v>
      </c>
      <c r="BK145" s="157">
        <f>ROUND(I145*H145,2)</f>
        <v>0</v>
      </c>
      <c r="BL145" s="18" t="s">
        <v>127</v>
      </c>
      <c r="BM145" s="156" t="s">
        <v>170</v>
      </c>
    </row>
    <row r="146" spans="1:65" s="15" customFormat="1">
      <c r="B146" s="175"/>
      <c r="D146" s="159" t="s">
        <v>129</v>
      </c>
      <c r="E146" s="176" t="s">
        <v>1</v>
      </c>
      <c r="F146" s="177" t="s">
        <v>171</v>
      </c>
      <c r="H146" s="176" t="s">
        <v>1</v>
      </c>
      <c r="I146" s="178"/>
      <c r="L146" s="175"/>
      <c r="M146" s="179"/>
      <c r="N146" s="180"/>
      <c r="O146" s="180"/>
      <c r="P146" s="180"/>
      <c r="Q146" s="180"/>
      <c r="R146" s="180"/>
      <c r="S146" s="180"/>
      <c r="T146" s="181"/>
      <c r="AT146" s="176" t="s">
        <v>129</v>
      </c>
      <c r="AU146" s="176" t="s">
        <v>82</v>
      </c>
      <c r="AV146" s="15" t="s">
        <v>30</v>
      </c>
      <c r="AW146" s="15" t="s">
        <v>29</v>
      </c>
      <c r="AX146" s="15" t="s">
        <v>73</v>
      </c>
      <c r="AY146" s="176" t="s">
        <v>121</v>
      </c>
    </row>
    <row r="147" spans="1:65" s="13" customFormat="1">
      <c r="B147" s="158"/>
      <c r="D147" s="159" t="s">
        <v>129</v>
      </c>
      <c r="E147" s="160" t="s">
        <v>1</v>
      </c>
      <c r="F147" s="161" t="s">
        <v>172</v>
      </c>
      <c r="H147" s="162">
        <v>100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129</v>
      </c>
      <c r="AU147" s="160" t="s">
        <v>82</v>
      </c>
      <c r="AV147" s="13" t="s">
        <v>82</v>
      </c>
      <c r="AW147" s="13" t="s">
        <v>29</v>
      </c>
      <c r="AX147" s="13" t="s">
        <v>30</v>
      </c>
      <c r="AY147" s="160" t="s">
        <v>121</v>
      </c>
    </row>
    <row r="148" spans="1:65" s="2" customFormat="1" ht="16.5" customHeight="1">
      <c r="A148" s="33"/>
      <c r="B148" s="144"/>
      <c r="C148" s="182" t="s">
        <v>8</v>
      </c>
      <c r="D148" s="182" t="s">
        <v>173</v>
      </c>
      <c r="E148" s="183" t="s">
        <v>174</v>
      </c>
      <c r="F148" s="184" t="s">
        <v>175</v>
      </c>
      <c r="G148" s="185" t="s">
        <v>176</v>
      </c>
      <c r="H148" s="186">
        <v>5.6</v>
      </c>
      <c r="I148" s="187"/>
      <c r="J148" s="188">
        <f>ROUND(I148*H148,2)</f>
        <v>0</v>
      </c>
      <c r="K148" s="184" t="s">
        <v>134</v>
      </c>
      <c r="L148" s="189"/>
      <c r="M148" s="190" t="s">
        <v>1</v>
      </c>
      <c r="N148" s="191" t="s">
        <v>38</v>
      </c>
      <c r="O148" s="59"/>
      <c r="P148" s="154">
        <f>O148*H148</f>
        <v>0</v>
      </c>
      <c r="Q148" s="154">
        <v>1</v>
      </c>
      <c r="R148" s="154">
        <f>Q148*H148</f>
        <v>5.6</v>
      </c>
      <c r="S148" s="154">
        <v>0</v>
      </c>
      <c r="T148" s="15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6" t="s">
        <v>157</v>
      </c>
      <c r="AT148" s="156" t="s">
        <v>173</v>
      </c>
      <c r="AU148" s="156" t="s">
        <v>82</v>
      </c>
      <c r="AY148" s="18" t="s">
        <v>121</v>
      </c>
      <c r="BE148" s="157">
        <f>IF(N148="základní",J148,0)</f>
        <v>0</v>
      </c>
      <c r="BF148" s="157">
        <f>IF(N148="snížená",J148,0)</f>
        <v>0</v>
      </c>
      <c r="BG148" s="157">
        <f>IF(N148="zákl. přenesená",J148,0)</f>
        <v>0</v>
      </c>
      <c r="BH148" s="157">
        <f>IF(N148="sníž. přenesená",J148,0)</f>
        <v>0</v>
      </c>
      <c r="BI148" s="157">
        <f>IF(N148="nulová",J148,0)</f>
        <v>0</v>
      </c>
      <c r="BJ148" s="18" t="s">
        <v>30</v>
      </c>
      <c r="BK148" s="157">
        <f>ROUND(I148*H148,2)</f>
        <v>0</v>
      </c>
      <c r="BL148" s="18" t="s">
        <v>127</v>
      </c>
      <c r="BM148" s="156" t="s">
        <v>177</v>
      </c>
    </row>
    <row r="149" spans="1:65" s="13" customFormat="1">
      <c r="B149" s="158"/>
      <c r="D149" s="159" t="s">
        <v>129</v>
      </c>
      <c r="E149" s="160" t="s">
        <v>1</v>
      </c>
      <c r="F149" s="161" t="s">
        <v>178</v>
      </c>
      <c r="H149" s="162">
        <v>5.6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129</v>
      </c>
      <c r="AU149" s="160" t="s">
        <v>82</v>
      </c>
      <c r="AV149" s="13" t="s">
        <v>82</v>
      </c>
      <c r="AW149" s="13" t="s">
        <v>29</v>
      </c>
      <c r="AX149" s="13" t="s">
        <v>73</v>
      </c>
      <c r="AY149" s="160" t="s">
        <v>121</v>
      </c>
    </row>
    <row r="150" spans="1:65" s="14" customFormat="1">
      <c r="B150" s="167"/>
      <c r="D150" s="159" t="s">
        <v>129</v>
      </c>
      <c r="E150" s="168" t="s">
        <v>1</v>
      </c>
      <c r="F150" s="169" t="s">
        <v>156</v>
      </c>
      <c r="H150" s="170">
        <v>5.6</v>
      </c>
      <c r="I150" s="171"/>
      <c r="L150" s="167"/>
      <c r="M150" s="172"/>
      <c r="N150" s="173"/>
      <c r="O150" s="173"/>
      <c r="P150" s="173"/>
      <c r="Q150" s="173"/>
      <c r="R150" s="173"/>
      <c r="S150" s="173"/>
      <c r="T150" s="174"/>
      <c r="AT150" s="168" t="s">
        <v>129</v>
      </c>
      <c r="AU150" s="168" t="s">
        <v>82</v>
      </c>
      <c r="AV150" s="14" t="s">
        <v>127</v>
      </c>
      <c r="AW150" s="14" t="s">
        <v>29</v>
      </c>
      <c r="AX150" s="14" t="s">
        <v>30</v>
      </c>
      <c r="AY150" s="168" t="s">
        <v>121</v>
      </c>
    </row>
    <row r="151" spans="1:65" s="2" customFormat="1" ht="24.2" customHeight="1">
      <c r="A151" s="33"/>
      <c r="B151" s="144"/>
      <c r="C151" s="145" t="s">
        <v>179</v>
      </c>
      <c r="D151" s="145" t="s">
        <v>123</v>
      </c>
      <c r="E151" s="146" t="s">
        <v>180</v>
      </c>
      <c r="F151" s="147" t="s">
        <v>181</v>
      </c>
      <c r="G151" s="148" t="s">
        <v>182</v>
      </c>
      <c r="H151" s="149">
        <v>3.5</v>
      </c>
      <c r="I151" s="150"/>
      <c r="J151" s="151">
        <f>ROUND(I151*H151,2)</f>
        <v>0</v>
      </c>
      <c r="K151" s="147" t="s">
        <v>134</v>
      </c>
      <c r="L151" s="34"/>
      <c r="M151" s="152" t="s">
        <v>1</v>
      </c>
      <c r="N151" s="153" t="s">
        <v>38</v>
      </c>
      <c r="O151" s="59"/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6" t="s">
        <v>127</v>
      </c>
      <c r="AT151" s="156" t="s">
        <v>123</v>
      </c>
      <c r="AU151" s="156" t="s">
        <v>82</v>
      </c>
      <c r="AY151" s="18" t="s">
        <v>121</v>
      </c>
      <c r="BE151" s="157">
        <f>IF(N151="základní",J151,0)</f>
        <v>0</v>
      </c>
      <c r="BF151" s="157">
        <f>IF(N151="snížená",J151,0)</f>
        <v>0</v>
      </c>
      <c r="BG151" s="157">
        <f>IF(N151="zákl. přenesená",J151,0)</f>
        <v>0</v>
      </c>
      <c r="BH151" s="157">
        <f>IF(N151="sníž. přenesená",J151,0)</f>
        <v>0</v>
      </c>
      <c r="BI151" s="157">
        <f>IF(N151="nulová",J151,0)</f>
        <v>0</v>
      </c>
      <c r="BJ151" s="18" t="s">
        <v>30</v>
      </c>
      <c r="BK151" s="157">
        <f>ROUND(I151*H151,2)</f>
        <v>0</v>
      </c>
      <c r="BL151" s="18" t="s">
        <v>127</v>
      </c>
      <c r="BM151" s="156" t="s">
        <v>183</v>
      </c>
    </row>
    <row r="152" spans="1:65" s="13" customFormat="1">
      <c r="B152" s="158"/>
      <c r="D152" s="159" t="s">
        <v>129</v>
      </c>
      <c r="E152" s="160" t="s">
        <v>1</v>
      </c>
      <c r="F152" s="161" t="s">
        <v>184</v>
      </c>
      <c r="H152" s="162">
        <v>3.5</v>
      </c>
      <c r="I152" s="163"/>
      <c r="L152" s="158"/>
      <c r="M152" s="164"/>
      <c r="N152" s="165"/>
      <c r="O152" s="165"/>
      <c r="P152" s="165"/>
      <c r="Q152" s="165"/>
      <c r="R152" s="165"/>
      <c r="S152" s="165"/>
      <c r="T152" s="166"/>
      <c r="AT152" s="160" t="s">
        <v>129</v>
      </c>
      <c r="AU152" s="160" t="s">
        <v>82</v>
      </c>
      <c r="AV152" s="13" t="s">
        <v>82</v>
      </c>
      <c r="AW152" s="13" t="s">
        <v>29</v>
      </c>
      <c r="AX152" s="13" t="s">
        <v>30</v>
      </c>
      <c r="AY152" s="160" t="s">
        <v>121</v>
      </c>
    </row>
    <row r="153" spans="1:65" s="2" customFormat="1" ht="37.9" customHeight="1">
      <c r="A153" s="33"/>
      <c r="B153" s="144"/>
      <c r="C153" s="145" t="s">
        <v>185</v>
      </c>
      <c r="D153" s="145" t="s">
        <v>123</v>
      </c>
      <c r="E153" s="146" t="s">
        <v>186</v>
      </c>
      <c r="F153" s="147" t="s">
        <v>187</v>
      </c>
      <c r="G153" s="148" t="s">
        <v>182</v>
      </c>
      <c r="H153" s="149">
        <v>3.5</v>
      </c>
      <c r="I153" s="150"/>
      <c r="J153" s="151">
        <f>ROUND(I153*H153,2)</f>
        <v>0</v>
      </c>
      <c r="K153" s="147" t="s">
        <v>134</v>
      </c>
      <c r="L153" s="34"/>
      <c r="M153" s="152" t="s">
        <v>1</v>
      </c>
      <c r="N153" s="153" t="s">
        <v>38</v>
      </c>
      <c r="O153" s="59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6" t="s">
        <v>127</v>
      </c>
      <c r="AT153" s="156" t="s">
        <v>123</v>
      </c>
      <c r="AU153" s="156" t="s">
        <v>82</v>
      </c>
      <c r="AY153" s="18" t="s">
        <v>121</v>
      </c>
      <c r="BE153" s="157">
        <f>IF(N153="základní",J153,0)</f>
        <v>0</v>
      </c>
      <c r="BF153" s="157">
        <f>IF(N153="snížená",J153,0)</f>
        <v>0</v>
      </c>
      <c r="BG153" s="157">
        <f>IF(N153="zákl. přenesená",J153,0)</f>
        <v>0</v>
      </c>
      <c r="BH153" s="157">
        <f>IF(N153="sníž. přenesená",J153,0)</f>
        <v>0</v>
      </c>
      <c r="BI153" s="157">
        <f>IF(N153="nulová",J153,0)</f>
        <v>0</v>
      </c>
      <c r="BJ153" s="18" t="s">
        <v>30</v>
      </c>
      <c r="BK153" s="157">
        <f>ROUND(I153*H153,2)</f>
        <v>0</v>
      </c>
      <c r="BL153" s="18" t="s">
        <v>127</v>
      </c>
      <c r="BM153" s="156" t="s">
        <v>188</v>
      </c>
    </row>
    <row r="154" spans="1:65" s="13" customFormat="1">
      <c r="B154" s="158"/>
      <c r="D154" s="159" t="s">
        <v>129</v>
      </c>
      <c r="E154" s="160" t="s">
        <v>1</v>
      </c>
      <c r="F154" s="161" t="s">
        <v>184</v>
      </c>
      <c r="H154" s="162">
        <v>3.5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129</v>
      </c>
      <c r="AU154" s="160" t="s">
        <v>82</v>
      </c>
      <c r="AV154" s="13" t="s">
        <v>82</v>
      </c>
      <c r="AW154" s="13" t="s">
        <v>29</v>
      </c>
      <c r="AX154" s="13" t="s">
        <v>30</v>
      </c>
      <c r="AY154" s="160" t="s">
        <v>121</v>
      </c>
    </row>
    <row r="155" spans="1:65" s="2" customFormat="1" ht="37.9" customHeight="1">
      <c r="A155" s="33"/>
      <c r="B155" s="144"/>
      <c r="C155" s="145" t="s">
        <v>189</v>
      </c>
      <c r="D155" s="145" t="s">
        <v>123</v>
      </c>
      <c r="E155" s="146" t="s">
        <v>190</v>
      </c>
      <c r="F155" s="147" t="s">
        <v>191</v>
      </c>
      <c r="G155" s="148" t="s">
        <v>182</v>
      </c>
      <c r="H155" s="149">
        <v>7</v>
      </c>
      <c r="I155" s="150"/>
      <c r="J155" s="151">
        <f>ROUND(I155*H155,2)</f>
        <v>0</v>
      </c>
      <c r="K155" s="147" t="s">
        <v>134</v>
      </c>
      <c r="L155" s="34"/>
      <c r="M155" s="152" t="s">
        <v>1</v>
      </c>
      <c r="N155" s="153" t="s">
        <v>38</v>
      </c>
      <c r="O155" s="59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6" t="s">
        <v>127</v>
      </c>
      <c r="AT155" s="156" t="s">
        <v>123</v>
      </c>
      <c r="AU155" s="156" t="s">
        <v>82</v>
      </c>
      <c r="AY155" s="18" t="s">
        <v>121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8" t="s">
        <v>30</v>
      </c>
      <c r="BK155" s="157">
        <f>ROUND(I155*H155,2)</f>
        <v>0</v>
      </c>
      <c r="BL155" s="18" t="s">
        <v>127</v>
      </c>
      <c r="BM155" s="156" t="s">
        <v>192</v>
      </c>
    </row>
    <row r="156" spans="1:65" s="13" customFormat="1">
      <c r="B156" s="158"/>
      <c r="D156" s="159" t="s">
        <v>129</v>
      </c>
      <c r="E156" s="160" t="s">
        <v>1</v>
      </c>
      <c r="F156" s="161" t="s">
        <v>193</v>
      </c>
      <c r="H156" s="162">
        <v>7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129</v>
      </c>
      <c r="AU156" s="160" t="s">
        <v>82</v>
      </c>
      <c r="AV156" s="13" t="s">
        <v>82</v>
      </c>
      <c r="AW156" s="13" t="s">
        <v>29</v>
      </c>
      <c r="AX156" s="13" t="s">
        <v>73</v>
      </c>
      <c r="AY156" s="160" t="s">
        <v>121</v>
      </c>
    </row>
    <row r="157" spans="1:65" s="14" customFormat="1">
      <c r="B157" s="167"/>
      <c r="D157" s="159" t="s">
        <v>129</v>
      </c>
      <c r="E157" s="168" t="s">
        <v>1</v>
      </c>
      <c r="F157" s="169" t="s">
        <v>156</v>
      </c>
      <c r="H157" s="170">
        <v>7</v>
      </c>
      <c r="I157" s="171"/>
      <c r="L157" s="167"/>
      <c r="M157" s="172"/>
      <c r="N157" s="173"/>
      <c r="O157" s="173"/>
      <c r="P157" s="173"/>
      <c r="Q157" s="173"/>
      <c r="R157" s="173"/>
      <c r="S157" s="173"/>
      <c r="T157" s="174"/>
      <c r="AT157" s="168" t="s">
        <v>129</v>
      </c>
      <c r="AU157" s="168" t="s">
        <v>82</v>
      </c>
      <c r="AV157" s="14" t="s">
        <v>127</v>
      </c>
      <c r="AW157" s="14" t="s">
        <v>29</v>
      </c>
      <c r="AX157" s="14" t="s">
        <v>30</v>
      </c>
      <c r="AY157" s="168" t="s">
        <v>121</v>
      </c>
    </row>
    <row r="158" spans="1:65" s="12" customFormat="1" ht="22.9" customHeight="1">
      <c r="B158" s="131"/>
      <c r="D158" s="132" t="s">
        <v>72</v>
      </c>
      <c r="E158" s="142" t="s">
        <v>159</v>
      </c>
      <c r="F158" s="142" t="s">
        <v>194</v>
      </c>
      <c r="I158" s="134"/>
      <c r="J158" s="143">
        <f>BK158</f>
        <v>0</v>
      </c>
      <c r="L158" s="131"/>
      <c r="M158" s="136"/>
      <c r="N158" s="137"/>
      <c r="O158" s="137"/>
      <c r="P158" s="138">
        <f>SUM(P159:P182)</f>
        <v>0</v>
      </c>
      <c r="Q158" s="137"/>
      <c r="R158" s="138">
        <f>SUM(R159:R182)</f>
        <v>0</v>
      </c>
      <c r="S158" s="137"/>
      <c r="T158" s="139">
        <f>SUM(T159:T182)</f>
        <v>0</v>
      </c>
      <c r="AR158" s="132" t="s">
        <v>30</v>
      </c>
      <c r="AT158" s="140" t="s">
        <v>72</v>
      </c>
      <c r="AU158" s="140" t="s">
        <v>30</v>
      </c>
      <c r="AY158" s="132" t="s">
        <v>121</v>
      </c>
      <c r="BK158" s="141">
        <f>SUM(BK159:BK182)</f>
        <v>0</v>
      </c>
    </row>
    <row r="159" spans="1:65" s="2" customFormat="1" ht="21.75" customHeight="1">
      <c r="A159" s="33"/>
      <c r="B159" s="144"/>
      <c r="C159" s="145" t="s">
        <v>195</v>
      </c>
      <c r="D159" s="145" t="s">
        <v>123</v>
      </c>
      <c r="E159" s="146" t="s">
        <v>196</v>
      </c>
      <c r="F159" s="147" t="s">
        <v>197</v>
      </c>
      <c r="G159" s="148" t="s">
        <v>198</v>
      </c>
      <c r="H159" s="149">
        <v>1</v>
      </c>
      <c r="I159" s="150"/>
      <c r="J159" s="151">
        <f>ROUND(I159*H159,2)</f>
        <v>0</v>
      </c>
      <c r="K159" s="147" t="s">
        <v>1</v>
      </c>
      <c r="L159" s="34"/>
      <c r="M159" s="152" t="s">
        <v>1</v>
      </c>
      <c r="N159" s="153" t="s">
        <v>38</v>
      </c>
      <c r="O159" s="59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6" t="s">
        <v>127</v>
      </c>
      <c r="AT159" s="156" t="s">
        <v>123</v>
      </c>
      <c r="AU159" s="156" t="s">
        <v>82</v>
      </c>
      <c r="AY159" s="18" t="s">
        <v>121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8" t="s">
        <v>30</v>
      </c>
      <c r="BK159" s="157">
        <f>ROUND(I159*H159,2)</f>
        <v>0</v>
      </c>
      <c r="BL159" s="18" t="s">
        <v>127</v>
      </c>
      <c r="BM159" s="156" t="s">
        <v>199</v>
      </c>
    </row>
    <row r="160" spans="1:65" s="15" customFormat="1">
      <c r="B160" s="175"/>
      <c r="D160" s="159" t="s">
        <v>129</v>
      </c>
      <c r="E160" s="176" t="s">
        <v>1</v>
      </c>
      <c r="F160" s="177" t="s">
        <v>200</v>
      </c>
      <c r="H160" s="176" t="s">
        <v>1</v>
      </c>
      <c r="I160" s="178"/>
      <c r="L160" s="175"/>
      <c r="M160" s="179"/>
      <c r="N160" s="180"/>
      <c r="O160" s="180"/>
      <c r="P160" s="180"/>
      <c r="Q160" s="180"/>
      <c r="R160" s="180"/>
      <c r="S160" s="180"/>
      <c r="T160" s="181"/>
      <c r="AT160" s="176" t="s">
        <v>129</v>
      </c>
      <c r="AU160" s="176" t="s">
        <v>82</v>
      </c>
      <c r="AV160" s="15" t="s">
        <v>30</v>
      </c>
      <c r="AW160" s="15" t="s">
        <v>29</v>
      </c>
      <c r="AX160" s="15" t="s">
        <v>73</v>
      </c>
      <c r="AY160" s="176" t="s">
        <v>121</v>
      </c>
    </row>
    <row r="161" spans="1:65" s="15" customFormat="1">
      <c r="B161" s="175"/>
      <c r="D161" s="159" t="s">
        <v>129</v>
      </c>
      <c r="E161" s="176" t="s">
        <v>1</v>
      </c>
      <c r="F161" s="177" t="s">
        <v>201</v>
      </c>
      <c r="H161" s="176" t="s">
        <v>1</v>
      </c>
      <c r="I161" s="178"/>
      <c r="L161" s="175"/>
      <c r="M161" s="179"/>
      <c r="N161" s="180"/>
      <c r="O161" s="180"/>
      <c r="P161" s="180"/>
      <c r="Q161" s="180"/>
      <c r="R161" s="180"/>
      <c r="S161" s="180"/>
      <c r="T161" s="181"/>
      <c r="AT161" s="176" t="s">
        <v>129</v>
      </c>
      <c r="AU161" s="176" t="s">
        <v>82</v>
      </c>
      <c r="AV161" s="15" t="s">
        <v>30</v>
      </c>
      <c r="AW161" s="15" t="s">
        <v>29</v>
      </c>
      <c r="AX161" s="15" t="s">
        <v>73</v>
      </c>
      <c r="AY161" s="176" t="s">
        <v>121</v>
      </c>
    </row>
    <row r="162" spans="1:65" s="15" customFormat="1">
      <c r="B162" s="175"/>
      <c r="D162" s="159" t="s">
        <v>129</v>
      </c>
      <c r="E162" s="176" t="s">
        <v>1</v>
      </c>
      <c r="F162" s="177" t="s">
        <v>202</v>
      </c>
      <c r="H162" s="176" t="s">
        <v>1</v>
      </c>
      <c r="I162" s="178"/>
      <c r="L162" s="175"/>
      <c r="M162" s="179"/>
      <c r="N162" s="180"/>
      <c r="O162" s="180"/>
      <c r="P162" s="180"/>
      <c r="Q162" s="180"/>
      <c r="R162" s="180"/>
      <c r="S162" s="180"/>
      <c r="T162" s="181"/>
      <c r="AT162" s="176" t="s">
        <v>129</v>
      </c>
      <c r="AU162" s="176" t="s">
        <v>82</v>
      </c>
      <c r="AV162" s="15" t="s">
        <v>30</v>
      </c>
      <c r="AW162" s="15" t="s">
        <v>29</v>
      </c>
      <c r="AX162" s="15" t="s">
        <v>73</v>
      </c>
      <c r="AY162" s="176" t="s">
        <v>121</v>
      </c>
    </row>
    <row r="163" spans="1:65" s="15" customFormat="1">
      <c r="B163" s="175"/>
      <c r="D163" s="159" t="s">
        <v>129</v>
      </c>
      <c r="E163" s="176" t="s">
        <v>1</v>
      </c>
      <c r="F163" s="177" t="s">
        <v>203</v>
      </c>
      <c r="H163" s="176" t="s">
        <v>1</v>
      </c>
      <c r="I163" s="178"/>
      <c r="L163" s="175"/>
      <c r="M163" s="179"/>
      <c r="N163" s="180"/>
      <c r="O163" s="180"/>
      <c r="P163" s="180"/>
      <c r="Q163" s="180"/>
      <c r="R163" s="180"/>
      <c r="S163" s="180"/>
      <c r="T163" s="181"/>
      <c r="AT163" s="176" t="s">
        <v>129</v>
      </c>
      <c r="AU163" s="176" t="s">
        <v>82</v>
      </c>
      <c r="AV163" s="15" t="s">
        <v>30</v>
      </c>
      <c r="AW163" s="15" t="s">
        <v>29</v>
      </c>
      <c r="AX163" s="15" t="s">
        <v>73</v>
      </c>
      <c r="AY163" s="176" t="s">
        <v>121</v>
      </c>
    </row>
    <row r="164" spans="1:65" s="15" customFormat="1">
      <c r="B164" s="175"/>
      <c r="D164" s="159" t="s">
        <v>129</v>
      </c>
      <c r="E164" s="176" t="s">
        <v>1</v>
      </c>
      <c r="F164" s="177" t="s">
        <v>204</v>
      </c>
      <c r="H164" s="176" t="s">
        <v>1</v>
      </c>
      <c r="I164" s="178"/>
      <c r="L164" s="175"/>
      <c r="M164" s="179"/>
      <c r="N164" s="180"/>
      <c r="O164" s="180"/>
      <c r="P164" s="180"/>
      <c r="Q164" s="180"/>
      <c r="R164" s="180"/>
      <c r="S164" s="180"/>
      <c r="T164" s="181"/>
      <c r="AT164" s="176" t="s">
        <v>129</v>
      </c>
      <c r="AU164" s="176" t="s">
        <v>82</v>
      </c>
      <c r="AV164" s="15" t="s">
        <v>30</v>
      </c>
      <c r="AW164" s="15" t="s">
        <v>29</v>
      </c>
      <c r="AX164" s="15" t="s">
        <v>73</v>
      </c>
      <c r="AY164" s="176" t="s">
        <v>121</v>
      </c>
    </row>
    <row r="165" spans="1:65" s="15" customFormat="1">
      <c r="B165" s="175"/>
      <c r="D165" s="159" t="s">
        <v>129</v>
      </c>
      <c r="E165" s="176" t="s">
        <v>1</v>
      </c>
      <c r="F165" s="177" t="s">
        <v>205</v>
      </c>
      <c r="H165" s="176" t="s">
        <v>1</v>
      </c>
      <c r="I165" s="178"/>
      <c r="L165" s="175"/>
      <c r="M165" s="179"/>
      <c r="N165" s="180"/>
      <c r="O165" s="180"/>
      <c r="P165" s="180"/>
      <c r="Q165" s="180"/>
      <c r="R165" s="180"/>
      <c r="S165" s="180"/>
      <c r="T165" s="181"/>
      <c r="AT165" s="176" t="s">
        <v>129</v>
      </c>
      <c r="AU165" s="176" t="s">
        <v>82</v>
      </c>
      <c r="AV165" s="15" t="s">
        <v>30</v>
      </c>
      <c r="AW165" s="15" t="s">
        <v>29</v>
      </c>
      <c r="AX165" s="15" t="s">
        <v>73</v>
      </c>
      <c r="AY165" s="176" t="s">
        <v>121</v>
      </c>
    </row>
    <row r="166" spans="1:65" s="13" customFormat="1">
      <c r="B166" s="158"/>
      <c r="D166" s="159" t="s">
        <v>129</v>
      </c>
      <c r="E166" s="160" t="s">
        <v>1</v>
      </c>
      <c r="F166" s="161" t="s">
        <v>30</v>
      </c>
      <c r="H166" s="162">
        <v>1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129</v>
      </c>
      <c r="AU166" s="160" t="s">
        <v>82</v>
      </c>
      <c r="AV166" s="13" t="s">
        <v>82</v>
      </c>
      <c r="AW166" s="13" t="s">
        <v>29</v>
      </c>
      <c r="AX166" s="13" t="s">
        <v>30</v>
      </c>
      <c r="AY166" s="160" t="s">
        <v>121</v>
      </c>
    </row>
    <row r="167" spans="1:65" s="2" customFormat="1" ht="21.75" customHeight="1">
      <c r="A167" s="33"/>
      <c r="B167" s="144"/>
      <c r="C167" s="145" t="s">
        <v>206</v>
      </c>
      <c r="D167" s="145" t="s">
        <v>123</v>
      </c>
      <c r="E167" s="146" t="s">
        <v>207</v>
      </c>
      <c r="F167" s="147" t="s">
        <v>208</v>
      </c>
      <c r="G167" s="148" t="s">
        <v>198</v>
      </c>
      <c r="H167" s="149">
        <v>1</v>
      </c>
      <c r="I167" s="150"/>
      <c r="J167" s="151">
        <f>ROUND(I167*H167,2)</f>
        <v>0</v>
      </c>
      <c r="K167" s="147" t="s">
        <v>1</v>
      </c>
      <c r="L167" s="34"/>
      <c r="M167" s="152" t="s">
        <v>1</v>
      </c>
      <c r="N167" s="153" t="s">
        <v>38</v>
      </c>
      <c r="O167" s="59"/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6" t="s">
        <v>127</v>
      </c>
      <c r="AT167" s="156" t="s">
        <v>123</v>
      </c>
      <c r="AU167" s="156" t="s">
        <v>82</v>
      </c>
      <c r="AY167" s="18" t="s">
        <v>121</v>
      </c>
      <c r="BE167" s="157">
        <f>IF(N167="základní",J167,0)</f>
        <v>0</v>
      </c>
      <c r="BF167" s="157">
        <f>IF(N167="snížená",J167,0)</f>
        <v>0</v>
      </c>
      <c r="BG167" s="157">
        <f>IF(N167="zákl. přenesená",J167,0)</f>
        <v>0</v>
      </c>
      <c r="BH167" s="157">
        <f>IF(N167="sníž. přenesená",J167,0)</f>
        <v>0</v>
      </c>
      <c r="BI167" s="157">
        <f>IF(N167="nulová",J167,0)</f>
        <v>0</v>
      </c>
      <c r="BJ167" s="18" t="s">
        <v>30</v>
      </c>
      <c r="BK167" s="157">
        <f>ROUND(I167*H167,2)</f>
        <v>0</v>
      </c>
      <c r="BL167" s="18" t="s">
        <v>127</v>
      </c>
      <c r="BM167" s="156" t="s">
        <v>209</v>
      </c>
    </row>
    <row r="168" spans="1:65" s="15" customFormat="1">
      <c r="B168" s="175"/>
      <c r="D168" s="159" t="s">
        <v>129</v>
      </c>
      <c r="E168" s="176" t="s">
        <v>1</v>
      </c>
      <c r="F168" s="177" t="s">
        <v>200</v>
      </c>
      <c r="H168" s="176" t="s">
        <v>1</v>
      </c>
      <c r="I168" s="178"/>
      <c r="L168" s="175"/>
      <c r="M168" s="179"/>
      <c r="N168" s="180"/>
      <c r="O168" s="180"/>
      <c r="P168" s="180"/>
      <c r="Q168" s="180"/>
      <c r="R168" s="180"/>
      <c r="S168" s="180"/>
      <c r="T168" s="181"/>
      <c r="AT168" s="176" t="s">
        <v>129</v>
      </c>
      <c r="AU168" s="176" t="s">
        <v>82</v>
      </c>
      <c r="AV168" s="15" t="s">
        <v>30</v>
      </c>
      <c r="AW168" s="15" t="s">
        <v>29</v>
      </c>
      <c r="AX168" s="15" t="s">
        <v>73</v>
      </c>
      <c r="AY168" s="176" t="s">
        <v>121</v>
      </c>
    </row>
    <row r="169" spans="1:65" s="15" customFormat="1">
      <c r="B169" s="175"/>
      <c r="D169" s="159" t="s">
        <v>129</v>
      </c>
      <c r="E169" s="176" t="s">
        <v>1</v>
      </c>
      <c r="F169" s="177" t="s">
        <v>210</v>
      </c>
      <c r="H169" s="176" t="s">
        <v>1</v>
      </c>
      <c r="I169" s="178"/>
      <c r="L169" s="175"/>
      <c r="M169" s="179"/>
      <c r="N169" s="180"/>
      <c r="O169" s="180"/>
      <c r="P169" s="180"/>
      <c r="Q169" s="180"/>
      <c r="R169" s="180"/>
      <c r="S169" s="180"/>
      <c r="T169" s="181"/>
      <c r="AT169" s="176" t="s">
        <v>129</v>
      </c>
      <c r="AU169" s="176" t="s">
        <v>82</v>
      </c>
      <c r="AV169" s="15" t="s">
        <v>30</v>
      </c>
      <c r="AW169" s="15" t="s">
        <v>29</v>
      </c>
      <c r="AX169" s="15" t="s">
        <v>73</v>
      </c>
      <c r="AY169" s="176" t="s">
        <v>121</v>
      </c>
    </row>
    <row r="170" spans="1:65" s="15" customFormat="1">
      <c r="B170" s="175"/>
      <c r="D170" s="159" t="s">
        <v>129</v>
      </c>
      <c r="E170" s="176" t="s">
        <v>1</v>
      </c>
      <c r="F170" s="177" t="s">
        <v>202</v>
      </c>
      <c r="H170" s="176" t="s">
        <v>1</v>
      </c>
      <c r="I170" s="178"/>
      <c r="L170" s="175"/>
      <c r="M170" s="179"/>
      <c r="N170" s="180"/>
      <c r="O170" s="180"/>
      <c r="P170" s="180"/>
      <c r="Q170" s="180"/>
      <c r="R170" s="180"/>
      <c r="S170" s="180"/>
      <c r="T170" s="181"/>
      <c r="AT170" s="176" t="s">
        <v>129</v>
      </c>
      <c r="AU170" s="176" t="s">
        <v>82</v>
      </c>
      <c r="AV170" s="15" t="s">
        <v>30</v>
      </c>
      <c r="AW170" s="15" t="s">
        <v>29</v>
      </c>
      <c r="AX170" s="15" t="s">
        <v>73</v>
      </c>
      <c r="AY170" s="176" t="s">
        <v>121</v>
      </c>
    </row>
    <row r="171" spans="1:65" s="15" customFormat="1">
      <c r="B171" s="175"/>
      <c r="D171" s="159" t="s">
        <v>129</v>
      </c>
      <c r="E171" s="176" t="s">
        <v>1</v>
      </c>
      <c r="F171" s="177" t="s">
        <v>211</v>
      </c>
      <c r="H171" s="176" t="s">
        <v>1</v>
      </c>
      <c r="I171" s="178"/>
      <c r="L171" s="175"/>
      <c r="M171" s="179"/>
      <c r="N171" s="180"/>
      <c r="O171" s="180"/>
      <c r="P171" s="180"/>
      <c r="Q171" s="180"/>
      <c r="R171" s="180"/>
      <c r="S171" s="180"/>
      <c r="T171" s="181"/>
      <c r="AT171" s="176" t="s">
        <v>129</v>
      </c>
      <c r="AU171" s="176" t="s">
        <v>82</v>
      </c>
      <c r="AV171" s="15" t="s">
        <v>30</v>
      </c>
      <c r="AW171" s="15" t="s">
        <v>29</v>
      </c>
      <c r="AX171" s="15" t="s">
        <v>73</v>
      </c>
      <c r="AY171" s="176" t="s">
        <v>121</v>
      </c>
    </row>
    <row r="172" spans="1:65" s="15" customFormat="1">
      <c r="B172" s="175"/>
      <c r="D172" s="159" t="s">
        <v>129</v>
      </c>
      <c r="E172" s="176" t="s">
        <v>1</v>
      </c>
      <c r="F172" s="177" t="s">
        <v>204</v>
      </c>
      <c r="H172" s="176" t="s">
        <v>1</v>
      </c>
      <c r="I172" s="178"/>
      <c r="L172" s="175"/>
      <c r="M172" s="179"/>
      <c r="N172" s="180"/>
      <c r="O172" s="180"/>
      <c r="P172" s="180"/>
      <c r="Q172" s="180"/>
      <c r="R172" s="180"/>
      <c r="S172" s="180"/>
      <c r="T172" s="181"/>
      <c r="AT172" s="176" t="s">
        <v>129</v>
      </c>
      <c r="AU172" s="176" t="s">
        <v>82</v>
      </c>
      <c r="AV172" s="15" t="s">
        <v>30</v>
      </c>
      <c r="AW172" s="15" t="s">
        <v>29</v>
      </c>
      <c r="AX172" s="15" t="s">
        <v>73</v>
      </c>
      <c r="AY172" s="176" t="s">
        <v>121</v>
      </c>
    </row>
    <row r="173" spans="1:65" s="15" customFormat="1">
      <c r="B173" s="175"/>
      <c r="D173" s="159" t="s">
        <v>129</v>
      </c>
      <c r="E173" s="176" t="s">
        <v>1</v>
      </c>
      <c r="F173" s="177" t="s">
        <v>205</v>
      </c>
      <c r="H173" s="176" t="s">
        <v>1</v>
      </c>
      <c r="I173" s="178"/>
      <c r="L173" s="175"/>
      <c r="M173" s="179"/>
      <c r="N173" s="180"/>
      <c r="O173" s="180"/>
      <c r="P173" s="180"/>
      <c r="Q173" s="180"/>
      <c r="R173" s="180"/>
      <c r="S173" s="180"/>
      <c r="T173" s="181"/>
      <c r="AT173" s="176" t="s">
        <v>129</v>
      </c>
      <c r="AU173" s="176" t="s">
        <v>82</v>
      </c>
      <c r="AV173" s="15" t="s">
        <v>30</v>
      </c>
      <c r="AW173" s="15" t="s">
        <v>29</v>
      </c>
      <c r="AX173" s="15" t="s">
        <v>73</v>
      </c>
      <c r="AY173" s="176" t="s">
        <v>121</v>
      </c>
    </row>
    <row r="174" spans="1:65" s="13" customFormat="1">
      <c r="B174" s="158"/>
      <c r="D174" s="159" t="s">
        <v>129</v>
      </c>
      <c r="E174" s="160" t="s">
        <v>1</v>
      </c>
      <c r="F174" s="161" t="s">
        <v>30</v>
      </c>
      <c r="H174" s="162">
        <v>1</v>
      </c>
      <c r="I174" s="163"/>
      <c r="L174" s="158"/>
      <c r="M174" s="164"/>
      <c r="N174" s="165"/>
      <c r="O174" s="165"/>
      <c r="P174" s="165"/>
      <c r="Q174" s="165"/>
      <c r="R174" s="165"/>
      <c r="S174" s="165"/>
      <c r="T174" s="166"/>
      <c r="AT174" s="160" t="s">
        <v>129</v>
      </c>
      <c r="AU174" s="160" t="s">
        <v>82</v>
      </c>
      <c r="AV174" s="13" t="s">
        <v>82</v>
      </c>
      <c r="AW174" s="13" t="s">
        <v>29</v>
      </c>
      <c r="AX174" s="13" t="s">
        <v>30</v>
      </c>
      <c r="AY174" s="160" t="s">
        <v>121</v>
      </c>
    </row>
    <row r="175" spans="1:65" s="2" customFormat="1" ht="21.75" customHeight="1">
      <c r="A175" s="33"/>
      <c r="B175" s="144"/>
      <c r="C175" s="145" t="s">
        <v>212</v>
      </c>
      <c r="D175" s="145" t="s">
        <v>123</v>
      </c>
      <c r="E175" s="146" t="s">
        <v>213</v>
      </c>
      <c r="F175" s="147" t="s">
        <v>214</v>
      </c>
      <c r="G175" s="148" t="s">
        <v>198</v>
      </c>
      <c r="H175" s="149">
        <v>1</v>
      </c>
      <c r="I175" s="150"/>
      <c r="J175" s="151">
        <f>ROUND(I175*H175,2)</f>
        <v>0</v>
      </c>
      <c r="K175" s="147" t="s">
        <v>1</v>
      </c>
      <c r="L175" s="34"/>
      <c r="M175" s="152" t="s">
        <v>1</v>
      </c>
      <c r="N175" s="153" t="s">
        <v>38</v>
      </c>
      <c r="O175" s="59"/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6" t="s">
        <v>127</v>
      </c>
      <c r="AT175" s="156" t="s">
        <v>123</v>
      </c>
      <c r="AU175" s="156" t="s">
        <v>82</v>
      </c>
      <c r="AY175" s="18" t="s">
        <v>121</v>
      </c>
      <c r="BE175" s="157">
        <f>IF(N175="základní",J175,0)</f>
        <v>0</v>
      </c>
      <c r="BF175" s="157">
        <f>IF(N175="snížená",J175,0)</f>
        <v>0</v>
      </c>
      <c r="BG175" s="157">
        <f>IF(N175="zákl. přenesená",J175,0)</f>
        <v>0</v>
      </c>
      <c r="BH175" s="157">
        <f>IF(N175="sníž. přenesená",J175,0)</f>
        <v>0</v>
      </c>
      <c r="BI175" s="157">
        <f>IF(N175="nulová",J175,0)</f>
        <v>0</v>
      </c>
      <c r="BJ175" s="18" t="s">
        <v>30</v>
      </c>
      <c r="BK175" s="157">
        <f>ROUND(I175*H175,2)</f>
        <v>0</v>
      </c>
      <c r="BL175" s="18" t="s">
        <v>127</v>
      </c>
      <c r="BM175" s="156" t="s">
        <v>215</v>
      </c>
    </row>
    <row r="176" spans="1:65" s="15" customFormat="1">
      <c r="B176" s="175"/>
      <c r="D176" s="159" t="s">
        <v>129</v>
      </c>
      <c r="E176" s="176" t="s">
        <v>1</v>
      </c>
      <c r="F176" s="177" t="s">
        <v>200</v>
      </c>
      <c r="H176" s="176" t="s">
        <v>1</v>
      </c>
      <c r="I176" s="178"/>
      <c r="L176" s="175"/>
      <c r="M176" s="179"/>
      <c r="N176" s="180"/>
      <c r="O176" s="180"/>
      <c r="P176" s="180"/>
      <c r="Q176" s="180"/>
      <c r="R176" s="180"/>
      <c r="S176" s="180"/>
      <c r="T176" s="181"/>
      <c r="AT176" s="176" t="s">
        <v>129</v>
      </c>
      <c r="AU176" s="176" t="s">
        <v>82</v>
      </c>
      <c r="AV176" s="15" t="s">
        <v>30</v>
      </c>
      <c r="AW176" s="15" t="s">
        <v>29</v>
      </c>
      <c r="AX176" s="15" t="s">
        <v>73</v>
      </c>
      <c r="AY176" s="176" t="s">
        <v>121</v>
      </c>
    </row>
    <row r="177" spans="1:51" s="15" customFormat="1">
      <c r="B177" s="175"/>
      <c r="D177" s="159" t="s">
        <v>129</v>
      </c>
      <c r="E177" s="176" t="s">
        <v>1</v>
      </c>
      <c r="F177" s="177" t="s">
        <v>216</v>
      </c>
      <c r="H177" s="176" t="s">
        <v>1</v>
      </c>
      <c r="I177" s="178"/>
      <c r="L177" s="175"/>
      <c r="M177" s="179"/>
      <c r="N177" s="180"/>
      <c r="O177" s="180"/>
      <c r="P177" s="180"/>
      <c r="Q177" s="180"/>
      <c r="R177" s="180"/>
      <c r="S177" s="180"/>
      <c r="T177" s="181"/>
      <c r="AT177" s="176" t="s">
        <v>129</v>
      </c>
      <c r="AU177" s="176" t="s">
        <v>82</v>
      </c>
      <c r="AV177" s="15" t="s">
        <v>30</v>
      </c>
      <c r="AW177" s="15" t="s">
        <v>29</v>
      </c>
      <c r="AX177" s="15" t="s">
        <v>73</v>
      </c>
      <c r="AY177" s="176" t="s">
        <v>121</v>
      </c>
    </row>
    <row r="178" spans="1:51" s="15" customFormat="1">
      <c r="B178" s="175"/>
      <c r="D178" s="159" t="s">
        <v>129</v>
      </c>
      <c r="E178" s="176" t="s">
        <v>1</v>
      </c>
      <c r="F178" s="177" t="s">
        <v>202</v>
      </c>
      <c r="H178" s="176" t="s">
        <v>1</v>
      </c>
      <c r="I178" s="178"/>
      <c r="L178" s="175"/>
      <c r="M178" s="179"/>
      <c r="N178" s="180"/>
      <c r="O178" s="180"/>
      <c r="P178" s="180"/>
      <c r="Q178" s="180"/>
      <c r="R178" s="180"/>
      <c r="S178" s="180"/>
      <c r="T178" s="181"/>
      <c r="AT178" s="176" t="s">
        <v>129</v>
      </c>
      <c r="AU178" s="176" t="s">
        <v>82</v>
      </c>
      <c r="AV178" s="15" t="s">
        <v>30</v>
      </c>
      <c r="AW178" s="15" t="s">
        <v>29</v>
      </c>
      <c r="AX178" s="15" t="s">
        <v>73</v>
      </c>
      <c r="AY178" s="176" t="s">
        <v>121</v>
      </c>
    </row>
    <row r="179" spans="1:51" s="15" customFormat="1">
      <c r="B179" s="175"/>
      <c r="D179" s="159" t="s">
        <v>129</v>
      </c>
      <c r="E179" s="176" t="s">
        <v>1</v>
      </c>
      <c r="F179" s="177" t="s">
        <v>203</v>
      </c>
      <c r="H179" s="176" t="s">
        <v>1</v>
      </c>
      <c r="I179" s="178"/>
      <c r="L179" s="175"/>
      <c r="M179" s="179"/>
      <c r="N179" s="180"/>
      <c r="O179" s="180"/>
      <c r="P179" s="180"/>
      <c r="Q179" s="180"/>
      <c r="R179" s="180"/>
      <c r="S179" s="180"/>
      <c r="T179" s="181"/>
      <c r="AT179" s="176" t="s">
        <v>129</v>
      </c>
      <c r="AU179" s="176" t="s">
        <v>82</v>
      </c>
      <c r="AV179" s="15" t="s">
        <v>30</v>
      </c>
      <c r="AW179" s="15" t="s">
        <v>29</v>
      </c>
      <c r="AX179" s="15" t="s">
        <v>73</v>
      </c>
      <c r="AY179" s="176" t="s">
        <v>121</v>
      </c>
    </row>
    <row r="180" spans="1:51" s="15" customFormat="1">
      <c r="B180" s="175"/>
      <c r="D180" s="159" t="s">
        <v>129</v>
      </c>
      <c r="E180" s="176" t="s">
        <v>1</v>
      </c>
      <c r="F180" s="177" t="s">
        <v>204</v>
      </c>
      <c r="H180" s="176" t="s">
        <v>1</v>
      </c>
      <c r="I180" s="178"/>
      <c r="L180" s="175"/>
      <c r="M180" s="179"/>
      <c r="N180" s="180"/>
      <c r="O180" s="180"/>
      <c r="P180" s="180"/>
      <c r="Q180" s="180"/>
      <c r="R180" s="180"/>
      <c r="S180" s="180"/>
      <c r="T180" s="181"/>
      <c r="AT180" s="176" t="s">
        <v>129</v>
      </c>
      <c r="AU180" s="176" t="s">
        <v>82</v>
      </c>
      <c r="AV180" s="15" t="s">
        <v>30</v>
      </c>
      <c r="AW180" s="15" t="s">
        <v>29</v>
      </c>
      <c r="AX180" s="15" t="s">
        <v>73</v>
      </c>
      <c r="AY180" s="176" t="s">
        <v>121</v>
      </c>
    </row>
    <row r="181" spans="1:51" s="15" customFormat="1">
      <c r="B181" s="175"/>
      <c r="D181" s="159" t="s">
        <v>129</v>
      </c>
      <c r="E181" s="176" t="s">
        <v>1</v>
      </c>
      <c r="F181" s="177" t="s">
        <v>205</v>
      </c>
      <c r="H181" s="176" t="s">
        <v>1</v>
      </c>
      <c r="I181" s="178"/>
      <c r="L181" s="175"/>
      <c r="M181" s="179"/>
      <c r="N181" s="180"/>
      <c r="O181" s="180"/>
      <c r="P181" s="180"/>
      <c r="Q181" s="180"/>
      <c r="R181" s="180"/>
      <c r="S181" s="180"/>
      <c r="T181" s="181"/>
      <c r="AT181" s="176" t="s">
        <v>129</v>
      </c>
      <c r="AU181" s="176" t="s">
        <v>82</v>
      </c>
      <c r="AV181" s="15" t="s">
        <v>30</v>
      </c>
      <c r="AW181" s="15" t="s">
        <v>29</v>
      </c>
      <c r="AX181" s="15" t="s">
        <v>73</v>
      </c>
      <c r="AY181" s="176" t="s">
        <v>121</v>
      </c>
    </row>
    <row r="182" spans="1:51" s="13" customFormat="1">
      <c r="B182" s="158"/>
      <c r="D182" s="159" t="s">
        <v>129</v>
      </c>
      <c r="E182" s="160" t="s">
        <v>1</v>
      </c>
      <c r="F182" s="161" t="s">
        <v>30</v>
      </c>
      <c r="H182" s="162">
        <v>1</v>
      </c>
      <c r="I182" s="163"/>
      <c r="L182" s="158"/>
      <c r="M182" s="192"/>
      <c r="N182" s="193"/>
      <c r="O182" s="193"/>
      <c r="P182" s="193"/>
      <c r="Q182" s="193"/>
      <c r="R182" s="193"/>
      <c r="S182" s="193"/>
      <c r="T182" s="194"/>
      <c r="AT182" s="160" t="s">
        <v>129</v>
      </c>
      <c r="AU182" s="160" t="s">
        <v>82</v>
      </c>
      <c r="AV182" s="13" t="s">
        <v>82</v>
      </c>
      <c r="AW182" s="13" t="s">
        <v>29</v>
      </c>
      <c r="AX182" s="13" t="s">
        <v>30</v>
      </c>
      <c r="AY182" s="160" t="s">
        <v>121</v>
      </c>
    </row>
    <row r="183" spans="1:51" s="2" customFormat="1" ht="6.95" customHeight="1">
      <c r="A183" s="33"/>
      <c r="B183" s="48"/>
      <c r="C183" s="49"/>
      <c r="D183" s="49"/>
      <c r="E183" s="49"/>
      <c r="F183" s="49"/>
      <c r="G183" s="49"/>
      <c r="H183" s="49"/>
      <c r="I183" s="49"/>
      <c r="J183" s="49"/>
      <c r="K183" s="49"/>
      <c r="L183" s="34"/>
      <c r="M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</row>
  </sheetData>
  <autoFilter ref="C118:K18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53"/>
  <sheetViews>
    <sheetView showGridLines="0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85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5" customHeight="1">
      <c r="B4" s="21"/>
      <c r="D4" s="22" t="s">
        <v>95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51" t="str">
        <f>'Rekapitulace stavby'!K6</f>
        <v>Brno, Podstráská II - drobná rekonstrukce vodovodu</v>
      </c>
      <c r="F7" s="252"/>
      <c r="G7" s="252"/>
      <c r="H7" s="252"/>
      <c r="L7" s="21"/>
    </row>
    <row r="8" spans="1:46" s="2" customFormat="1" ht="12" customHeight="1">
      <c r="A8" s="33"/>
      <c r="B8" s="34"/>
      <c r="C8" s="33"/>
      <c r="D8" s="28" t="s">
        <v>96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1" t="s">
        <v>217</v>
      </c>
      <c r="F9" s="250"/>
      <c r="G9" s="250"/>
      <c r="H9" s="25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25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3" t="str">
        <f>'Rekapitulace stavby'!E14</f>
        <v>Vyplň údaj</v>
      </c>
      <c r="F18" s="223"/>
      <c r="G18" s="223"/>
      <c r="H18" s="223"/>
      <c r="I18" s="28" t="s">
        <v>25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25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25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27" t="s">
        <v>1</v>
      </c>
      <c r="F27" s="227"/>
      <c r="G27" s="227"/>
      <c r="H27" s="22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33</v>
      </c>
      <c r="E30" s="33"/>
      <c r="F30" s="33"/>
      <c r="G30" s="33"/>
      <c r="H30" s="33"/>
      <c r="I30" s="33"/>
      <c r="J30" s="72">
        <f>ROUND(J124,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37</v>
      </c>
      <c r="E33" s="28" t="s">
        <v>38</v>
      </c>
      <c r="F33" s="100">
        <f>ROUND((SUM(BE124:BE452)),  0)</f>
        <v>0</v>
      </c>
      <c r="G33" s="33"/>
      <c r="H33" s="33"/>
      <c r="I33" s="101">
        <v>0.21</v>
      </c>
      <c r="J33" s="100">
        <f>ROUND(((SUM(BE124:BE452))*I33),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39</v>
      </c>
      <c r="F34" s="100">
        <f>ROUND((SUM(BF124:BF452)),  0)</f>
        <v>0</v>
      </c>
      <c r="G34" s="33"/>
      <c r="H34" s="33"/>
      <c r="I34" s="101">
        <v>0.12</v>
      </c>
      <c r="J34" s="100">
        <f>ROUND(((SUM(BF124:BF452))*I34),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00">
        <f>ROUND((SUM(BG124:BG452)),  0)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00">
        <f>ROUND((SUM(BH124:BH452)),  0)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0">
        <f>ROUND((SUM(BI124:BI452)),  0)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43</v>
      </c>
      <c r="E39" s="61"/>
      <c r="F39" s="61"/>
      <c r="G39" s="104" t="s">
        <v>44</v>
      </c>
      <c r="H39" s="105" t="s">
        <v>45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08" t="s">
        <v>49</v>
      </c>
      <c r="G61" s="46" t="s">
        <v>48</v>
      </c>
      <c r="H61" s="36"/>
      <c r="I61" s="36"/>
      <c r="J61" s="109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08" t="s">
        <v>49</v>
      </c>
      <c r="G76" s="46" t="s">
        <v>48</v>
      </c>
      <c r="H76" s="36"/>
      <c r="I76" s="36"/>
      <c r="J76" s="109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1" t="str">
        <f>E7</f>
        <v>Brno, Podstráská II - drobná rekonstrukce vodovodu</v>
      </c>
      <c r="F85" s="252"/>
      <c r="G85" s="252"/>
      <c r="H85" s="25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96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1" t="str">
        <f>E9</f>
        <v>SO 330 - Vodovodní řady</v>
      </c>
      <c r="F87" s="250"/>
      <c r="G87" s="250"/>
      <c r="H87" s="25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 xml:space="preserve"> 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28" t="s">
        <v>28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99</v>
      </c>
      <c r="D94" s="102"/>
      <c r="E94" s="102"/>
      <c r="F94" s="102"/>
      <c r="G94" s="102"/>
      <c r="H94" s="102"/>
      <c r="I94" s="102"/>
      <c r="J94" s="111" t="s">
        <v>100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101</v>
      </c>
      <c r="D96" s="33"/>
      <c r="E96" s="33"/>
      <c r="F96" s="33"/>
      <c r="G96" s="33"/>
      <c r="H96" s="33"/>
      <c r="I96" s="33"/>
      <c r="J96" s="72">
        <f>J124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102</v>
      </c>
    </row>
    <row r="97" spans="1:31" s="9" customFormat="1" ht="24.95" customHeight="1">
      <c r="B97" s="113"/>
      <c r="D97" s="114" t="s">
        <v>103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1:31" s="10" customFormat="1" ht="19.899999999999999" customHeight="1">
      <c r="B98" s="117"/>
      <c r="D98" s="118" t="s">
        <v>104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1:31" s="10" customFormat="1" ht="19.899999999999999" customHeight="1">
      <c r="B99" s="117"/>
      <c r="D99" s="118" t="s">
        <v>218</v>
      </c>
      <c r="E99" s="119"/>
      <c r="F99" s="119"/>
      <c r="G99" s="119"/>
      <c r="H99" s="119"/>
      <c r="I99" s="119"/>
      <c r="J99" s="120">
        <f>J263</f>
        <v>0</v>
      </c>
      <c r="L99" s="117"/>
    </row>
    <row r="100" spans="1:31" s="10" customFormat="1" ht="19.899999999999999" customHeight="1">
      <c r="B100" s="117"/>
      <c r="D100" s="118" t="s">
        <v>219</v>
      </c>
      <c r="E100" s="119"/>
      <c r="F100" s="119"/>
      <c r="G100" s="119"/>
      <c r="H100" s="119"/>
      <c r="I100" s="119"/>
      <c r="J100" s="120">
        <f>J281</f>
        <v>0</v>
      </c>
      <c r="L100" s="117"/>
    </row>
    <row r="101" spans="1:31" s="10" customFormat="1" ht="19.899999999999999" customHeight="1">
      <c r="B101" s="117"/>
      <c r="D101" s="118" t="s">
        <v>220</v>
      </c>
      <c r="E101" s="119"/>
      <c r="F101" s="119"/>
      <c r="G101" s="119"/>
      <c r="H101" s="119"/>
      <c r="I101" s="119"/>
      <c r="J101" s="120">
        <f>J291</f>
        <v>0</v>
      </c>
      <c r="L101" s="117"/>
    </row>
    <row r="102" spans="1:31" s="10" customFormat="1" ht="19.899999999999999" customHeight="1">
      <c r="B102" s="117"/>
      <c r="D102" s="118" t="s">
        <v>221</v>
      </c>
      <c r="E102" s="119"/>
      <c r="F102" s="119"/>
      <c r="G102" s="119"/>
      <c r="H102" s="119"/>
      <c r="I102" s="119"/>
      <c r="J102" s="120">
        <f>J320</f>
        <v>0</v>
      </c>
      <c r="L102" s="117"/>
    </row>
    <row r="103" spans="1:31" s="10" customFormat="1" ht="14.85" customHeight="1">
      <c r="B103" s="117"/>
      <c r="D103" s="118" t="s">
        <v>222</v>
      </c>
      <c r="E103" s="119"/>
      <c r="F103" s="119"/>
      <c r="G103" s="119"/>
      <c r="H103" s="119"/>
      <c r="I103" s="119"/>
      <c r="J103" s="120">
        <f>J321</f>
        <v>0</v>
      </c>
      <c r="L103" s="117"/>
    </row>
    <row r="104" spans="1:31" s="10" customFormat="1" ht="19.899999999999999" customHeight="1">
      <c r="B104" s="117"/>
      <c r="D104" s="118" t="s">
        <v>105</v>
      </c>
      <c r="E104" s="119"/>
      <c r="F104" s="119"/>
      <c r="G104" s="119"/>
      <c r="H104" s="119"/>
      <c r="I104" s="119"/>
      <c r="J104" s="120">
        <f>J419</f>
        <v>0</v>
      </c>
      <c r="L104" s="117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106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51" t="str">
        <f>E7</f>
        <v>Brno, Podstráská II - drobná rekonstrukce vodovodu</v>
      </c>
      <c r="F114" s="252"/>
      <c r="G114" s="252"/>
      <c r="H114" s="252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96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41" t="str">
        <f>E9</f>
        <v>SO 330 - Vodovodní řady</v>
      </c>
      <c r="F116" s="250"/>
      <c r="G116" s="250"/>
      <c r="H116" s="250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3"/>
      <c r="E118" s="33"/>
      <c r="F118" s="26" t="str">
        <f>F12</f>
        <v xml:space="preserve"> </v>
      </c>
      <c r="G118" s="33"/>
      <c r="H118" s="33"/>
      <c r="I118" s="28" t="s">
        <v>22</v>
      </c>
      <c r="J118" s="56" t="str">
        <f>IF(J12="","",J12)</f>
        <v/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23</v>
      </c>
      <c r="D120" s="33"/>
      <c r="E120" s="33"/>
      <c r="F120" s="26" t="str">
        <f>E15</f>
        <v xml:space="preserve"> </v>
      </c>
      <c r="G120" s="33"/>
      <c r="H120" s="33"/>
      <c r="I120" s="28" t="s">
        <v>28</v>
      </c>
      <c r="J120" s="31" t="str">
        <f>E21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26</v>
      </c>
      <c r="D121" s="33"/>
      <c r="E121" s="33"/>
      <c r="F121" s="26" t="str">
        <f>IF(E18="","",E18)</f>
        <v>Vyplň údaj</v>
      </c>
      <c r="G121" s="33"/>
      <c r="H121" s="33"/>
      <c r="I121" s="28" t="s">
        <v>31</v>
      </c>
      <c r="J121" s="31" t="str">
        <f>E24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1"/>
      <c r="B123" s="122"/>
      <c r="C123" s="123" t="s">
        <v>107</v>
      </c>
      <c r="D123" s="124" t="s">
        <v>58</v>
      </c>
      <c r="E123" s="124" t="s">
        <v>54</v>
      </c>
      <c r="F123" s="124" t="s">
        <v>55</v>
      </c>
      <c r="G123" s="124" t="s">
        <v>108</v>
      </c>
      <c r="H123" s="124" t="s">
        <v>109</v>
      </c>
      <c r="I123" s="124" t="s">
        <v>110</v>
      </c>
      <c r="J123" s="124" t="s">
        <v>100</v>
      </c>
      <c r="K123" s="125" t="s">
        <v>111</v>
      </c>
      <c r="L123" s="126"/>
      <c r="M123" s="63" t="s">
        <v>1</v>
      </c>
      <c r="N123" s="64" t="s">
        <v>37</v>
      </c>
      <c r="O123" s="64" t="s">
        <v>112</v>
      </c>
      <c r="P123" s="64" t="s">
        <v>113</v>
      </c>
      <c r="Q123" s="64" t="s">
        <v>114</v>
      </c>
      <c r="R123" s="64" t="s">
        <v>115</v>
      </c>
      <c r="S123" s="64" t="s">
        <v>116</v>
      </c>
      <c r="T123" s="65" t="s">
        <v>117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9" customHeight="1">
      <c r="A124" s="33"/>
      <c r="B124" s="34"/>
      <c r="C124" s="70" t="s">
        <v>118</v>
      </c>
      <c r="D124" s="33"/>
      <c r="E124" s="33"/>
      <c r="F124" s="33"/>
      <c r="G124" s="33"/>
      <c r="H124" s="33"/>
      <c r="I124" s="33"/>
      <c r="J124" s="127">
        <f>BK124</f>
        <v>0</v>
      </c>
      <c r="K124" s="33"/>
      <c r="L124" s="34"/>
      <c r="M124" s="66"/>
      <c r="N124" s="57"/>
      <c r="O124" s="67"/>
      <c r="P124" s="128">
        <f>P125</f>
        <v>0</v>
      </c>
      <c r="Q124" s="67"/>
      <c r="R124" s="128">
        <f>R125</f>
        <v>11.46665413</v>
      </c>
      <c r="S124" s="67"/>
      <c r="T124" s="129">
        <f>T125</f>
        <v>7.80382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72</v>
      </c>
      <c r="AU124" s="18" t="s">
        <v>102</v>
      </c>
      <c r="BK124" s="130">
        <f>BK125</f>
        <v>0</v>
      </c>
    </row>
    <row r="125" spans="1:65" s="12" customFormat="1" ht="25.9" customHeight="1">
      <c r="B125" s="131"/>
      <c r="D125" s="132" t="s">
        <v>72</v>
      </c>
      <c r="E125" s="133" t="s">
        <v>119</v>
      </c>
      <c r="F125" s="133" t="s">
        <v>120</v>
      </c>
      <c r="I125" s="134"/>
      <c r="J125" s="135">
        <f>BK125</f>
        <v>0</v>
      </c>
      <c r="L125" s="131"/>
      <c r="M125" s="136"/>
      <c r="N125" s="137"/>
      <c r="O125" s="137"/>
      <c r="P125" s="138">
        <f>P126+P263+P281+P291+P320+P419</f>
        <v>0</v>
      </c>
      <c r="Q125" s="137"/>
      <c r="R125" s="138">
        <f>R126+R263+R281+R291+R320+R419</f>
        <v>11.46665413</v>
      </c>
      <c r="S125" s="137"/>
      <c r="T125" s="139">
        <f>T126+T263+T281+T291+T320+T419</f>
        <v>7.80382</v>
      </c>
      <c r="AR125" s="132" t="s">
        <v>30</v>
      </c>
      <c r="AT125" s="140" t="s">
        <v>72</v>
      </c>
      <c r="AU125" s="140" t="s">
        <v>73</v>
      </c>
      <c r="AY125" s="132" t="s">
        <v>121</v>
      </c>
      <c r="BK125" s="141">
        <f>BK126+BK263+BK281+BK291+BK320+BK419</f>
        <v>0</v>
      </c>
    </row>
    <row r="126" spans="1:65" s="12" customFormat="1" ht="22.9" customHeight="1">
      <c r="B126" s="131"/>
      <c r="D126" s="132" t="s">
        <v>72</v>
      </c>
      <c r="E126" s="142" t="s">
        <v>30</v>
      </c>
      <c r="F126" s="142" t="s">
        <v>122</v>
      </c>
      <c r="I126" s="134"/>
      <c r="J126" s="143">
        <f>BK126</f>
        <v>0</v>
      </c>
      <c r="L126" s="131"/>
      <c r="M126" s="136"/>
      <c r="N126" s="137"/>
      <c r="O126" s="137"/>
      <c r="P126" s="138">
        <f>SUM(P127:P262)</f>
        <v>0</v>
      </c>
      <c r="Q126" s="137"/>
      <c r="R126" s="138">
        <f>SUM(R127:R262)</f>
        <v>1.15582604</v>
      </c>
      <c r="S126" s="137"/>
      <c r="T126" s="139">
        <f>SUM(T127:T262)</f>
        <v>7.80382</v>
      </c>
      <c r="AR126" s="132" t="s">
        <v>30</v>
      </c>
      <c r="AT126" s="140" t="s">
        <v>72</v>
      </c>
      <c r="AU126" s="140" t="s">
        <v>30</v>
      </c>
      <c r="AY126" s="132" t="s">
        <v>121</v>
      </c>
      <c r="BK126" s="141">
        <f>SUM(BK127:BK262)</f>
        <v>0</v>
      </c>
    </row>
    <row r="127" spans="1:65" s="2" customFormat="1" ht="24.2" customHeight="1">
      <c r="A127" s="33"/>
      <c r="B127" s="144"/>
      <c r="C127" s="145" t="s">
        <v>30</v>
      </c>
      <c r="D127" s="145" t="s">
        <v>123</v>
      </c>
      <c r="E127" s="146" t="s">
        <v>223</v>
      </c>
      <c r="F127" s="147" t="s">
        <v>224</v>
      </c>
      <c r="G127" s="148" t="s">
        <v>126</v>
      </c>
      <c r="H127" s="149">
        <v>2.42</v>
      </c>
      <c r="I127" s="150"/>
      <c r="J127" s="151">
        <f>ROUND(I127*H127,2)</f>
        <v>0</v>
      </c>
      <c r="K127" s="147" t="s">
        <v>134</v>
      </c>
      <c r="L127" s="34"/>
      <c r="M127" s="152" t="s">
        <v>1</v>
      </c>
      <c r="N127" s="153" t="s">
        <v>38</v>
      </c>
      <c r="O127" s="59"/>
      <c r="P127" s="154">
        <f>O127*H127</f>
        <v>0</v>
      </c>
      <c r="Q127" s="154">
        <v>0</v>
      </c>
      <c r="R127" s="154">
        <f>Q127*H127</f>
        <v>0</v>
      </c>
      <c r="S127" s="154">
        <v>0.29499999999999998</v>
      </c>
      <c r="T127" s="155">
        <f>S127*H127</f>
        <v>0.71389999999999998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6" t="s">
        <v>127</v>
      </c>
      <c r="AT127" s="156" t="s">
        <v>123</v>
      </c>
      <c r="AU127" s="156" t="s">
        <v>82</v>
      </c>
      <c r="AY127" s="18" t="s">
        <v>121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8" t="s">
        <v>30</v>
      </c>
      <c r="BK127" s="157">
        <f>ROUND(I127*H127,2)</f>
        <v>0</v>
      </c>
      <c r="BL127" s="18" t="s">
        <v>127</v>
      </c>
      <c r="BM127" s="156" t="s">
        <v>225</v>
      </c>
    </row>
    <row r="128" spans="1:65" s="15" customFormat="1">
      <c r="B128" s="175"/>
      <c r="D128" s="159" t="s">
        <v>129</v>
      </c>
      <c r="E128" s="176" t="s">
        <v>1</v>
      </c>
      <c r="F128" s="177" t="s">
        <v>226</v>
      </c>
      <c r="H128" s="176" t="s">
        <v>1</v>
      </c>
      <c r="I128" s="178"/>
      <c r="L128" s="175"/>
      <c r="M128" s="179"/>
      <c r="N128" s="180"/>
      <c r="O128" s="180"/>
      <c r="P128" s="180"/>
      <c r="Q128" s="180"/>
      <c r="R128" s="180"/>
      <c r="S128" s="180"/>
      <c r="T128" s="181"/>
      <c r="AT128" s="176" t="s">
        <v>129</v>
      </c>
      <c r="AU128" s="176" t="s">
        <v>82</v>
      </c>
      <c r="AV128" s="15" t="s">
        <v>30</v>
      </c>
      <c r="AW128" s="15" t="s">
        <v>29</v>
      </c>
      <c r="AX128" s="15" t="s">
        <v>73</v>
      </c>
      <c r="AY128" s="176" t="s">
        <v>121</v>
      </c>
    </row>
    <row r="129" spans="1:65" s="13" customFormat="1">
      <c r="B129" s="158"/>
      <c r="D129" s="159" t="s">
        <v>129</v>
      </c>
      <c r="E129" s="160" t="s">
        <v>1</v>
      </c>
      <c r="F129" s="161" t="s">
        <v>227</v>
      </c>
      <c r="H129" s="162">
        <v>2.42</v>
      </c>
      <c r="I129" s="163"/>
      <c r="L129" s="158"/>
      <c r="M129" s="164"/>
      <c r="N129" s="165"/>
      <c r="O129" s="165"/>
      <c r="P129" s="165"/>
      <c r="Q129" s="165"/>
      <c r="R129" s="165"/>
      <c r="S129" s="165"/>
      <c r="T129" s="166"/>
      <c r="AT129" s="160" t="s">
        <v>129</v>
      </c>
      <c r="AU129" s="160" t="s">
        <v>82</v>
      </c>
      <c r="AV129" s="13" t="s">
        <v>82</v>
      </c>
      <c r="AW129" s="13" t="s">
        <v>29</v>
      </c>
      <c r="AX129" s="13" t="s">
        <v>73</v>
      </c>
      <c r="AY129" s="160" t="s">
        <v>121</v>
      </c>
    </row>
    <row r="130" spans="1:65" s="14" customFormat="1">
      <c r="B130" s="167"/>
      <c r="D130" s="159" t="s">
        <v>129</v>
      </c>
      <c r="E130" s="168" t="s">
        <v>1</v>
      </c>
      <c r="F130" s="169" t="s">
        <v>156</v>
      </c>
      <c r="H130" s="170">
        <v>2.42</v>
      </c>
      <c r="I130" s="171"/>
      <c r="L130" s="167"/>
      <c r="M130" s="172"/>
      <c r="N130" s="173"/>
      <c r="O130" s="173"/>
      <c r="P130" s="173"/>
      <c r="Q130" s="173"/>
      <c r="R130" s="173"/>
      <c r="S130" s="173"/>
      <c r="T130" s="174"/>
      <c r="AT130" s="168" t="s">
        <v>129</v>
      </c>
      <c r="AU130" s="168" t="s">
        <v>82</v>
      </c>
      <c r="AV130" s="14" t="s">
        <v>127</v>
      </c>
      <c r="AW130" s="14" t="s">
        <v>29</v>
      </c>
      <c r="AX130" s="14" t="s">
        <v>30</v>
      </c>
      <c r="AY130" s="168" t="s">
        <v>121</v>
      </c>
    </row>
    <row r="131" spans="1:65" s="2" customFormat="1" ht="24.2" customHeight="1">
      <c r="A131" s="33"/>
      <c r="B131" s="144"/>
      <c r="C131" s="145" t="s">
        <v>82</v>
      </c>
      <c r="D131" s="145" t="s">
        <v>123</v>
      </c>
      <c r="E131" s="146" t="s">
        <v>228</v>
      </c>
      <c r="F131" s="147" t="s">
        <v>229</v>
      </c>
      <c r="G131" s="148" t="s">
        <v>126</v>
      </c>
      <c r="H131" s="149">
        <v>2.42</v>
      </c>
      <c r="I131" s="150"/>
      <c r="J131" s="151">
        <f>ROUND(I131*H131,2)</f>
        <v>0</v>
      </c>
      <c r="K131" s="147" t="s">
        <v>134</v>
      </c>
      <c r="L131" s="34"/>
      <c r="M131" s="152" t="s">
        <v>1</v>
      </c>
      <c r="N131" s="153" t="s">
        <v>38</v>
      </c>
      <c r="O131" s="59"/>
      <c r="P131" s="154">
        <f>O131*H131</f>
        <v>0</v>
      </c>
      <c r="Q131" s="154">
        <v>0</v>
      </c>
      <c r="R131" s="154">
        <f>Q131*H131</f>
        <v>0</v>
      </c>
      <c r="S131" s="154">
        <v>0.17</v>
      </c>
      <c r="T131" s="155">
        <f>S131*H131</f>
        <v>0.41140000000000004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6" t="s">
        <v>127</v>
      </c>
      <c r="AT131" s="156" t="s">
        <v>123</v>
      </c>
      <c r="AU131" s="156" t="s">
        <v>82</v>
      </c>
      <c r="AY131" s="18" t="s">
        <v>121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8" t="s">
        <v>30</v>
      </c>
      <c r="BK131" s="157">
        <f>ROUND(I131*H131,2)</f>
        <v>0</v>
      </c>
      <c r="BL131" s="18" t="s">
        <v>127</v>
      </c>
      <c r="BM131" s="156" t="s">
        <v>230</v>
      </c>
    </row>
    <row r="132" spans="1:65" s="13" customFormat="1">
      <c r="B132" s="158"/>
      <c r="D132" s="159" t="s">
        <v>129</v>
      </c>
      <c r="E132" s="160" t="s">
        <v>1</v>
      </c>
      <c r="F132" s="161" t="s">
        <v>231</v>
      </c>
      <c r="H132" s="162">
        <v>2.42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129</v>
      </c>
      <c r="AU132" s="160" t="s">
        <v>82</v>
      </c>
      <c r="AV132" s="13" t="s">
        <v>82</v>
      </c>
      <c r="AW132" s="13" t="s">
        <v>29</v>
      </c>
      <c r="AX132" s="13" t="s">
        <v>30</v>
      </c>
      <c r="AY132" s="160" t="s">
        <v>121</v>
      </c>
    </row>
    <row r="133" spans="1:65" s="2" customFormat="1" ht="24.2" customHeight="1">
      <c r="A133" s="33"/>
      <c r="B133" s="144"/>
      <c r="C133" s="145" t="s">
        <v>136</v>
      </c>
      <c r="D133" s="145" t="s">
        <v>123</v>
      </c>
      <c r="E133" s="146" t="s">
        <v>232</v>
      </c>
      <c r="F133" s="147" t="s">
        <v>233</v>
      </c>
      <c r="G133" s="148" t="s">
        <v>126</v>
      </c>
      <c r="H133" s="149">
        <v>2.42</v>
      </c>
      <c r="I133" s="150"/>
      <c r="J133" s="151">
        <f>ROUND(I133*H133,2)</f>
        <v>0</v>
      </c>
      <c r="K133" s="147" t="s">
        <v>134</v>
      </c>
      <c r="L133" s="34"/>
      <c r="M133" s="152" t="s">
        <v>1</v>
      </c>
      <c r="N133" s="153" t="s">
        <v>38</v>
      </c>
      <c r="O133" s="59"/>
      <c r="P133" s="154">
        <f>O133*H133</f>
        <v>0</v>
      </c>
      <c r="Q133" s="154">
        <v>0</v>
      </c>
      <c r="R133" s="154">
        <f>Q133*H133</f>
        <v>0</v>
      </c>
      <c r="S133" s="154">
        <v>9.8000000000000004E-2</v>
      </c>
      <c r="T133" s="155">
        <f>S133*H133</f>
        <v>0.23716000000000001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6" t="s">
        <v>127</v>
      </c>
      <c r="AT133" s="156" t="s">
        <v>123</v>
      </c>
      <c r="AU133" s="156" t="s">
        <v>82</v>
      </c>
      <c r="AY133" s="18" t="s">
        <v>121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8" t="s">
        <v>30</v>
      </c>
      <c r="BK133" s="157">
        <f>ROUND(I133*H133,2)</f>
        <v>0</v>
      </c>
      <c r="BL133" s="18" t="s">
        <v>127</v>
      </c>
      <c r="BM133" s="156" t="s">
        <v>234</v>
      </c>
    </row>
    <row r="134" spans="1:65" s="13" customFormat="1">
      <c r="B134" s="158"/>
      <c r="D134" s="159" t="s">
        <v>129</v>
      </c>
      <c r="E134" s="160" t="s">
        <v>1</v>
      </c>
      <c r="F134" s="161" t="s">
        <v>231</v>
      </c>
      <c r="H134" s="162">
        <v>2.42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129</v>
      </c>
      <c r="AU134" s="160" t="s">
        <v>82</v>
      </c>
      <c r="AV134" s="13" t="s">
        <v>82</v>
      </c>
      <c r="AW134" s="13" t="s">
        <v>29</v>
      </c>
      <c r="AX134" s="13" t="s">
        <v>30</v>
      </c>
      <c r="AY134" s="160" t="s">
        <v>121</v>
      </c>
    </row>
    <row r="135" spans="1:65" s="2" customFormat="1" ht="33" customHeight="1">
      <c r="A135" s="33"/>
      <c r="B135" s="144"/>
      <c r="C135" s="145" t="s">
        <v>127</v>
      </c>
      <c r="D135" s="145" t="s">
        <v>123</v>
      </c>
      <c r="E135" s="146" t="s">
        <v>235</v>
      </c>
      <c r="F135" s="147" t="s">
        <v>236</v>
      </c>
      <c r="G135" s="148" t="s">
        <v>126</v>
      </c>
      <c r="H135" s="149">
        <v>2.42</v>
      </c>
      <c r="I135" s="150"/>
      <c r="J135" s="151">
        <f>ROUND(I135*H135,2)</f>
        <v>0</v>
      </c>
      <c r="K135" s="147" t="s">
        <v>134</v>
      </c>
      <c r="L135" s="34"/>
      <c r="M135" s="152" t="s">
        <v>1</v>
      </c>
      <c r="N135" s="153" t="s">
        <v>38</v>
      </c>
      <c r="O135" s="59"/>
      <c r="P135" s="154">
        <f>O135*H135</f>
        <v>0</v>
      </c>
      <c r="Q135" s="154">
        <v>0</v>
      </c>
      <c r="R135" s="154">
        <f>Q135*H135</f>
        <v>0</v>
      </c>
      <c r="S135" s="154">
        <v>0.63</v>
      </c>
      <c r="T135" s="155">
        <f>S135*H135</f>
        <v>1.5246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6" t="s">
        <v>127</v>
      </c>
      <c r="AT135" s="156" t="s">
        <v>123</v>
      </c>
      <c r="AU135" s="156" t="s">
        <v>82</v>
      </c>
      <c r="AY135" s="18" t="s">
        <v>121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8" t="s">
        <v>30</v>
      </c>
      <c r="BK135" s="157">
        <f>ROUND(I135*H135,2)</f>
        <v>0</v>
      </c>
      <c r="BL135" s="18" t="s">
        <v>127</v>
      </c>
      <c r="BM135" s="156" t="s">
        <v>237</v>
      </c>
    </row>
    <row r="136" spans="1:65" s="13" customFormat="1">
      <c r="B136" s="158"/>
      <c r="D136" s="159" t="s">
        <v>129</v>
      </c>
      <c r="E136" s="160" t="s">
        <v>1</v>
      </c>
      <c r="F136" s="161" t="s">
        <v>231</v>
      </c>
      <c r="H136" s="162">
        <v>2.42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129</v>
      </c>
      <c r="AU136" s="160" t="s">
        <v>82</v>
      </c>
      <c r="AV136" s="13" t="s">
        <v>82</v>
      </c>
      <c r="AW136" s="13" t="s">
        <v>29</v>
      </c>
      <c r="AX136" s="13" t="s">
        <v>30</v>
      </c>
      <c r="AY136" s="160" t="s">
        <v>121</v>
      </c>
    </row>
    <row r="137" spans="1:65" s="2" customFormat="1" ht="24.2" customHeight="1">
      <c r="A137" s="33"/>
      <c r="B137" s="144"/>
      <c r="C137" s="145" t="s">
        <v>143</v>
      </c>
      <c r="D137" s="145" t="s">
        <v>123</v>
      </c>
      <c r="E137" s="146" t="s">
        <v>238</v>
      </c>
      <c r="F137" s="147" t="s">
        <v>239</v>
      </c>
      <c r="G137" s="148" t="s">
        <v>126</v>
      </c>
      <c r="H137" s="149">
        <v>2.42</v>
      </c>
      <c r="I137" s="150"/>
      <c r="J137" s="151">
        <f>ROUND(I137*H137,2)</f>
        <v>0</v>
      </c>
      <c r="K137" s="147" t="s">
        <v>134</v>
      </c>
      <c r="L137" s="34"/>
      <c r="M137" s="152" t="s">
        <v>1</v>
      </c>
      <c r="N137" s="153" t="s">
        <v>38</v>
      </c>
      <c r="O137" s="59"/>
      <c r="P137" s="154">
        <f>O137*H137</f>
        <v>0</v>
      </c>
      <c r="Q137" s="154">
        <v>0</v>
      </c>
      <c r="R137" s="154">
        <f>Q137*H137</f>
        <v>0</v>
      </c>
      <c r="S137" s="154">
        <v>0.28999999999999998</v>
      </c>
      <c r="T137" s="155">
        <f>S137*H137</f>
        <v>0.70179999999999998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6" t="s">
        <v>127</v>
      </c>
      <c r="AT137" s="156" t="s">
        <v>123</v>
      </c>
      <c r="AU137" s="156" t="s">
        <v>82</v>
      </c>
      <c r="AY137" s="18" t="s">
        <v>121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8" t="s">
        <v>30</v>
      </c>
      <c r="BK137" s="157">
        <f>ROUND(I137*H137,2)</f>
        <v>0</v>
      </c>
      <c r="BL137" s="18" t="s">
        <v>127</v>
      </c>
      <c r="BM137" s="156" t="s">
        <v>240</v>
      </c>
    </row>
    <row r="138" spans="1:65" s="13" customFormat="1">
      <c r="B138" s="158"/>
      <c r="D138" s="159" t="s">
        <v>129</v>
      </c>
      <c r="E138" s="160" t="s">
        <v>1</v>
      </c>
      <c r="F138" s="161" t="s">
        <v>231</v>
      </c>
      <c r="H138" s="162">
        <v>2.42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129</v>
      </c>
      <c r="AU138" s="160" t="s">
        <v>82</v>
      </c>
      <c r="AV138" s="13" t="s">
        <v>82</v>
      </c>
      <c r="AW138" s="13" t="s">
        <v>29</v>
      </c>
      <c r="AX138" s="13" t="s">
        <v>30</v>
      </c>
      <c r="AY138" s="160" t="s">
        <v>121</v>
      </c>
    </row>
    <row r="139" spans="1:65" s="2" customFormat="1" ht="16.5" customHeight="1">
      <c r="A139" s="33"/>
      <c r="B139" s="144"/>
      <c r="C139" s="145" t="s">
        <v>147</v>
      </c>
      <c r="D139" s="145" t="s">
        <v>123</v>
      </c>
      <c r="E139" s="146" t="s">
        <v>241</v>
      </c>
      <c r="F139" s="147" t="s">
        <v>242</v>
      </c>
      <c r="G139" s="148" t="s">
        <v>126</v>
      </c>
      <c r="H139" s="149">
        <v>3.52</v>
      </c>
      <c r="I139" s="150"/>
      <c r="J139" s="151">
        <f>ROUND(I139*H139,2)</f>
        <v>0</v>
      </c>
      <c r="K139" s="147" t="s">
        <v>134</v>
      </c>
      <c r="L139" s="34"/>
      <c r="M139" s="152" t="s">
        <v>1</v>
      </c>
      <c r="N139" s="153" t="s">
        <v>38</v>
      </c>
      <c r="O139" s="59"/>
      <c r="P139" s="154">
        <f>O139*H139</f>
        <v>0</v>
      </c>
      <c r="Q139" s="154">
        <v>0</v>
      </c>
      <c r="R139" s="154">
        <f>Q139*H139</f>
        <v>0</v>
      </c>
      <c r="S139" s="154">
        <v>9.8000000000000004E-2</v>
      </c>
      <c r="T139" s="155">
        <f>S139*H139</f>
        <v>0.34495999999999999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6" t="s">
        <v>127</v>
      </c>
      <c r="AT139" s="156" t="s">
        <v>123</v>
      </c>
      <c r="AU139" s="156" t="s">
        <v>82</v>
      </c>
      <c r="AY139" s="18" t="s">
        <v>121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8" t="s">
        <v>30</v>
      </c>
      <c r="BK139" s="157">
        <f>ROUND(I139*H139,2)</f>
        <v>0</v>
      </c>
      <c r="BL139" s="18" t="s">
        <v>127</v>
      </c>
      <c r="BM139" s="156" t="s">
        <v>243</v>
      </c>
    </row>
    <row r="140" spans="1:65" s="15" customFormat="1">
      <c r="B140" s="175"/>
      <c r="D140" s="159" t="s">
        <v>129</v>
      </c>
      <c r="E140" s="176" t="s">
        <v>1</v>
      </c>
      <c r="F140" s="177" t="s">
        <v>244</v>
      </c>
      <c r="H140" s="176" t="s">
        <v>1</v>
      </c>
      <c r="I140" s="178"/>
      <c r="L140" s="175"/>
      <c r="M140" s="179"/>
      <c r="N140" s="180"/>
      <c r="O140" s="180"/>
      <c r="P140" s="180"/>
      <c r="Q140" s="180"/>
      <c r="R140" s="180"/>
      <c r="S140" s="180"/>
      <c r="T140" s="181"/>
      <c r="AT140" s="176" t="s">
        <v>129</v>
      </c>
      <c r="AU140" s="176" t="s">
        <v>82</v>
      </c>
      <c r="AV140" s="15" t="s">
        <v>30</v>
      </c>
      <c r="AW140" s="15" t="s">
        <v>29</v>
      </c>
      <c r="AX140" s="15" t="s">
        <v>73</v>
      </c>
      <c r="AY140" s="176" t="s">
        <v>121</v>
      </c>
    </row>
    <row r="141" spans="1:65" s="13" customFormat="1">
      <c r="B141" s="158"/>
      <c r="D141" s="159" t="s">
        <v>129</v>
      </c>
      <c r="E141" s="160" t="s">
        <v>1</v>
      </c>
      <c r="F141" s="161" t="s">
        <v>245</v>
      </c>
      <c r="H141" s="162">
        <v>3.52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129</v>
      </c>
      <c r="AU141" s="160" t="s">
        <v>82</v>
      </c>
      <c r="AV141" s="13" t="s">
        <v>82</v>
      </c>
      <c r="AW141" s="13" t="s">
        <v>29</v>
      </c>
      <c r="AX141" s="13" t="s">
        <v>73</v>
      </c>
      <c r="AY141" s="160" t="s">
        <v>121</v>
      </c>
    </row>
    <row r="142" spans="1:65" s="14" customFormat="1">
      <c r="B142" s="167"/>
      <c r="D142" s="159" t="s">
        <v>129</v>
      </c>
      <c r="E142" s="168" t="s">
        <v>1</v>
      </c>
      <c r="F142" s="169" t="s">
        <v>156</v>
      </c>
      <c r="H142" s="170">
        <v>3.52</v>
      </c>
      <c r="I142" s="171"/>
      <c r="L142" s="167"/>
      <c r="M142" s="172"/>
      <c r="N142" s="173"/>
      <c r="O142" s="173"/>
      <c r="P142" s="173"/>
      <c r="Q142" s="173"/>
      <c r="R142" s="173"/>
      <c r="S142" s="173"/>
      <c r="T142" s="174"/>
      <c r="AT142" s="168" t="s">
        <v>129</v>
      </c>
      <c r="AU142" s="168" t="s">
        <v>82</v>
      </c>
      <c r="AV142" s="14" t="s">
        <v>127</v>
      </c>
      <c r="AW142" s="14" t="s">
        <v>29</v>
      </c>
      <c r="AX142" s="14" t="s">
        <v>30</v>
      </c>
      <c r="AY142" s="168" t="s">
        <v>121</v>
      </c>
    </row>
    <row r="143" spans="1:65" s="2" customFormat="1" ht="24.2" customHeight="1">
      <c r="A143" s="33"/>
      <c r="B143" s="144"/>
      <c r="C143" s="145" t="s">
        <v>151</v>
      </c>
      <c r="D143" s="145" t="s">
        <v>123</v>
      </c>
      <c r="E143" s="146" t="s">
        <v>246</v>
      </c>
      <c r="F143" s="147" t="s">
        <v>247</v>
      </c>
      <c r="G143" s="148" t="s">
        <v>126</v>
      </c>
      <c r="H143" s="149">
        <v>3.52</v>
      </c>
      <c r="I143" s="150"/>
      <c r="J143" s="151">
        <f>ROUND(I143*H143,2)</f>
        <v>0</v>
      </c>
      <c r="K143" s="147" t="s">
        <v>134</v>
      </c>
      <c r="L143" s="34"/>
      <c r="M143" s="152" t="s">
        <v>1</v>
      </c>
      <c r="N143" s="153" t="s">
        <v>38</v>
      </c>
      <c r="O143" s="59"/>
      <c r="P143" s="154">
        <f>O143*H143</f>
        <v>0</v>
      </c>
      <c r="Q143" s="154">
        <v>0</v>
      </c>
      <c r="R143" s="154">
        <f>Q143*H143</f>
        <v>0</v>
      </c>
      <c r="S143" s="154">
        <v>0.75</v>
      </c>
      <c r="T143" s="155">
        <f>S143*H143</f>
        <v>2.64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6" t="s">
        <v>127</v>
      </c>
      <c r="AT143" s="156" t="s">
        <v>123</v>
      </c>
      <c r="AU143" s="156" t="s">
        <v>82</v>
      </c>
      <c r="AY143" s="18" t="s">
        <v>121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8" t="s">
        <v>30</v>
      </c>
      <c r="BK143" s="157">
        <f>ROUND(I143*H143,2)</f>
        <v>0</v>
      </c>
      <c r="BL143" s="18" t="s">
        <v>127</v>
      </c>
      <c r="BM143" s="156" t="s">
        <v>248</v>
      </c>
    </row>
    <row r="144" spans="1:65" s="13" customFormat="1">
      <c r="B144" s="158"/>
      <c r="D144" s="159" t="s">
        <v>129</v>
      </c>
      <c r="E144" s="160" t="s">
        <v>1</v>
      </c>
      <c r="F144" s="161" t="s">
        <v>249</v>
      </c>
      <c r="H144" s="162">
        <v>3.52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129</v>
      </c>
      <c r="AU144" s="160" t="s">
        <v>82</v>
      </c>
      <c r="AV144" s="13" t="s">
        <v>82</v>
      </c>
      <c r="AW144" s="13" t="s">
        <v>29</v>
      </c>
      <c r="AX144" s="13" t="s">
        <v>30</v>
      </c>
      <c r="AY144" s="160" t="s">
        <v>121</v>
      </c>
    </row>
    <row r="145" spans="1:65" s="2" customFormat="1" ht="16.5" customHeight="1">
      <c r="A145" s="33"/>
      <c r="B145" s="144"/>
      <c r="C145" s="145" t="s">
        <v>157</v>
      </c>
      <c r="D145" s="145" t="s">
        <v>123</v>
      </c>
      <c r="E145" s="146" t="s">
        <v>250</v>
      </c>
      <c r="F145" s="147" t="s">
        <v>251</v>
      </c>
      <c r="G145" s="148" t="s">
        <v>252</v>
      </c>
      <c r="H145" s="149">
        <v>6</v>
      </c>
      <c r="I145" s="150"/>
      <c r="J145" s="151">
        <f>ROUND(I145*H145,2)</f>
        <v>0</v>
      </c>
      <c r="K145" s="147" t="s">
        <v>134</v>
      </c>
      <c r="L145" s="34"/>
      <c r="M145" s="152" t="s">
        <v>1</v>
      </c>
      <c r="N145" s="153" t="s">
        <v>38</v>
      </c>
      <c r="O145" s="59"/>
      <c r="P145" s="154">
        <f>O145*H145</f>
        <v>0</v>
      </c>
      <c r="Q145" s="154">
        <v>0</v>
      </c>
      <c r="R145" s="154">
        <f>Q145*H145</f>
        <v>0</v>
      </c>
      <c r="S145" s="154">
        <v>0.20499999999999999</v>
      </c>
      <c r="T145" s="155">
        <f>S145*H145</f>
        <v>1.23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6" t="s">
        <v>127</v>
      </c>
      <c r="AT145" s="156" t="s">
        <v>123</v>
      </c>
      <c r="AU145" s="156" t="s">
        <v>82</v>
      </c>
      <c r="AY145" s="18" t="s">
        <v>121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8" t="s">
        <v>30</v>
      </c>
      <c r="BK145" s="157">
        <f>ROUND(I145*H145,2)</f>
        <v>0</v>
      </c>
      <c r="BL145" s="18" t="s">
        <v>127</v>
      </c>
      <c r="BM145" s="156" t="s">
        <v>253</v>
      </c>
    </row>
    <row r="146" spans="1:65" s="13" customFormat="1">
      <c r="B146" s="158"/>
      <c r="D146" s="159" t="s">
        <v>129</v>
      </c>
      <c r="E146" s="160" t="s">
        <v>1</v>
      </c>
      <c r="F146" s="161" t="s">
        <v>254</v>
      </c>
      <c r="H146" s="162">
        <v>6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129</v>
      </c>
      <c r="AU146" s="160" t="s">
        <v>82</v>
      </c>
      <c r="AV146" s="13" t="s">
        <v>82</v>
      </c>
      <c r="AW146" s="13" t="s">
        <v>29</v>
      </c>
      <c r="AX146" s="13" t="s">
        <v>73</v>
      </c>
      <c r="AY146" s="160" t="s">
        <v>121</v>
      </c>
    </row>
    <row r="147" spans="1:65" s="14" customFormat="1">
      <c r="B147" s="167"/>
      <c r="D147" s="159" t="s">
        <v>129</v>
      </c>
      <c r="E147" s="168" t="s">
        <v>1</v>
      </c>
      <c r="F147" s="169" t="s">
        <v>156</v>
      </c>
      <c r="H147" s="170">
        <v>6</v>
      </c>
      <c r="I147" s="171"/>
      <c r="L147" s="167"/>
      <c r="M147" s="172"/>
      <c r="N147" s="173"/>
      <c r="O147" s="173"/>
      <c r="P147" s="173"/>
      <c r="Q147" s="173"/>
      <c r="R147" s="173"/>
      <c r="S147" s="173"/>
      <c r="T147" s="174"/>
      <c r="AT147" s="168" t="s">
        <v>129</v>
      </c>
      <c r="AU147" s="168" t="s">
        <v>82</v>
      </c>
      <c r="AV147" s="14" t="s">
        <v>127</v>
      </c>
      <c r="AW147" s="14" t="s">
        <v>29</v>
      </c>
      <c r="AX147" s="14" t="s">
        <v>30</v>
      </c>
      <c r="AY147" s="168" t="s">
        <v>121</v>
      </c>
    </row>
    <row r="148" spans="1:65" s="2" customFormat="1" ht="16.5" customHeight="1">
      <c r="A148" s="33"/>
      <c r="B148" s="144"/>
      <c r="C148" s="145" t="s">
        <v>159</v>
      </c>
      <c r="D148" s="145" t="s">
        <v>123</v>
      </c>
      <c r="E148" s="146" t="s">
        <v>255</v>
      </c>
      <c r="F148" s="147" t="s">
        <v>256</v>
      </c>
      <c r="G148" s="148" t="s">
        <v>126</v>
      </c>
      <c r="H148" s="149">
        <v>55.494999999999997</v>
      </c>
      <c r="I148" s="150"/>
      <c r="J148" s="151">
        <f>ROUND(I148*H148,2)</f>
        <v>0</v>
      </c>
      <c r="K148" s="147" t="s">
        <v>134</v>
      </c>
      <c r="L148" s="34"/>
      <c r="M148" s="152" t="s">
        <v>1</v>
      </c>
      <c r="N148" s="153" t="s">
        <v>38</v>
      </c>
      <c r="O148" s="59"/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6" t="s">
        <v>127</v>
      </c>
      <c r="AT148" s="156" t="s">
        <v>123</v>
      </c>
      <c r="AU148" s="156" t="s">
        <v>82</v>
      </c>
      <c r="AY148" s="18" t="s">
        <v>121</v>
      </c>
      <c r="BE148" s="157">
        <f>IF(N148="základní",J148,0)</f>
        <v>0</v>
      </c>
      <c r="BF148" s="157">
        <f>IF(N148="snížená",J148,0)</f>
        <v>0</v>
      </c>
      <c r="BG148" s="157">
        <f>IF(N148="zákl. přenesená",J148,0)</f>
        <v>0</v>
      </c>
      <c r="BH148" s="157">
        <f>IF(N148="sníž. přenesená",J148,0)</f>
        <v>0</v>
      </c>
      <c r="BI148" s="157">
        <f>IF(N148="nulová",J148,0)</f>
        <v>0</v>
      </c>
      <c r="BJ148" s="18" t="s">
        <v>30</v>
      </c>
      <c r="BK148" s="157">
        <f>ROUND(I148*H148,2)</f>
        <v>0</v>
      </c>
      <c r="BL148" s="18" t="s">
        <v>127</v>
      </c>
      <c r="BM148" s="156" t="s">
        <v>257</v>
      </c>
    </row>
    <row r="149" spans="1:65" s="13" customFormat="1">
      <c r="B149" s="158"/>
      <c r="D149" s="159" t="s">
        <v>129</v>
      </c>
      <c r="E149" s="160" t="s">
        <v>1</v>
      </c>
      <c r="F149" s="161" t="s">
        <v>258</v>
      </c>
      <c r="H149" s="162">
        <v>55.494999999999997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129</v>
      </c>
      <c r="AU149" s="160" t="s">
        <v>82</v>
      </c>
      <c r="AV149" s="13" t="s">
        <v>82</v>
      </c>
      <c r="AW149" s="13" t="s">
        <v>29</v>
      </c>
      <c r="AX149" s="13" t="s">
        <v>73</v>
      </c>
      <c r="AY149" s="160" t="s">
        <v>121</v>
      </c>
    </row>
    <row r="150" spans="1:65" s="14" customFormat="1">
      <c r="B150" s="167"/>
      <c r="D150" s="159" t="s">
        <v>129</v>
      </c>
      <c r="E150" s="168" t="s">
        <v>1</v>
      </c>
      <c r="F150" s="169" t="s">
        <v>156</v>
      </c>
      <c r="H150" s="170">
        <v>55.494999999999997</v>
      </c>
      <c r="I150" s="171"/>
      <c r="L150" s="167"/>
      <c r="M150" s="172"/>
      <c r="N150" s="173"/>
      <c r="O150" s="173"/>
      <c r="P150" s="173"/>
      <c r="Q150" s="173"/>
      <c r="R150" s="173"/>
      <c r="S150" s="173"/>
      <c r="T150" s="174"/>
      <c r="AT150" s="168" t="s">
        <v>129</v>
      </c>
      <c r="AU150" s="168" t="s">
        <v>82</v>
      </c>
      <c r="AV150" s="14" t="s">
        <v>127</v>
      </c>
      <c r="AW150" s="14" t="s">
        <v>29</v>
      </c>
      <c r="AX150" s="14" t="s">
        <v>30</v>
      </c>
      <c r="AY150" s="168" t="s">
        <v>121</v>
      </c>
    </row>
    <row r="151" spans="1:65" s="2" customFormat="1" ht="24.2" customHeight="1">
      <c r="A151" s="33"/>
      <c r="B151" s="144"/>
      <c r="C151" s="145" t="s">
        <v>163</v>
      </c>
      <c r="D151" s="145" t="s">
        <v>123</v>
      </c>
      <c r="E151" s="146" t="s">
        <v>259</v>
      </c>
      <c r="F151" s="147" t="s">
        <v>260</v>
      </c>
      <c r="G151" s="148" t="s">
        <v>261</v>
      </c>
      <c r="H151" s="149">
        <v>13.5</v>
      </c>
      <c r="I151" s="150"/>
      <c r="J151" s="151">
        <f>ROUND(I151*H151,2)</f>
        <v>0</v>
      </c>
      <c r="K151" s="147" t="s">
        <v>134</v>
      </c>
      <c r="L151" s="34"/>
      <c r="M151" s="152" t="s">
        <v>1</v>
      </c>
      <c r="N151" s="153" t="s">
        <v>38</v>
      </c>
      <c r="O151" s="59"/>
      <c r="P151" s="154">
        <f>O151*H151</f>
        <v>0</v>
      </c>
      <c r="Q151" s="154">
        <v>3.0000000000000001E-5</v>
      </c>
      <c r="R151" s="154">
        <f>Q151*H151</f>
        <v>4.0500000000000003E-4</v>
      </c>
      <c r="S151" s="154">
        <v>0</v>
      </c>
      <c r="T151" s="15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6" t="s">
        <v>127</v>
      </c>
      <c r="AT151" s="156" t="s">
        <v>123</v>
      </c>
      <c r="AU151" s="156" t="s">
        <v>82</v>
      </c>
      <c r="AY151" s="18" t="s">
        <v>121</v>
      </c>
      <c r="BE151" s="157">
        <f>IF(N151="základní",J151,0)</f>
        <v>0</v>
      </c>
      <c r="BF151" s="157">
        <f>IF(N151="snížená",J151,0)</f>
        <v>0</v>
      </c>
      <c r="BG151" s="157">
        <f>IF(N151="zákl. přenesená",J151,0)</f>
        <v>0</v>
      </c>
      <c r="BH151" s="157">
        <f>IF(N151="sníž. přenesená",J151,0)</f>
        <v>0</v>
      </c>
      <c r="BI151" s="157">
        <f>IF(N151="nulová",J151,0)</f>
        <v>0</v>
      </c>
      <c r="BJ151" s="18" t="s">
        <v>30</v>
      </c>
      <c r="BK151" s="157">
        <f>ROUND(I151*H151,2)</f>
        <v>0</v>
      </c>
      <c r="BL151" s="18" t="s">
        <v>127</v>
      </c>
      <c r="BM151" s="156" t="s">
        <v>262</v>
      </c>
    </row>
    <row r="152" spans="1:65" s="15" customFormat="1">
      <c r="B152" s="175"/>
      <c r="D152" s="159" t="s">
        <v>129</v>
      </c>
      <c r="E152" s="176" t="s">
        <v>1</v>
      </c>
      <c r="F152" s="177" t="s">
        <v>263</v>
      </c>
      <c r="H152" s="176" t="s">
        <v>1</v>
      </c>
      <c r="I152" s="178"/>
      <c r="L152" s="175"/>
      <c r="M152" s="179"/>
      <c r="N152" s="180"/>
      <c r="O152" s="180"/>
      <c r="P152" s="180"/>
      <c r="Q152" s="180"/>
      <c r="R152" s="180"/>
      <c r="S152" s="180"/>
      <c r="T152" s="181"/>
      <c r="AT152" s="176" t="s">
        <v>129</v>
      </c>
      <c r="AU152" s="176" t="s">
        <v>82</v>
      </c>
      <c r="AV152" s="15" t="s">
        <v>30</v>
      </c>
      <c r="AW152" s="15" t="s">
        <v>29</v>
      </c>
      <c r="AX152" s="15" t="s">
        <v>73</v>
      </c>
      <c r="AY152" s="176" t="s">
        <v>121</v>
      </c>
    </row>
    <row r="153" spans="1:65" s="13" customFormat="1">
      <c r="B153" s="158"/>
      <c r="D153" s="159" t="s">
        <v>129</v>
      </c>
      <c r="E153" s="160" t="s">
        <v>1</v>
      </c>
      <c r="F153" s="161" t="s">
        <v>264</v>
      </c>
      <c r="H153" s="162">
        <v>13.5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129</v>
      </c>
      <c r="AU153" s="160" t="s">
        <v>82</v>
      </c>
      <c r="AV153" s="13" t="s">
        <v>82</v>
      </c>
      <c r="AW153" s="13" t="s">
        <v>29</v>
      </c>
      <c r="AX153" s="13" t="s">
        <v>30</v>
      </c>
      <c r="AY153" s="160" t="s">
        <v>121</v>
      </c>
    </row>
    <row r="154" spans="1:65" s="2" customFormat="1" ht="24.2" customHeight="1">
      <c r="A154" s="33"/>
      <c r="B154" s="144"/>
      <c r="C154" s="145" t="s">
        <v>167</v>
      </c>
      <c r="D154" s="145" t="s">
        <v>123</v>
      </c>
      <c r="E154" s="146" t="s">
        <v>265</v>
      </c>
      <c r="F154" s="147" t="s">
        <v>266</v>
      </c>
      <c r="G154" s="148" t="s">
        <v>267</v>
      </c>
      <c r="H154" s="149">
        <v>18</v>
      </c>
      <c r="I154" s="150"/>
      <c r="J154" s="151">
        <f>ROUND(I154*H154,2)</f>
        <v>0</v>
      </c>
      <c r="K154" s="147" t="s">
        <v>134</v>
      </c>
      <c r="L154" s="34"/>
      <c r="M154" s="152" t="s">
        <v>1</v>
      </c>
      <c r="N154" s="153" t="s">
        <v>38</v>
      </c>
      <c r="O154" s="59"/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6" t="s">
        <v>127</v>
      </c>
      <c r="AT154" s="156" t="s">
        <v>123</v>
      </c>
      <c r="AU154" s="156" t="s">
        <v>82</v>
      </c>
      <c r="AY154" s="18" t="s">
        <v>121</v>
      </c>
      <c r="BE154" s="157">
        <f>IF(N154="základní",J154,0)</f>
        <v>0</v>
      </c>
      <c r="BF154" s="157">
        <f>IF(N154="snížená",J154,0)</f>
        <v>0</v>
      </c>
      <c r="BG154" s="157">
        <f>IF(N154="zákl. přenesená",J154,0)</f>
        <v>0</v>
      </c>
      <c r="BH154" s="157">
        <f>IF(N154="sníž. přenesená",J154,0)</f>
        <v>0</v>
      </c>
      <c r="BI154" s="157">
        <f>IF(N154="nulová",J154,0)</f>
        <v>0</v>
      </c>
      <c r="BJ154" s="18" t="s">
        <v>30</v>
      </c>
      <c r="BK154" s="157">
        <f>ROUND(I154*H154,2)</f>
        <v>0</v>
      </c>
      <c r="BL154" s="18" t="s">
        <v>127</v>
      </c>
      <c r="BM154" s="156" t="s">
        <v>268</v>
      </c>
    </row>
    <row r="155" spans="1:65" s="13" customFormat="1">
      <c r="B155" s="158"/>
      <c r="D155" s="159" t="s">
        <v>129</v>
      </c>
      <c r="E155" s="160" t="s">
        <v>1</v>
      </c>
      <c r="F155" s="161" t="s">
        <v>212</v>
      </c>
      <c r="H155" s="162">
        <v>18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129</v>
      </c>
      <c r="AU155" s="160" t="s">
        <v>82</v>
      </c>
      <c r="AV155" s="13" t="s">
        <v>82</v>
      </c>
      <c r="AW155" s="13" t="s">
        <v>29</v>
      </c>
      <c r="AX155" s="13" t="s">
        <v>30</v>
      </c>
      <c r="AY155" s="160" t="s">
        <v>121</v>
      </c>
    </row>
    <row r="156" spans="1:65" s="2" customFormat="1" ht="24.2" customHeight="1">
      <c r="A156" s="33"/>
      <c r="B156" s="144"/>
      <c r="C156" s="145" t="s">
        <v>8</v>
      </c>
      <c r="D156" s="145" t="s">
        <v>123</v>
      </c>
      <c r="E156" s="146" t="s">
        <v>269</v>
      </c>
      <c r="F156" s="147" t="s">
        <v>270</v>
      </c>
      <c r="G156" s="148" t="s">
        <v>252</v>
      </c>
      <c r="H156" s="149">
        <v>1.1000000000000001</v>
      </c>
      <c r="I156" s="150"/>
      <c r="J156" s="151">
        <f>ROUND(I156*H156,2)</f>
        <v>0</v>
      </c>
      <c r="K156" s="147" t="s">
        <v>134</v>
      </c>
      <c r="L156" s="34"/>
      <c r="M156" s="152" t="s">
        <v>1</v>
      </c>
      <c r="N156" s="153" t="s">
        <v>38</v>
      </c>
      <c r="O156" s="59"/>
      <c r="P156" s="154">
        <f>O156*H156</f>
        <v>0</v>
      </c>
      <c r="Q156" s="154">
        <v>8.6800000000000002E-3</v>
      </c>
      <c r="R156" s="154">
        <f>Q156*H156</f>
        <v>9.5480000000000009E-3</v>
      </c>
      <c r="S156" s="154">
        <v>0</v>
      </c>
      <c r="T156" s="155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6" t="s">
        <v>127</v>
      </c>
      <c r="AT156" s="156" t="s">
        <v>123</v>
      </c>
      <c r="AU156" s="156" t="s">
        <v>82</v>
      </c>
      <c r="AY156" s="18" t="s">
        <v>121</v>
      </c>
      <c r="BE156" s="157">
        <f>IF(N156="základní",J156,0)</f>
        <v>0</v>
      </c>
      <c r="BF156" s="157">
        <f>IF(N156="snížená",J156,0)</f>
        <v>0</v>
      </c>
      <c r="BG156" s="157">
        <f>IF(N156="zákl. přenesená",J156,0)</f>
        <v>0</v>
      </c>
      <c r="BH156" s="157">
        <f>IF(N156="sníž. přenesená",J156,0)</f>
        <v>0</v>
      </c>
      <c r="BI156" s="157">
        <f>IF(N156="nulová",J156,0)</f>
        <v>0</v>
      </c>
      <c r="BJ156" s="18" t="s">
        <v>30</v>
      </c>
      <c r="BK156" s="157">
        <f>ROUND(I156*H156,2)</f>
        <v>0</v>
      </c>
      <c r="BL156" s="18" t="s">
        <v>127</v>
      </c>
      <c r="BM156" s="156" t="s">
        <v>271</v>
      </c>
    </row>
    <row r="157" spans="1:65" s="13" customFormat="1">
      <c r="B157" s="158"/>
      <c r="D157" s="159" t="s">
        <v>129</v>
      </c>
      <c r="E157" s="160" t="s">
        <v>1</v>
      </c>
      <c r="F157" s="161" t="s">
        <v>272</v>
      </c>
      <c r="H157" s="162">
        <v>1.1000000000000001</v>
      </c>
      <c r="I157" s="163"/>
      <c r="L157" s="158"/>
      <c r="M157" s="164"/>
      <c r="N157" s="165"/>
      <c r="O157" s="165"/>
      <c r="P157" s="165"/>
      <c r="Q157" s="165"/>
      <c r="R157" s="165"/>
      <c r="S157" s="165"/>
      <c r="T157" s="166"/>
      <c r="AT157" s="160" t="s">
        <v>129</v>
      </c>
      <c r="AU157" s="160" t="s">
        <v>82</v>
      </c>
      <c r="AV157" s="13" t="s">
        <v>82</v>
      </c>
      <c r="AW157" s="13" t="s">
        <v>29</v>
      </c>
      <c r="AX157" s="13" t="s">
        <v>73</v>
      </c>
      <c r="AY157" s="160" t="s">
        <v>121</v>
      </c>
    </row>
    <row r="158" spans="1:65" s="14" customFormat="1">
      <c r="B158" s="167"/>
      <c r="D158" s="159" t="s">
        <v>129</v>
      </c>
      <c r="E158" s="168" t="s">
        <v>1</v>
      </c>
      <c r="F158" s="169" t="s">
        <v>156</v>
      </c>
      <c r="H158" s="170">
        <v>1.1000000000000001</v>
      </c>
      <c r="I158" s="171"/>
      <c r="L158" s="167"/>
      <c r="M158" s="172"/>
      <c r="N158" s="173"/>
      <c r="O158" s="173"/>
      <c r="P158" s="173"/>
      <c r="Q158" s="173"/>
      <c r="R158" s="173"/>
      <c r="S158" s="173"/>
      <c r="T158" s="174"/>
      <c r="AT158" s="168" t="s">
        <v>129</v>
      </c>
      <c r="AU158" s="168" t="s">
        <v>82</v>
      </c>
      <c r="AV158" s="14" t="s">
        <v>127</v>
      </c>
      <c r="AW158" s="14" t="s">
        <v>29</v>
      </c>
      <c r="AX158" s="14" t="s">
        <v>30</v>
      </c>
      <c r="AY158" s="168" t="s">
        <v>121</v>
      </c>
    </row>
    <row r="159" spans="1:65" s="2" customFormat="1" ht="24.2" customHeight="1">
      <c r="A159" s="33"/>
      <c r="B159" s="144"/>
      <c r="C159" s="145" t="s">
        <v>179</v>
      </c>
      <c r="D159" s="145" t="s">
        <v>123</v>
      </c>
      <c r="E159" s="146" t="s">
        <v>273</v>
      </c>
      <c r="F159" s="147" t="s">
        <v>274</v>
      </c>
      <c r="G159" s="148" t="s">
        <v>252</v>
      </c>
      <c r="H159" s="149">
        <v>5.5</v>
      </c>
      <c r="I159" s="150"/>
      <c r="J159" s="151">
        <f>ROUND(I159*H159,2)</f>
        <v>0</v>
      </c>
      <c r="K159" s="147" t="s">
        <v>134</v>
      </c>
      <c r="L159" s="34"/>
      <c r="M159" s="152" t="s">
        <v>1</v>
      </c>
      <c r="N159" s="153" t="s">
        <v>38</v>
      </c>
      <c r="O159" s="59"/>
      <c r="P159" s="154">
        <f>O159*H159</f>
        <v>0</v>
      </c>
      <c r="Q159" s="154">
        <v>3.6900000000000002E-2</v>
      </c>
      <c r="R159" s="154">
        <f>Q159*H159</f>
        <v>0.20295000000000002</v>
      </c>
      <c r="S159" s="154">
        <v>0</v>
      </c>
      <c r="T159" s="15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6" t="s">
        <v>127</v>
      </c>
      <c r="AT159" s="156" t="s">
        <v>123</v>
      </c>
      <c r="AU159" s="156" t="s">
        <v>82</v>
      </c>
      <c r="AY159" s="18" t="s">
        <v>121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8" t="s">
        <v>30</v>
      </c>
      <c r="BK159" s="157">
        <f>ROUND(I159*H159,2)</f>
        <v>0</v>
      </c>
      <c r="BL159" s="18" t="s">
        <v>127</v>
      </c>
      <c r="BM159" s="156" t="s">
        <v>275</v>
      </c>
    </row>
    <row r="160" spans="1:65" s="13" customFormat="1">
      <c r="B160" s="158"/>
      <c r="D160" s="159" t="s">
        <v>129</v>
      </c>
      <c r="E160" s="160" t="s">
        <v>1</v>
      </c>
      <c r="F160" s="161" t="s">
        <v>276</v>
      </c>
      <c r="H160" s="162">
        <v>5.5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129</v>
      </c>
      <c r="AU160" s="160" t="s">
        <v>82</v>
      </c>
      <c r="AV160" s="13" t="s">
        <v>82</v>
      </c>
      <c r="AW160" s="13" t="s">
        <v>29</v>
      </c>
      <c r="AX160" s="13" t="s">
        <v>73</v>
      </c>
      <c r="AY160" s="160" t="s">
        <v>121</v>
      </c>
    </row>
    <row r="161" spans="1:65" s="14" customFormat="1">
      <c r="B161" s="167"/>
      <c r="D161" s="159" t="s">
        <v>129</v>
      </c>
      <c r="E161" s="168" t="s">
        <v>1</v>
      </c>
      <c r="F161" s="169" t="s">
        <v>156</v>
      </c>
      <c r="H161" s="170">
        <v>5.5</v>
      </c>
      <c r="I161" s="171"/>
      <c r="L161" s="167"/>
      <c r="M161" s="172"/>
      <c r="N161" s="173"/>
      <c r="O161" s="173"/>
      <c r="P161" s="173"/>
      <c r="Q161" s="173"/>
      <c r="R161" s="173"/>
      <c r="S161" s="173"/>
      <c r="T161" s="174"/>
      <c r="AT161" s="168" t="s">
        <v>129</v>
      </c>
      <c r="AU161" s="168" t="s">
        <v>82</v>
      </c>
      <c r="AV161" s="14" t="s">
        <v>127</v>
      </c>
      <c r="AW161" s="14" t="s">
        <v>29</v>
      </c>
      <c r="AX161" s="14" t="s">
        <v>30</v>
      </c>
      <c r="AY161" s="168" t="s">
        <v>121</v>
      </c>
    </row>
    <row r="162" spans="1:65" s="2" customFormat="1" ht="16.5" customHeight="1">
      <c r="A162" s="33"/>
      <c r="B162" s="144"/>
      <c r="C162" s="145" t="s">
        <v>185</v>
      </c>
      <c r="D162" s="145" t="s">
        <v>123</v>
      </c>
      <c r="E162" s="146" t="s">
        <v>277</v>
      </c>
      <c r="F162" s="147" t="s">
        <v>278</v>
      </c>
      <c r="G162" s="148" t="s">
        <v>252</v>
      </c>
      <c r="H162" s="149">
        <v>10</v>
      </c>
      <c r="I162" s="150"/>
      <c r="J162" s="151">
        <f>ROUND(I162*H162,2)</f>
        <v>0</v>
      </c>
      <c r="K162" s="147" t="s">
        <v>134</v>
      </c>
      <c r="L162" s="34"/>
      <c r="M162" s="152" t="s">
        <v>1</v>
      </c>
      <c r="N162" s="153" t="s">
        <v>38</v>
      </c>
      <c r="O162" s="59"/>
      <c r="P162" s="154">
        <f>O162*H162</f>
        <v>0</v>
      </c>
      <c r="Q162" s="154">
        <v>6.9999999999999994E-5</v>
      </c>
      <c r="R162" s="154">
        <f>Q162*H162</f>
        <v>6.9999999999999988E-4</v>
      </c>
      <c r="S162" s="154">
        <v>0</v>
      </c>
      <c r="T162" s="155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6" t="s">
        <v>127</v>
      </c>
      <c r="AT162" s="156" t="s">
        <v>123</v>
      </c>
      <c r="AU162" s="156" t="s">
        <v>82</v>
      </c>
      <c r="AY162" s="18" t="s">
        <v>121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8" t="s">
        <v>30</v>
      </c>
      <c r="BK162" s="157">
        <f>ROUND(I162*H162,2)</f>
        <v>0</v>
      </c>
      <c r="BL162" s="18" t="s">
        <v>127</v>
      </c>
      <c r="BM162" s="156" t="s">
        <v>279</v>
      </c>
    </row>
    <row r="163" spans="1:65" s="13" customFormat="1">
      <c r="B163" s="158"/>
      <c r="D163" s="159" t="s">
        <v>129</v>
      </c>
      <c r="E163" s="160" t="s">
        <v>1</v>
      </c>
      <c r="F163" s="161" t="s">
        <v>280</v>
      </c>
      <c r="H163" s="162">
        <v>10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129</v>
      </c>
      <c r="AU163" s="160" t="s">
        <v>82</v>
      </c>
      <c r="AV163" s="13" t="s">
        <v>82</v>
      </c>
      <c r="AW163" s="13" t="s">
        <v>29</v>
      </c>
      <c r="AX163" s="13" t="s">
        <v>73</v>
      </c>
      <c r="AY163" s="160" t="s">
        <v>121</v>
      </c>
    </row>
    <row r="164" spans="1:65" s="14" customFormat="1">
      <c r="B164" s="167"/>
      <c r="D164" s="159" t="s">
        <v>129</v>
      </c>
      <c r="E164" s="168" t="s">
        <v>1</v>
      </c>
      <c r="F164" s="169" t="s">
        <v>156</v>
      </c>
      <c r="H164" s="170">
        <v>10</v>
      </c>
      <c r="I164" s="171"/>
      <c r="L164" s="167"/>
      <c r="M164" s="172"/>
      <c r="N164" s="173"/>
      <c r="O164" s="173"/>
      <c r="P164" s="173"/>
      <c r="Q164" s="173"/>
      <c r="R164" s="173"/>
      <c r="S164" s="173"/>
      <c r="T164" s="174"/>
      <c r="AT164" s="168" t="s">
        <v>129</v>
      </c>
      <c r="AU164" s="168" t="s">
        <v>82</v>
      </c>
      <c r="AV164" s="14" t="s">
        <v>127</v>
      </c>
      <c r="AW164" s="14" t="s">
        <v>29</v>
      </c>
      <c r="AX164" s="14" t="s">
        <v>30</v>
      </c>
      <c r="AY164" s="168" t="s">
        <v>121</v>
      </c>
    </row>
    <row r="165" spans="1:65" s="2" customFormat="1" ht="33" customHeight="1">
      <c r="A165" s="33"/>
      <c r="B165" s="144"/>
      <c r="C165" s="145" t="s">
        <v>189</v>
      </c>
      <c r="D165" s="145" t="s">
        <v>123</v>
      </c>
      <c r="E165" s="146" t="s">
        <v>281</v>
      </c>
      <c r="F165" s="147" t="s">
        <v>282</v>
      </c>
      <c r="G165" s="148" t="s">
        <v>252</v>
      </c>
      <c r="H165" s="149">
        <v>10</v>
      </c>
      <c r="I165" s="150"/>
      <c r="J165" s="151">
        <f>ROUND(I165*H165,2)</f>
        <v>0</v>
      </c>
      <c r="K165" s="147" t="s">
        <v>1</v>
      </c>
      <c r="L165" s="34"/>
      <c r="M165" s="152" t="s">
        <v>1</v>
      </c>
      <c r="N165" s="153" t="s">
        <v>38</v>
      </c>
      <c r="O165" s="59"/>
      <c r="P165" s="154">
        <f>O165*H165</f>
        <v>0</v>
      </c>
      <c r="Q165" s="154">
        <v>7.9200000000000007E-2</v>
      </c>
      <c r="R165" s="154">
        <f>Q165*H165</f>
        <v>0.79200000000000004</v>
      </c>
      <c r="S165" s="154">
        <v>0</v>
      </c>
      <c r="T165" s="15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6" t="s">
        <v>127</v>
      </c>
      <c r="AT165" s="156" t="s">
        <v>123</v>
      </c>
      <c r="AU165" s="156" t="s">
        <v>82</v>
      </c>
      <c r="AY165" s="18" t="s">
        <v>121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8" t="s">
        <v>30</v>
      </c>
      <c r="BK165" s="157">
        <f>ROUND(I165*H165,2)</f>
        <v>0</v>
      </c>
      <c r="BL165" s="18" t="s">
        <v>127</v>
      </c>
      <c r="BM165" s="156" t="s">
        <v>283</v>
      </c>
    </row>
    <row r="166" spans="1:65" s="13" customFormat="1">
      <c r="B166" s="158"/>
      <c r="D166" s="159" t="s">
        <v>129</v>
      </c>
      <c r="E166" s="160" t="s">
        <v>1</v>
      </c>
      <c r="F166" s="161" t="s">
        <v>163</v>
      </c>
      <c r="H166" s="162">
        <v>10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129</v>
      </c>
      <c r="AU166" s="160" t="s">
        <v>82</v>
      </c>
      <c r="AV166" s="13" t="s">
        <v>82</v>
      </c>
      <c r="AW166" s="13" t="s">
        <v>29</v>
      </c>
      <c r="AX166" s="13" t="s">
        <v>30</v>
      </c>
      <c r="AY166" s="160" t="s">
        <v>121</v>
      </c>
    </row>
    <row r="167" spans="1:65" s="2" customFormat="1" ht="24.2" customHeight="1">
      <c r="A167" s="33"/>
      <c r="B167" s="144"/>
      <c r="C167" s="145" t="s">
        <v>195</v>
      </c>
      <c r="D167" s="145" t="s">
        <v>123</v>
      </c>
      <c r="E167" s="146" t="s">
        <v>284</v>
      </c>
      <c r="F167" s="147" t="s">
        <v>285</v>
      </c>
      <c r="G167" s="148" t="s">
        <v>182</v>
      </c>
      <c r="H167" s="149">
        <v>16.581</v>
      </c>
      <c r="I167" s="150"/>
      <c r="J167" s="151">
        <f>ROUND(I167*H167,2)</f>
        <v>0</v>
      </c>
      <c r="K167" s="147" t="s">
        <v>134</v>
      </c>
      <c r="L167" s="34"/>
      <c r="M167" s="152" t="s">
        <v>1</v>
      </c>
      <c r="N167" s="153" t="s">
        <v>38</v>
      </c>
      <c r="O167" s="59"/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6" t="s">
        <v>127</v>
      </c>
      <c r="AT167" s="156" t="s">
        <v>123</v>
      </c>
      <c r="AU167" s="156" t="s">
        <v>82</v>
      </c>
      <c r="AY167" s="18" t="s">
        <v>121</v>
      </c>
      <c r="BE167" s="157">
        <f>IF(N167="základní",J167,0)</f>
        <v>0</v>
      </c>
      <c r="BF167" s="157">
        <f>IF(N167="snížená",J167,0)</f>
        <v>0</v>
      </c>
      <c r="BG167" s="157">
        <f>IF(N167="zákl. přenesená",J167,0)</f>
        <v>0</v>
      </c>
      <c r="BH167" s="157">
        <f>IF(N167="sníž. přenesená",J167,0)</f>
        <v>0</v>
      </c>
      <c r="BI167" s="157">
        <f>IF(N167="nulová",J167,0)</f>
        <v>0</v>
      </c>
      <c r="BJ167" s="18" t="s">
        <v>30</v>
      </c>
      <c r="BK167" s="157">
        <f>ROUND(I167*H167,2)</f>
        <v>0</v>
      </c>
      <c r="BL167" s="18" t="s">
        <v>127</v>
      </c>
      <c r="BM167" s="156" t="s">
        <v>286</v>
      </c>
    </row>
    <row r="168" spans="1:65" s="13" customFormat="1">
      <c r="B168" s="158"/>
      <c r="D168" s="159" t="s">
        <v>129</v>
      </c>
      <c r="E168" s="160" t="s">
        <v>1</v>
      </c>
      <c r="F168" s="161" t="s">
        <v>287</v>
      </c>
      <c r="H168" s="162">
        <v>16.581</v>
      </c>
      <c r="I168" s="163"/>
      <c r="L168" s="158"/>
      <c r="M168" s="164"/>
      <c r="N168" s="165"/>
      <c r="O168" s="165"/>
      <c r="P168" s="165"/>
      <c r="Q168" s="165"/>
      <c r="R168" s="165"/>
      <c r="S168" s="165"/>
      <c r="T168" s="166"/>
      <c r="AT168" s="160" t="s">
        <v>129</v>
      </c>
      <c r="AU168" s="160" t="s">
        <v>82</v>
      </c>
      <c r="AV168" s="13" t="s">
        <v>82</v>
      </c>
      <c r="AW168" s="13" t="s">
        <v>29</v>
      </c>
      <c r="AX168" s="13" t="s">
        <v>30</v>
      </c>
      <c r="AY168" s="160" t="s">
        <v>121</v>
      </c>
    </row>
    <row r="169" spans="1:65" s="2" customFormat="1" ht="49.15" customHeight="1">
      <c r="A169" s="33"/>
      <c r="B169" s="144"/>
      <c r="C169" s="145" t="s">
        <v>206</v>
      </c>
      <c r="D169" s="145" t="s">
        <v>123</v>
      </c>
      <c r="E169" s="146" t="s">
        <v>288</v>
      </c>
      <c r="F169" s="147" t="s">
        <v>289</v>
      </c>
      <c r="G169" s="148" t="s">
        <v>182</v>
      </c>
      <c r="H169" s="149">
        <v>41.453000000000003</v>
      </c>
      <c r="I169" s="150"/>
      <c r="J169" s="151">
        <f>ROUND(I169*H169,2)</f>
        <v>0</v>
      </c>
      <c r="K169" s="147" t="s">
        <v>134</v>
      </c>
      <c r="L169" s="34"/>
      <c r="M169" s="152" t="s">
        <v>1</v>
      </c>
      <c r="N169" s="153" t="s">
        <v>38</v>
      </c>
      <c r="O169" s="59"/>
      <c r="P169" s="154">
        <f>O169*H169</f>
        <v>0</v>
      </c>
      <c r="Q169" s="154">
        <v>0</v>
      </c>
      <c r="R169" s="154">
        <f>Q169*H169</f>
        <v>0</v>
      </c>
      <c r="S169" s="154">
        <v>0</v>
      </c>
      <c r="T169" s="15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56" t="s">
        <v>127</v>
      </c>
      <c r="AT169" s="156" t="s">
        <v>123</v>
      </c>
      <c r="AU169" s="156" t="s">
        <v>82</v>
      </c>
      <c r="AY169" s="18" t="s">
        <v>121</v>
      </c>
      <c r="BE169" s="157">
        <f>IF(N169="základní",J169,0)</f>
        <v>0</v>
      </c>
      <c r="BF169" s="157">
        <f>IF(N169="snížená",J169,0)</f>
        <v>0</v>
      </c>
      <c r="BG169" s="157">
        <f>IF(N169="zákl. přenesená",J169,0)</f>
        <v>0</v>
      </c>
      <c r="BH169" s="157">
        <f>IF(N169="sníž. přenesená",J169,0)</f>
        <v>0</v>
      </c>
      <c r="BI169" s="157">
        <f>IF(N169="nulová",J169,0)</f>
        <v>0</v>
      </c>
      <c r="BJ169" s="18" t="s">
        <v>30</v>
      </c>
      <c r="BK169" s="157">
        <f>ROUND(I169*H169,2)</f>
        <v>0</v>
      </c>
      <c r="BL169" s="18" t="s">
        <v>127</v>
      </c>
      <c r="BM169" s="156" t="s">
        <v>290</v>
      </c>
    </row>
    <row r="170" spans="1:65" s="15" customFormat="1">
      <c r="B170" s="175"/>
      <c r="D170" s="159" t="s">
        <v>129</v>
      </c>
      <c r="E170" s="176" t="s">
        <v>1</v>
      </c>
      <c r="F170" s="177" t="s">
        <v>291</v>
      </c>
      <c r="H170" s="176" t="s">
        <v>1</v>
      </c>
      <c r="I170" s="178"/>
      <c r="L170" s="175"/>
      <c r="M170" s="179"/>
      <c r="N170" s="180"/>
      <c r="O170" s="180"/>
      <c r="P170" s="180"/>
      <c r="Q170" s="180"/>
      <c r="R170" s="180"/>
      <c r="S170" s="180"/>
      <c r="T170" s="181"/>
      <c r="AT170" s="176" t="s">
        <v>129</v>
      </c>
      <c r="AU170" s="176" t="s">
        <v>82</v>
      </c>
      <c r="AV170" s="15" t="s">
        <v>30</v>
      </c>
      <c r="AW170" s="15" t="s">
        <v>29</v>
      </c>
      <c r="AX170" s="15" t="s">
        <v>73</v>
      </c>
      <c r="AY170" s="176" t="s">
        <v>121</v>
      </c>
    </row>
    <row r="171" spans="1:65" s="13" customFormat="1">
      <c r="B171" s="158"/>
      <c r="D171" s="159" t="s">
        <v>129</v>
      </c>
      <c r="E171" s="160" t="s">
        <v>1</v>
      </c>
      <c r="F171" s="161" t="s">
        <v>292</v>
      </c>
      <c r="H171" s="162">
        <v>32.993000000000002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129</v>
      </c>
      <c r="AU171" s="160" t="s">
        <v>82</v>
      </c>
      <c r="AV171" s="13" t="s">
        <v>82</v>
      </c>
      <c r="AW171" s="13" t="s">
        <v>29</v>
      </c>
      <c r="AX171" s="13" t="s">
        <v>73</v>
      </c>
      <c r="AY171" s="160" t="s">
        <v>121</v>
      </c>
    </row>
    <row r="172" spans="1:65" s="13" customFormat="1">
      <c r="B172" s="158"/>
      <c r="D172" s="159" t="s">
        <v>129</v>
      </c>
      <c r="E172" s="160" t="s">
        <v>1</v>
      </c>
      <c r="F172" s="161" t="s">
        <v>293</v>
      </c>
      <c r="H172" s="162">
        <v>14.015000000000001</v>
      </c>
      <c r="I172" s="163"/>
      <c r="L172" s="158"/>
      <c r="M172" s="164"/>
      <c r="N172" s="165"/>
      <c r="O172" s="165"/>
      <c r="P172" s="165"/>
      <c r="Q172" s="165"/>
      <c r="R172" s="165"/>
      <c r="S172" s="165"/>
      <c r="T172" s="166"/>
      <c r="AT172" s="160" t="s">
        <v>129</v>
      </c>
      <c r="AU172" s="160" t="s">
        <v>82</v>
      </c>
      <c r="AV172" s="13" t="s">
        <v>82</v>
      </c>
      <c r="AW172" s="13" t="s">
        <v>29</v>
      </c>
      <c r="AX172" s="13" t="s">
        <v>73</v>
      </c>
      <c r="AY172" s="160" t="s">
        <v>121</v>
      </c>
    </row>
    <row r="173" spans="1:65" s="13" customFormat="1">
      <c r="B173" s="158"/>
      <c r="D173" s="159" t="s">
        <v>129</v>
      </c>
      <c r="E173" s="160" t="s">
        <v>1</v>
      </c>
      <c r="F173" s="161" t="s">
        <v>294</v>
      </c>
      <c r="H173" s="162">
        <v>50.207999999999998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129</v>
      </c>
      <c r="AU173" s="160" t="s">
        <v>82</v>
      </c>
      <c r="AV173" s="13" t="s">
        <v>82</v>
      </c>
      <c r="AW173" s="13" t="s">
        <v>29</v>
      </c>
      <c r="AX173" s="13" t="s">
        <v>73</v>
      </c>
      <c r="AY173" s="160" t="s">
        <v>121</v>
      </c>
    </row>
    <row r="174" spans="1:65" s="16" customFormat="1">
      <c r="B174" s="195"/>
      <c r="D174" s="159" t="s">
        <v>129</v>
      </c>
      <c r="E174" s="196" t="s">
        <v>1</v>
      </c>
      <c r="F174" s="197" t="s">
        <v>295</v>
      </c>
      <c r="H174" s="198">
        <v>97.215999999999994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129</v>
      </c>
      <c r="AU174" s="196" t="s">
        <v>82</v>
      </c>
      <c r="AV174" s="16" t="s">
        <v>136</v>
      </c>
      <c r="AW174" s="16" t="s">
        <v>29</v>
      </c>
      <c r="AX174" s="16" t="s">
        <v>73</v>
      </c>
      <c r="AY174" s="196" t="s">
        <v>121</v>
      </c>
    </row>
    <row r="175" spans="1:65" s="15" customFormat="1">
      <c r="B175" s="175"/>
      <c r="D175" s="159" t="s">
        <v>129</v>
      </c>
      <c r="E175" s="176" t="s">
        <v>1</v>
      </c>
      <c r="F175" s="177" t="s">
        <v>296</v>
      </c>
      <c r="H175" s="176" t="s">
        <v>1</v>
      </c>
      <c r="I175" s="178"/>
      <c r="L175" s="175"/>
      <c r="M175" s="179"/>
      <c r="N175" s="180"/>
      <c r="O175" s="180"/>
      <c r="P175" s="180"/>
      <c r="Q175" s="180"/>
      <c r="R175" s="180"/>
      <c r="S175" s="180"/>
      <c r="T175" s="181"/>
      <c r="AT175" s="176" t="s">
        <v>129</v>
      </c>
      <c r="AU175" s="176" t="s">
        <v>82</v>
      </c>
      <c r="AV175" s="15" t="s">
        <v>30</v>
      </c>
      <c r="AW175" s="15" t="s">
        <v>29</v>
      </c>
      <c r="AX175" s="15" t="s">
        <v>73</v>
      </c>
      <c r="AY175" s="176" t="s">
        <v>121</v>
      </c>
    </row>
    <row r="176" spans="1:65" s="15" customFormat="1">
      <c r="B176" s="175"/>
      <c r="D176" s="159" t="s">
        <v>129</v>
      </c>
      <c r="E176" s="176" t="s">
        <v>1</v>
      </c>
      <c r="F176" s="177" t="s">
        <v>226</v>
      </c>
      <c r="H176" s="176" t="s">
        <v>1</v>
      </c>
      <c r="I176" s="178"/>
      <c r="L176" s="175"/>
      <c r="M176" s="179"/>
      <c r="N176" s="180"/>
      <c r="O176" s="180"/>
      <c r="P176" s="180"/>
      <c r="Q176" s="180"/>
      <c r="R176" s="180"/>
      <c r="S176" s="180"/>
      <c r="T176" s="181"/>
      <c r="AT176" s="176" t="s">
        <v>129</v>
      </c>
      <c r="AU176" s="176" t="s">
        <v>82</v>
      </c>
      <c r="AV176" s="15" t="s">
        <v>30</v>
      </c>
      <c r="AW176" s="15" t="s">
        <v>29</v>
      </c>
      <c r="AX176" s="15" t="s">
        <v>73</v>
      </c>
      <c r="AY176" s="176" t="s">
        <v>121</v>
      </c>
    </row>
    <row r="177" spans="1:65" s="13" customFormat="1">
      <c r="B177" s="158"/>
      <c r="D177" s="159" t="s">
        <v>129</v>
      </c>
      <c r="E177" s="160" t="s">
        <v>1</v>
      </c>
      <c r="F177" s="161" t="s">
        <v>297</v>
      </c>
      <c r="H177" s="162">
        <v>-1.452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129</v>
      </c>
      <c r="AU177" s="160" t="s">
        <v>82</v>
      </c>
      <c r="AV177" s="13" t="s">
        <v>82</v>
      </c>
      <c r="AW177" s="13" t="s">
        <v>29</v>
      </c>
      <c r="AX177" s="13" t="s">
        <v>73</v>
      </c>
      <c r="AY177" s="160" t="s">
        <v>121</v>
      </c>
    </row>
    <row r="178" spans="1:65" s="15" customFormat="1">
      <c r="B178" s="175"/>
      <c r="D178" s="159" t="s">
        <v>129</v>
      </c>
      <c r="E178" s="176" t="s">
        <v>1</v>
      </c>
      <c r="F178" s="177" t="s">
        <v>298</v>
      </c>
      <c r="H178" s="176" t="s">
        <v>1</v>
      </c>
      <c r="I178" s="178"/>
      <c r="L178" s="175"/>
      <c r="M178" s="179"/>
      <c r="N178" s="180"/>
      <c r="O178" s="180"/>
      <c r="P178" s="180"/>
      <c r="Q178" s="180"/>
      <c r="R178" s="180"/>
      <c r="S178" s="180"/>
      <c r="T178" s="181"/>
      <c r="AT178" s="176" t="s">
        <v>129</v>
      </c>
      <c r="AU178" s="176" t="s">
        <v>82</v>
      </c>
      <c r="AV178" s="15" t="s">
        <v>30</v>
      </c>
      <c r="AW178" s="15" t="s">
        <v>29</v>
      </c>
      <c r="AX178" s="15" t="s">
        <v>73</v>
      </c>
      <c r="AY178" s="176" t="s">
        <v>121</v>
      </c>
    </row>
    <row r="179" spans="1:65" s="13" customFormat="1">
      <c r="B179" s="158"/>
      <c r="D179" s="159" t="s">
        <v>129</v>
      </c>
      <c r="E179" s="160" t="s">
        <v>1</v>
      </c>
      <c r="F179" s="161" t="s">
        <v>299</v>
      </c>
      <c r="H179" s="162">
        <v>-11.099</v>
      </c>
      <c r="I179" s="163"/>
      <c r="L179" s="158"/>
      <c r="M179" s="164"/>
      <c r="N179" s="165"/>
      <c r="O179" s="165"/>
      <c r="P179" s="165"/>
      <c r="Q179" s="165"/>
      <c r="R179" s="165"/>
      <c r="S179" s="165"/>
      <c r="T179" s="166"/>
      <c r="AT179" s="160" t="s">
        <v>129</v>
      </c>
      <c r="AU179" s="160" t="s">
        <v>82</v>
      </c>
      <c r="AV179" s="13" t="s">
        <v>82</v>
      </c>
      <c r="AW179" s="13" t="s">
        <v>29</v>
      </c>
      <c r="AX179" s="13" t="s">
        <v>73</v>
      </c>
      <c r="AY179" s="160" t="s">
        <v>121</v>
      </c>
    </row>
    <row r="180" spans="1:65" s="15" customFormat="1">
      <c r="B180" s="175"/>
      <c r="D180" s="159" t="s">
        <v>129</v>
      </c>
      <c r="E180" s="176" t="s">
        <v>1</v>
      </c>
      <c r="F180" s="177" t="s">
        <v>244</v>
      </c>
      <c r="H180" s="176" t="s">
        <v>1</v>
      </c>
      <c r="I180" s="178"/>
      <c r="L180" s="175"/>
      <c r="M180" s="179"/>
      <c r="N180" s="180"/>
      <c r="O180" s="180"/>
      <c r="P180" s="180"/>
      <c r="Q180" s="180"/>
      <c r="R180" s="180"/>
      <c r="S180" s="180"/>
      <c r="T180" s="181"/>
      <c r="AT180" s="176" t="s">
        <v>129</v>
      </c>
      <c r="AU180" s="176" t="s">
        <v>82</v>
      </c>
      <c r="AV180" s="15" t="s">
        <v>30</v>
      </c>
      <c r="AW180" s="15" t="s">
        <v>29</v>
      </c>
      <c r="AX180" s="15" t="s">
        <v>73</v>
      </c>
      <c r="AY180" s="176" t="s">
        <v>121</v>
      </c>
    </row>
    <row r="181" spans="1:65" s="13" customFormat="1">
      <c r="B181" s="158"/>
      <c r="D181" s="159" t="s">
        <v>129</v>
      </c>
      <c r="E181" s="160" t="s">
        <v>1</v>
      </c>
      <c r="F181" s="161" t="s">
        <v>300</v>
      </c>
      <c r="H181" s="162">
        <v>-1.76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129</v>
      </c>
      <c r="AU181" s="160" t="s">
        <v>82</v>
      </c>
      <c r="AV181" s="13" t="s">
        <v>82</v>
      </c>
      <c r="AW181" s="13" t="s">
        <v>29</v>
      </c>
      <c r="AX181" s="13" t="s">
        <v>73</v>
      </c>
      <c r="AY181" s="160" t="s">
        <v>121</v>
      </c>
    </row>
    <row r="182" spans="1:65" s="16" customFormat="1">
      <c r="B182" s="195"/>
      <c r="D182" s="159" t="s">
        <v>129</v>
      </c>
      <c r="E182" s="196" t="s">
        <v>1</v>
      </c>
      <c r="F182" s="197" t="s">
        <v>295</v>
      </c>
      <c r="H182" s="198">
        <v>-14.311</v>
      </c>
      <c r="I182" s="199"/>
      <c r="L182" s="195"/>
      <c r="M182" s="200"/>
      <c r="N182" s="201"/>
      <c r="O182" s="201"/>
      <c r="P182" s="201"/>
      <c r="Q182" s="201"/>
      <c r="R182" s="201"/>
      <c r="S182" s="201"/>
      <c r="T182" s="202"/>
      <c r="AT182" s="196" t="s">
        <v>129</v>
      </c>
      <c r="AU182" s="196" t="s">
        <v>82</v>
      </c>
      <c r="AV182" s="16" t="s">
        <v>136</v>
      </c>
      <c r="AW182" s="16" t="s">
        <v>29</v>
      </c>
      <c r="AX182" s="16" t="s">
        <v>73</v>
      </c>
      <c r="AY182" s="196" t="s">
        <v>121</v>
      </c>
    </row>
    <row r="183" spans="1:65" s="14" customFormat="1">
      <c r="B183" s="167"/>
      <c r="D183" s="159" t="s">
        <v>129</v>
      </c>
      <c r="E183" s="168" t="s">
        <v>1</v>
      </c>
      <c r="F183" s="169" t="s">
        <v>156</v>
      </c>
      <c r="H183" s="170">
        <v>82.905000000000001</v>
      </c>
      <c r="I183" s="171"/>
      <c r="L183" s="167"/>
      <c r="M183" s="172"/>
      <c r="N183" s="173"/>
      <c r="O183" s="173"/>
      <c r="P183" s="173"/>
      <c r="Q183" s="173"/>
      <c r="R183" s="173"/>
      <c r="S183" s="173"/>
      <c r="T183" s="174"/>
      <c r="AT183" s="168" t="s">
        <v>129</v>
      </c>
      <c r="AU183" s="168" t="s">
        <v>82</v>
      </c>
      <c r="AV183" s="14" t="s">
        <v>127</v>
      </c>
      <c r="AW183" s="14" t="s">
        <v>29</v>
      </c>
      <c r="AX183" s="14" t="s">
        <v>73</v>
      </c>
      <c r="AY183" s="168" t="s">
        <v>121</v>
      </c>
    </row>
    <row r="184" spans="1:65" s="13" customFormat="1">
      <c r="B184" s="158"/>
      <c r="D184" s="159" t="s">
        <v>129</v>
      </c>
      <c r="E184" s="160" t="s">
        <v>1</v>
      </c>
      <c r="F184" s="161" t="s">
        <v>301</v>
      </c>
      <c r="H184" s="162">
        <v>41.453000000000003</v>
      </c>
      <c r="I184" s="163"/>
      <c r="L184" s="158"/>
      <c r="M184" s="164"/>
      <c r="N184" s="165"/>
      <c r="O184" s="165"/>
      <c r="P184" s="165"/>
      <c r="Q184" s="165"/>
      <c r="R184" s="165"/>
      <c r="S184" s="165"/>
      <c r="T184" s="166"/>
      <c r="AT184" s="160" t="s">
        <v>129</v>
      </c>
      <c r="AU184" s="160" t="s">
        <v>82</v>
      </c>
      <c r="AV184" s="13" t="s">
        <v>82</v>
      </c>
      <c r="AW184" s="13" t="s">
        <v>29</v>
      </c>
      <c r="AX184" s="13" t="s">
        <v>30</v>
      </c>
      <c r="AY184" s="160" t="s">
        <v>121</v>
      </c>
    </row>
    <row r="185" spans="1:65" s="2" customFormat="1" ht="49.15" customHeight="1">
      <c r="A185" s="33"/>
      <c r="B185" s="144"/>
      <c r="C185" s="145" t="s">
        <v>212</v>
      </c>
      <c r="D185" s="145" t="s">
        <v>123</v>
      </c>
      <c r="E185" s="146" t="s">
        <v>302</v>
      </c>
      <c r="F185" s="147" t="s">
        <v>303</v>
      </c>
      <c r="G185" s="148" t="s">
        <v>182</v>
      </c>
      <c r="H185" s="149">
        <v>33.161999999999999</v>
      </c>
      <c r="I185" s="150"/>
      <c r="J185" s="151">
        <f>ROUND(I185*H185,2)</f>
        <v>0</v>
      </c>
      <c r="K185" s="147" t="s">
        <v>134</v>
      </c>
      <c r="L185" s="34"/>
      <c r="M185" s="152" t="s">
        <v>1</v>
      </c>
      <c r="N185" s="153" t="s">
        <v>38</v>
      </c>
      <c r="O185" s="59"/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56" t="s">
        <v>127</v>
      </c>
      <c r="AT185" s="156" t="s">
        <v>123</v>
      </c>
      <c r="AU185" s="156" t="s">
        <v>82</v>
      </c>
      <c r="AY185" s="18" t="s">
        <v>121</v>
      </c>
      <c r="BE185" s="157">
        <f>IF(N185="základní",J185,0)</f>
        <v>0</v>
      </c>
      <c r="BF185" s="157">
        <f>IF(N185="snížená",J185,0)</f>
        <v>0</v>
      </c>
      <c r="BG185" s="157">
        <f>IF(N185="zákl. přenesená",J185,0)</f>
        <v>0</v>
      </c>
      <c r="BH185" s="157">
        <f>IF(N185="sníž. přenesená",J185,0)</f>
        <v>0</v>
      </c>
      <c r="BI185" s="157">
        <f>IF(N185="nulová",J185,0)</f>
        <v>0</v>
      </c>
      <c r="BJ185" s="18" t="s">
        <v>30</v>
      </c>
      <c r="BK185" s="157">
        <f>ROUND(I185*H185,2)</f>
        <v>0</v>
      </c>
      <c r="BL185" s="18" t="s">
        <v>127</v>
      </c>
      <c r="BM185" s="156" t="s">
        <v>304</v>
      </c>
    </row>
    <row r="186" spans="1:65" s="13" customFormat="1">
      <c r="B186" s="158"/>
      <c r="D186" s="159" t="s">
        <v>129</v>
      </c>
      <c r="E186" s="160" t="s">
        <v>1</v>
      </c>
      <c r="F186" s="161" t="s">
        <v>305</v>
      </c>
      <c r="H186" s="162">
        <v>33.161999999999999</v>
      </c>
      <c r="I186" s="163"/>
      <c r="L186" s="158"/>
      <c r="M186" s="164"/>
      <c r="N186" s="165"/>
      <c r="O186" s="165"/>
      <c r="P186" s="165"/>
      <c r="Q186" s="165"/>
      <c r="R186" s="165"/>
      <c r="S186" s="165"/>
      <c r="T186" s="166"/>
      <c r="AT186" s="160" t="s">
        <v>129</v>
      </c>
      <c r="AU186" s="160" t="s">
        <v>82</v>
      </c>
      <c r="AV186" s="13" t="s">
        <v>82</v>
      </c>
      <c r="AW186" s="13" t="s">
        <v>29</v>
      </c>
      <c r="AX186" s="13" t="s">
        <v>30</v>
      </c>
      <c r="AY186" s="160" t="s">
        <v>121</v>
      </c>
    </row>
    <row r="187" spans="1:65" s="2" customFormat="1" ht="49.15" customHeight="1">
      <c r="A187" s="33"/>
      <c r="B187" s="144"/>
      <c r="C187" s="145" t="s">
        <v>306</v>
      </c>
      <c r="D187" s="145" t="s">
        <v>123</v>
      </c>
      <c r="E187" s="146" t="s">
        <v>307</v>
      </c>
      <c r="F187" s="147" t="s">
        <v>308</v>
      </c>
      <c r="G187" s="148" t="s">
        <v>182</v>
      </c>
      <c r="H187" s="149">
        <v>8.2910000000000004</v>
      </c>
      <c r="I187" s="150"/>
      <c r="J187" s="151">
        <f>ROUND(I187*H187,2)</f>
        <v>0</v>
      </c>
      <c r="K187" s="147" t="s">
        <v>134</v>
      </c>
      <c r="L187" s="34"/>
      <c r="M187" s="152" t="s">
        <v>1</v>
      </c>
      <c r="N187" s="153" t="s">
        <v>38</v>
      </c>
      <c r="O187" s="59"/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56" t="s">
        <v>127</v>
      </c>
      <c r="AT187" s="156" t="s">
        <v>123</v>
      </c>
      <c r="AU187" s="156" t="s">
        <v>82</v>
      </c>
      <c r="AY187" s="18" t="s">
        <v>121</v>
      </c>
      <c r="BE187" s="157">
        <f>IF(N187="základní",J187,0)</f>
        <v>0</v>
      </c>
      <c r="BF187" s="157">
        <f>IF(N187="snížená",J187,0)</f>
        <v>0</v>
      </c>
      <c r="BG187" s="157">
        <f>IF(N187="zákl. přenesená",J187,0)</f>
        <v>0</v>
      </c>
      <c r="BH187" s="157">
        <f>IF(N187="sníž. přenesená",J187,0)</f>
        <v>0</v>
      </c>
      <c r="BI187" s="157">
        <f>IF(N187="nulová",J187,0)</f>
        <v>0</v>
      </c>
      <c r="BJ187" s="18" t="s">
        <v>30</v>
      </c>
      <c r="BK187" s="157">
        <f>ROUND(I187*H187,2)</f>
        <v>0</v>
      </c>
      <c r="BL187" s="18" t="s">
        <v>127</v>
      </c>
      <c r="BM187" s="156" t="s">
        <v>309</v>
      </c>
    </row>
    <row r="188" spans="1:65" s="13" customFormat="1">
      <c r="B188" s="158"/>
      <c r="D188" s="159" t="s">
        <v>129</v>
      </c>
      <c r="E188" s="160" t="s">
        <v>1</v>
      </c>
      <c r="F188" s="161" t="s">
        <v>310</v>
      </c>
      <c r="H188" s="162">
        <v>8.2910000000000004</v>
      </c>
      <c r="I188" s="163"/>
      <c r="L188" s="158"/>
      <c r="M188" s="164"/>
      <c r="N188" s="165"/>
      <c r="O188" s="165"/>
      <c r="P188" s="165"/>
      <c r="Q188" s="165"/>
      <c r="R188" s="165"/>
      <c r="S188" s="165"/>
      <c r="T188" s="166"/>
      <c r="AT188" s="160" t="s">
        <v>129</v>
      </c>
      <c r="AU188" s="160" t="s">
        <v>82</v>
      </c>
      <c r="AV188" s="13" t="s">
        <v>82</v>
      </c>
      <c r="AW188" s="13" t="s">
        <v>29</v>
      </c>
      <c r="AX188" s="13" t="s">
        <v>30</v>
      </c>
      <c r="AY188" s="160" t="s">
        <v>121</v>
      </c>
    </row>
    <row r="189" spans="1:65" s="2" customFormat="1" ht="21.75" customHeight="1">
      <c r="A189" s="33"/>
      <c r="B189" s="144"/>
      <c r="C189" s="145" t="s">
        <v>311</v>
      </c>
      <c r="D189" s="145" t="s">
        <v>123</v>
      </c>
      <c r="E189" s="146" t="s">
        <v>312</v>
      </c>
      <c r="F189" s="147" t="s">
        <v>313</v>
      </c>
      <c r="G189" s="148" t="s">
        <v>126</v>
      </c>
      <c r="H189" s="149">
        <v>176.756</v>
      </c>
      <c r="I189" s="150"/>
      <c r="J189" s="151">
        <f>ROUND(I189*H189,2)</f>
        <v>0</v>
      </c>
      <c r="K189" s="147" t="s">
        <v>134</v>
      </c>
      <c r="L189" s="34"/>
      <c r="M189" s="152" t="s">
        <v>1</v>
      </c>
      <c r="N189" s="153" t="s">
        <v>38</v>
      </c>
      <c r="O189" s="59"/>
      <c r="P189" s="154">
        <f>O189*H189</f>
        <v>0</v>
      </c>
      <c r="Q189" s="154">
        <v>8.4000000000000003E-4</v>
      </c>
      <c r="R189" s="154">
        <f>Q189*H189</f>
        <v>0.14847504</v>
      </c>
      <c r="S189" s="154">
        <v>0</v>
      </c>
      <c r="T189" s="155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6" t="s">
        <v>127</v>
      </c>
      <c r="AT189" s="156" t="s">
        <v>123</v>
      </c>
      <c r="AU189" s="156" t="s">
        <v>82</v>
      </c>
      <c r="AY189" s="18" t="s">
        <v>121</v>
      </c>
      <c r="BE189" s="157">
        <f>IF(N189="základní",J189,0)</f>
        <v>0</v>
      </c>
      <c r="BF189" s="157">
        <f>IF(N189="snížená",J189,0)</f>
        <v>0</v>
      </c>
      <c r="BG189" s="157">
        <f>IF(N189="zákl. přenesená",J189,0)</f>
        <v>0</v>
      </c>
      <c r="BH189" s="157">
        <f>IF(N189="sníž. přenesená",J189,0)</f>
        <v>0</v>
      </c>
      <c r="BI189" s="157">
        <f>IF(N189="nulová",J189,0)</f>
        <v>0</v>
      </c>
      <c r="BJ189" s="18" t="s">
        <v>30</v>
      </c>
      <c r="BK189" s="157">
        <f>ROUND(I189*H189,2)</f>
        <v>0</v>
      </c>
      <c r="BL189" s="18" t="s">
        <v>127</v>
      </c>
      <c r="BM189" s="156" t="s">
        <v>314</v>
      </c>
    </row>
    <row r="190" spans="1:65" s="13" customFormat="1">
      <c r="B190" s="158"/>
      <c r="D190" s="159" t="s">
        <v>129</v>
      </c>
      <c r="E190" s="160" t="s">
        <v>1</v>
      </c>
      <c r="F190" s="161" t="s">
        <v>315</v>
      </c>
      <c r="H190" s="162">
        <v>59.987000000000002</v>
      </c>
      <c r="I190" s="163"/>
      <c r="L190" s="158"/>
      <c r="M190" s="164"/>
      <c r="N190" s="165"/>
      <c r="O190" s="165"/>
      <c r="P190" s="165"/>
      <c r="Q190" s="165"/>
      <c r="R190" s="165"/>
      <c r="S190" s="165"/>
      <c r="T190" s="166"/>
      <c r="AT190" s="160" t="s">
        <v>129</v>
      </c>
      <c r="AU190" s="160" t="s">
        <v>82</v>
      </c>
      <c r="AV190" s="13" t="s">
        <v>82</v>
      </c>
      <c r="AW190" s="13" t="s">
        <v>29</v>
      </c>
      <c r="AX190" s="13" t="s">
        <v>73</v>
      </c>
      <c r="AY190" s="160" t="s">
        <v>121</v>
      </c>
    </row>
    <row r="191" spans="1:65" s="13" customFormat="1">
      <c r="B191" s="158"/>
      <c r="D191" s="159" t="s">
        <v>129</v>
      </c>
      <c r="E191" s="160" t="s">
        <v>1</v>
      </c>
      <c r="F191" s="161" t="s">
        <v>316</v>
      </c>
      <c r="H191" s="162">
        <v>25.481999999999999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129</v>
      </c>
      <c r="AU191" s="160" t="s">
        <v>82</v>
      </c>
      <c r="AV191" s="13" t="s">
        <v>82</v>
      </c>
      <c r="AW191" s="13" t="s">
        <v>29</v>
      </c>
      <c r="AX191" s="13" t="s">
        <v>73</v>
      </c>
      <c r="AY191" s="160" t="s">
        <v>121</v>
      </c>
    </row>
    <row r="192" spans="1:65" s="13" customFormat="1">
      <c r="B192" s="158"/>
      <c r="D192" s="159" t="s">
        <v>129</v>
      </c>
      <c r="E192" s="160" t="s">
        <v>1</v>
      </c>
      <c r="F192" s="161" t="s">
        <v>317</v>
      </c>
      <c r="H192" s="162">
        <v>91.287000000000006</v>
      </c>
      <c r="I192" s="163"/>
      <c r="L192" s="158"/>
      <c r="M192" s="164"/>
      <c r="N192" s="165"/>
      <c r="O192" s="165"/>
      <c r="P192" s="165"/>
      <c r="Q192" s="165"/>
      <c r="R192" s="165"/>
      <c r="S192" s="165"/>
      <c r="T192" s="166"/>
      <c r="AT192" s="160" t="s">
        <v>129</v>
      </c>
      <c r="AU192" s="160" t="s">
        <v>82</v>
      </c>
      <c r="AV192" s="13" t="s">
        <v>82</v>
      </c>
      <c r="AW192" s="13" t="s">
        <v>29</v>
      </c>
      <c r="AX192" s="13" t="s">
        <v>73</v>
      </c>
      <c r="AY192" s="160" t="s">
        <v>121</v>
      </c>
    </row>
    <row r="193" spans="1:65" s="14" customFormat="1">
      <c r="B193" s="167"/>
      <c r="D193" s="159" t="s">
        <v>129</v>
      </c>
      <c r="E193" s="168" t="s">
        <v>1</v>
      </c>
      <c r="F193" s="169" t="s">
        <v>156</v>
      </c>
      <c r="H193" s="170">
        <v>176.756</v>
      </c>
      <c r="I193" s="171"/>
      <c r="L193" s="167"/>
      <c r="M193" s="172"/>
      <c r="N193" s="173"/>
      <c r="O193" s="173"/>
      <c r="P193" s="173"/>
      <c r="Q193" s="173"/>
      <c r="R193" s="173"/>
      <c r="S193" s="173"/>
      <c r="T193" s="174"/>
      <c r="AT193" s="168" t="s">
        <v>129</v>
      </c>
      <c r="AU193" s="168" t="s">
        <v>82</v>
      </c>
      <c r="AV193" s="14" t="s">
        <v>127</v>
      </c>
      <c r="AW193" s="14" t="s">
        <v>29</v>
      </c>
      <c r="AX193" s="14" t="s">
        <v>30</v>
      </c>
      <c r="AY193" s="168" t="s">
        <v>121</v>
      </c>
    </row>
    <row r="194" spans="1:65" s="2" customFormat="1" ht="24.2" customHeight="1">
      <c r="A194" s="33"/>
      <c r="B194" s="144"/>
      <c r="C194" s="145" t="s">
        <v>7</v>
      </c>
      <c r="D194" s="145" t="s">
        <v>123</v>
      </c>
      <c r="E194" s="146" t="s">
        <v>318</v>
      </c>
      <c r="F194" s="147" t="s">
        <v>319</v>
      </c>
      <c r="G194" s="148" t="s">
        <v>126</v>
      </c>
      <c r="H194" s="149">
        <v>176.756</v>
      </c>
      <c r="I194" s="150"/>
      <c r="J194" s="151">
        <f>ROUND(I194*H194,2)</f>
        <v>0</v>
      </c>
      <c r="K194" s="147" t="s">
        <v>134</v>
      </c>
      <c r="L194" s="34"/>
      <c r="M194" s="152" t="s">
        <v>1</v>
      </c>
      <c r="N194" s="153" t="s">
        <v>38</v>
      </c>
      <c r="O194" s="59"/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6" t="s">
        <v>127</v>
      </c>
      <c r="AT194" s="156" t="s">
        <v>123</v>
      </c>
      <c r="AU194" s="156" t="s">
        <v>82</v>
      </c>
      <c r="AY194" s="18" t="s">
        <v>121</v>
      </c>
      <c r="BE194" s="157">
        <f>IF(N194="základní",J194,0)</f>
        <v>0</v>
      </c>
      <c r="BF194" s="157">
        <f>IF(N194="snížená",J194,0)</f>
        <v>0</v>
      </c>
      <c r="BG194" s="157">
        <f>IF(N194="zákl. přenesená",J194,0)</f>
        <v>0</v>
      </c>
      <c r="BH194" s="157">
        <f>IF(N194="sníž. přenesená",J194,0)</f>
        <v>0</v>
      </c>
      <c r="BI194" s="157">
        <f>IF(N194="nulová",J194,0)</f>
        <v>0</v>
      </c>
      <c r="BJ194" s="18" t="s">
        <v>30</v>
      </c>
      <c r="BK194" s="157">
        <f>ROUND(I194*H194,2)</f>
        <v>0</v>
      </c>
      <c r="BL194" s="18" t="s">
        <v>127</v>
      </c>
      <c r="BM194" s="156" t="s">
        <v>320</v>
      </c>
    </row>
    <row r="195" spans="1:65" s="13" customFormat="1">
      <c r="B195" s="158"/>
      <c r="D195" s="159" t="s">
        <v>129</v>
      </c>
      <c r="E195" s="160" t="s">
        <v>1</v>
      </c>
      <c r="F195" s="161" t="s">
        <v>321</v>
      </c>
      <c r="H195" s="162">
        <v>176.756</v>
      </c>
      <c r="I195" s="163"/>
      <c r="L195" s="158"/>
      <c r="M195" s="164"/>
      <c r="N195" s="165"/>
      <c r="O195" s="165"/>
      <c r="P195" s="165"/>
      <c r="Q195" s="165"/>
      <c r="R195" s="165"/>
      <c r="S195" s="165"/>
      <c r="T195" s="166"/>
      <c r="AT195" s="160" t="s">
        <v>129</v>
      </c>
      <c r="AU195" s="160" t="s">
        <v>82</v>
      </c>
      <c r="AV195" s="13" t="s">
        <v>82</v>
      </c>
      <c r="AW195" s="13" t="s">
        <v>29</v>
      </c>
      <c r="AX195" s="13" t="s">
        <v>30</v>
      </c>
      <c r="AY195" s="160" t="s">
        <v>121</v>
      </c>
    </row>
    <row r="196" spans="1:65" s="2" customFormat="1" ht="37.9" customHeight="1">
      <c r="A196" s="33"/>
      <c r="B196" s="144"/>
      <c r="C196" s="145" t="s">
        <v>322</v>
      </c>
      <c r="D196" s="145" t="s">
        <v>123</v>
      </c>
      <c r="E196" s="146" t="s">
        <v>323</v>
      </c>
      <c r="F196" s="147" t="s">
        <v>324</v>
      </c>
      <c r="G196" s="148" t="s">
        <v>182</v>
      </c>
      <c r="H196" s="149">
        <v>52.552</v>
      </c>
      <c r="I196" s="150"/>
      <c r="J196" s="151">
        <f>ROUND(I196*H196,2)</f>
        <v>0</v>
      </c>
      <c r="K196" s="147" t="s">
        <v>134</v>
      </c>
      <c r="L196" s="34"/>
      <c r="M196" s="152" t="s">
        <v>1</v>
      </c>
      <c r="N196" s="153" t="s">
        <v>38</v>
      </c>
      <c r="O196" s="59"/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6" t="s">
        <v>127</v>
      </c>
      <c r="AT196" s="156" t="s">
        <v>123</v>
      </c>
      <c r="AU196" s="156" t="s">
        <v>82</v>
      </c>
      <c r="AY196" s="18" t="s">
        <v>121</v>
      </c>
      <c r="BE196" s="157">
        <f>IF(N196="základní",J196,0)</f>
        <v>0</v>
      </c>
      <c r="BF196" s="157">
        <f>IF(N196="snížená",J196,0)</f>
        <v>0</v>
      </c>
      <c r="BG196" s="157">
        <f>IF(N196="zákl. přenesená",J196,0)</f>
        <v>0</v>
      </c>
      <c r="BH196" s="157">
        <f>IF(N196="sníž. přenesená",J196,0)</f>
        <v>0</v>
      </c>
      <c r="BI196" s="157">
        <f>IF(N196="nulová",J196,0)</f>
        <v>0</v>
      </c>
      <c r="BJ196" s="18" t="s">
        <v>30</v>
      </c>
      <c r="BK196" s="157">
        <f>ROUND(I196*H196,2)</f>
        <v>0</v>
      </c>
      <c r="BL196" s="18" t="s">
        <v>127</v>
      </c>
      <c r="BM196" s="156" t="s">
        <v>325</v>
      </c>
    </row>
    <row r="197" spans="1:65" s="13" customFormat="1">
      <c r="B197" s="158"/>
      <c r="D197" s="159" t="s">
        <v>129</v>
      </c>
      <c r="E197" s="160" t="s">
        <v>1</v>
      </c>
      <c r="F197" s="161" t="s">
        <v>326</v>
      </c>
      <c r="H197" s="162">
        <v>41.453000000000003</v>
      </c>
      <c r="I197" s="163"/>
      <c r="L197" s="158"/>
      <c r="M197" s="164"/>
      <c r="N197" s="165"/>
      <c r="O197" s="165"/>
      <c r="P197" s="165"/>
      <c r="Q197" s="165"/>
      <c r="R197" s="165"/>
      <c r="S197" s="165"/>
      <c r="T197" s="166"/>
      <c r="AT197" s="160" t="s">
        <v>129</v>
      </c>
      <c r="AU197" s="160" t="s">
        <v>82</v>
      </c>
      <c r="AV197" s="13" t="s">
        <v>82</v>
      </c>
      <c r="AW197" s="13" t="s">
        <v>29</v>
      </c>
      <c r="AX197" s="13" t="s">
        <v>73</v>
      </c>
      <c r="AY197" s="160" t="s">
        <v>121</v>
      </c>
    </row>
    <row r="198" spans="1:65" s="13" customFormat="1">
      <c r="B198" s="158"/>
      <c r="D198" s="159" t="s">
        <v>129</v>
      </c>
      <c r="E198" s="160" t="s">
        <v>1</v>
      </c>
      <c r="F198" s="161" t="s">
        <v>327</v>
      </c>
      <c r="H198" s="162">
        <v>11.099</v>
      </c>
      <c r="I198" s="163"/>
      <c r="L198" s="158"/>
      <c r="M198" s="164"/>
      <c r="N198" s="165"/>
      <c r="O198" s="165"/>
      <c r="P198" s="165"/>
      <c r="Q198" s="165"/>
      <c r="R198" s="165"/>
      <c r="S198" s="165"/>
      <c r="T198" s="166"/>
      <c r="AT198" s="160" t="s">
        <v>129</v>
      </c>
      <c r="AU198" s="160" t="s">
        <v>82</v>
      </c>
      <c r="AV198" s="13" t="s">
        <v>82</v>
      </c>
      <c r="AW198" s="13" t="s">
        <v>29</v>
      </c>
      <c r="AX198" s="13" t="s">
        <v>73</v>
      </c>
      <c r="AY198" s="160" t="s">
        <v>121</v>
      </c>
    </row>
    <row r="199" spans="1:65" s="14" customFormat="1">
      <c r="B199" s="167"/>
      <c r="D199" s="159" t="s">
        <v>129</v>
      </c>
      <c r="E199" s="168" t="s">
        <v>1</v>
      </c>
      <c r="F199" s="169" t="s">
        <v>156</v>
      </c>
      <c r="H199" s="170">
        <v>52.552</v>
      </c>
      <c r="I199" s="171"/>
      <c r="L199" s="167"/>
      <c r="M199" s="172"/>
      <c r="N199" s="173"/>
      <c r="O199" s="173"/>
      <c r="P199" s="173"/>
      <c r="Q199" s="173"/>
      <c r="R199" s="173"/>
      <c r="S199" s="173"/>
      <c r="T199" s="174"/>
      <c r="AT199" s="168" t="s">
        <v>129</v>
      </c>
      <c r="AU199" s="168" t="s">
        <v>82</v>
      </c>
      <c r="AV199" s="14" t="s">
        <v>127</v>
      </c>
      <c r="AW199" s="14" t="s">
        <v>29</v>
      </c>
      <c r="AX199" s="14" t="s">
        <v>30</v>
      </c>
      <c r="AY199" s="168" t="s">
        <v>121</v>
      </c>
    </row>
    <row r="200" spans="1:65" s="2" customFormat="1" ht="37.9" customHeight="1">
      <c r="A200" s="33"/>
      <c r="B200" s="144"/>
      <c r="C200" s="145" t="s">
        <v>328</v>
      </c>
      <c r="D200" s="145" t="s">
        <v>123</v>
      </c>
      <c r="E200" s="146" t="s">
        <v>329</v>
      </c>
      <c r="F200" s="147" t="s">
        <v>330</v>
      </c>
      <c r="G200" s="148" t="s">
        <v>182</v>
      </c>
      <c r="H200" s="149">
        <v>41.453000000000003</v>
      </c>
      <c r="I200" s="150"/>
      <c r="J200" s="151">
        <f>ROUND(I200*H200,2)</f>
        <v>0</v>
      </c>
      <c r="K200" s="147" t="s">
        <v>134</v>
      </c>
      <c r="L200" s="34"/>
      <c r="M200" s="152" t="s">
        <v>1</v>
      </c>
      <c r="N200" s="153" t="s">
        <v>38</v>
      </c>
      <c r="O200" s="59"/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56" t="s">
        <v>127</v>
      </c>
      <c r="AT200" s="156" t="s">
        <v>123</v>
      </c>
      <c r="AU200" s="156" t="s">
        <v>82</v>
      </c>
      <c r="AY200" s="18" t="s">
        <v>121</v>
      </c>
      <c r="BE200" s="157">
        <f>IF(N200="základní",J200,0)</f>
        <v>0</v>
      </c>
      <c r="BF200" s="157">
        <f>IF(N200="snížená",J200,0)</f>
        <v>0</v>
      </c>
      <c r="BG200" s="157">
        <f>IF(N200="zákl. přenesená",J200,0)</f>
        <v>0</v>
      </c>
      <c r="BH200" s="157">
        <f>IF(N200="sníž. přenesená",J200,0)</f>
        <v>0</v>
      </c>
      <c r="BI200" s="157">
        <f>IF(N200="nulová",J200,0)</f>
        <v>0</v>
      </c>
      <c r="BJ200" s="18" t="s">
        <v>30</v>
      </c>
      <c r="BK200" s="157">
        <f>ROUND(I200*H200,2)</f>
        <v>0</v>
      </c>
      <c r="BL200" s="18" t="s">
        <v>127</v>
      </c>
      <c r="BM200" s="156" t="s">
        <v>331</v>
      </c>
    </row>
    <row r="201" spans="1:65" s="13" customFormat="1">
      <c r="B201" s="158"/>
      <c r="D201" s="159" t="s">
        <v>129</v>
      </c>
      <c r="E201" s="160" t="s">
        <v>1</v>
      </c>
      <c r="F201" s="161" t="s">
        <v>332</v>
      </c>
      <c r="H201" s="162">
        <v>33.161999999999999</v>
      </c>
      <c r="I201" s="163"/>
      <c r="L201" s="158"/>
      <c r="M201" s="164"/>
      <c r="N201" s="165"/>
      <c r="O201" s="165"/>
      <c r="P201" s="165"/>
      <c r="Q201" s="165"/>
      <c r="R201" s="165"/>
      <c r="S201" s="165"/>
      <c r="T201" s="166"/>
      <c r="AT201" s="160" t="s">
        <v>129</v>
      </c>
      <c r="AU201" s="160" t="s">
        <v>82</v>
      </c>
      <c r="AV201" s="13" t="s">
        <v>82</v>
      </c>
      <c r="AW201" s="13" t="s">
        <v>29</v>
      </c>
      <c r="AX201" s="13" t="s">
        <v>73</v>
      </c>
      <c r="AY201" s="160" t="s">
        <v>121</v>
      </c>
    </row>
    <row r="202" spans="1:65" s="13" customFormat="1">
      <c r="B202" s="158"/>
      <c r="D202" s="159" t="s">
        <v>129</v>
      </c>
      <c r="E202" s="160" t="s">
        <v>1</v>
      </c>
      <c r="F202" s="161" t="s">
        <v>333</v>
      </c>
      <c r="H202" s="162">
        <v>8.2910000000000004</v>
      </c>
      <c r="I202" s="163"/>
      <c r="L202" s="158"/>
      <c r="M202" s="164"/>
      <c r="N202" s="165"/>
      <c r="O202" s="165"/>
      <c r="P202" s="165"/>
      <c r="Q202" s="165"/>
      <c r="R202" s="165"/>
      <c r="S202" s="165"/>
      <c r="T202" s="166"/>
      <c r="AT202" s="160" t="s">
        <v>129</v>
      </c>
      <c r="AU202" s="160" t="s">
        <v>82</v>
      </c>
      <c r="AV202" s="13" t="s">
        <v>82</v>
      </c>
      <c r="AW202" s="13" t="s">
        <v>29</v>
      </c>
      <c r="AX202" s="13" t="s">
        <v>73</v>
      </c>
      <c r="AY202" s="160" t="s">
        <v>121</v>
      </c>
    </row>
    <row r="203" spans="1:65" s="14" customFormat="1">
      <c r="B203" s="167"/>
      <c r="D203" s="159" t="s">
        <v>129</v>
      </c>
      <c r="E203" s="168" t="s">
        <v>1</v>
      </c>
      <c r="F203" s="169" t="s">
        <v>156</v>
      </c>
      <c r="H203" s="170">
        <v>41.453000000000003</v>
      </c>
      <c r="I203" s="171"/>
      <c r="L203" s="167"/>
      <c r="M203" s="172"/>
      <c r="N203" s="173"/>
      <c r="O203" s="173"/>
      <c r="P203" s="173"/>
      <c r="Q203" s="173"/>
      <c r="R203" s="173"/>
      <c r="S203" s="173"/>
      <c r="T203" s="174"/>
      <c r="AT203" s="168" t="s">
        <v>129</v>
      </c>
      <c r="AU203" s="168" t="s">
        <v>82</v>
      </c>
      <c r="AV203" s="14" t="s">
        <v>127</v>
      </c>
      <c r="AW203" s="14" t="s">
        <v>29</v>
      </c>
      <c r="AX203" s="14" t="s">
        <v>30</v>
      </c>
      <c r="AY203" s="168" t="s">
        <v>121</v>
      </c>
    </row>
    <row r="204" spans="1:65" s="2" customFormat="1" ht="16.5" customHeight="1">
      <c r="A204" s="33"/>
      <c r="B204" s="144"/>
      <c r="C204" s="145" t="s">
        <v>334</v>
      </c>
      <c r="D204" s="145" t="s">
        <v>123</v>
      </c>
      <c r="E204" s="146" t="s">
        <v>335</v>
      </c>
      <c r="F204" s="147" t="s">
        <v>336</v>
      </c>
      <c r="G204" s="148" t="s">
        <v>182</v>
      </c>
      <c r="H204" s="149">
        <v>94.004000000000005</v>
      </c>
      <c r="I204" s="150"/>
      <c r="J204" s="151">
        <f>ROUND(I204*H204,2)</f>
        <v>0</v>
      </c>
      <c r="K204" s="147" t="s">
        <v>134</v>
      </c>
      <c r="L204" s="34"/>
      <c r="M204" s="152" t="s">
        <v>1</v>
      </c>
      <c r="N204" s="153" t="s">
        <v>38</v>
      </c>
      <c r="O204" s="59"/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6" t="s">
        <v>127</v>
      </c>
      <c r="AT204" s="156" t="s">
        <v>123</v>
      </c>
      <c r="AU204" s="156" t="s">
        <v>82</v>
      </c>
      <c r="AY204" s="18" t="s">
        <v>121</v>
      </c>
      <c r="BE204" s="157">
        <f>IF(N204="základní",J204,0)</f>
        <v>0</v>
      </c>
      <c r="BF204" s="157">
        <f>IF(N204="snížená",J204,0)</f>
        <v>0</v>
      </c>
      <c r="BG204" s="157">
        <f>IF(N204="zákl. přenesená",J204,0)</f>
        <v>0</v>
      </c>
      <c r="BH204" s="157">
        <f>IF(N204="sníž. přenesená",J204,0)</f>
        <v>0</v>
      </c>
      <c r="BI204" s="157">
        <f>IF(N204="nulová",J204,0)</f>
        <v>0</v>
      </c>
      <c r="BJ204" s="18" t="s">
        <v>30</v>
      </c>
      <c r="BK204" s="157">
        <f>ROUND(I204*H204,2)</f>
        <v>0</v>
      </c>
      <c r="BL204" s="18" t="s">
        <v>127</v>
      </c>
      <c r="BM204" s="156" t="s">
        <v>337</v>
      </c>
    </row>
    <row r="205" spans="1:65" s="13" customFormat="1">
      <c r="B205" s="158"/>
      <c r="D205" s="159" t="s">
        <v>129</v>
      </c>
      <c r="E205" s="160" t="s">
        <v>1</v>
      </c>
      <c r="F205" s="161" t="s">
        <v>338</v>
      </c>
      <c r="H205" s="162">
        <v>82.905000000000001</v>
      </c>
      <c r="I205" s="163"/>
      <c r="L205" s="158"/>
      <c r="M205" s="164"/>
      <c r="N205" s="165"/>
      <c r="O205" s="165"/>
      <c r="P205" s="165"/>
      <c r="Q205" s="165"/>
      <c r="R205" s="165"/>
      <c r="S205" s="165"/>
      <c r="T205" s="166"/>
      <c r="AT205" s="160" t="s">
        <v>129</v>
      </c>
      <c r="AU205" s="160" t="s">
        <v>82</v>
      </c>
      <c r="AV205" s="13" t="s">
        <v>82</v>
      </c>
      <c r="AW205" s="13" t="s">
        <v>29</v>
      </c>
      <c r="AX205" s="13" t="s">
        <v>73</v>
      </c>
      <c r="AY205" s="160" t="s">
        <v>121</v>
      </c>
    </row>
    <row r="206" spans="1:65" s="13" customFormat="1">
      <c r="B206" s="158"/>
      <c r="D206" s="159" t="s">
        <v>129</v>
      </c>
      <c r="E206" s="160" t="s">
        <v>1</v>
      </c>
      <c r="F206" s="161" t="s">
        <v>339</v>
      </c>
      <c r="H206" s="162">
        <v>11.099</v>
      </c>
      <c r="I206" s="163"/>
      <c r="L206" s="158"/>
      <c r="M206" s="164"/>
      <c r="N206" s="165"/>
      <c r="O206" s="165"/>
      <c r="P206" s="165"/>
      <c r="Q206" s="165"/>
      <c r="R206" s="165"/>
      <c r="S206" s="165"/>
      <c r="T206" s="166"/>
      <c r="AT206" s="160" t="s">
        <v>129</v>
      </c>
      <c r="AU206" s="160" t="s">
        <v>82</v>
      </c>
      <c r="AV206" s="13" t="s">
        <v>82</v>
      </c>
      <c r="AW206" s="13" t="s">
        <v>29</v>
      </c>
      <c r="AX206" s="13" t="s">
        <v>73</v>
      </c>
      <c r="AY206" s="160" t="s">
        <v>121</v>
      </c>
    </row>
    <row r="207" spans="1:65" s="14" customFormat="1">
      <c r="B207" s="167"/>
      <c r="D207" s="159" t="s">
        <v>129</v>
      </c>
      <c r="E207" s="168" t="s">
        <v>1</v>
      </c>
      <c r="F207" s="169" t="s">
        <v>156</v>
      </c>
      <c r="H207" s="170">
        <v>94.004000000000005</v>
      </c>
      <c r="I207" s="171"/>
      <c r="L207" s="167"/>
      <c r="M207" s="172"/>
      <c r="N207" s="173"/>
      <c r="O207" s="173"/>
      <c r="P207" s="173"/>
      <c r="Q207" s="173"/>
      <c r="R207" s="173"/>
      <c r="S207" s="173"/>
      <c r="T207" s="174"/>
      <c r="AT207" s="168" t="s">
        <v>129</v>
      </c>
      <c r="AU207" s="168" t="s">
        <v>82</v>
      </c>
      <c r="AV207" s="14" t="s">
        <v>127</v>
      </c>
      <c r="AW207" s="14" t="s">
        <v>29</v>
      </c>
      <c r="AX207" s="14" t="s">
        <v>30</v>
      </c>
      <c r="AY207" s="168" t="s">
        <v>121</v>
      </c>
    </row>
    <row r="208" spans="1:65" s="2" customFormat="1" ht="16.5" customHeight="1">
      <c r="A208" s="33"/>
      <c r="B208" s="144"/>
      <c r="C208" s="145" t="s">
        <v>340</v>
      </c>
      <c r="D208" s="145" t="s">
        <v>123</v>
      </c>
      <c r="E208" s="146" t="s">
        <v>341</v>
      </c>
      <c r="F208" s="147" t="s">
        <v>342</v>
      </c>
      <c r="G208" s="148" t="s">
        <v>182</v>
      </c>
      <c r="H208" s="149">
        <v>64.988</v>
      </c>
      <c r="I208" s="150"/>
      <c r="J208" s="151">
        <f>ROUND(I208*H208,2)</f>
        <v>0</v>
      </c>
      <c r="K208" s="147" t="s">
        <v>1</v>
      </c>
      <c r="L208" s="34"/>
      <c r="M208" s="152" t="s">
        <v>1</v>
      </c>
      <c r="N208" s="153" t="s">
        <v>38</v>
      </c>
      <c r="O208" s="59"/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6" t="s">
        <v>127</v>
      </c>
      <c r="AT208" s="156" t="s">
        <v>123</v>
      </c>
      <c r="AU208" s="156" t="s">
        <v>82</v>
      </c>
      <c r="AY208" s="18" t="s">
        <v>121</v>
      </c>
      <c r="BE208" s="157">
        <f>IF(N208="základní",J208,0)</f>
        <v>0</v>
      </c>
      <c r="BF208" s="157">
        <f>IF(N208="snížená",J208,0)</f>
        <v>0</v>
      </c>
      <c r="BG208" s="157">
        <f>IF(N208="zákl. přenesená",J208,0)</f>
        <v>0</v>
      </c>
      <c r="BH208" s="157">
        <f>IF(N208="sníž. přenesená",J208,0)</f>
        <v>0</v>
      </c>
      <c r="BI208" s="157">
        <f>IF(N208="nulová",J208,0)</f>
        <v>0</v>
      </c>
      <c r="BJ208" s="18" t="s">
        <v>30</v>
      </c>
      <c r="BK208" s="157">
        <f>ROUND(I208*H208,2)</f>
        <v>0</v>
      </c>
      <c r="BL208" s="18" t="s">
        <v>127</v>
      </c>
      <c r="BM208" s="156" t="s">
        <v>343</v>
      </c>
    </row>
    <row r="209" spans="1:65" s="13" customFormat="1">
      <c r="B209" s="158"/>
      <c r="D209" s="159" t="s">
        <v>129</v>
      </c>
      <c r="E209" s="160" t="s">
        <v>1</v>
      </c>
      <c r="F209" s="161" t="s">
        <v>344</v>
      </c>
      <c r="H209" s="162">
        <v>20.727</v>
      </c>
      <c r="I209" s="163"/>
      <c r="L209" s="158"/>
      <c r="M209" s="164"/>
      <c r="N209" s="165"/>
      <c r="O209" s="165"/>
      <c r="P209" s="165"/>
      <c r="Q209" s="165"/>
      <c r="R209" s="165"/>
      <c r="S209" s="165"/>
      <c r="T209" s="166"/>
      <c r="AT209" s="160" t="s">
        <v>129</v>
      </c>
      <c r="AU209" s="160" t="s">
        <v>82</v>
      </c>
      <c r="AV209" s="13" t="s">
        <v>82</v>
      </c>
      <c r="AW209" s="13" t="s">
        <v>29</v>
      </c>
      <c r="AX209" s="13" t="s">
        <v>73</v>
      </c>
      <c r="AY209" s="160" t="s">
        <v>121</v>
      </c>
    </row>
    <row r="210" spans="1:65" s="13" customFormat="1">
      <c r="B210" s="158"/>
      <c r="D210" s="159" t="s">
        <v>129</v>
      </c>
      <c r="E210" s="160" t="s">
        <v>1</v>
      </c>
      <c r="F210" s="161" t="s">
        <v>332</v>
      </c>
      <c r="H210" s="162">
        <v>33.161999999999999</v>
      </c>
      <c r="I210" s="163"/>
      <c r="L210" s="158"/>
      <c r="M210" s="164"/>
      <c r="N210" s="165"/>
      <c r="O210" s="165"/>
      <c r="P210" s="165"/>
      <c r="Q210" s="165"/>
      <c r="R210" s="165"/>
      <c r="S210" s="165"/>
      <c r="T210" s="166"/>
      <c r="AT210" s="160" t="s">
        <v>129</v>
      </c>
      <c r="AU210" s="160" t="s">
        <v>82</v>
      </c>
      <c r="AV210" s="13" t="s">
        <v>82</v>
      </c>
      <c r="AW210" s="13" t="s">
        <v>29</v>
      </c>
      <c r="AX210" s="13" t="s">
        <v>73</v>
      </c>
      <c r="AY210" s="160" t="s">
        <v>121</v>
      </c>
    </row>
    <row r="211" spans="1:65" s="13" customFormat="1">
      <c r="B211" s="158"/>
      <c r="D211" s="159" t="s">
        <v>129</v>
      </c>
      <c r="E211" s="160" t="s">
        <v>1</v>
      </c>
      <c r="F211" s="161" t="s">
        <v>339</v>
      </c>
      <c r="H211" s="162">
        <v>11.099</v>
      </c>
      <c r="I211" s="163"/>
      <c r="L211" s="158"/>
      <c r="M211" s="164"/>
      <c r="N211" s="165"/>
      <c r="O211" s="165"/>
      <c r="P211" s="165"/>
      <c r="Q211" s="165"/>
      <c r="R211" s="165"/>
      <c r="S211" s="165"/>
      <c r="T211" s="166"/>
      <c r="AT211" s="160" t="s">
        <v>129</v>
      </c>
      <c r="AU211" s="160" t="s">
        <v>82</v>
      </c>
      <c r="AV211" s="13" t="s">
        <v>82</v>
      </c>
      <c r="AW211" s="13" t="s">
        <v>29</v>
      </c>
      <c r="AX211" s="13" t="s">
        <v>73</v>
      </c>
      <c r="AY211" s="160" t="s">
        <v>121</v>
      </c>
    </row>
    <row r="212" spans="1:65" s="14" customFormat="1">
      <c r="B212" s="167"/>
      <c r="D212" s="159" t="s">
        <v>129</v>
      </c>
      <c r="E212" s="168" t="s">
        <v>1</v>
      </c>
      <c r="F212" s="169" t="s">
        <v>156</v>
      </c>
      <c r="H212" s="170">
        <v>64.988</v>
      </c>
      <c r="I212" s="171"/>
      <c r="L212" s="167"/>
      <c r="M212" s="172"/>
      <c r="N212" s="173"/>
      <c r="O212" s="173"/>
      <c r="P212" s="173"/>
      <c r="Q212" s="173"/>
      <c r="R212" s="173"/>
      <c r="S212" s="173"/>
      <c r="T212" s="174"/>
      <c r="AT212" s="168" t="s">
        <v>129</v>
      </c>
      <c r="AU212" s="168" t="s">
        <v>82</v>
      </c>
      <c r="AV212" s="14" t="s">
        <v>127</v>
      </c>
      <c r="AW212" s="14" t="s">
        <v>29</v>
      </c>
      <c r="AX212" s="14" t="s">
        <v>30</v>
      </c>
      <c r="AY212" s="168" t="s">
        <v>121</v>
      </c>
    </row>
    <row r="213" spans="1:65" s="2" customFormat="1" ht="16.5" customHeight="1">
      <c r="A213" s="33"/>
      <c r="B213" s="144"/>
      <c r="C213" s="145" t="s">
        <v>345</v>
      </c>
      <c r="D213" s="145" t="s">
        <v>123</v>
      </c>
      <c r="E213" s="146" t="s">
        <v>346</v>
      </c>
      <c r="F213" s="147" t="s">
        <v>347</v>
      </c>
      <c r="G213" s="148" t="s">
        <v>182</v>
      </c>
      <c r="H213" s="149">
        <v>8.2910000000000004</v>
      </c>
      <c r="I213" s="150"/>
      <c r="J213" s="151">
        <f>ROUND(I213*H213,2)</f>
        <v>0</v>
      </c>
      <c r="K213" s="147" t="s">
        <v>1</v>
      </c>
      <c r="L213" s="34"/>
      <c r="M213" s="152" t="s">
        <v>1</v>
      </c>
      <c r="N213" s="153" t="s">
        <v>38</v>
      </c>
      <c r="O213" s="59"/>
      <c r="P213" s="154">
        <f>O213*H213</f>
        <v>0</v>
      </c>
      <c r="Q213" s="154">
        <v>0</v>
      </c>
      <c r="R213" s="154">
        <f>Q213*H213</f>
        <v>0</v>
      </c>
      <c r="S213" s="154">
        <v>0</v>
      </c>
      <c r="T213" s="155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56" t="s">
        <v>127</v>
      </c>
      <c r="AT213" s="156" t="s">
        <v>123</v>
      </c>
      <c r="AU213" s="156" t="s">
        <v>82</v>
      </c>
      <c r="AY213" s="18" t="s">
        <v>121</v>
      </c>
      <c r="BE213" s="157">
        <f>IF(N213="základní",J213,0)</f>
        <v>0</v>
      </c>
      <c r="BF213" s="157">
        <f>IF(N213="snížená",J213,0)</f>
        <v>0</v>
      </c>
      <c r="BG213" s="157">
        <f>IF(N213="zákl. přenesená",J213,0)</f>
        <v>0</v>
      </c>
      <c r="BH213" s="157">
        <f>IF(N213="sníž. přenesená",J213,0)</f>
        <v>0</v>
      </c>
      <c r="BI213" s="157">
        <f>IF(N213="nulová",J213,0)</f>
        <v>0</v>
      </c>
      <c r="BJ213" s="18" t="s">
        <v>30</v>
      </c>
      <c r="BK213" s="157">
        <f>ROUND(I213*H213,2)</f>
        <v>0</v>
      </c>
      <c r="BL213" s="18" t="s">
        <v>127</v>
      </c>
      <c r="BM213" s="156" t="s">
        <v>348</v>
      </c>
    </row>
    <row r="214" spans="1:65" s="13" customFormat="1">
      <c r="B214" s="158"/>
      <c r="D214" s="159" t="s">
        <v>129</v>
      </c>
      <c r="E214" s="160" t="s">
        <v>1</v>
      </c>
      <c r="F214" s="161" t="s">
        <v>333</v>
      </c>
      <c r="H214" s="162">
        <v>8.2910000000000004</v>
      </c>
      <c r="I214" s="163"/>
      <c r="L214" s="158"/>
      <c r="M214" s="164"/>
      <c r="N214" s="165"/>
      <c r="O214" s="165"/>
      <c r="P214" s="165"/>
      <c r="Q214" s="165"/>
      <c r="R214" s="165"/>
      <c r="S214" s="165"/>
      <c r="T214" s="166"/>
      <c r="AT214" s="160" t="s">
        <v>129</v>
      </c>
      <c r="AU214" s="160" t="s">
        <v>82</v>
      </c>
      <c r="AV214" s="13" t="s">
        <v>82</v>
      </c>
      <c r="AW214" s="13" t="s">
        <v>29</v>
      </c>
      <c r="AX214" s="13" t="s">
        <v>30</v>
      </c>
      <c r="AY214" s="160" t="s">
        <v>121</v>
      </c>
    </row>
    <row r="215" spans="1:65" s="2" customFormat="1" ht="16.5" customHeight="1">
      <c r="A215" s="33"/>
      <c r="B215" s="144"/>
      <c r="C215" s="145" t="s">
        <v>349</v>
      </c>
      <c r="D215" s="145" t="s">
        <v>123</v>
      </c>
      <c r="E215" s="146" t="s">
        <v>350</v>
      </c>
      <c r="F215" s="147" t="s">
        <v>351</v>
      </c>
      <c r="G215" s="148" t="s">
        <v>182</v>
      </c>
      <c r="H215" s="149">
        <v>20.727</v>
      </c>
      <c r="I215" s="150"/>
      <c r="J215" s="151">
        <f>ROUND(I215*H215,2)</f>
        <v>0</v>
      </c>
      <c r="K215" s="147" t="s">
        <v>1</v>
      </c>
      <c r="L215" s="34"/>
      <c r="M215" s="152" t="s">
        <v>1</v>
      </c>
      <c r="N215" s="153" t="s">
        <v>38</v>
      </c>
      <c r="O215" s="59"/>
      <c r="P215" s="154">
        <f>O215*H215</f>
        <v>0</v>
      </c>
      <c r="Q215" s="154">
        <v>0</v>
      </c>
      <c r="R215" s="154">
        <f>Q215*H215</f>
        <v>0</v>
      </c>
      <c r="S215" s="154">
        <v>0</v>
      </c>
      <c r="T215" s="155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56" t="s">
        <v>127</v>
      </c>
      <c r="AT215" s="156" t="s">
        <v>123</v>
      </c>
      <c r="AU215" s="156" t="s">
        <v>82</v>
      </c>
      <c r="AY215" s="18" t="s">
        <v>121</v>
      </c>
      <c r="BE215" s="157">
        <f>IF(N215="základní",J215,0)</f>
        <v>0</v>
      </c>
      <c r="BF215" s="157">
        <f>IF(N215="snížená",J215,0)</f>
        <v>0</v>
      </c>
      <c r="BG215" s="157">
        <f>IF(N215="zákl. přenesená",J215,0)</f>
        <v>0</v>
      </c>
      <c r="BH215" s="157">
        <f>IF(N215="sníž. přenesená",J215,0)</f>
        <v>0</v>
      </c>
      <c r="BI215" s="157">
        <f>IF(N215="nulová",J215,0)</f>
        <v>0</v>
      </c>
      <c r="BJ215" s="18" t="s">
        <v>30</v>
      </c>
      <c r="BK215" s="157">
        <f>ROUND(I215*H215,2)</f>
        <v>0</v>
      </c>
      <c r="BL215" s="18" t="s">
        <v>127</v>
      </c>
      <c r="BM215" s="156" t="s">
        <v>352</v>
      </c>
    </row>
    <row r="216" spans="1:65" s="13" customFormat="1">
      <c r="B216" s="158"/>
      <c r="D216" s="159" t="s">
        <v>129</v>
      </c>
      <c r="E216" s="160" t="s">
        <v>1</v>
      </c>
      <c r="F216" s="161" t="s">
        <v>344</v>
      </c>
      <c r="H216" s="162">
        <v>20.727</v>
      </c>
      <c r="I216" s="163"/>
      <c r="L216" s="158"/>
      <c r="M216" s="164"/>
      <c r="N216" s="165"/>
      <c r="O216" s="165"/>
      <c r="P216" s="165"/>
      <c r="Q216" s="165"/>
      <c r="R216" s="165"/>
      <c r="S216" s="165"/>
      <c r="T216" s="166"/>
      <c r="AT216" s="160" t="s">
        <v>129</v>
      </c>
      <c r="AU216" s="160" t="s">
        <v>82</v>
      </c>
      <c r="AV216" s="13" t="s">
        <v>82</v>
      </c>
      <c r="AW216" s="13" t="s">
        <v>29</v>
      </c>
      <c r="AX216" s="13" t="s">
        <v>73</v>
      </c>
      <c r="AY216" s="160" t="s">
        <v>121</v>
      </c>
    </row>
    <row r="217" spans="1:65" s="14" customFormat="1">
      <c r="B217" s="167"/>
      <c r="D217" s="159" t="s">
        <v>129</v>
      </c>
      <c r="E217" s="168" t="s">
        <v>1</v>
      </c>
      <c r="F217" s="169" t="s">
        <v>156</v>
      </c>
      <c r="H217" s="170">
        <v>20.727</v>
      </c>
      <c r="I217" s="171"/>
      <c r="L217" s="167"/>
      <c r="M217" s="172"/>
      <c r="N217" s="173"/>
      <c r="O217" s="173"/>
      <c r="P217" s="173"/>
      <c r="Q217" s="173"/>
      <c r="R217" s="173"/>
      <c r="S217" s="173"/>
      <c r="T217" s="174"/>
      <c r="AT217" s="168" t="s">
        <v>129</v>
      </c>
      <c r="AU217" s="168" t="s">
        <v>82</v>
      </c>
      <c r="AV217" s="14" t="s">
        <v>127</v>
      </c>
      <c r="AW217" s="14" t="s">
        <v>29</v>
      </c>
      <c r="AX217" s="14" t="s">
        <v>30</v>
      </c>
      <c r="AY217" s="168" t="s">
        <v>121</v>
      </c>
    </row>
    <row r="218" spans="1:65" s="2" customFormat="1" ht="24.2" customHeight="1">
      <c r="A218" s="33"/>
      <c r="B218" s="144"/>
      <c r="C218" s="145" t="s">
        <v>353</v>
      </c>
      <c r="D218" s="145" t="s">
        <v>123</v>
      </c>
      <c r="E218" s="146" t="s">
        <v>354</v>
      </c>
      <c r="F218" s="147" t="s">
        <v>355</v>
      </c>
      <c r="G218" s="148" t="s">
        <v>182</v>
      </c>
      <c r="H218" s="149">
        <v>52.429000000000002</v>
      </c>
      <c r="I218" s="150"/>
      <c r="J218" s="151">
        <f>ROUND(I218*H218,2)</f>
        <v>0</v>
      </c>
      <c r="K218" s="147" t="s">
        <v>134</v>
      </c>
      <c r="L218" s="34"/>
      <c r="M218" s="152" t="s">
        <v>1</v>
      </c>
      <c r="N218" s="153" t="s">
        <v>38</v>
      </c>
      <c r="O218" s="59"/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56" t="s">
        <v>127</v>
      </c>
      <c r="AT218" s="156" t="s">
        <v>123</v>
      </c>
      <c r="AU218" s="156" t="s">
        <v>82</v>
      </c>
      <c r="AY218" s="18" t="s">
        <v>121</v>
      </c>
      <c r="BE218" s="157">
        <f>IF(N218="základní",J218,0)</f>
        <v>0</v>
      </c>
      <c r="BF218" s="157">
        <f>IF(N218="snížená",J218,0)</f>
        <v>0</v>
      </c>
      <c r="BG218" s="157">
        <f>IF(N218="zákl. přenesená",J218,0)</f>
        <v>0</v>
      </c>
      <c r="BH218" s="157">
        <f>IF(N218="sníž. přenesená",J218,0)</f>
        <v>0</v>
      </c>
      <c r="BI218" s="157">
        <f>IF(N218="nulová",J218,0)</f>
        <v>0</v>
      </c>
      <c r="BJ218" s="18" t="s">
        <v>30</v>
      </c>
      <c r="BK218" s="157">
        <f>ROUND(I218*H218,2)</f>
        <v>0</v>
      </c>
      <c r="BL218" s="18" t="s">
        <v>127</v>
      </c>
      <c r="BM218" s="156" t="s">
        <v>356</v>
      </c>
    </row>
    <row r="219" spans="1:65" s="15" customFormat="1">
      <c r="B219" s="175"/>
      <c r="D219" s="159" t="s">
        <v>129</v>
      </c>
      <c r="E219" s="176" t="s">
        <v>1</v>
      </c>
      <c r="F219" s="177" t="s">
        <v>291</v>
      </c>
      <c r="H219" s="176" t="s">
        <v>1</v>
      </c>
      <c r="I219" s="178"/>
      <c r="L219" s="175"/>
      <c r="M219" s="179"/>
      <c r="N219" s="180"/>
      <c r="O219" s="180"/>
      <c r="P219" s="180"/>
      <c r="Q219" s="180"/>
      <c r="R219" s="180"/>
      <c r="S219" s="180"/>
      <c r="T219" s="181"/>
      <c r="AT219" s="176" t="s">
        <v>129</v>
      </c>
      <c r="AU219" s="176" t="s">
        <v>82</v>
      </c>
      <c r="AV219" s="15" t="s">
        <v>30</v>
      </c>
      <c r="AW219" s="15" t="s">
        <v>29</v>
      </c>
      <c r="AX219" s="15" t="s">
        <v>73</v>
      </c>
      <c r="AY219" s="176" t="s">
        <v>121</v>
      </c>
    </row>
    <row r="220" spans="1:65" s="13" customFormat="1">
      <c r="B220" s="158"/>
      <c r="D220" s="159" t="s">
        <v>129</v>
      </c>
      <c r="E220" s="160" t="s">
        <v>1</v>
      </c>
      <c r="F220" s="161" t="s">
        <v>292</v>
      </c>
      <c r="H220" s="162">
        <v>32.993000000000002</v>
      </c>
      <c r="I220" s="163"/>
      <c r="L220" s="158"/>
      <c r="M220" s="164"/>
      <c r="N220" s="165"/>
      <c r="O220" s="165"/>
      <c r="P220" s="165"/>
      <c r="Q220" s="165"/>
      <c r="R220" s="165"/>
      <c r="S220" s="165"/>
      <c r="T220" s="166"/>
      <c r="AT220" s="160" t="s">
        <v>129</v>
      </c>
      <c r="AU220" s="160" t="s">
        <v>82</v>
      </c>
      <c r="AV220" s="13" t="s">
        <v>82</v>
      </c>
      <c r="AW220" s="13" t="s">
        <v>29</v>
      </c>
      <c r="AX220" s="13" t="s">
        <v>73</v>
      </c>
      <c r="AY220" s="160" t="s">
        <v>121</v>
      </c>
    </row>
    <row r="221" spans="1:65" s="13" customFormat="1">
      <c r="B221" s="158"/>
      <c r="D221" s="159" t="s">
        <v>129</v>
      </c>
      <c r="E221" s="160" t="s">
        <v>1</v>
      </c>
      <c r="F221" s="161" t="s">
        <v>293</v>
      </c>
      <c r="H221" s="162">
        <v>14.015000000000001</v>
      </c>
      <c r="I221" s="163"/>
      <c r="L221" s="158"/>
      <c r="M221" s="164"/>
      <c r="N221" s="165"/>
      <c r="O221" s="165"/>
      <c r="P221" s="165"/>
      <c r="Q221" s="165"/>
      <c r="R221" s="165"/>
      <c r="S221" s="165"/>
      <c r="T221" s="166"/>
      <c r="AT221" s="160" t="s">
        <v>129</v>
      </c>
      <c r="AU221" s="160" t="s">
        <v>82</v>
      </c>
      <c r="AV221" s="13" t="s">
        <v>82</v>
      </c>
      <c r="AW221" s="13" t="s">
        <v>29</v>
      </c>
      <c r="AX221" s="13" t="s">
        <v>73</v>
      </c>
      <c r="AY221" s="160" t="s">
        <v>121</v>
      </c>
    </row>
    <row r="222" spans="1:65" s="13" customFormat="1">
      <c r="B222" s="158"/>
      <c r="D222" s="159" t="s">
        <v>129</v>
      </c>
      <c r="E222" s="160" t="s">
        <v>1</v>
      </c>
      <c r="F222" s="161" t="s">
        <v>294</v>
      </c>
      <c r="H222" s="162">
        <v>50.207999999999998</v>
      </c>
      <c r="I222" s="163"/>
      <c r="L222" s="158"/>
      <c r="M222" s="164"/>
      <c r="N222" s="165"/>
      <c r="O222" s="165"/>
      <c r="P222" s="165"/>
      <c r="Q222" s="165"/>
      <c r="R222" s="165"/>
      <c r="S222" s="165"/>
      <c r="T222" s="166"/>
      <c r="AT222" s="160" t="s">
        <v>129</v>
      </c>
      <c r="AU222" s="160" t="s">
        <v>82</v>
      </c>
      <c r="AV222" s="13" t="s">
        <v>82</v>
      </c>
      <c r="AW222" s="13" t="s">
        <v>29</v>
      </c>
      <c r="AX222" s="13" t="s">
        <v>73</v>
      </c>
      <c r="AY222" s="160" t="s">
        <v>121</v>
      </c>
    </row>
    <row r="223" spans="1:65" s="15" customFormat="1">
      <c r="B223" s="175"/>
      <c r="D223" s="159" t="s">
        <v>129</v>
      </c>
      <c r="E223" s="176" t="s">
        <v>1</v>
      </c>
      <c r="F223" s="177" t="s">
        <v>296</v>
      </c>
      <c r="H223" s="176" t="s">
        <v>1</v>
      </c>
      <c r="I223" s="178"/>
      <c r="L223" s="175"/>
      <c r="M223" s="179"/>
      <c r="N223" s="180"/>
      <c r="O223" s="180"/>
      <c r="P223" s="180"/>
      <c r="Q223" s="180"/>
      <c r="R223" s="180"/>
      <c r="S223" s="180"/>
      <c r="T223" s="181"/>
      <c r="AT223" s="176" t="s">
        <v>129</v>
      </c>
      <c r="AU223" s="176" t="s">
        <v>82</v>
      </c>
      <c r="AV223" s="15" t="s">
        <v>30</v>
      </c>
      <c r="AW223" s="15" t="s">
        <v>29</v>
      </c>
      <c r="AX223" s="15" t="s">
        <v>73</v>
      </c>
      <c r="AY223" s="176" t="s">
        <v>121</v>
      </c>
    </row>
    <row r="224" spans="1:65" s="15" customFormat="1">
      <c r="B224" s="175"/>
      <c r="D224" s="159" t="s">
        <v>129</v>
      </c>
      <c r="E224" s="176" t="s">
        <v>1</v>
      </c>
      <c r="F224" s="177" t="s">
        <v>226</v>
      </c>
      <c r="H224" s="176" t="s">
        <v>1</v>
      </c>
      <c r="I224" s="178"/>
      <c r="L224" s="175"/>
      <c r="M224" s="179"/>
      <c r="N224" s="180"/>
      <c r="O224" s="180"/>
      <c r="P224" s="180"/>
      <c r="Q224" s="180"/>
      <c r="R224" s="180"/>
      <c r="S224" s="180"/>
      <c r="T224" s="181"/>
      <c r="AT224" s="176" t="s">
        <v>129</v>
      </c>
      <c r="AU224" s="176" t="s">
        <v>82</v>
      </c>
      <c r="AV224" s="15" t="s">
        <v>30</v>
      </c>
      <c r="AW224" s="15" t="s">
        <v>29</v>
      </c>
      <c r="AX224" s="15" t="s">
        <v>73</v>
      </c>
      <c r="AY224" s="176" t="s">
        <v>121</v>
      </c>
    </row>
    <row r="225" spans="1:65" s="13" customFormat="1">
      <c r="B225" s="158"/>
      <c r="D225" s="159" t="s">
        <v>129</v>
      </c>
      <c r="E225" s="160" t="s">
        <v>1</v>
      </c>
      <c r="F225" s="161" t="s">
        <v>357</v>
      </c>
      <c r="H225" s="162">
        <v>-1.21</v>
      </c>
      <c r="I225" s="163"/>
      <c r="L225" s="158"/>
      <c r="M225" s="164"/>
      <c r="N225" s="165"/>
      <c r="O225" s="165"/>
      <c r="P225" s="165"/>
      <c r="Q225" s="165"/>
      <c r="R225" s="165"/>
      <c r="S225" s="165"/>
      <c r="T225" s="166"/>
      <c r="AT225" s="160" t="s">
        <v>129</v>
      </c>
      <c r="AU225" s="160" t="s">
        <v>82</v>
      </c>
      <c r="AV225" s="13" t="s">
        <v>82</v>
      </c>
      <c r="AW225" s="13" t="s">
        <v>29</v>
      </c>
      <c r="AX225" s="13" t="s">
        <v>73</v>
      </c>
      <c r="AY225" s="160" t="s">
        <v>121</v>
      </c>
    </row>
    <row r="226" spans="1:65" s="15" customFormat="1">
      <c r="B226" s="175"/>
      <c r="D226" s="159" t="s">
        <v>129</v>
      </c>
      <c r="E226" s="176" t="s">
        <v>1</v>
      </c>
      <c r="F226" s="177" t="s">
        <v>298</v>
      </c>
      <c r="H226" s="176" t="s">
        <v>1</v>
      </c>
      <c r="I226" s="178"/>
      <c r="L226" s="175"/>
      <c r="M226" s="179"/>
      <c r="N226" s="180"/>
      <c r="O226" s="180"/>
      <c r="P226" s="180"/>
      <c r="Q226" s="180"/>
      <c r="R226" s="180"/>
      <c r="S226" s="180"/>
      <c r="T226" s="181"/>
      <c r="AT226" s="176" t="s">
        <v>129</v>
      </c>
      <c r="AU226" s="176" t="s">
        <v>82</v>
      </c>
      <c r="AV226" s="15" t="s">
        <v>30</v>
      </c>
      <c r="AW226" s="15" t="s">
        <v>29</v>
      </c>
      <c r="AX226" s="15" t="s">
        <v>73</v>
      </c>
      <c r="AY226" s="176" t="s">
        <v>121</v>
      </c>
    </row>
    <row r="227" spans="1:65" s="13" customFormat="1">
      <c r="B227" s="158"/>
      <c r="D227" s="159" t="s">
        <v>129</v>
      </c>
      <c r="E227" s="160" t="s">
        <v>1</v>
      </c>
      <c r="F227" s="161" t="s">
        <v>299</v>
      </c>
      <c r="H227" s="162">
        <v>-11.099</v>
      </c>
      <c r="I227" s="163"/>
      <c r="L227" s="158"/>
      <c r="M227" s="164"/>
      <c r="N227" s="165"/>
      <c r="O227" s="165"/>
      <c r="P227" s="165"/>
      <c r="Q227" s="165"/>
      <c r="R227" s="165"/>
      <c r="S227" s="165"/>
      <c r="T227" s="166"/>
      <c r="AT227" s="160" t="s">
        <v>129</v>
      </c>
      <c r="AU227" s="160" t="s">
        <v>82</v>
      </c>
      <c r="AV227" s="13" t="s">
        <v>82</v>
      </c>
      <c r="AW227" s="13" t="s">
        <v>29</v>
      </c>
      <c r="AX227" s="13" t="s">
        <v>73</v>
      </c>
      <c r="AY227" s="160" t="s">
        <v>121</v>
      </c>
    </row>
    <row r="228" spans="1:65" s="15" customFormat="1">
      <c r="B228" s="175"/>
      <c r="D228" s="159" t="s">
        <v>129</v>
      </c>
      <c r="E228" s="176" t="s">
        <v>1</v>
      </c>
      <c r="F228" s="177" t="s">
        <v>244</v>
      </c>
      <c r="H228" s="176" t="s">
        <v>1</v>
      </c>
      <c r="I228" s="178"/>
      <c r="L228" s="175"/>
      <c r="M228" s="179"/>
      <c r="N228" s="180"/>
      <c r="O228" s="180"/>
      <c r="P228" s="180"/>
      <c r="Q228" s="180"/>
      <c r="R228" s="180"/>
      <c r="S228" s="180"/>
      <c r="T228" s="181"/>
      <c r="AT228" s="176" t="s">
        <v>129</v>
      </c>
      <c r="AU228" s="176" t="s">
        <v>82</v>
      </c>
      <c r="AV228" s="15" t="s">
        <v>30</v>
      </c>
      <c r="AW228" s="15" t="s">
        <v>29</v>
      </c>
      <c r="AX228" s="15" t="s">
        <v>73</v>
      </c>
      <c r="AY228" s="176" t="s">
        <v>121</v>
      </c>
    </row>
    <row r="229" spans="1:65" s="13" customFormat="1">
      <c r="B229" s="158"/>
      <c r="D229" s="159" t="s">
        <v>129</v>
      </c>
      <c r="E229" s="160" t="s">
        <v>1</v>
      </c>
      <c r="F229" s="161" t="s">
        <v>358</v>
      </c>
      <c r="H229" s="162">
        <v>-1.76</v>
      </c>
      <c r="I229" s="163"/>
      <c r="L229" s="158"/>
      <c r="M229" s="164"/>
      <c r="N229" s="165"/>
      <c r="O229" s="165"/>
      <c r="P229" s="165"/>
      <c r="Q229" s="165"/>
      <c r="R229" s="165"/>
      <c r="S229" s="165"/>
      <c r="T229" s="166"/>
      <c r="AT229" s="160" t="s">
        <v>129</v>
      </c>
      <c r="AU229" s="160" t="s">
        <v>82</v>
      </c>
      <c r="AV229" s="13" t="s">
        <v>82</v>
      </c>
      <c r="AW229" s="13" t="s">
        <v>29</v>
      </c>
      <c r="AX229" s="13" t="s">
        <v>73</v>
      </c>
      <c r="AY229" s="160" t="s">
        <v>121</v>
      </c>
    </row>
    <row r="230" spans="1:65" s="15" customFormat="1">
      <c r="B230" s="175"/>
      <c r="D230" s="159" t="s">
        <v>129</v>
      </c>
      <c r="E230" s="176" t="s">
        <v>1</v>
      </c>
      <c r="F230" s="177" t="s">
        <v>359</v>
      </c>
      <c r="H230" s="176" t="s">
        <v>1</v>
      </c>
      <c r="I230" s="178"/>
      <c r="L230" s="175"/>
      <c r="M230" s="179"/>
      <c r="N230" s="180"/>
      <c r="O230" s="180"/>
      <c r="P230" s="180"/>
      <c r="Q230" s="180"/>
      <c r="R230" s="180"/>
      <c r="S230" s="180"/>
      <c r="T230" s="181"/>
      <c r="AT230" s="176" t="s">
        <v>129</v>
      </c>
      <c r="AU230" s="176" t="s">
        <v>82</v>
      </c>
      <c r="AV230" s="15" t="s">
        <v>30</v>
      </c>
      <c r="AW230" s="15" t="s">
        <v>29</v>
      </c>
      <c r="AX230" s="15" t="s">
        <v>73</v>
      </c>
      <c r="AY230" s="176" t="s">
        <v>121</v>
      </c>
    </row>
    <row r="231" spans="1:65" s="13" customFormat="1">
      <c r="B231" s="158"/>
      <c r="D231" s="159" t="s">
        <v>129</v>
      </c>
      <c r="E231" s="160" t="s">
        <v>1</v>
      </c>
      <c r="F231" s="161" t="s">
        <v>360</v>
      </c>
      <c r="H231" s="162">
        <v>-24.574000000000002</v>
      </c>
      <c r="I231" s="163"/>
      <c r="L231" s="158"/>
      <c r="M231" s="164"/>
      <c r="N231" s="165"/>
      <c r="O231" s="165"/>
      <c r="P231" s="165"/>
      <c r="Q231" s="165"/>
      <c r="R231" s="165"/>
      <c r="S231" s="165"/>
      <c r="T231" s="166"/>
      <c r="AT231" s="160" t="s">
        <v>129</v>
      </c>
      <c r="AU231" s="160" t="s">
        <v>82</v>
      </c>
      <c r="AV231" s="13" t="s">
        <v>82</v>
      </c>
      <c r="AW231" s="13" t="s">
        <v>29</v>
      </c>
      <c r="AX231" s="13" t="s">
        <v>73</v>
      </c>
      <c r="AY231" s="160" t="s">
        <v>121</v>
      </c>
    </row>
    <row r="232" spans="1:65" s="15" customFormat="1">
      <c r="B232" s="175"/>
      <c r="D232" s="159" t="s">
        <v>129</v>
      </c>
      <c r="E232" s="176" t="s">
        <v>1</v>
      </c>
      <c r="F232" s="177" t="s">
        <v>361</v>
      </c>
      <c r="H232" s="176" t="s">
        <v>1</v>
      </c>
      <c r="I232" s="178"/>
      <c r="L232" s="175"/>
      <c r="M232" s="179"/>
      <c r="N232" s="180"/>
      <c r="O232" s="180"/>
      <c r="P232" s="180"/>
      <c r="Q232" s="180"/>
      <c r="R232" s="180"/>
      <c r="S232" s="180"/>
      <c r="T232" s="181"/>
      <c r="AT232" s="176" t="s">
        <v>129</v>
      </c>
      <c r="AU232" s="176" t="s">
        <v>82</v>
      </c>
      <c r="AV232" s="15" t="s">
        <v>30</v>
      </c>
      <c r="AW232" s="15" t="s">
        <v>29</v>
      </c>
      <c r="AX232" s="15" t="s">
        <v>73</v>
      </c>
      <c r="AY232" s="176" t="s">
        <v>121</v>
      </c>
    </row>
    <row r="233" spans="1:65" s="13" customFormat="1">
      <c r="B233" s="158"/>
      <c r="D233" s="159" t="s">
        <v>129</v>
      </c>
      <c r="E233" s="160" t="s">
        <v>1</v>
      </c>
      <c r="F233" s="161" t="s">
        <v>362</v>
      </c>
      <c r="H233" s="162">
        <v>-6.1440000000000001</v>
      </c>
      <c r="I233" s="163"/>
      <c r="L233" s="158"/>
      <c r="M233" s="164"/>
      <c r="N233" s="165"/>
      <c r="O233" s="165"/>
      <c r="P233" s="165"/>
      <c r="Q233" s="165"/>
      <c r="R233" s="165"/>
      <c r="S233" s="165"/>
      <c r="T233" s="166"/>
      <c r="AT233" s="160" t="s">
        <v>129</v>
      </c>
      <c r="AU233" s="160" t="s">
        <v>82</v>
      </c>
      <c r="AV233" s="13" t="s">
        <v>82</v>
      </c>
      <c r="AW233" s="13" t="s">
        <v>29</v>
      </c>
      <c r="AX233" s="13" t="s">
        <v>73</v>
      </c>
      <c r="AY233" s="160" t="s">
        <v>121</v>
      </c>
    </row>
    <row r="234" spans="1:65" s="14" customFormat="1">
      <c r="B234" s="167"/>
      <c r="D234" s="159" t="s">
        <v>129</v>
      </c>
      <c r="E234" s="168" t="s">
        <v>1</v>
      </c>
      <c r="F234" s="169" t="s">
        <v>156</v>
      </c>
      <c r="H234" s="170">
        <v>52.429000000000002</v>
      </c>
      <c r="I234" s="171"/>
      <c r="L234" s="167"/>
      <c r="M234" s="172"/>
      <c r="N234" s="173"/>
      <c r="O234" s="173"/>
      <c r="P234" s="173"/>
      <c r="Q234" s="173"/>
      <c r="R234" s="173"/>
      <c r="S234" s="173"/>
      <c r="T234" s="174"/>
      <c r="AT234" s="168" t="s">
        <v>129</v>
      </c>
      <c r="AU234" s="168" t="s">
        <v>82</v>
      </c>
      <c r="AV234" s="14" t="s">
        <v>127</v>
      </c>
      <c r="AW234" s="14" t="s">
        <v>29</v>
      </c>
      <c r="AX234" s="14" t="s">
        <v>30</v>
      </c>
      <c r="AY234" s="168" t="s">
        <v>121</v>
      </c>
    </row>
    <row r="235" spans="1:65" s="2" customFormat="1" ht="16.5" customHeight="1">
      <c r="A235" s="33"/>
      <c r="B235" s="144"/>
      <c r="C235" s="182" t="s">
        <v>363</v>
      </c>
      <c r="D235" s="182" t="s">
        <v>173</v>
      </c>
      <c r="E235" s="183" t="s">
        <v>364</v>
      </c>
      <c r="F235" s="184" t="s">
        <v>365</v>
      </c>
      <c r="G235" s="185" t="s">
        <v>176</v>
      </c>
      <c r="H235" s="186">
        <v>109</v>
      </c>
      <c r="I235" s="187"/>
      <c r="J235" s="188">
        <f>ROUND(I235*H235,2)</f>
        <v>0</v>
      </c>
      <c r="K235" s="184" t="s">
        <v>1</v>
      </c>
      <c r="L235" s="189"/>
      <c r="M235" s="190" t="s">
        <v>1</v>
      </c>
      <c r="N235" s="191" t="s">
        <v>38</v>
      </c>
      <c r="O235" s="59"/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56" t="s">
        <v>157</v>
      </c>
      <c r="AT235" s="156" t="s">
        <v>173</v>
      </c>
      <c r="AU235" s="156" t="s">
        <v>82</v>
      </c>
      <c r="AY235" s="18" t="s">
        <v>121</v>
      </c>
      <c r="BE235" s="157">
        <f>IF(N235="základní",J235,0)</f>
        <v>0</v>
      </c>
      <c r="BF235" s="157">
        <f>IF(N235="snížená",J235,0)</f>
        <v>0</v>
      </c>
      <c r="BG235" s="157">
        <f>IF(N235="zákl. přenesená",J235,0)</f>
        <v>0</v>
      </c>
      <c r="BH235" s="157">
        <f>IF(N235="sníž. přenesená",J235,0)</f>
        <v>0</v>
      </c>
      <c r="BI235" s="157">
        <f>IF(N235="nulová",J235,0)</f>
        <v>0</v>
      </c>
      <c r="BJ235" s="18" t="s">
        <v>30</v>
      </c>
      <c r="BK235" s="157">
        <f>ROUND(I235*H235,2)</f>
        <v>0</v>
      </c>
      <c r="BL235" s="18" t="s">
        <v>127</v>
      </c>
      <c r="BM235" s="156" t="s">
        <v>366</v>
      </c>
    </row>
    <row r="236" spans="1:65" s="13" customFormat="1">
      <c r="B236" s="158"/>
      <c r="D236" s="159" t="s">
        <v>129</v>
      </c>
      <c r="E236" s="160" t="s">
        <v>1</v>
      </c>
      <c r="F236" s="161" t="s">
        <v>367</v>
      </c>
      <c r="H236" s="162">
        <v>109</v>
      </c>
      <c r="I236" s="163"/>
      <c r="L236" s="158"/>
      <c r="M236" s="164"/>
      <c r="N236" s="165"/>
      <c r="O236" s="165"/>
      <c r="P236" s="165"/>
      <c r="Q236" s="165"/>
      <c r="R236" s="165"/>
      <c r="S236" s="165"/>
      <c r="T236" s="166"/>
      <c r="AT236" s="160" t="s">
        <v>129</v>
      </c>
      <c r="AU236" s="160" t="s">
        <v>82</v>
      </c>
      <c r="AV236" s="13" t="s">
        <v>82</v>
      </c>
      <c r="AW236" s="13" t="s">
        <v>29</v>
      </c>
      <c r="AX236" s="13" t="s">
        <v>73</v>
      </c>
      <c r="AY236" s="160" t="s">
        <v>121</v>
      </c>
    </row>
    <row r="237" spans="1:65" s="14" customFormat="1">
      <c r="B237" s="167"/>
      <c r="D237" s="159" t="s">
        <v>129</v>
      </c>
      <c r="E237" s="168" t="s">
        <v>1</v>
      </c>
      <c r="F237" s="169" t="s">
        <v>156</v>
      </c>
      <c r="H237" s="170">
        <v>109</v>
      </c>
      <c r="I237" s="171"/>
      <c r="L237" s="167"/>
      <c r="M237" s="172"/>
      <c r="N237" s="173"/>
      <c r="O237" s="173"/>
      <c r="P237" s="173"/>
      <c r="Q237" s="173"/>
      <c r="R237" s="173"/>
      <c r="S237" s="173"/>
      <c r="T237" s="174"/>
      <c r="AT237" s="168" t="s">
        <v>129</v>
      </c>
      <c r="AU237" s="168" t="s">
        <v>82</v>
      </c>
      <c r="AV237" s="14" t="s">
        <v>127</v>
      </c>
      <c r="AW237" s="14" t="s">
        <v>29</v>
      </c>
      <c r="AX237" s="14" t="s">
        <v>30</v>
      </c>
      <c r="AY237" s="168" t="s">
        <v>121</v>
      </c>
    </row>
    <row r="238" spans="1:65" s="2" customFormat="1" ht="24.2" customHeight="1">
      <c r="A238" s="33"/>
      <c r="B238" s="144"/>
      <c r="C238" s="145" t="s">
        <v>368</v>
      </c>
      <c r="D238" s="145" t="s">
        <v>123</v>
      </c>
      <c r="E238" s="146" t="s">
        <v>369</v>
      </c>
      <c r="F238" s="147" t="s">
        <v>370</v>
      </c>
      <c r="G238" s="148" t="s">
        <v>182</v>
      </c>
      <c r="H238" s="149">
        <v>24.574000000000002</v>
      </c>
      <c r="I238" s="150"/>
      <c r="J238" s="151">
        <f>ROUND(I238*H238,2)</f>
        <v>0</v>
      </c>
      <c r="K238" s="147" t="s">
        <v>134</v>
      </c>
      <c r="L238" s="34"/>
      <c r="M238" s="152" t="s">
        <v>1</v>
      </c>
      <c r="N238" s="153" t="s">
        <v>38</v>
      </c>
      <c r="O238" s="59"/>
      <c r="P238" s="154">
        <f>O238*H238</f>
        <v>0</v>
      </c>
      <c r="Q238" s="154">
        <v>0</v>
      </c>
      <c r="R238" s="154">
        <f>Q238*H238</f>
        <v>0</v>
      </c>
      <c r="S238" s="154">
        <v>0</v>
      </c>
      <c r="T238" s="155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56" t="s">
        <v>127</v>
      </c>
      <c r="AT238" s="156" t="s">
        <v>123</v>
      </c>
      <c r="AU238" s="156" t="s">
        <v>82</v>
      </c>
      <c r="AY238" s="18" t="s">
        <v>121</v>
      </c>
      <c r="BE238" s="157">
        <f>IF(N238="základní",J238,0)</f>
        <v>0</v>
      </c>
      <c r="BF238" s="157">
        <f>IF(N238="snížená",J238,0)</f>
        <v>0</v>
      </c>
      <c r="BG238" s="157">
        <f>IF(N238="zákl. přenesená",J238,0)</f>
        <v>0</v>
      </c>
      <c r="BH238" s="157">
        <f>IF(N238="sníž. přenesená",J238,0)</f>
        <v>0</v>
      </c>
      <c r="BI238" s="157">
        <f>IF(N238="nulová",J238,0)</f>
        <v>0</v>
      </c>
      <c r="BJ238" s="18" t="s">
        <v>30</v>
      </c>
      <c r="BK238" s="157">
        <f>ROUND(I238*H238,2)</f>
        <v>0</v>
      </c>
      <c r="BL238" s="18" t="s">
        <v>127</v>
      </c>
      <c r="BM238" s="156" t="s">
        <v>371</v>
      </c>
    </row>
    <row r="239" spans="1:65" s="13" customFormat="1">
      <c r="B239" s="158"/>
      <c r="D239" s="159" t="s">
        <v>129</v>
      </c>
      <c r="E239" s="160" t="s">
        <v>1</v>
      </c>
      <c r="F239" s="161" t="s">
        <v>372</v>
      </c>
      <c r="H239" s="162">
        <v>8.0079999999999991</v>
      </c>
      <c r="I239" s="163"/>
      <c r="L239" s="158"/>
      <c r="M239" s="164"/>
      <c r="N239" s="165"/>
      <c r="O239" s="165"/>
      <c r="P239" s="165"/>
      <c r="Q239" s="165"/>
      <c r="R239" s="165"/>
      <c r="S239" s="165"/>
      <c r="T239" s="166"/>
      <c r="AT239" s="160" t="s">
        <v>129</v>
      </c>
      <c r="AU239" s="160" t="s">
        <v>82</v>
      </c>
      <c r="AV239" s="13" t="s">
        <v>82</v>
      </c>
      <c r="AW239" s="13" t="s">
        <v>29</v>
      </c>
      <c r="AX239" s="13" t="s">
        <v>73</v>
      </c>
      <c r="AY239" s="160" t="s">
        <v>121</v>
      </c>
    </row>
    <row r="240" spans="1:65" s="13" customFormat="1">
      <c r="B240" s="158"/>
      <c r="D240" s="159" t="s">
        <v>129</v>
      </c>
      <c r="E240" s="160" t="s">
        <v>1</v>
      </c>
      <c r="F240" s="161" t="s">
        <v>373</v>
      </c>
      <c r="H240" s="162">
        <v>4.0919999999999996</v>
      </c>
      <c r="I240" s="163"/>
      <c r="L240" s="158"/>
      <c r="M240" s="164"/>
      <c r="N240" s="165"/>
      <c r="O240" s="165"/>
      <c r="P240" s="165"/>
      <c r="Q240" s="165"/>
      <c r="R240" s="165"/>
      <c r="S240" s="165"/>
      <c r="T240" s="166"/>
      <c r="AT240" s="160" t="s">
        <v>129</v>
      </c>
      <c r="AU240" s="160" t="s">
        <v>82</v>
      </c>
      <c r="AV240" s="13" t="s">
        <v>82</v>
      </c>
      <c r="AW240" s="13" t="s">
        <v>29</v>
      </c>
      <c r="AX240" s="13" t="s">
        <v>73</v>
      </c>
      <c r="AY240" s="160" t="s">
        <v>121</v>
      </c>
    </row>
    <row r="241" spans="1:65" s="13" customFormat="1">
      <c r="B241" s="158"/>
      <c r="D241" s="159" t="s">
        <v>129</v>
      </c>
      <c r="E241" s="160" t="s">
        <v>1</v>
      </c>
      <c r="F241" s="161" t="s">
        <v>374</v>
      </c>
      <c r="H241" s="162">
        <v>12.474</v>
      </c>
      <c r="I241" s="163"/>
      <c r="L241" s="158"/>
      <c r="M241" s="164"/>
      <c r="N241" s="165"/>
      <c r="O241" s="165"/>
      <c r="P241" s="165"/>
      <c r="Q241" s="165"/>
      <c r="R241" s="165"/>
      <c r="S241" s="165"/>
      <c r="T241" s="166"/>
      <c r="AT241" s="160" t="s">
        <v>129</v>
      </c>
      <c r="AU241" s="160" t="s">
        <v>82</v>
      </c>
      <c r="AV241" s="13" t="s">
        <v>82</v>
      </c>
      <c r="AW241" s="13" t="s">
        <v>29</v>
      </c>
      <c r="AX241" s="13" t="s">
        <v>73</v>
      </c>
      <c r="AY241" s="160" t="s">
        <v>121</v>
      </c>
    </row>
    <row r="242" spans="1:65" s="14" customFormat="1">
      <c r="B242" s="167"/>
      <c r="D242" s="159" t="s">
        <v>129</v>
      </c>
      <c r="E242" s="168" t="s">
        <v>1</v>
      </c>
      <c r="F242" s="169" t="s">
        <v>156</v>
      </c>
      <c r="H242" s="170">
        <v>24.574000000000002</v>
      </c>
      <c r="I242" s="171"/>
      <c r="L242" s="167"/>
      <c r="M242" s="172"/>
      <c r="N242" s="173"/>
      <c r="O242" s="173"/>
      <c r="P242" s="173"/>
      <c r="Q242" s="173"/>
      <c r="R242" s="173"/>
      <c r="S242" s="173"/>
      <c r="T242" s="174"/>
      <c r="AT242" s="168" t="s">
        <v>129</v>
      </c>
      <c r="AU242" s="168" t="s">
        <v>82</v>
      </c>
      <c r="AV242" s="14" t="s">
        <v>127</v>
      </c>
      <c r="AW242" s="14" t="s">
        <v>29</v>
      </c>
      <c r="AX242" s="14" t="s">
        <v>30</v>
      </c>
      <c r="AY242" s="168" t="s">
        <v>121</v>
      </c>
    </row>
    <row r="243" spans="1:65" s="2" customFormat="1" ht="16.5" customHeight="1">
      <c r="A243" s="33"/>
      <c r="B243" s="144"/>
      <c r="C243" s="182" t="s">
        <v>375</v>
      </c>
      <c r="D243" s="182" t="s">
        <v>173</v>
      </c>
      <c r="E243" s="183" t="s">
        <v>376</v>
      </c>
      <c r="F243" s="184" t="s">
        <v>377</v>
      </c>
      <c r="G243" s="185" t="s">
        <v>176</v>
      </c>
      <c r="H243" s="186">
        <v>51.088999999999999</v>
      </c>
      <c r="I243" s="187"/>
      <c r="J243" s="188">
        <f>ROUND(I243*H243,2)</f>
        <v>0</v>
      </c>
      <c r="K243" s="184" t="s">
        <v>134</v>
      </c>
      <c r="L243" s="189"/>
      <c r="M243" s="190" t="s">
        <v>1</v>
      </c>
      <c r="N243" s="191" t="s">
        <v>38</v>
      </c>
      <c r="O243" s="59"/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56" t="s">
        <v>157</v>
      </c>
      <c r="AT243" s="156" t="s">
        <v>173</v>
      </c>
      <c r="AU243" s="156" t="s">
        <v>82</v>
      </c>
      <c r="AY243" s="18" t="s">
        <v>121</v>
      </c>
      <c r="BE243" s="157">
        <f>IF(N243="základní",J243,0)</f>
        <v>0</v>
      </c>
      <c r="BF243" s="157">
        <f>IF(N243="snížená",J243,0)</f>
        <v>0</v>
      </c>
      <c r="BG243" s="157">
        <f>IF(N243="zákl. přenesená",J243,0)</f>
        <v>0</v>
      </c>
      <c r="BH243" s="157">
        <f>IF(N243="sníž. přenesená",J243,0)</f>
        <v>0</v>
      </c>
      <c r="BI243" s="157">
        <f>IF(N243="nulová",J243,0)</f>
        <v>0</v>
      </c>
      <c r="BJ243" s="18" t="s">
        <v>30</v>
      </c>
      <c r="BK243" s="157">
        <f>ROUND(I243*H243,2)</f>
        <v>0</v>
      </c>
      <c r="BL243" s="18" t="s">
        <v>127</v>
      </c>
      <c r="BM243" s="156" t="s">
        <v>378</v>
      </c>
    </row>
    <row r="244" spans="1:65" s="13" customFormat="1">
      <c r="B244" s="158"/>
      <c r="D244" s="159" t="s">
        <v>129</v>
      </c>
      <c r="E244" s="160" t="s">
        <v>1</v>
      </c>
      <c r="F244" s="161" t="s">
        <v>379</v>
      </c>
      <c r="H244" s="162">
        <v>51.088999999999999</v>
      </c>
      <c r="I244" s="163"/>
      <c r="L244" s="158"/>
      <c r="M244" s="164"/>
      <c r="N244" s="165"/>
      <c r="O244" s="165"/>
      <c r="P244" s="165"/>
      <c r="Q244" s="165"/>
      <c r="R244" s="165"/>
      <c r="S244" s="165"/>
      <c r="T244" s="166"/>
      <c r="AT244" s="160" t="s">
        <v>129</v>
      </c>
      <c r="AU244" s="160" t="s">
        <v>82</v>
      </c>
      <c r="AV244" s="13" t="s">
        <v>82</v>
      </c>
      <c r="AW244" s="13" t="s">
        <v>29</v>
      </c>
      <c r="AX244" s="13" t="s">
        <v>73</v>
      </c>
      <c r="AY244" s="160" t="s">
        <v>121</v>
      </c>
    </row>
    <row r="245" spans="1:65" s="14" customFormat="1">
      <c r="B245" s="167"/>
      <c r="D245" s="159" t="s">
        <v>129</v>
      </c>
      <c r="E245" s="168" t="s">
        <v>1</v>
      </c>
      <c r="F245" s="169" t="s">
        <v>156</v>
      </c>
      <c r="H245" s="170">
        <v>51.088999999999999</v>
      </c>
      <c r="I245" s="171"/>
      <c r="L245" s="167"/>
      <c r="M245" s="172"/>
      <c r="N245" s="173"/>
      <c r="O245" s="173"/>
      <c r="P245" s="173"/>
      <c r="Q245" s="173"/>
      <c r="R245" s="173"/>
      <c r="S245" s="173"/>
      <c r="T245" s="174"/>
      <c r="AT245" s="168" t="s">
        <v>129</v>
      </c>
      <c r="AU245" s="168" t="s">
        <v>82</v>
      </c>
      <c r="AV245" s="14" t="s">
        <v>127</v>
      </c>
      <c r="AW245" s="14" t="s">
        <v>29</v>
      </c>
      <c r="AX245" s="14" t="s">
        <v>30</v>
      </c>
      <c r="AY245" s="168" t="s">
        <v>121</v>
      </c>
    </row>
    <row r="246" spans="1:65" s="2" customFormat="1" ht="24.2" customHeight="1">
      <c r="A246" s="33"/>
      <c r="B246" s="144"/>
      <c r="C246" s="145" t="s">
        <v>380</v>
      </c>
      <c r="D246" s="145" t="s">
        <v>123</v>
      </c>
      <c r="E246" s="146" t="s">
        <v>381</v>
      </c>
      <c r="F246" s="147" t="s">
        <v>382</v>
      </c>
      <c r="G246" s="148" t="s">
        <v>182</v>
      </c>
      <c r="H246" s="149">
        <v>100.03700000000001</v>
      </c>
      <c r="I246" s="150"/>
      <c r="J246" s="151">
        <f>ROUND(I246*H246,2)</f>
        <v>0</v>
      </c>
      <c r="K246" s="147" t="s">
        <v>134</v>
      </c>
      <c r="L246" s="34"/>
      <c r="M246" s="152" t="s">
        <v>1</v>
      </c>
      <c r="N246" s="153" t="s">
        <v>38</v>
      </c>
      <c r="O246" s="59"/>
      <c r="P246" s="154">
        <f>O246*H246</f>
        <v>0</v>
      </c>
      <c r="Q246" s="154">
        <v>0</v>
      </c>
      <c r="R246" s="154">
        <f>Q246*H246</f>
        <v>0</v>
      </c>
      <c r="S246" s="154">
        <v>0</v>
      </c>
      <c r="T246" s="155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56" t="s">
        <v>127</v>
      </c>
      <c r="AT246" s="156" t="s">
        <v>123</v>
      </c>
      <c r="AU246" s="156" t="s">
        <v>82</v>
      </c>
      <c r="AY246" s="18" t="s">
        <v>121</v>
      </c>
      <c r="BE246" s="157">
        <f>IF(N246="základní",J246,0)</f>
        <v>0</v>
      </c>
      <c r="BF246" s="157">
        <f>IF(N246="snížená",J246,0)</f>
        <v>0</v>
      </c>
      <c r="BG246" s="157">
        <f>IF(N246="zákl. přenesená",J246,0)</f>
        <v>0</v>
      </c>
      <c r="BH246" s="157">
        <f>IF(N246="sníž. přenesená",J246,0)</f>
        <v>0</v>
      </c>
      <c r="BI246" s="157">
        <f>IF(N246="nulová",J246,0)</f>
        <v>0</v>
      </c>
      <c r="BJ246" s="18" t="s">
        <v>30</v>
      </c>
      <c r="BK246" s="157">
        <f>ROUND(I246*H246,2)</f>
        <v>0</v>
      </c>
      <c r="BL246" s="18" t="s">
        <v>127</v>
      </c>
      <c r="BM246" s="156" t="s">
        <v>383</v>
      </c>
    </row>
    <row r="247" spans="1:65" s="13" customFormat="1">
      <c r="B247" s="158"/>
      <c r="D247" s="159" t="s">
        <v>129</v>
      </c>
      <c r="E247" s="160" t="s">
        <v>1</v>
      </c>
      <c r="F247" s="161" t="s">
        <v>327</v>
      </c>
      <c r="H247" s="162">
        <v>11.099</v>
      </c>
      <c r="I247" s="163"/>
      <c r="L247" s="158"/>
      <c r="M247" s="164"/>
      <c r="N247" s="165"/>
      <c r="O247" s="165"/>
      <c r="P247" s="165"/>
      <c r="Q247" s="165"/>
      <c r="R247" s="165"/>
      <c r="S247" s="165"/>
      <c r="T247" s="166"/>
      <c r="AT247" s="160" t="s">
        <v>129</v>
      </c>
      <c r="AU247" s="160" t="s">
        <v>82</v>
      </c>
      <c r="AV247" s="13" t="s">
        <v>82</v>
      </c>
      <c r="AW247" s="13" t="s">
        <v>29</v>
      </c>
      <c r="AX247" s="13" t="s">
        <v>73</v>
      </c>
      <c r="AY247" s="160" t="s">
        <v>121</v>
      </c>
    </row>
    <row r="248" spans="1:65" s="13" customFormat="1">
      <c r="B248" s="158"/>
      <c r="D248" s="159" t="s">
        <v>129</v>
      </c>
      <c r="E248" s="160" t="s">
        <v>1</v>
      </c>
      <c r="F248" s="161" t="s">
        <v>384</v>
      </c>
      <c r="H248" s="162">
        <v>28.382999999999999</v>
      </c>
      <c r="I248" s="163"/>
      <c r="L248" s="158"/>
      <c r="M248" s="164"/>
      <c r="N248" s="165"/>
      <c r="O248" s="165"/>
      <c r="P248" s="165"/>
      <c r="Q248" s="165"/>
      <c r="R248" s="165"/>
      <c r="S248" s="165"/>
      <c r="T248" s="166"/>
      <c r="AT248" s="160" t="s">
        <v>129</v>
      </c>
      <c r="AU248" s="160" t="s">
        <v>82</v>
      </c>
      <c r="AV248" s="13" t="s">
        <v>82</v>
      </c>
      <c r="AW248" s="13" t="s">
        <v>29</v>
      </c>
      <c r="AX248" s="13" t="s">
        <v>73</v>
      </c>
      <c r="AY248" s="160" t="s">
        <v>121</v>
      </c>
    </row>
    <row r="249" spans="1:65" s="13" customFormat="1">
      <c r="B249" s="158"/>
      <c r="D249" s="159" t="s">
        <v>129</v>
      </c>
      <c r="E249" s="160" t="s">
        <v>1</v>
      </c>
      <c r="F249" s="161" t="s">
        <v>385</v>
      </c>
      <c r="H249" s="162">
        <v>60.555</v>
      </c>
      <c r="I249" s="163"/>
      <c r="L249" s="158"/>
      <c r="M249" s="164"/>
      <c r="N249" s="165"/>
      <c r="O249" s="165"/>
      <c r="P249" s="165"/>
      <c r="Q249" s="165"/>
      <c r="R249" s="165"/>
      <c r="S249" s="165"/>
      <c r="T249" s="166"/>
      <c r="AT249" s="160" t="s">
        <v>129</v>
      </c>
      <c r="AU249" s="160" t="s">
        <v>82</v>
      </c>
      <c r="AV249" s="13" t="s">
        <v>82</v>
      </c>
      <c r="AW249" s="13" t="s">
        <v>29</v>
      </c>
      <c r="AX249" s="13" t="s">
        <v>73</v>
      </c>
      <c r="AY249" s="160" t="s">
        <v>121</v>
      </c>
    </row>
    <row r="250" spans="1:65" s="14" customFormat="1">
      <c r="B250" s="167"/>
      <c r="D250" s="159" t="s">
        <v>129</v>
      </c>
      <c r="E250" s="168" t="s">
        <v>1</v>
      </c>
      <c r="F250" s="169" t="s">
        <v>156</v>
      </c>
      <c r="H250" s="170">
        <v>100.03700000000001</v>
      </c>
      <c r="I250" s="171"/>
      <c r="L250" s="167"/>
      <c r="M250" s="172"/>
      <c r="N250" s="173"/>
      <c r="O250" s="173"/>
      <c r="P250" s="173"/>
      <c r="Q250" s="173"/>
      <c r="R250" s="173"/>
      <c r="S250" s="173"/>
      <c r="T250" s="174"/>
      <c r="AT250" s="168" t="s">
        <v>129</v>
      </c>
      <c r="AU250" s="168" t="s">
        <v>82</v>
      </c>
      <c r="AV250" s="14" t="s">
        <v>127</v>
      </c>
      <c r="AW250" s="14" t="s">
        <v>29</v>
      </c>
      <c r="AX250" s="14" t="s">
        <v>30</v>
      </c>
      <c r="AY250" s="168" t="s">
        <v>121</v>
      </c>
    </row>
    <row r="251" spans="1:65" s="2" customFormat="1" ht="37.9" customHeight="1">
      <c r="A251" s="33"/>
      <c r="B251" s="144"/>
      <c r="C251" s="145" t="s">
        <v>386</v>
      </c>
      <c r="D251" s="145" t="s">
        <v>123</v>
      </c>
      <c r="E251" s="146" t="s">
        <v>387</v>
      </c>
      <c r="F251" s="147" t="s">
        <v>388</v>
      </c>
      <c r="G251" s="148" t="s">
        <v>182</v>
      </c>
      <c r="H251" s="149">
        <v>100.03700000000001</v>
      </c>
      <c r="I251" s="150"/>
      <c r="J251" s="151">
        <f>ROUND(I251*H251,2)</f>
        <v>0</v>
      </c>
      <c r="K251" s="147" t="s">
        <v>134</v>
      </c>
      <c r="L251" s="34"/>
      <c r="M251" s="152" t="s">
        <v>1</v>
      </c>
      <c r="N251" s="153" t="s">
        <v>38</v>
      </c>
      <c r="O251" s="59"/>
      <c r="P251" s="154">
        <f>O251*H251</f>
        <v>0</v>
      </c>
      <c r="Q251" s="154">
        <v>0</v>
      </c>
      <c r="R251" s="154">
        <f>Q251*H251</f>
        <v>0</v>
      </c>
      <c r="S251" s="154">
        <v>0</v>
      </c>
      <c r="T251" s="155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6" t="s">
        <v>127</v>
      </c>
      <c r="AT251" s="156" t="s">
        <v>123</v>
      </c>
      <c r="AU251" s="156" t="s">
        <v>82</v>
      </c>
      <c r="AY251" s="18" t="s">
        <v>121</v>
      </c>
      <c r="BE251" s="157">
        <f>IF(N251="základní",J251,0)</f>
        <v>0</v>
      </c>
      <c r="BF251" s="157">
        <f>IF(N251="snížená",J251,0)</f>
        <v>0</v>
      </c>
      <c r="BG251" s="157">
        <f>IF(N251="zákl. přenesená",J251,0)</f>
        <v>0</v>
      </c>
      <c r="BH251" s="157">
        <f>IF(N251="sníž. přenesená",J251,0)</f>
        <v>0</v>
      </c>
      <c r="BI251" s="157">
        <f>IF(N251="nulová",J251,0)</f>
        <v>0</v>
      </c>
      <c r="BJ251" s="18" t="s">
        <v>30</v>
      </c>
      <c r="BK251" s="157">
        <f>ROUND(I251*H251,2)</f>
        <v>0</v>
      </c>
      <c r="BL251" s="18" t="s">
        <v>127</v>
      </c>
      <c r="BM251" s="156" t="s">
        <v>389</v>
      </c>
    </row>
    <row r="252" spans="1:65" s="13" customFormat="1">
      <c r="B252" s="158"/>
      <c r="D252" s="159" t="s">
        <v>129</v>
      </c>
      <c r="E252" s="160" t="s">
        <v>1</v>
      </c>
      <c r="F252" s="161" t="s">
        <v>390</v>
      </c>
      <c r="H252" s="162">
        <v>100.03700000000001</v>
      </c>
      <c r="I252" s="163"/>
      <c r="L252" s="158"/>
      <c r="M252" s="164"/>
      <c r="N252" s="165"/>
      <c r="O252" s="165"/>
      <c r="P252" s="165"/>
      <c r="Q252" s="165"/>
      <c r="R252" s="165"/>
      <c r="S252" s="165"/>
      <c r="T252" s="166"/>
      <c r="AT252" s="160" t="s">
        <v>129</v>
      </c>
      <c r="AU252" s="160" t="s">
        <v>82</v>
      </c>
      <c r="AV252" s="13" t="s">
        <v>82</v>
      </c>
      <c r="AW252" s="13" t="s">
        <v>29</v>
      </c>
      <c r="AX252" s="13" t="s">
        <v>30</v>
      </c>
      <c r="AY252" s="160" t="s">
        <v>121</v>
      </c>
    </row>
    <row r="253" spans="1:65" s="2" customFormat="1" ht="24.2" customHeight="1">
      <c r="A253" s="33"/>
      <c r="B253" s="144"/>
      <c r="C253" s="145" t="s">
        <v>391</v>
      </c>
      <c r="D253" s="145" t="s">
        <v>123</v>
      </c>
      <c r="E253" s="146" t="s">
        <v>392</v>
      </c>
      <c r="F253" s="147" t="s">
        <v>393</v>
      </c>
      <c r="G253" s="148" t="s">
        <v>126</v>
      </c>
      <c r="H253" s="149">
        <v>55.494999999999997</v>
      </c>
      <c r="I253" s="150"/>
      <c r="J253" s="151">
        <f>ROUND(I253*H253,2)</f>
        <v>0</v>
      </c>
      <c r="K253" s="147" t="s">
        <v>134</v>
      </c>
      <c r="L253" s="34"/>
      <c r="M253" s="152" t="s">
        <v>1</v>
      </c>
      <c r="N253" s="153" t="s">
        <v>38</v>
      </c>
      <c r="O253" s="59"/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56" t="s">
        <v>127</v>
      </c>
      <c r="AT253" s="156" t="s">
        <v>123</v>
      </c>
      <c r="AU253" s="156" t="s">
        <v>82</v>
      </c>
      <c r="AY253" s="18" t="s">
        <v>121</v>
      </c>
      <c r="BE253" s="157">
        <f>IF(N253="základní",J253,0)</f>
        <v>0</v>
      </c>
      <c r="BF253" s="157">
        <f>IF(N253="snížená",J253,0)</f>
        <v>0</v>
      </c>
      <c r="BG253" s="157">
        <f>IF(N253="zákl. přenesená",J253,0)</f>
        <v>0</v>
      </c>
      <c r="BH253" s="157">
        <f>IF(N253="sníž. přenesená",J253,0)</f>
        <v>0</v>
      </c>
      <c r="BI253" s="157">
        <f>IF(N253="nulová",J253,0)</f>
        <v>0</v>
      </c>
      <c r="BJ253" s="18" t="s">
        <v>30</v>
      </c>
      <c r="BK253" s="157">
        <f>ROUND(I253*H253,2)</f>
        <v>0</v>
      </c>
      <c r="BL253" s="18" t="s">
        <v>127</v>
      </c>
      <c r="BM253" s="156" t="s">
        <v>394</v>
      </c>
    </row>
    <row r="254" spans="1:65" s="13" customFormat="1">
      <c r="B254" s="158"/>
      <c r="D254" s="159" t="s">
        <v>129</v>
      </c>
      <c r="E254" s="160" t="s">
        <v>1</v>
      </c>
      <c r="F254" s="161" t="s">
        <v>395</v>
      </c>
      <c r="H254" s="162">
        <v>55.494999999999997</v>
      </c>
      <c r="I254" s="163"/>
      <c r="L254" s="158"/>
      <c r="M254" s="164"/>
      <c r="N254" s="165"/>
      <c r="O254" s="165"/>
      <c r="P254" s="165"/>
      <c r="Q254" s="165"/>
      <c r="R254" s="165"/>
      <c r="S254" s="165"/>
      <c r="T254" s="166"/>
      <c r="AT254" s="160" t="s">
        <v>129</v>
      </c>
      <c r="AU254" s="160" t="s">
        <v>82</v>
      </c>
      <c r="AV254" s="13" t="s">
        <v>82</v>
      </c>
      <c r="AW254" s="13" t="s">
        <v>29</v>
      </c>
      <c r="AX254" s="13" t="s">
        <v>30</v>
      </c>
      <c r="AY254" s="160" t="s">
        <v>121</v>
      </c>
    </row>
    <row r="255" spans="1:65" s="2" customFormat="1" ht="16.5" customHeight="1">
      <c r="A255" s="33"/>
      <c r="B255" s="144"/>
      <c r="C255" s="182" t="s">
        <v>396</v>
      </c>
      <c r="D255" s="182" t="s">
        <v>173</v>
      </c>
      <c r="E255" s="183" t="s">
        <v>174</v>
      </c>
      <c r="F255" s="184" t="s">
        <v>397</v>
      </c>
      <c r="G255" s="185" t="s">
        <v>176</v>
      </c>
      <c r="H255" s="186">
        <v>17.757999999999999</v>
      </c>
      <c r="I255" s="187"/>
      <c r="J255" s="188">
        <f>ROUND(I255*H255,2)</f>
        <v>0</v>
      </c>
      <c r="K255" s="184" t="s">
        <v>134</v>
      </c>
      <c r="L255" s="189"/>
      <c r="M255" s="190" t="s">
        <v>1</v>
      </c>
      <c r="N255" s="191" t="s">
        <v>38</v>
      </c>
      <c r="O255" s="59"/>
      <c r="P255" s="154">
        <f>O255*H255</f>
        <v>0</v>
      </c>
      <c r="Q255" s="154">
        <v>0</v>
      </c>
      <c r="R255" s="154">
        <f>Q255*H255</f>
        <v>0</v>
      </c>
      <c r="S255" s="154">
        <v>0</v>
      </c>
      <c r="T255" s="155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56" t="s">
        <v>157</v>
      </c>
      <c r="AT255" s="156" t="s">
        <v>173</v>
      </c>
      <c r="AU255" s="156" t="s">
        <v>82</v>
      </c>
      <c r="AY255" s="18" t="s">
        <v>121</v>
      </c>
      <c r="BE255" s="157">
        <f>IF(N255="základní",J255,0)</f>
        <v>0</v>
      </c>
      <c r="BF255" s="157">
        <f>IF(N255="snížená",J255,0)</f>
        <v>0</v>
      </c>
      <c r="BG255" s="157">
        <f>IF(N255="zákl. přenesená",J255,0)</f>
        <v>0</v>
      </c>
      <c r="BH255" s="157">
        <f>IF(N255="sníž. přenesená",J255,0)</f>
        <v>0</v>
      </c>
      <c r="BI255" s="157">
        <f>IF(N255="nulová",J255,0)</f>
        <v>0</v>
      </c>
      <c r="BJ255" s="18" t="s">
        <v>30</v>
      </c>
      <c r="BK255" s="157">
        <f>ROUND(I255*H255,2)</f>
        <v>0</v>
      </c>
      <c r="BL255" s="18" t="s">
        <v>127</v>
      </c>
      <c r="BM255" s="156" t="s">
        <v>398</v>
      </c>
    </row>
    <row r="256" spans="1:65" s="13" customFormat="1">
      <c r="B256" s="158"/>
      <c r="D256" s="159" t="s">
        <v>129</v>
      </c>
      <c r="E256" s="160" t="s">
        <v>1</v>
      </c>
      <c r="F256" s="161" t="s">
        <v>399</v>
      </c>
      <c r="H256" s="162">
        <v>17.757999999999999</v>
      </c>
      <c r="I256" s="163"/>
      <c r="L256" s="158"/>
      <c r="M256" s="164"/>
      <c r="N256" s="165"/>
      <c r="O256" s="165"/>
      <c r="P256" s="165"/>
      <c r="Q256" s="165"/>
      <c r="R256" s="165"/>
      <c r="S256" s="165"/>
      <c r="T256" s="166"/>
      <c r="AT256" s="160" t="s">
        <v>129</v>
      </c>
      <c r="AU256" s="160" t="s">
        <v>82</v>
      </c>
      <c r="AV256" s="13" t="s">
        <v>82</v>
      </c>
      <c r="AW256" s="13" t="s">
        <v>29</v>
      </c>
      <c r="AX256" s="13" t="s">
        <v>73</v>
      </c>
      <c r="AY256" s="160" t="s">
        <v>121</v>
      </c>
    </row>
    <row r="257" spans="1:65" s="14" customFormat="1">
      <c r="B257" s="167"/>
      <c r="D257" s="159" t="s">
        <v>129</v>
      </c>
      <c r="E257" s="168" t="s">
        <v>1</v>
      </c>
      <c r="F257" s="169" t="s">
        <v>156</v>
      </c>
      <c r="H257" s="170">
        <v>17.757999999999999</v>
      </c>
      <c r="I257" s="171"/>
      <c r="L257" s="167"/>
      <c r="M257" s="172"/>
      <c r="N257" s="173"/>
      <c r="O257" s="173"/>
      <c r="P257" s="173"/>
      <c r="Q257" s="173"/>
      <c r="R257" s="173"/>
      <c r="S257" s="173"/>
      <c r="T257" s="174"/>
      <c r="AT257" s="168" t="s">
        <v>129</v>
      </c>
      <c r="AU257" s="168" t="s">
        <v>82</v>
      </c>
      <c r="AV257" s="14" t="s">
        <v>127</v>
      </c>
      <c r="AW257" s="14" t="s">
        <v>29</v>
      </c>
      <c r="AX257" s="14" t="s">
        <v>30</v>
      </c>
      <c r="AY257" s="168" t="s">
        <v>121</v>
      </c>
    </row>
    <row r="258" spans="1:65" s="2" customFormat="1" ht="24.2" customHeight="1">
      <c r="A258" s="33"/>
      <c r="B258" s="144"/>
      <c r="C258" s="145" t="s">
        <v>400</v>
      </c>
      <c r="D258" s="145" t="s">
        <v>123</v>
      </c>
      <c r="E258" s="146" t="s">
        <v>401</v>
      </c>
      <c r="F258" s="147" t="s">
        <v>402</v>
      </c>
      <c r="G258" s="148" t="s">
        <v>126</v>
      </c>
      <c r="H258" s="149">
        <v>55.494999999999997</v>
      </c>
      <c r="I258" s="150"/>
      <c r="J258" s="151">
        <f>ROUND(I258*H258,2)</f>
        <v>0</v>
      </c>
      <c r="K258" s="147" t="s">
        <v>134</v>
      </c>
      <c r="L258" s="34"/>
      <c r="M258" s="152" t="s">
        <v>1</v>
      </c>
      <c r="N258" s="153" t="s">
        <v>38</v>
      </c>
      <c r="O258" s="59"/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6" t="s">
        <v>127</v>
      </c>
      <c r="AT258" s="156" t="s">
        <v>123</v>
      </c>
      <c r="AU258" s="156" t="s">
        <v>82</v>
      </c>
      <c r="AY258" s="18" t="s">
        <v>121</v>
      </c>
      <c r="BE258" s="157">
        <f>IF(N258="základní",J258,0)</f>
        <v>0</v>
      </c>
      <c r="BF258" s="157">
        <f>IF(N258="snížená",J258,0)</f>
        <v>0</v>
      </c>
      <c r="BG258" s="157">
        <f>IF(N258="zákl. přenesená",J258,0)</f>
        <v>0</v>
      </c>
      <c r="BH258" s="157">
        <f>IF(N258="sníž. přenesená",J258,0)</f>
        <v>0</v>
      </c>
      <c r="BI258" s="157">
        <f>IF(N258="nulová",J258,0)</f>
        <v>0</v>
      </c>
      <c r="BJ258" s="18" t="s">
        <v>30</v>
      </c>
      <c r="BK258" s="157">
        <f>ROUND(I258*H258,2)</f>
        <v>0</v>
      </c>
      <c r="BL258" s="18" t="s">
        <v>127</v>
      </c>
      <c r="BM258" s="156" t="s">
        <v>403</v>
      </c>
    </row>
    <row r="259" spans="1:65" s="13" customFormat="1">
      <c r="B259" s="158"/>
      <c r="D259" s="159" t="s">
        <v>129</v>
      </c>
      <c r="E259" s="160" t="s">
        <v>1</v>
      </c>
      <c r="F259" s="161" t="s">
        <v>395</v>
      </c>
      <c r="H259" s="162">
        <v>55.494999999999997</v>
      </c>
      <c r="I259" s="163"/>
      <c r="L259" s="158"/>
      <c r="M259" s="164"/>
      <c r="N259" s="165"/>
      <c r="O259" s="165"/>
      <c r="P259" s="165"/>
      <c r="Q259" s="165"/>
      <c r="R259" s="165"/>
      <c r="S259" s="165"/>
      <c r="T259" s="166"/>
      <c r="AT259" s="160" t="s">
        <v>129</v>
      </c>
      <c r="AU259" s="160" t="s">
        <v>82</v>
      </c>
      <c r="AV259" s="13" t="s">
        <v>82</v>
      </c>
      <c r="AW259" s="13" t="s">
        <v>29</v>
      </c>
      <c r="AX259" s="13" t="s">
        <v>30</v>
      </c>
      <c r="AY259" s="160" t="s">
        <v>121</v>
      </c>
    </row>
    <row r="260" spans="1:65" s="2" customFormat="1" ht="16.5" customHeight="1">
      <c r="A260" s="33"/>
      <c r="B260" s="144"/>
      <c r="C260" s="182" t="s">
        <v>404</v>
      </c>
      <c r="D260" s="182" t="s">
        <v>173</v>
      </c>
      <c r="E260" s="183" t="s">
        <v>405</v>
      </c>
      <c r="F260" s="184" t="s">
        <v>406</v>
      </c>
      <c r="G260" s="185" t="s">
        <v>407</v>
      </c>
      <c r="H260" s="186">
        <v>1.748</v>
      </c>
      <c r="I260" s="187"/>
      <c r="J260" s="188">
        <f>ROUND(I260*H260,2)</f>
        <v>0</v>
      </c>
      <c r="K260" s="184" t="s">
        <v>134</v>
      </c>
      <c r="L260" s="189"/>
      <c r="M260" s="190" t="s">
        <v>1</v>
      </c>
      <c r="N260" s="191" t="s">
        <v>38</v>
      </c>
      <c r="O260" s="59"/>
      <c r="P260" s="154">
        <f>O260*H260</f>
        <v>0</v>
      </c>
      <c r="Q260" s="154">
        <v>1E-3</v>
      </c>
      <c r="R260" s="154">
        <f>Q260*H260</f>
        <v>1.748E-3</v>
      </c>
      <c r="S260" s="154">
        <v>0</v>
      </c>
      <c r="T260" s="155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56" t="s">
        <v>157</v>
      </c>
      <c r="AT260" s="156" t="s">
        <v>173</v>
      </c>
      <c r="AU260" s="156" t="s">
        <v>82</v>
      </c>
      <c r="AY260" s="18" t="s">
        <v>121</v>
      </c>
      <c r="BE260" s="157">
        <f>IF(N260="základní",J260,0)</f>
        <v>0</v>
      </c>
      <c r="BF260" s="157">
        <f>IF(N260="snížená",J260,0)</f>
        <v>0</v>
      </c>
      <c r="BG260" s="157">
        <f>IF(N260="zákl. přenesená",J260,0)</f>
        <v>0</v>
      </c>
      <c r="BH260" s="157">
        <f>IF(N260="sníž. přenesená",J260,0)</f>
        <v>0</v>
      </c>
      <c r="BI260" s="157">
        <f>IF(N260="nulová",J260,0)</f>
        <v>0</v>
      </c>
      <c r="BJ260" s="18" t="s">
        <v>30</v>
      </c>
      <c r="BK260" s="157">
        <f>ROUND(I260*H260,2)</f>
        <v>0</v>
      </c>
      <c r="BL260" s="18" t="s">
        <v>127</v>
      </c>
      <c r="BM260" s="156" t="s">
        <v>408</v>
      </c>
    </row>
    <row r="261" spans="1:65" s="13" customFormat="1">
      <c r="B261" s="158"/>
      <c r="D261" s="159" t="s">
        <v>129</v>
      </c>
      <c r="E261" s="160" t="s">
        <v>1</v>
      </c>
      <c r="F261" s="161" t="s">
        <v>409</v>
      </c>
      <c r="H261" s="162">
        <v>1.748</v>
      </c>
      <c r="I261" s="163"/>
      <c r="L261" s="158"/>
      <c r="M261" s="164"/>
      <c r="N261" s="165"/>
      <c r="O261" s="165"/>
      <c r="P261" s="165"/>
      <c r="Q261" s="165"/>
      <c r="R261" s="165"/>
      <c r="S261" s="165"/>
      <c r="T261" s="166"/>
      <c r="AT261" s="160" t="s">
        <v>129</v>
      </c>
      <c r="AU261" s="160" t="s">
        <v>82</v>
      </c>
      <c r="AV261" s="13" t="s">
        <v>82</v>
      </c>
      <c r="AW261" s="13" t="s">
        <v>29</v>
      </c>
      <c r="AX261" s="13" t="s">
        <v>73</v>
      </c>
      <c r="AY261" s="160" t="s">
        <v>121</v>
      </c>
    </row>
    <row r="262" spans="1:65" s="14" customFormat="1">
      <c r="B262" s="167"/>
      <c r="D262" s="159" t="s">
        <v>129</v>
      </c>
      <c r="E262" s="168" t="s">
        <v>1</v>
      </c>
      <c r="F262" s="169" t="s">
        <v>156</v>
      </c>
      <c r="H262" s="170">
        <v>1.748</v>
      </c>
      <c r="I262" s="171"/>
      <c r="L262" s="167"/>
      <c r="M262" s="172"/>
      <c r="N262" s="173"/>
      <c r="O262" s="173"/>
      <c r="P262" s="173"/>
      <c r="Q262" s="173"/>
      <c r="R262" s="173"/>
      <c r="S262" s="173"/>
      <c r="T262" s="174"/>
      <c r="AT262" s="168" t="s">
        <v>129</v>
      </c>
      <c r="AU262" s="168" t="s">
        <v>82</v>
      </c>
      <c r="AV262" s="14" t="s">
        <v>127</v>
      </c>
      <c r="AW262" s="14" t="s">
        <v>29</v>
      </c>
      <c r="AX262" s="14" t="s">
        <v>30</v>
      </c>
      <c r="AY262" s="168" t="s">
        <v>121</v>
      </c>
    </row>
    <row r="263" spans="1:65" s="12" customFormat="1" ht="22.9" customHeight="1">
      <c r="B263" s="131"/>
      <c r="D263" s="132" t="s">
        <v>72</v>
      </c>
      <c r="E263" s="142" t="s">
        <v>136</v>
      </c>
      <c r="F263" s="142" t="s">
        <v>410</v>
      </c>
      <c r="I263" s="134"/>
      <c r="J263" s="143">
        <f>BK263</f>
        <v>0</v>
      </c>
      <c r="L263" s="131"/>
      <c r="M263" s="136"/>
      <c r="N263" s="137"/>
      <c r="O263" s="137"/>
      <c r="P263" s="138">
        <f>SUM(P264:P280)</f>
        <v>0</v>
      </c>
      <c r="Q263" s="137"/>
      <c r="R263" s="138">
        <f>SUM(R264:R280)</f>
        <v>0</v>
      </c>
      <c r="S263" s="137"/>
      <c r="T263" s="139">
        <f>SUM(T264:T280)</f>
        <v>0</v>
      </c>
      <c r="AR263" s="132" t="s">
        <v>30</v>
      </c>
      <c r="AT263" s="140" t="s">
        <v>72</v>
      </c>
      <c r="AU263" s="140" t="s">
        <v>30</v>
      </c>
      <c r="AY263" s="132" t="s">
        <v>121</v>
      </c>
      <c r="BK263" s="141">
        <f>SUM(BK264:BK280)</f>
        <v>0</v>
      </c>
    </row>
    <row r="264" spans="1:65" s="2" customFormat="1" ht="37.9" customHeight="1">
      <c r="A264" s="33"/>
      <c r="B264" s="144"/>
      <c r="C264" s="145" t="s">
        <v>411</v>
      </c>
      <c r="D264" s="145" t="s">
        <v>123</v>
      </c>
      <c r="E264" s="146" t="s">
        <v>412</v>
      </c>
      <c r="F264" s="147" t="s">
        <v>413</v>
      </c>
      <c r="G264" s="148" t="s">
        <v>252</v>
      </c>
      <c r="H264" s="149">
        <v>0.85</v>
      </c>
      <c r="I264" s="150"/>
      <c r="J264" s="151">
        <f>ROUND(I264*H264,2)</f>
        <v>0</v>
      </c>
      <c r="K264" s="147" t="s">
        <v>1</v>
      </c>
      <c r="L264" s="34"/>
      <c r="M264" s="152" t="s">
        <v>1</v>
      </c>
      <c r="N264" s="153" t="s">
        <v>38</v>
      </c>
      <c r="O264" s="59"/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6" t="s">
        <v>127</v>
      </c>
      <c r="AT264" s="156" t="s">
        <v>123</v>
      </c>
      <c r="AU264" s="156" t="s">
        <v>82</v>
      </c>
      <c r="AY264" s="18" t="s">
        <v>121</v>
      </c>
      <c r="BE264" s="157">
        <f>IF(N264="základní",J264,0)</f>
        <v>0</v>
      </c>
      <c r="BF264" s="157">
        <f>IF(N264="snížená",J264,0)</f>
        <v>0</v>
      </c>
      <c r="BG264" s="157">
        <f>IF(N264="zákl. přenesená",J264,0)</f>
        <v>0</v>
      </c>
      <c r="BH264" s="157">
        <f>IF(N264="sníž. přenesená",J264,0)</f>
        <v>0</v>
      </c>
      <c r="BI264" s="157">
        <f>IF(N264="nulová",J264,0)</f>
        <v>0</v>
      </c>
      <c r="BJ264" s="18" t="s">
        <v>30</v>
      </c>
      <c r="BK264" s="157">
        <f>ROUND(I264*H264,2)</f>
        <v>0</v>
      </c>
      <c r="BL264" s="18" t="s">
        <v>127</v>
      </c>
      <c r="BM264" s="156" t="s">
        <v>414</v>
      </c>
    </row>
    <row r="265" spans="1:65" s="15" customFormat="1">
      <c r="B265" s="175"/>
      <c r="D265" s="159" t="s">
        <v>129</v>
      </c>
      <c r="E265" s="176" t="s">
        <v>1</v>
      </c>
      <c r="F265" s="177" t="s">
        <v>415</v>
      </c>
      <c r="H265" s="176" t="s">
        <v>1</v>
      </c>
      <c r="I265" s="178"/>
      <c r="L265" s="175"/>
      <c r="M265" s="179"/>
      <c r="N265" s="180"/>
      <c r="O265" s="180"/>
      <c r="P265" s="180"/>
      <c r="Q265" s="180"/>
      <c r="R265" s="180"/>
      <c r="S265" s="180"/>
      <c r="T265" s="181"/>
      <c r="AT265" s="176" t="s">
        <v>129</v>
      </c>
      <c r="AU265" s="176" t="s">
        <v>82</v>
      </c>
      <c r="AV265" s="15" t="s">
        <v>30</v>
      </c>
      <c r="AW265" s="15" t="s">
        <v>29</v>
      </c>
      <c r="AX265" s="15" t="s">
        <v>73</v>
      </c>
      <c r="AY265" s="176" t="s">
        <v>121</v>
      </c>
    </row>
    <row r="266" spans="1:65" s="15" customFormat="1">
      <c r="B266" s="175"/>
      <c r="D266" s="159" t="s">
        <v>129</v>
      </c>
      <c r="E266" s="176" t="s">
        <v>1</v>
      </c>
      <c r="F266" s="177" t="s">
        <v>416</v>
      </c>
      <c r="H266" s="176" t="s">
        <v>1</v>
      </c>
      <c r="I266" s="178"/>
      <c r="L266" s="175"/>
      <c r="M266" s="179"/>
      <c r="N266" s="180"/>
      <c r="O266" s="180"/>
      <c r="P266" s="180"/>
      <c r="Q266" s="180"/>
      <c r="R266" s="180"/>
      <c r="S266" s="180"/>
      <c r="T266" s="181"/>
      <c r="AT266" s="176" t="s">
        <v>129</v>
      </c>
      <c r="AU266" s="176" t="s">
        <v>82</v>
      </c>
      <c r="AV266" s="15" t="s">
        <v>30</v>
      </c>
      <c r="AW266" s="15" t="s">
        <v>29</v>
      </c>
      <c r="AX266" s="15" t="s">
        <v>73</v>
      </c>
      <c r="AY266" s="176" t="s">
        <v>121</v>
      </c>
    </row>
    <row r="267" spans="1:65" s="13" customFormat="1">
      <c r="B267" s="158"/>
      <c r="D267" s="159" t="s">
        <v>129</v>
      </c>
      <c r="E267" s="160" t="s">
        <v>1</v>
      </c>
      <c r="F267" s="161" t="s">
        <v>417</v>
      </c>
      <c r="H267" s="162">
        <v>0.85</v>
      </c>
      <c r="I267" s="163"/>
      <c r="L267" s="158"/>
      <c r="M267" s="164"/>
      <c r="N267" s="165"/>
      <c r="O267" s="165"/>
      <c r="P267" s="165"/>
      <c r="Q267" s="165"/>
      <c r="R267" s="165"/>
      <c r="S267" s="165"/>
      <c r="T267" s="166"/>
      <c r="AT267" s="160" t="s">
        <v>129</v>
      </c>
      <c r="AU267" s="160" t="s">
        <v>82</v>
      </c>
      <c r="AV267" s="13" t="s">
        <v>82</v>
      </c>
      <c r="AW267" s="13" t="s">
        <v>29</v>
      </c>
      <c r="AX267" s="13" t="s">
        <v>30</v>
      </c>
      <c r="AY267" s="160" t="s">
        <v>121</v>
      </c>
    </row>
    <row r="268" spans="1:65" s="2" customFormat="1" ht="24.2" customHeight="1">
      <c r="A268" s="33"/>
      <c r="B268" s="144"/>
      <c r="C268" s="145" t="s">
        <v>418</v>
      </c>
      <c r="D268" s="145" t="s">
        <v>123</v>
      </c>
      <c r="E268" s="146" t="s">
        <v>419</v>
      </c>
      <c r="F268" s="147" t="s">
        <v>420</v>
      </c>
      <c r="G268" s="148" t="s">
        <v>182</v>
      </c>
      <c r="H268" s="149">
        <v>0.65</v>
      </c>
      <c r="I268" s="150"/>
      <c r="J268" s="151">
        <f>ROUND(I268*H268,2)</f>
        <v>0</v>
      </c>
      <c r="K268" s="147" t="s">
        <v>134</v>
      </c>
      <c r="L268" s="34"/>
      <c r="M268" s="152" t="s">
        <v>1</v>
      </c>
      <c r="N268" s="153" t="s">
        <v>38</v>
      </c>
      <c r="O268" s="59"/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6" t="s">
        <v>127</v>
      </c>
      <c r="AT268" s="156" t="s">
        <v>123</v>
      </c>
      <c r="AU268" s="156" t="s">
        <v>82</v>
      </c>
      <c r="AY268" s="18" t="s">
        <v>121</v>
      </c>
      <c r="BE268" s="157">
        <f>IF(N268="základní",J268,0)</f>
        <v>0</v>
      </c>
      <c r="BF268" s="157">
        <f>IF(N268="snížená",J268,0)</f>
        <v>0</v>
      </c>
      <c r="BG268" s="157">
        <f>IF(N268="zákl. přenesená",J268,0)</f>
        <v>0</v>
      </c>
      <c r="BH268" s="157">
        <f>IF(N268="sníž. přenesená",J268,0)</f>
        <v>0</v>
      </c>
      <c r="BI268" s="157">
        <f>IF(N268="nulová",J268,0)</f>
        <v>0</v>
      </c>
      <c r="BJ268" s="18" t="s">
        <v>30</v>
      </c>
      <c r="BK268" s="157">
        <f>ROUND(I268*H268,2)</f>
        <v>0</v>
      </c>
      <c r="BL268" s="18" t="s">
        <v>127</v>
      </c>
      <c r="BM268" s="156" t="s">
        <v>421</v>
      </c>
    </row>
    <row r="269" spans="1:65" s="15" customFormat="1">
      <c r="B269" s="175"/>
      <c r="D269" s="159" t="s">
        <v>129</v>
      </c>
      <c r="E269" s="176" t="s">
        <v>1</v>
      </c>
      <c r="F269" s="177" t="s">
        <v>422</v>
      </c>
      <c r="H269" s="176" t="s">
        <v>1</v>
      </c>
      <c r="I269" s="178"/>
      <c r="L269" s="175"/>
      <c r="M269" s="179"/>
      <c r="N269" s="180"/>
      <c r="O269" s="180"/>
      <c r="P269" s="180"/>
      <c r="Q269" s="180"/>
      <c r="R269" s="180"/>
      <c r="S269" s="180"/>
      <c r="T269" s="181"/>
      <c r="AT269" s="176" t="s">
        <v>129</v>
      </c>
      <c r="AU269" s="176" t="s">
        <v>82</v>
      </c>
      <c r="AV269" s="15" t="s">
        <v>30</v>
      </c>
      <c r="AW269" s="15" t="s">
        <v>29</v>
      </c>
      <c r="AX269" s="15" t="s">
        <v>73</v>
      </c>
      <c r="AY269" s="176" t="s">
        <v>121</v>
      </c>
    </row>
    <row r="270" spans="1:65" s="13" customFormat="1">
      <c r="B270" s="158"/>
      <c r="D270" s="159" t="s">
        <v>129</v>
      </c>
      <c r="E270" s="160" t="s">
        <v>1</v>
      </c>
      <c r="F270" s="161" t="s">
        <v>423</v>
      </c>
      <c r="H270" s="162">
        <v>0.65</v>
      </c>
      <c r="I270" s="163"/>
      <c r="L270" s="158"/>
      <c r="M270" s="164"/>
      <c r="N270" s="165"/>
      <c r="O270" s="165"/>
      <c r="P270" s="165"/>
      <c r="Q270" s="165"/>
      <c r="R270" s="165"/>
      <c r="S270" s="165"/>
      <c r="T270" s="166"/>
      <c r="AT270" s="160" t="s">
        <v>129</v>
      </c>
      <c r="AU270" s="160" t="s">
        <v>82</v>
      </c>
      <c r="AV270" s="13" t="s">
        <v>82</v>
      </c>
      <c r="AW270" s="13" t="s">
        <v>29</v>
      </c>
      <c r="AX270" s="13" t="s">
        <v>30</v>
      </c>
      <c r="AY270" s="160" t="s">
        <v>121</v>
      </c>
    </row>
    <row r="271" spans="1:65" s="2" customFormat="1" ht="37.9" customHeight="1">
      <c r="A271" s="33"/>
      <c r="B271" s="144"/>
      <c r="C271" s="145" t="s">
        <v>424</v>
      </c>
      <c r="D271" s="145" t="s">
        <v>123</v>
      </c>
      <c r="E271" s="146" t="s">
        <v>425</v>
      </c>
      <c r="F271" s="147" t="s">
        <v>426</v>
      </c>
      <c r="G271" s="148" t="s">
        <v>176</v>
      </c>
      <c r="H271" s="149">
        <v>1.43</v>
      </c>
      <c r="I271" s="150"/>
      <c r="J271" s="151">
        <f>ROUND(I271*H271,2)</f>
        <v>0</v>
      </c>
      <c r="K271" s="147" t="s">
        <v>134</v>
      </c>
      <c r="L271" s="34"/>
      <c r="M271" s="152" t="s">
        <v>1</v>
      </c>
      <c r="N271" s="153" t="s">
        <v>38</v>
      </c>
      <c r="O271" s="59"/>
      <c r="P271" s="154">
        <f>O271*H271</f>
        <v>0</v>
      </c>
      <c r="Q271" s="154">
        <v>0</v>
      </c>
      <c r="R271" s="154">
        <f>Q271*H271</f>
        <v>0</v>
      </c>
      <c r="S271" s="154">
        <v>0</v>
      </c>
      <c r="T271" s="155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56" t="s">
        <v>127</v>
      </c>
      <c r="AT271" s="156" t="s">
        <v>123</v>
      </c>
      <c r="AU271" s="156" t="s">
        <v>82</v>
      </c>
      <c r="AY271" s="18" t="s">
        <v>121</v>
      </c>
      <c r="BE271" s="157">
        <f>IF(N271="základní",J271,0)</f>
        <v>0</v>
      </c>
      <c r="BF271" s="157">
        <f>IF(N271="snížená",J271,0)</f>
        <v>0</v>
      </c>
      <c r="BG271" s="157">
        <f>IF(N271="zákl. přenesená",J271,0)</f>
        <v>0</v>
      </c>
      <c r="BH271" s="157">
        <f>IF(N271="sníž. přenesená",J271,0)</f>
        <v>0</v>
      </c>
      <c r="BI271" s="157">
        <f>IF(N271="nulová",J271,0)</f>
        <v>0</v>
      </c>
      <c r="BJ271" s="18" t="s">
        <v>30</v>
      </c>
      <c r="BK271" s="157">
        <f>ROUND(I271*H271,2)</f>
        <v>0</v>
      </c>
      <c r="BL271" s="18" t="s">
        <v>127</v>
      </c>
      <c r="BM271" s="156" t="s">
        <v>427</v>
      </c>
    </row>
    <row r="272" spans="1:65" s="13" customFormat="1">
      <c r="B272" s="158"/>
      <c r="D272" s="159" t="s">
        <v>129</v>
      </c>
      <c r="E272" s="160" t="s">
        <v>1</v>
      </c>
      <c r="F272" s="161" t="s">
        <v>428</v>
      </c>
      <c r="H272" s="162">
        <v>1.43</v>
      </c>
      <c r="I272" s="163"/>
      <c r="L272" s="158"/>
      <c r="M272" s="164"/>
      <c r="N272" s="165"/>
      <c r="O272" s="165"/>
      <c r="P272" s="165"/>
      <c r="Q272" s="165"/>
      <c r="R272" s="165"/>
      <c r="S272" s="165"/>
      <c r="T272" s="166"/>
      <c r="AT272" s="160" t="s">
        <v>129</v>
      </c>
      <c r="AU272" s="160" t="s">
        <v>82</v>
      </c>
      <c r="AV272" s="13" t="s">
        <v>82</v>
      </c>
      <c r="AW272" s="13" t="s">
        <v>29</v>
      </c>
      <c r="AX272" s="13" t="s">
        <v>73</v>
      </c>
      <c r="AY272" s="160" t="s">
        <v>121</v>
      </c>
    </row>
    <row r="273" spans="1:65" s="14" customFormat="1">
      <c r="B273" s="167"/>
      <c r="D273" s="159" t="s">
        <v>129</v>
      </c>
      <c r="E273" s="168" t="s">
        <v>1</v>
      </c>
      <c r="F273" s="169" t="s">
        <v>156</v>
      </c>
      <c r="H273" s="170">
        <v>1.43</v>
      </c>
      <c r="I273" s="171"/>
      <c r="L273" s="167"/>
      <c r="M273" s="172"/>
      <c r="N273" s="173"/>
      <c r="O273" s="173"/>
      <c r="P273" s="173"/>
      <c r="Q273" s="173"/>
      <c r="R273" s="173"/>
      <c r="S273" s="173"/>
      <c r="T273" s="174"/>
      <c r="AT273" s="168" t="s">
        <v>129</v>
      </c>
      <c r="AU273" s="168" t="s">
        <v>82</v>
      </c>
      <c r="AV273" s="14" t="s">
        <v>127</v>
      </c>
      <c r="AW273" s="14" t="s">
        <v>29</v>
      </c>
      <c r="AX273" s="14" t="s">
        <v>30</v>
      </c>
      <c r="AY273" s="168" t="s">
        <v>121</v>
      </c>
    </row>
    <row r="274" spans="1:65" s="2" customFormat="1" ht="24.2" customHeight="1">
      <c r="A274" s="33"/>
      <c r="B274" s="144"/>
      <c r="C274" s="145" t="s">
        <v>429</v>
      </c>
      <c r="D274" s="145" t="s">
        <v>123</v>
      </c>
      <c r="E274" s="146" t="s">
        <v>430</v>
      </c>
      <c r="F274" s="147" t="s">
        <v>431</v>
      </c>
      <c r="G274" s="148" t="s">
        <v>176</v>
      </c>
      <c r="H274" s="149">
        <v>1.43</v>
      </c>
      <c r="I274" s="150"/>
      <c r="J274" s="151">
        <f>ROUND(I274*H274,2)</f>
        <v>0</v>
      </c>
      <c r="K274" s="147" t="s">
        <v>134</v>
      </c>
      <c r="L274" s="34"/>
      <c r="M274" s="152" t="s">
        <v>1</v>
      </c>
      <c r="N274" s="153" t="s">
        <v>38</v>
      </c>
      <c r="O274" s="59"/>
      <c r="P274" s="154">
        <f>O274*H274</f>
        <v>0</v>
      </c>
      <c r="Q274" s="154">
        <v>0</v>
      </c>
      <c r="R274" s="154">
        <f>Q274*H274</f>
        <v>0</v>
      </c>
      <c r="S274" s="154">
        <v>0</v>
      </c>
      <c r="T274" s="155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56" t="s">
        <v>127</v>
      </c>
      <c r="AT274" s="156" t="s">
        <v>123</v>
      </c>
      <c r="AU274" s="156" t="s">
        <v>82</v>
      </c>
      <c r="AY274" s="18" t="s">
        <v>121</v>
      </c>
      <c r="BE274" s="157">
        <f>IF(N274="základní",J274,0)</f>
        <v>0</v>
      </c>
      <c r="BF274" s="157">
        <f>IF(N274="snížená",J274,0)</f>
        <v>0</v>
      </c>
      <c r="BG274" s="157">
        <f>IF(N274="zákl. přenesená",J274,0)</f>
        <v>0</v>
      </c>
      <c r="BH274" s="157">
        <f>IF(N274="sníž. přenesená",J274,0)</f>
        <v>0</v>
      </c>
      <c r="BI274" s="157">
        <f>IF(N274="nulová",J274,0)</f>
        <v>0</v>
      </c>
      <c r="BJ274" s="18" t="s">
        <v>30</v>
      </c>
      <c r="BK274" s="157">
        <f>ROUND(I274*H274,2)</f>
        <v>0</v>
      </c>
      <c r="BL274" s="18" t="s">
        <v>127</v>
      </c>
      <c r="BM274" s="156" t="s">
        <v>432</v>
      </c>
    </row>
    <row r="275" spans="1:65" s="13" customFormat="1">
      <c r="B275" s="158"/>
      <c r="D275" s="159" t="s">
        <v>129</v>
      </c>
      <c r="E275" s="160" t="s">
        <v>1</v>
      </c>
      <c r="F275" s="161" t="s">
        <v>433</v>
      </c>
      <c r="H275" s="162">
        <v>1.43</v>
      </c>
      <c r="I275" s="163"/>
      <c r="L275" s="158"/>
      <c r="M275" s="164"/>
      <c r="N275" s="165"/>
      <c r="O275" s="165"/>
      <c r="P275" s="165"/>
      <c r="Q275" s="165"/>
      <c r="R275" s="165"/>
      <c r="S275" s="165"/>
      <c r="T275" s="166"/>
      <c r="AT275" s="160" t="s">
        <v>129</v>
      </c>
      <c r="AU275" s="160" t="s">
        <v>82</v>
      </c>
      <c r="AV275" s="13" t="s">
        <v>82</v>
      </c>
      <c r="AW275" s="13" t="s">
        <v>29</v>
      </c>
      <c r="AX275" s="13" t="s">
        <v>30</v>
      </c>
      <c r="AY275" s="160" t="s">
        <v>121</v>
      </c>
    </row>
    <row r="276" spans="1:65" s="2" customFormat="1" ht="24.2" customHeight="1">
      <c r="A276" s="33"/>
      <c r="B276" s="144"/>
      <c r="C276" s="145" t="s">
        <v>434</v>
      </c>
      <c r="D276" s="145" t="s">
        <v>123</v>
      </c>
      <c r="E276" s="146" t="s">
        <v>435</v>
      </c>
      <c r="F276" s="147" t="s">
        <v>436</v>
      </c>
      <c r="G276" s="148" t="s">
        <v>176</v>
      </c>
      <c r="H276" s="149">
        <v>8.58</v>
      </c>
      <c r="I276" s="150"/>
      <c r="J276" s="151">
        <f>ROUND(I276*H276,2)</f>
        <v>0</v>
      </c>
      <c r="K276" s="147" t="s">
        <v>134</v>
      </c>
      <c r="L276" s="34"/>
      <c r="M276" s="152" t="s">
        <v>1</v>
      </c>
      <c r="N276" s="153" t="s">
        <v>38</v>
      </c>
      <c r="O276" s="59"/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56" t="s">
        <v>127</v>
      </c>
      <c r="AT276" s="156" t="s">
        <v>123</v>
      </c>
      <c r="AU276" s="156" t="s">
        <v>82</v>
      </c>
      <c r="AY276" s="18" t="s">
        <v>121</v>
      </c>
      <c r="BE276" s="157">
        <f>IF(N276="základní",J276,0)</f>
        <v>0</v>
      </c>
      <c r="BF276" s="157">
        <f>IF(N276="snížená",J276,0)</f>
        <v>0</v>
      </c>
      <c r="BG276" s="157">
        <f>IF(N276="zákl. přenesená",J276,0)</f>
        <v>0</v>
      </c>
      <c r="BH276" s="157">
        <f>IF(N276="sníž. přenesená",J276,0)</f>
        <v>0</v>
      </c>
      <c r="BI276" s="157">
        <f>IF(N276="nulová",J276,0)</f>
        <v>0</v>
      </c>
      <c r="BJ276" s="18" t="s">
        <v>30</v>
      </c>
      <c r="BK276" s="157">
        <f>ROUND(I276*H276,2)</f>
        <v>0</v>
      </c>
      <c r="BL276" s="18" t="s">
        <v>127</v>
      </c>
      <c r="BM276" s="156" t="s">
        <v>437</v>
      </c>
    </row>
    <row r="277" spans="1:65" s="13" customFormat="1">
      <c r="B277" s="158"/>
      <c r="D277" s="159" t="s">
        <v>129</v>
      </c>
      <c r="E277" s="160" t="s">
        <v>1</v>
      </c>
      <c r="F277" s="161" t="s">
        <v>438</v>
      </c>
      <c r="H277" s="162">
        <v>8.58</v>
      </c>
      <c r="I277" s="163"/>
      <c r="L277" s="158"/>
      <c r="M277" s="164"/>
      <c r="N277" s="165"/>
      <c r="O277" s="165"/>
      <c r="P277" s="165"/>
      <c r="Q277" s="165"/>
      <c r="R277" s="165"/>
      <c r="S277" s="165"/>
      <c r="T277" s="166"/>
      <c r="AT277" s="160" t="s">
        <v>129</v>
      </c>
      <c r="AU277" s="160" t="s">
        <v>82</v>
      </c>
      <c r="AV277" s="13" t="s">
        <v>82</v>
      </c>
      <c r="AW277" s="13" t="s">
        <v>29</v>
      </c>
      <c r="AX277" s="13" t="s">
        <v>73</v>
      </c>
      <c r="AY277" s="160" t="s">
        <v>121</v>
      </c>
    </row>
    <row r="278" spans="1:65" s="14" customFormat="1">
      <c r="B278" s="167"/>
      <c r="D278" s="159" t="s">
        <v>129</v>
      </c>
      <c r="E278" s="168" t="s">
        <v>1</v>
      </c>
      <c r="F278" s="169" t="s">
        <v>156</v>
      </c>
      <c r="H278" s="170">
        <v>8.58</v>
      </c>
      <c r="I278" s="171"/>
      <c r="L278" s="167"/>
      <c r="M278" s="172"/>
      <c r="N278" s="173"/>
      <c r="O278" s="173"/>
      <c r="P278" s="173"/>
      <c r="Q278" s="173"/>
      <c r="R278" s="173"/>
      <c r="S278" s="173"/>
      <c r="T278" s="174"/>
      <c r="AT278" s="168" t="s">
        <v>129</v>
      </c>
      <c r="AU278" s="168" t="s">
        <v>82</v>
      </c>
      <c r="AV278" s="14" t="s">
        <v>127</v>
      </c>
      <c r="AW278" s="14" t="s">
        <v>29</v>
      </c>
      <c r="AX278" s="14" t="s">
        <v>30</v>
      </c>
      <c r="AY278" s="168" t="s">
        <v>121</v>
      </c>
    </row>
    <row r="279" spans="1:65" s="2" customFormat="1" ht="16.5" customHeight="1">
      <c r="A279" s="33"/>
      <c r="B279" s="144"/>
      <c r="C279" s="145" t="s">
        <v>439</v>
      </c>
      <c r="D279" s="145" t="s">
        <v>123</v>
      </c>
      <c r="E279" s="146" t="s">
        <v>440</v>
      </c>
      <c r="F279" s="147" t="s">
        <v>441</v>
      </c>
      <c r="G279" s="148" t="s">
        <v>176</v>
      </c>
      <c r="H279" s="149">
        <v>1.43</v>
      </c>
      <c r="I279" s="150"/>
      <c r="J279" s="151">
        <f>ROUND(I279*H279,2)</f>
        <v>0</v>
      </c>
      <c r="K279" s="147" t="s">
        <v>1</v>
      </c>
      <c r="L279" s="34"/>
      <c r="M279" s="152" t="s">
        <v>1</v>
      </c>
      <c r="N279" s="153" t="s">
        <v>38</v>
      </c>
      <c r="O279" s="59"/>
      <c r="P279" s="154">
        <f>O279*H279</f>
        <v>0</v>
      </c>
      <c r="Q279" s="154">
        <v>0</v>
      </c>
      <c r="R279" s="154">
        <f>Q279*H279</f>
        <v>0</v>
      </c>
      <c r="S279" s="154">
        <v>0</v>
      </c>
      <c r="T279" s="155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56" t="s">
        <v>127</v>
      </c>
      <c r="AT279" s="156" t="s">
        <v>123</v>
      </c>
      <c r="AU279" s="156" t="s">
        <v>82</v>
      </c>
      <c r="AY279" s="18" t="s">
        <v>121</v>
      </c>
      <c r="BE279" s="157">
        <f>IF(N279="základní",J279,0)</f>
        <v>0</v>
      </c>
      <c r="BF279" s="157">
        <f>IF(N279="snížená",J279,0)</f>
        <v>0</v>
      </c>
      <c r="BG279" s="157">
        <f>IF(N279="zákl. přenesená",J279,0)</f>
        <v>0</v>
      </c>
      <c r="BH279" s="157">
        <f>IF(N279="sníž. přenesená",J279,0)</f>
        <v>0</v>
      </c>
      <c r="BI279" s="157">
        <f>IF(N279="nulová",J279,0)</f>
        <v>0</v>
      </c>
      <c r="BJ279" s="18" t="s">
        <v>30</v>
      </c>
      <c r="BK279" s="157">
        <f>ROUND(I279*H279,2)</f>
        <v>0</v>
      </c>
      <c r="BL279" s="18" t="s">
        <v>127</v>
      </c>
      <c r="BM279" s="156" t="s">
        <v>442</v>
      </c>
    </row>
    <row r="280" spans="1:65" s="13" customFormat="1">
      <c r="B280" s="158"/>
      <c r="D280" s="159" t="s">
        <v>129</v>
      </c>
      <c r="E280" s="160" t="s">
        <v>1</v>
      </c>
      <c r="F280" s="161" t="s">
        <v>433</v>
      </c>
      <c r="H280" s="162">
        <v>1.43</v>
      </c>
      <c r="I280" s="163"/>
      <c r="L280" s="158"/>
      <c r="M280" s="164"/>
      <c r="N280" s="165"/>
      <c r="O280" s="165"/>
      <c r="P280" s="165"/>
      <c r="Q280" s="165"/>
      <c r="R280" s="165"/>
      <c r="S280" s="165"/>
      <c r="T280" s="166"/>
      <c r="AT280" s="160" t="s">
        <v>129</v>
      </c>
      <c r="AU280" s="160" t="s">
        <v>82</v>
      </c>
      <c r="AV280" s="13" t="s">
        <v>82</v>
      </c>
      <c r="AW280" s="13" t="s">
        <v>29</v>
      </c>
      <c r="AX280" s="13" t="s">
        <v>30</v>
      </c>
      <c r="AY280" s="160" t="s">
        <v>121</v>
      </c>
    </row>
    <row r="281" spans="1:65" s="12" customFormat="1" ht="22.9" customHeight="1">
      <c r="B281" s="131"/>
      <c r="D281" s="132" t="s">
        <v>72</v>
      </c>
      <c r="E281" s="142" t="s">
        <v>127</v>
      </c>
      <c r="F281" s="142" t="s">
        <v>443</v>
      </c>
      <c r="I281" s="134"/>
      <c r="J281" s="143">
        <f>BK281</f>
        <v>0</v>
      </c>
      <c r="L281" s="131"/>
      <c r="M281" s="136"/>
      <c r="N281" s="137"/>
      <c r="O281" s="137"/>
      <c r="P281" s="138">
        <f>SUM(P282:P290)</f>
        <v>0</v>
      </c>
      <c r="Q281" s="137"/>
      <c r="R281" s="138">
        <f>SUM(R282:R290)</f>
        <v>0</v>
      </c>
      <c r="S281" s="137"/>
      <c r="T281" s="139">
        <f>SUM(T282:T290)</f>
        <v>0</v>
      </c>
      <c r="AR281" s="132" t="s">
        <v>30</v>
      </c>
      <c r="AT281" s="140" t="s">
        <v>72</v>
      </c>
      <c r="AU281" s="140" t="s">
        <v>30</v>
      </c>
      <c r="AY281" s="132" t="s">
        <v>121</v>
      </c>
      <c r="BK281" s="141">
        <f>SUM(BK282:BK290)</f>
        <v>0</v>
      </c>
    </row>
    <row r="282" spans="1:65" s="2" customFormat="1" ht="24.2" customHeight="1">
      <c r="A282" s="33"/>
      <c r="B282" s="144"/>
      <c r="C282" s="145" t="s">
        <v>444</v>
      </c>
      <c r="D282" s="145" t="s">
        <v>123</v>
      </c>
      <c r="E282" s="146" t="s">
        <v>445</v>
      </c>
      <c r="F282" s="147" t="s">
        <v>446</v>
      </c>
      <c r="G282" s="148" t="s">
        <v>182</v>
      </c>
      <c r="H282" s="149">
        <v>6.1440000000000001</v>
      </c>
      <c r="I282" s="150"/>
      <c r="J282" s="151">
        <f>ROUND(I282*H282,2)</f>
        <v>0</v>
      </c>
      <c r="K282" s="147" t="s">
        <v>134</v>
      </c>
      <c r="L282" s="34"/>
      <c r="M282" s="152" t="s">
        <v>1</v>
      </c>
      <c r="N282" s="153" t="s">
        <v>38</v>
      </c>
      <c r="O282" s="59"/>
      <c r="P282" s="154">
        <f>O282*H282</f>
        <v>0</v>
      </c>
      <c r="Q282" s="154">
        <v>0</v>
      </c>
      <c r="R282" s="154">
        <f>Q282*H282</f>
        <v>0</v>
      </c>
      <c r="S282" s="154">
        <v>0</v>
      </c>
      <c r="T282" s="155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6" t="s">
        <v>127</v>
      </c>
      <c r="AT282" s="156" t="s">
        <v>123</v>
      </c>
      <c r="AU282" s="156" t="s">
        <v>82</v>
      </c>
      <c r="AY282" s="18" t="s">
        <v>121</v>
      </c>
      <c r="BE282" s="157">
        <f>IF(N282="základní",J282,0)</f>
        <v>0</v>
      </c>
      <c r="BF282" s="157">
        <f>IF(N282="snížená",J282,0)</f>
        <v>0</v>
      </c>
      <c r="BG282" s="157">
        <f>IF(N282="zákl. přenesená",J282,0)</f>
        <v>0</v>
      </c>
      <c r="BH282" s="157">
        <f>IF(N282="sníž. přenesená",J282,0)</f>
        <v>0</v>
      </c>
      <c r="BI282" s="157">
        <f>IF(N282="nulová",J282,0)</f>
        <v>0</v>
      </c>
      <c r="BJ282" s="18" t="s">
        <v>30</v>
      </c>
      <c r="BK282" s="157">
        <f>ROUND(I282*H282,2)</f>
        <v>0</v>
      </c>
      <c r="BL282" s="18" t="s">
        <v>127</v>
      </c>
      <c r="BM282" s="156" t="s">
        <v>447</v>
      </c>
    </row>
    <row r="283" spans="1:65" s="13" customFormat="1">
      <c r="B283" s="158"/>
      <c r="D283" s="159" t="s">
        <v>129</v>
      </c>
      <c r="E283" s="160" t="s">
        <v>1</v>
      </c>
      <c r="F283" s="161" t="s">
        <v>448</v>
      </c>
      <c r="H283" s="162">
        <v>2.0019999999999998</v>
      </c>
      <c r="I283" s="163"/>
      <c r="L283" s="158"/>
      <c r="M283" s="164"/>
      <c r="N283" s="165"/>
      <c r="O283" s="165"/>
      <c r="P283" s="165"/>
      <c r="Q283" s="165"/>
      <c r="R283" s="165"/>
      <c r="S283" s="165"/>
      <c r="T283" s="166"/>
      <c r="AT283" s="160" t="s">
        <v>129</v>
      </c>
      <c r="AU283" s="160" t="s">
        <v>82</v>
      </c>
      <c r="AV283" s="13" t="s">
        <v>82</v>
      </c>
      <c r="AW283" s="13" t="s">
        <v>29</v>
      </c>
      <c r="AX283" s="13" t="s">
        <v>73</v>
      </c>
      <c r="AY283" s="160" t="s">
        <v>121</v>
      </c>
    </row>
    <row r="284" spans="1:65" s="13" customFormat="1">
      <c r="B284" s="158"/>
      <c r="D284" s="159" t="s">
        <v>129</v>
      </c>
      <c r="E284" s="160" t="s">
        <v>1</v>
      </c>
      <c r="F284" s="161" t="s">
        <v>449</v>
      </c>
      <c r="H284" s="162">
        <v>1.0229999999999999</v>
      </c>
      <c r="I284" s="163"/>
      <c r="L284" s="158"/>
      <c r="M284" s="164"/>
      <c r="N284" s="165"/>
      <c r="O284" s="165"/>
      <c r="P284" s="165"/>
      <c r="Q284" s="165"/>
      <c r="R284" s="165"/>
      <c r="S284" s="165"/>
      <c r="T284" s="166"/>
      <c r="AT284" s="160" t="s">
        <v>129</v>
      </c>
      <c r="AU284" s="160" t="s">
        <v>82</v>
      </c>
      <c r="AV284" s="13" t="s">
        <v>82</v>
      </c>
      <c r="AW284" s="13" t="s">
        <v>29</v>
      </c>
      <c r="AX284" s="13" t="s">
        <v>73</v>
      </c>
      <c r="AY284" s="160" t="s">
        <v>121</v>
      </c>
    </row>
    <row r="285" spans="1:65" s="13" customFormat="1">
      <c r="B285" s="158"/>
      <c r="D285" s="159" t="s">
        <v>129</v>
      </c>
      <c r="E285" s="160" t="s">
        <v>1</v>
      </c>
      <c r="F285" s="161" t="s">
        <v>450</v>
      </c>
      <c r="H285" s="162">
        <v>3.1190000000000002</v>
      </c>
      <c r="I285" s="163"/>
      <c r="L285" s="158"/>
      <c r="M285" s="164"/>
      <c r="N285" s="165"/>
      <c r="O285" s="165"/>
      <c r="P285" s="165"/>
      <c r="Q285" s="165"/>
      <c r="R285" s="165"/>
      <c r="S285" s="165"/>
      <c r="T285" s="166"/>
      <c r="AT285" s="160" t="s">
        <v>129</v>
      </c>
      <c r="AU285" s="160" t="s">
        <v>82</v>
      </c>
      <c r="AV285" s="13" t="s">
        <v>82</v>
      </c>
      <c r="AW285" s="13" t="s">
        <v>29</v>
      </c>
      <c r="AX285" s="13" t="s">
        <v>73</v>
      </c>
      <c r="AY285" s="160" t="s">
        <v>121</v>
      </c>
    </row>
    <row r="286" spans="1:65" s="14" customFormat="1">
      <c r="B286" s="167"/>
      <c r="D286" s="159" t="s">
        <v>129</v>
      </c>
      <c r="E286" s="168" t="s">
        <v>1</v>
      </c>
      <c r="F286" s="169" t="s">
        <v>156</v>
      </c>
      <c r="H286" s="170">
        <v>6.1440000000000001</v>
      </c>
      <c r="I286" s="171"/>
      <c r="L286" s="167"/>
      <c r="M286" s="172"/>
      <c r="N286" s="173"/>
      <c r="O286" s="173"/>
      <c r="P286" s="173"/>
      <c r="Q286" s="173"/>
      <c r="R286" s="173"/>
      <c r="S286" s="173"/>
      <c r="T286" s="174"/>
      <c r="AT286" s="168" t="s">
        <v>129</v>
      </c>
      <c r="AU286" s="168" t="s">
        <v>82</v>
      </c>
      <c r="AV286" s="14" t="s">
        <v>127</v>
      </c>
      <c r="AW286" s="14" t="s">
        <v>29</v>
      </c>
      <c r="AX286" s="14" t="s">
        <v>30</v>
      </c>
      <c r="AY286" s="168" t="s">
        <v>121</v>
      </c>
    </row>
    <row r="287" spans="1:65" s="2" customFormat="1" ht="24.2" customHeight="1">
      <c r="A287" s="33"/>
      <c r="B287" s="144"/>
      <c r="C287" s="145" t="s">
        <v>451</v>
      </c>
      <c r="D287" s="145" t="s">
        <v>123</v>
      </c>
      <c r="E287" s="146" t="s">
        <v>452</v>
      </c>
      <c r="F287" s="147" t="s">
        <v>453</v>
      </c>
      <c r="G287" s="148" t="s">
        <v>182</v>
      </c>
      <c r="H287" s="149">
        <v>6.1440000000000001</v>
      </c>
      <c r="I287" s="150"/>
      <c r="J287" s="151">
        <f>ROUND(I287*H287,2)</f>
        <v>0</v>
      </c>
      <c r="K287" s="147" t="s">
        <v>134</v>
      </c>
      <c r="L287" s="34"/>
      <c r="M287" s="152" t="s">
        <v>1</v>
      </c>
      <c r="N287" s="153" t="s">
        <v>38</v>
      </c>
      <c r="O287" s="59"/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56" t="s">
        <v>127</v>
      </c>
      <c r="AT287" s="156" t="s">
        <v>123</v>
      </c>
      <c r="AU287" s="156" t="s">
        <v>82</v>
      </c>
      <c r="AY287" s="18" t="s">
        <v>121</v>
      </c>
      <c r="BE287" s="157">
        <f>IF(N287="základní",J287,0)</f>
        <v>0</v>
      </c>
      <c r="BF287" s="157">
        <f>IF(N287="snížená",J287,0)</f>
        <v>0</v>
      </c>
      <c r="BG287" s="157">
        <f>IF(N287="zákl. přenesená",J287,0)</f>
        <v>0</v>
      </c>
      <c r="BH287" s="157">
        <f>IF(N287="sníž. přenesená",J287,0)</f>
        <v>0</v>
      </c>
      <c r="BI287" s="157">
        <f>IF(N287="nulová",J287,0)</f>
        <v>0</v>
      </c>
      <c r="BJ287" s="18" t="s">
        <v>30</v>
      </c>
      <c r="BK287" s="157">
        <f>ROUND(I287*H287,2)</f>
        <v>0</v>
      </c>
      <c r="BL287" s="18" t="s">
        <v>127</v>
      </c>
      <c r="BM287" s="156" t="s">
        <v>454</v>
      </c>
    </row>
    <row r="288" spans="1:65" s="13" customFormat="1">
      <c r="B288" s="158"/>
      <c r="D288" s="159" t="s">
        <v>129</v>
      </c>
      <c r="E288" s="160" t="s">
        <v>1</v>
      </c>
      <c r="F288" s="161" t="s">
        <v>455</v>
      </c>
      <c r="H288" s="162">
        <v>6.1440000000000001</v>
      </c>
      <c r="I288" s="163"/>
      <c r="L288" s="158"/>
      <c r="M288" s="164"/>
      <c r="N288" s="165"/>
      <c r="O288" s="165"/>
      <c r="P288" s="165"/>
      <c r="Q288" s="165"/>
      <c r="R288" s="165"/>
      <c r="S288" s="165"/>
      <c r="T288" s="166"/>
      <c r="AT288" s="160" t="s">
        <v>129</v>
      </c>
      <c r="AU288" s="160" t="s">
        <v>82</v>
      </c>
      <c r="AV288" s="13" t="s">
        <v>82</v>
      </c>
      <c r="AW288" s="13" t="s">
        <v>29</v>
      </c>
      <c r="AX288" s="13" t="s">
        <v>30</v>
      </c>
      <c r="AY288" s="160" t="s">
        <v>121</v>
      </c>
    </row>
    <row r="289" spans="1:65" s="2" customFormat="1" ht="37.9" customHeight="1">
      <c r="A289" s="33"/>
      <c r="B289" s="144"/>
      <c r="C289" s="145" t="s">
        <v>456</v>
      </c>
      <c r="D289" s="145" t="s">
        <v>123</v>
      </c>
      <c r="E289" s="146" t="s">
        <v>387</v>
      </c>
      <c r="F289" s="147" t="s">
        <v>388</v>
      </c>
      <c r="G289" s="148" t="s">
        <v>182</v>
      </c>
      <c r="H289" s="149">
        <v>6.1440000000000001</v>
      </c>
      <c r="I289" s="150"/>
      <c r="J289" s="151">
        <f>ROUND(I289*H289,2)</f>
        <v>0</v>
      </c>
      <c r="K289" s="147" t="s">
        <v>134</v>
      </c>
      <c r="L289" s="34"/>
      <c r="M289" s="152" t="s">
        <v>1</v>
      </c>
      <c r="N289" s="153" t="s">
        <v>38</v>
      </c>
      <c r="O289" s="59"/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56" t="s">
        <v>127</v>
      </c>
      <c r="AT289" s="156" t="s">
        <v>123</v>
      </c>
      <c r="AU289" s="156" t="s">
        <v>82</v>
      </c>
      <c r="AY289" s="18" t="s">
        <v>121</v>
      </c>
      <c r="BE289" s="157">
        <f>IF(N289="základní",J289,0)</f>
        <v>0</v>
      </c>
      <c r="BF289" s="157">
        <f>IF(N289="snížená",J289,0)</f>
        <v>0</v>
      </c>
      <c r="BG289" s="157">
        <f>IF(N289="zákl. přenesená",J289,0)</f>
        <v>0</v>
      </c>
      <c r="BH289" s="157">
        <f>IF(N289="sníž. přenesená",J289,0)</f>
        <v>0</v>
      </c>
      <c r="BI289" s="157">
        <f>IF(N289="nulová",J289,0)</f>
        <v>0</v>
      </c>
      <c r="BJ289" s="18" t="s">
        <v>30</v>
      </c>
      <c r="BK289" s="157">
        <f>ROUND(I289*H289,2)</f>
        <v>0</v>
      </c>
      <c r="BL289" s="18" t="s">
        <v>127</v>
      </c>
      <c r="BM289" s="156" t="s">
        <v>457</v>
      </c>
    </row>
    <row r="290" spans="1:65" s="13" customFormat="1">
      <c r="B290" s="158"/>
      <c r="D290" s="159" t="s">
        <v>129</v>
      </c>
      <c r="E290" s="160" t="s">
        <v>1</v>
      </c>
      <c r="F290" s="161" t="s">
        <v>455</v>
      </c>
      <c r="H290" s="162">
        <v>6.1440000000000001</v>
      </c>
      <c r="I290" s="163"/>
      <c r="L290" s="158"/>
      <c r="M290" s="164"/>
      <c r="N290" s="165"/>
      <c r="O290" s="165"/>
      <c r="P290" s="165"/>
      <c r="Q290" s="165"/>
      <c r="R290" s="165"/>
      <c r="S290" s="165"/>
      <c r="T290" s="166"/>
      <c r="AT290" s="160" t="s">
        <v>129</v>
      </c>
      <c r="AU290" s="160" t="s">
        <v>82</v>
      </c>
      <c r="AV290" s="13" t="s">
        <v>82</v>
      </c>
      <c r="AW290" s="13" t="s">
        <v>29</v>
      </c>
      <c r="AX290" s="13" t="s">
        <v>30</v>
      </c>
      <c r="AY290" s="160" t="s">
        <v>121</v>
      </c>
    </row>
    <row r="291" spans="1:65" s="12" customFormat="1" ht="22.9" customHeight="1">
      <c r="B291" s="131"/>
      <c r="D291" s="132" t="s">
        <v>72</v>
      </c>
      <c r="E291" s="142" t="s">
        <v>143</v>
      </c>
      <c r="F291" s="142" t="s">
        <v>458</v>
      </c>
      <c r="I291" s="134"/>
      <c r="J291" s="143">
        <f>BK291</f>
        <v>0</v>
      </c>
      <c r="L291" s="131"/>
      <c r="M291" s="136"/>
      <c r="N291" s="137"/>
      <c r="O291" s="137"/>
      <c r="P291" s="138">
        <f>SUM(P292:P319)</f>
        <v>0</v>
      </c>
      <c r="Q291" s="137"/>
      <c r="R291" s="138">
        <f>SUM(R292:R319)</f>
        <v>6.8906787999999999</v>
      </c>
      <c r="S291" s="137"/>
      <c r="T291" s="139">
        <f>SUM(T292:T319)</f>
        <v>0</v>
      </c>
      <c r="AR291" s="132" t="s">
        <v>30</v>
      </c>
      <c r="AT291" s="140" t="s">
        <v>72</v>
      </c>
      <c r="AU291" s="140" t="s">
        <v>30</v>
      </c>
      <c r="AY291" s="132" t="s">
        <v>121</v>
      </c>
      <c r="BK291" s="141">
        <f>SUM(BK292:BK319)</f>
        <v>0</v>
      </c>
    </row>
    <row r="292" spans="1:65" s="2" customFormat="1" ht="21.75" customHeight="1">
      <c r="A292" s="33"/>
      <c r="B292" s="144"/>
      <c r="C292" s="145" t="s">
        <v>459</v>
      </c>
      <c r="D292" s="145" t="s">
        <v>123</v>
      </c>
      <c r="E292" s="146" t="s">
        <v>460</v>
      </c>
      <c r="F292" s="147" t="s">
        <v>461</v>
      </c>
      <c r="G292" s="148" t="s">
        <v>126</v>
      </c>
      <c r="H292" s="149">
        <v>3.52</v>
      </c>
      <c r="I292" s="150"/>
      <c r="J292" s="151">
        <f>ROUND(I292*H292,2)</f>
        <v>0</v>
      </c>
      <c r="K292" s="147" t="s">
        <v>134</v>
      </c>
      <c r="L292" s="34"/>
      <c r="M292" s="152" t="s">
        <v>1</v>
      </c>
      <c r="N292" s="153" t="s">
        <v>38</v>
      </c>
      <c r="O292" s="59"/>
      <c r="P292" s="154">
        <f>O292*H292</f>
        <v>0</v>
      </c>
      <c r="Q292" s="154">
        <v>0.34499999999999997</v>
      </c>
      <c r="R292" s="154">
        <f>Q292*H292</f>
        <v>1.2143999999999999</v>
      </c>
      <c r="S292" s="154">
        <v>0</v>
      </c>
      <c r="T292" s="155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56" t="s">
        <v>127</v>
      </c>
      <c r="AT292" s="156" t="s">
        <v>123</v>
      </c>
      <c r="AU292" s="156" t="s">
        <v>82</v>
      </c>
      <c r="AY292" s="18" t="s">
        <v>121</v>
      </c>
      <c r="BE292" s="157">
        <f>IF(N292="základní",J292,0)</f>
        <v>0</v>
      </c>
      <c r="BF292" s="157">
        <f>IF(N292="snížená",J292,0)</f>
        <v>0</v>
      </c>
      <c r="BG292" s="157">
        <f>IF(N292="zákl. přenesená",J292,0)</f>
        <v>0</v>
      </c>
      <c r="BH292" s="157">
        <f>IF(N292="sníž. přenesená",J292,0)</f>
        <v>0</v>
      </c>
      <c r="BI292" s="157">
        <f>IF(N292="nulová",J292,0)</f>
        <v>0</v>
      </c>
      <c r="BJ292" s="18" t="s">
        <v>30</v>
      </c>
      <c r="BK292" s="157">
        <f>ROUND(I292*H292,2)</f>
        <v>0</v>
      </c>
      <c r="BL292" s="18" t="s">
        <v>127</v>
      </c>
      <c r="BM292" s="156" t="s">
        <v>462</v>
      </c>
    </row>
    <row r="293" spans="1:65" s="13" customFormat="1">
      <c r="B293" s="158"/>
      <c r="D293" s="159" t="s">
        <v>129</v>
      </c>
      <c r="E293" s="160" t="s">
        <v>1</v>
      </c>
      <c r="F293" s="161" t="s">
        <v>249</v>
      </c>
      <c r="H293" s="162">
        <v>3.52</v>
      </c>
      <c r="I293" s="163"/>
      <c r="L293" s="158"/>
      <c r="M293" s="164"/>
      <c r="N293" s="165"/>
      <c r="O293" s="165"/>
      <c r="P293" s="165"/>
      <c r="Q293" s="165"/>
      <c r="R293" s="165"/>
      <c r="S293" s="165"/>
      <c r="T293" s="166"/>
      <c r="AT293" s="160" t="s">
        <v>129</v>
      </c>
      <c r="AU293" s="160" t="s">
        <v>82</v>
      </c>
      <c r="AV293" s="13" t="s">
        <v>82</v>
      </c>
      <c r="AW293" s="13" t="s">
        <v>29</v>
      </c>
      <c r="AX293" s="13" t="s">
        <v>30</v>
      </c>
      <c r="AY293" s="160" t="s">
        <v>121</v>
      </c>
    </row>
    <row r="294" spans="1:65" s="2" customFormat="1" ht="21.75" customHeight="1">
      <c r="A294" s="33"/>
      <c r="B294" s="144"/>
      <c r="C294" s="145" t="s">
        <v>463</v>
      </c>
      <c r="D294" s="145" t="s">
        <v>123</v>
      </c>
      <c r="E294" s="146" t="s">
        <v>464</v>
      </c>
      <c r="F294" s="147" t="s">
        <v>465</v>
      </c>
      <c r="G294" s="148" t="s">
        <v>126</v>
      </c>
      <c r="H294" s="149">
        <v>3.52</v>
      </c>
      <c r="I294" s="150"/>
      <c r="J294" s="151">
        <f>ROUND(I294*H294,2)</f>
        <v>0</v>
      </c>
      <c r="K294" s="147" t="s">
        <v>134</v>
      </c>
      <c r="L294" s="34"/>
      <c r="M294" s="152" t="s">
        <v>1</v>
      </c>
      <c r="N294" s="153" t="s">
        <v>38</v>
      </c>
      <c r="O294" s="59"/>
      <c r="P294" s="154">
        <f>O294*H294</f>
        <v>0</v>
      </c>
      <c r="Q294" s="154">
        <v>0.46</v>
      </c>
      <c r="R294" s="154">
        <f>Q294*H294</f>
        <v>1.6192</v>
      </c>
      <c r="S294" s="154">
        <v>0</v>
      </c>
      <c r="T294" s="155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56" t="s">
        <v>127</v>
      </c>
      <c r="AT294" s="156" t="s">
        <v>123</v>
      </c>
      <c r="AU294" s="156" t="s">
        <v>82</v>
      </c>
      <c r="AY294" s="18" t="s">
        <v>121</v>
      </c>
      <c r="BE294" s="157">
        <f>IF(N294="základní",J294,0)</f>
        <v>0</v>
      </c>
      <c r="BF294" s="157">
        <f>IF(N294="snížená",J294,0)</f>
        <v>0</v>
      </c>
      <c r="BG294" s="157">
        <f>IF(N294="zákl. přenesená",J294,0)</f>
        <v>0</v>
      </c>
      <c r="BH294" s="157">
        <f>IF(N294="sníž. přenesená",J294,0)</f>
        <v>0</v>
      </c>
      <c r="BI294" s="157">
        <f>IF(N294="nulová",J294,0)</f>
        <v>0</v>
      </c>
      <c r="BJ294" s="18" t="s">
        <v>30</v>
      </c>
      <c r="BK294" s="157">
        <f>ROUND(I294*H294,2)</f>
        <v>0</v>
      </c>
      <c r="BL294" s="18" t="s">
        <v>127</v>
      </c>
      <c r="BM294" s="156" t="s">
        <v>466</v>
      </c>
    </row>
    <row r="295" spans="1:65" s="13" customFormat="1">
      <c r="B295" s="158"/>
      <c r="D295" s="159" t="s">
        <v>129</v>
      </c>
      <c r="E295" s="160" t="s">
        <v>1</v>
      </c>
      <c r="F295" s="161" t="s">
        <v>249</v>
      </c>
      <c r="H295" s="162">
        <v>3.52</v>
      </c>
      <c r="I295" s="163"/>
      <c r="L295" s="158"/>
      <c r="M295" s="164"/>
      <c r="N295" s="165"/>
      <c r="O295" s="165"/>
      <c r="P295" s="165"/>
      <c r="Q295" s="165"/>
      <c r="R295" s="165"/>
      <c r="S295" s="165"/>
      <c r="T295" s="166"/>
      <c r="AT295" s="160" t="s">
        <v>129</v>
      </c>
      <c r="AU295" s="160" t="s">
        <v>82</v>
      </c>
      <c r="AV295" s="13" t="s">
        <v>82</v>
      </c>
      <c r="AW295" s="13" t="s">
        <v>29</v>
      </c>
      <c r="AX295" s="13" t="s">
        <v>30</v>
      </c>
      <c r="AY295" s="160" t="s">
        <v>121</v>
      </c>
    </row>
    <row r="296" spans="1:65" s="2" customFormat="1" ht="21.75" customHeight="1">
      <c r="A296" s="33"/>
      <c r="B296" s="144"/>
      <c r="C296" s="145" t="s">
        <v>467</v>
      </c>
      <c r="D296" s="145" t="s">
        <v>123</v>
      </c>
      <c r="E296" s="146" t="s">
        <v>468</v>
      </c>
      <c r="F296" s="147" t="s">
        <v>469</v>
      </c>
      <c r="G296" s="148" t="s">
        <v>126</v>
      </c>
      <c r="H296" s="149">
        <v>3.52</v>
      </c>
      <c r="I296" s="150"/>
      <c r="J296" s="151">
        <f>ROUND(I296*H296,2)</f>
        <v>0</v>
      </c>
      <c r="K296" s="147" t="s">
        <v>134</v>
      </c>
      <c r="L296" s="34"/>
      <c r="M296" s="152" t="s">
        <v>1</v>
      </c>
      <c r="N296" s="153" t="s">
        <v>38</v>
      </c>
      <c r="O296" s="59"/>
      <c r="P296" s="154">
        <f>O296*H296</f>
        <v>0</v>
      </c>
      <c r="Q296" s="154">
        <v>0.23799999999999999</v>
      </c>
      <c r="R296" s="154">
        <f>Q296*H296</f>
        <v>0.83775999999999995</v>
      </c>
      <c r="S296" s="154">
        <v>0</v>
      </c>
      <c r="T296" s="155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6" t="s">
        <v>127</v>
      </c>
      <c r="AT296" s="156" t="s">
        <v>123</v>
      </c>
      <c r="AU296" s="156" t="s">
        <v>82</v>
      </c>
      <c r="AY296" s="18" t="s">
        <v>121</v>
      </c>
      <c r="BE296" s="157">
        <f>IF(N296="základní",J296,0)</f>
        <v>0</v>
      </c>
      <c r="BF296" s="157">
        <f>IF(N296="snížená",J296,0)</f>
        <v>0</v>
      </c>
      <c r="BG296" s="157">
        <f>IF(N296="zákl. přenesená",J296,0)</f>
        <v>0</v>
      </c>
      <c r="BH296" s="157">
        <f>IF(N296="sníž. přenesená",J296,0)</f>
        <v>0</v>
      </c>
      <c r="BI296" s="157">
        <f>IF(N296="nulová",J296,0)</f>
        <v>0</v>
      </c>
      <c r="BJ296" s="18" t="s">
        <v>30</v>
      </c>
      <c r="BK296" s="157">
        <f>ROUND(I296*H296,2)</f>
        <v>0</v>
      </c>
      <c r="BL296" s="18" t="s">
        <v>127</v>
      </c>
      <c r="BM296" s="156" t="s">
        <v>470</v>
      </c>
    </row>
    <row r="297" spans="1:65" s="13" customFormat="1">
      <c r="B297" s="158"/>
      <c r="D297" s="159" t="s">
        <v>129</v>
      </c>
      <c r="E297" s="160" t="s">
        <v>1</v>
      </c>
      <c r="F297" s="161" t="s">
        <v>249</v>
      </c>
      <c r="H297" s="162">
        <v>3.52</v>
      </c>
      <c r="I297" s="163"/>
      <c r="L297" s="158"/>
      <c r="M297" s="164"/>
      <c r="N297" s="165"/>
      <c r="O297" s="165"/>
      <c r="P297" s="165"/>
      <c r="Q297" s="165"/>
      <c r="R297" s="165"/>
      <c r="S297" s="165"/>
      <c r="T297" s="166"/>
      <c r="AT297" s="160" t="s">
        <v>129</v>
      </c>
      <c r="AU297" s="160" t="s">
        <v>82</v>
      </c>
      <c r="AV297" s="13" t="s">
        <v>82</v>
      </c>
      <c r="AW297" s="13" t="s">
        <v>29</v>
      </c>
      <c r="AX297" s="13" t="s">
        <v>30</v>
      </c>
      <c r="AY297" s="160" t="s">
        <v>121</v>
      </c>
    </row>
    <row r="298" spans="1:65" s="2" customFormat="1" ht="24.2" customHeight="1">
      <c r="A298" s="33"/>
      <c r="B298" s="144"/>
      <c r="C298" s="145" t="s">
        <v>471</v>
      </c>
      <c r="D298" s="145" t="s">
        <v>123</v>
      </c>
      <c r="E298" s="146" t="s">
        <v>472</v>
      </c>
      <c r="F298" s="147" t="s">
        <v>473</v>
      </c>
      <c r="G298" s="148" t="s">
        <v>126</v>
      </c>
      <c r="H298" s="149">
        <v>3.52</v>
      </c>
      <c r="I298" s="150"/>
      <c r="J298" s="151">
        <f>ROUND(I298*H298,2)</f>
        <v>0</v>
      </c>
      <c r="K298" s="147" t="s">
        <v>134</v>
      </c>
      <c r="L298" s="34"/>
      <c r="M298" s="152" t="s">
        <v>1</v>
      </c>
      <c r="N298" s="153" t="s">
        <v>38</v>
      </c>
      <c r="O298" s="59"/>
      <c r="P298" s="154">
        <f>O298*H298</f>
        <v>0</v>
      </c>
      <c r="Q298" s="154">
        <v>3.4000000000000002E-4</v>
      </c>
      <c r="R298" s="154">
        <f>Q298*H298</f>
        <v>1.1968E-3</v>
      </c>
      <c r="S298" s="154">
        <v>0</v>
      </c>
      <c r="T298" s="155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56" t="s">
        <v>127</v>
      </c>
      <c r="AT298" s="156" t="s">
        <v>123</v>
      </c>
      <c r="AU298" s="156" t="s">
        <v>82</v>
      </c>
      <c r="AY298" s="18" t="s">
        <v>121</v>
      </c>
      <c r="BE298" s="157">
        <f>IF(N298="základní",J298,0)</f>
        <v>0</v>
      </c>
      <c r="BF298" s="157">
        <f>IF(N298="snížená",J298,0)</f>
        <v>0</v>
      </c>
      <c r="BG298" s="157">
        <f>IF(N298="zákl. přenesená",J298,0)</f>
        <v>0</v>
      </c>
      <c r="BH298" s="157">
        <f>IF(N298="sníž. přenesená",J298,0)</f>
        <v>0</v>
      </c>
      <c r="BI298" s="157">
        <f>IF(N298="nulová",J298,0)</f>
        <v>0</v>
      </c>
      <c r="BJ298" s="18" t="s">
        <v>30</v>
      </c>
      <c r="BK298" s="157">
        <f>ROUND(I298*H298,2)</f>
        <v>0</v>
      </c>
      <c r="BL298" s="18" t="s">
        <v>127</v>
      </c>
      <c r="BM298" s="156" t="s">
        <v>474</v>
      </c>
    </row>
    <row r="299" spans="1:65" s="13" customFormat="1">
      <c r="B299" s="158"/>
      <c r="D299" s="159" t="s">
        <v>129</v>
      </c>
      <c r="E299" s="160" t="s">
        <v>1</v>
      </c>
      <c r="F299" s="161" t="s">
        <v>249</v>
      </c>
      <c r="H299" s="162">
        <v>3.52</v>
      </c>
      <c r="I299" s="163"/>
      <c r="L299" s="158"/>
      <c r="M299" s="164"/>
      <c r="N299" s="165"/>
      <c r="O299" s="165"/>
      <c r="P299" s="165"/>
      <c r="Q299" s="165"/>
      <c r="R299" s="165"/>
      <c r="S299" s="165"/>
      <c r="T299" s="166"/>
      <c r="AT299" s="160" t="s">
        <v>129</v>
      </c>
      <c r="AU299" s="160" t="s">
        <v>82</v>
      </c>
      <c r="AV299" s="13" t="s">
        <v>82</v>
      </c>
      <c r="AW299" s="13" t="s">
        <v>29</v>
      </c>
      <c r="AX299" s="13" t="s">
        <v>30</v>
      </c>
      <c r="AY299" s="160" t="s">
        <v>121</v>
      </c>
    </row>
    <row r="300" spans="1:65" s="2" customFormat="1" ht="33" customHeight="1">
      <c r="A300" s="33"/>
      <c r="B300" s="144"/>
      <c r="C300" s="145" t="s">
        <v>475</v>
      </c>
      <c r="D300" s="145" t="s">
        <v>123</v>
      </c>
      <c r="E300" s="146" t="s">
        <v>476</v>
      </c>
      <c r="F300" s="147" t="s">
        <v>477</v>
      </c>
      <c r="G300" s="148" t="s">
        <v>126</v>
      </c>
      <c r="H300" s="149">
        <v>3.52</v>
      </c>
      <c r="I300" s="150"/>
      <c r="J300" s="151">
        <f>ROUND(I300*H300,2)</f>
        <v>0</v>
      </c>
      <c r="K300" s="147" t="s">
        <v>134</v>
      </c>
      <c r="L300" s="34"/>
      <c r="M300" s="152" t="s">
        <v>1</v>
      </c>
      <c r="N300" s="153" t="s">
        <v>38</v>
      </c>
      <c r="O300" s="59"/>
      <c r="P300" s="154">
        <f>O300*H300</f>
        <v>0</v>
      </c>
      <c r="Q300" s="154">
        <v>0.10548</v>
      </c>
      <c r="R300" s="154">
        <f>Q300*H300</f>
        <v>0.3712896</v>
      </c>
      <c r="S300" s="154">
        <v>0</v>
      </c>
      <c r="T300" s="155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56" t="s">
        <v>127</v>
      </c>
      <c r="AT300" s="156" t="s">
        <v>123</v>
      </c>
      <c r="AU300" s="156" t="s">
        <v>82</v>
      </c>
      <c r="AY300" s="18" t="s">
        <v>121</v>
      </c>
      <c r="BE300" s="157">
        <f>IF(N300="základní",J300,0)</f>
        <v>0</v>
      </c>
      <c r="BF300" s="157">
        <f>IF(N300="snížená",J300,0)</f>
        <v>0</v>
      </c>
      <c r="BG300" s="157">
        <f>IF(N300="zákl. přenesená",J300,0)</f>
        <v>0</v>
      </c>
      <c r="BH300" s="157">
        <f>IF(N300="sníž. přenesená",J300,0)</f>
        <v>0</v>
      </c>
      <c r="BI300" s="157">
        <f>IF(N300="nulová",J300,0)</f>
        <v>0</v>
      </c>
      <c r="BJ300" s="18" t="s">
        <v>30</v>
      </c>
      <c r="BK300" s="157">
        <f>ROUND(I300*H300,2)</f>
        <v>0</v>
      </c>
      <c r="BL300" s="18" t="s">
        <v>127</v>
      </c>
      <c r="BM300" s="156" t="s">
        <v>478</v>
      </c>
    </row>
    <row r="301" spans="1:65" s="15" customFormat="1">
      <c r="B301" s="175"/>
      <c r="D301" s="159" t="s">
        <v>129</v>
      </c>
      <c r="E301" s="176" t="s">
        <v>1</v>
      </c>
      <c r="F301" s="177" t="s">
        <v>244</v>
      </c>
      <c r="H301" s="176" t="s">
        <v>1</v>
      </c>
      <c r="I301" s="178"/>
      <c r="L301" s="175"/>
      <c r="M301" s="179"/>
      <c r="N301" s="180"/>
      <c r="O301" s="180"/>
      <c r="P301" s="180"/>
      <c r="Q301" s="180"/>
      <c r="R301" s="180"/>
      <c r="S301" s="180"/>
      <c r="T301" s="181"/>
      <c r="AT301" s="176" t="s">
        <v>129</v>
      </c>
      <c r="AU301" s="176" t="s">
        <v>82</v>
      </c>
      <c r="AV301" s="15" t="s">
        <v>30</v>
      </c>
      <c r="AW301" s="15" t="s">
        <v>29</v>
      </c>
      <c r="AX301" s="15" t="s">
        <v>73</v>
      </c>
      <c r="AY301" s="176" t="s">
        <v>121</v>
      </c>
    </row>
    <row r="302" spans="1:65" s="13" customFormat="1">
      <c r="B302" s="158"/>
      <c r="D302" s="159" t="s">
        <v>129</v>
      </c>
      <c r="E302" s="160" t="s">
        <v>1</v>
      </c>
      <c r="F302" s="161" t="s">
        <v>245</v>
      </c>
      <c r="H302" s="162">
        <v>3.52</v>
      </c>
      <c r="I302" s="163"/>
      <c r="L302" s="158"/>
      <c r="M302" s="164"/>
      <c r="N302" s="165"/>
      <c r="O302" s="165"/>
      <c r="P302" s="165"/>
      <c r="Q302" s="165"/>
      <c r="R302" s="165"/>
      <c r="S302" s="165"/>
      <c r="T302" s="166"/>
      <c r="AT302" s="160" t="s">
        <v>129</v>
      </c>
      <c r="AU302" s="160" t="s">
        <v>82</v>
      </c>
      <c r="AV302" s="13" t="s">
        <v>82</v>
      </c>
      <c r="AW302" s="13" t="s">
        <v>29</v>
      </c>
      <c r="AX302" s="13" t="s">
        <v>73</v>
      </c>
      <c r="AY302" s="160" t="s">
        <v>121</v>
      </c>
    </row>
    <row r="303" spans="1:65" s="14" customFormat="1">
      <c r="B303" s="167"/>
      <c r="D303" s="159" t="s">
        <v>129</v>
      </c>
      <c r="E303" s="168" t="s">
        <v>1</v>
      </c>
      <c r="F303" s="169" t="s">
        <v>156</v>
      </c>
      <c r="H303" s="170">
        <v>3.52</v>
      </c>
      <c r="I303" s="171"/>
      <c r="L303" s="167"/>
      <c r="M303" s="172"/>
      <c r="N303" s="173"/>
      <c r="O303" s="173"/>
      <c r="P303" s="173"/>
      <c r="Q303" s="173"/>
      <c r="R303" s="173"/>
      <c r="S303" s="173"/>
      <c r="T303" s="174"/>
      <c r="AT303" s="168" t="s">
        <v>129</v>
      </c>
      <c r="AU303" s="168" t="s">
        <v>82</v>
      </c>
      <c r="AV303" s="14" t="s">
        <v>127</v>
      </c>
      <c r="AW303" s="14" t="s">
        <v>29</v>
      </c>
      <c r="AX303" s="14" t="s">
        <v>30</v>
      </c>
      <c r="AY303" s="168" t="s">
        <v>121</v>
      </c>
    </row>
    <row r="304" spans="1:65" s="2" customFormat="1" ht="16.5" customHeight="1">
      <c r="A304" s="33"/>
      <c r="B304" s="144"/>
      <c r="C304" s="145" t="s">
        <v>479</v>
      </c>
      <c r="D304" s="145" t="s">
        <v>123</v>
      </c>
      <c r="E304" s="146" t="s">
        <v>480</v>
      </c>
      <c r="F304" s="147" t="s">
        <v>481</v>
      </c>
      <c r="G304" s="148" t="s">
        <v>252</v>
      </c>
      <c r="H304" s="149">
        <v>6.4</v>
      </c>
      <c r="I304" s="150"/>
      <c r="J304" s="151">
        <f>ROUND(I304*H304,2)</f>
        <v>0</v>
      </c>
      <c r="K304" s="147" t="s">
        <v>1</v>
      </c>
      <c r="L304" s="34"/>
      <c r="M304" s="152" t="s">
        <v>1</v>
      </c>
      <c r="N304" s="153" t="s">
        <v>38</v>
      </c>
      <c r="O304" s="59"/>
      <c r="P304" s="154">
        <f>O304*H304</f>
        <v>0</v>
      </c>
      <c r="Q304" s="154">
        <v>3.5999999999999999E-3</v>
      </c>
      <c r="R304" s="154">
        <f>Q304*H304</f>
        <v>2.3040000000000001E-2</v>
      </c>
      <c r="S304" s="154">
        <v>0</v>
      </c>
      <c r="T304" s="155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56" t="s">
        <v>127</v>
      </c>
      <c r="AT304" s="156" t="s">
        <v>123</v>
      </c>
      <c r="AU304" s="156" t="s">
        <v>82</v>
      </c>
      <c r="AY304" s="18" t="s">
        <v>121</v>
      </c>
      <c r="BE304" s="157">
        <f>IF(N304="základní",J304,0)</f>
        <v>0</v>
      </c>
      <c r="BF304" s="157">
        <f>IF(N304="snížená",J304,0)</f>
        <v>0</v>
      </c>
      <c r="BG304" s="157">
        <f>IF(N304="zákl. přenesená",J304,0)</f>
        <v>0</v>
      </c>
      <c r="BH304" s="157">
        <f>IF(N304="sníž. přenesená",J304,0)</f>
        <v>0</v>
      </c>
      <c r="BI304" s="157">
        <f>IF(N304="nulová",J304,0)</f>
        <v>0</v>
      </c>
      <c r="BJ304" s="18" t="s">
        <v>30</v>
      </c>
      <c r="BK304" s="157">
        <f>ROUND(I304*H304,2)</f>
        <v>0</v>
      </c>
      <c r="BL304" s="18" t="s">
        <v>127</v>
      </c>
      <c r="BM304" s="156" t="s">
        <v>482</v>
      </c>
    </row>
    <row r="305" spans="1:65" s="13" customFormat="1">
      <c r="B305" s="158"/>
      <c r="D305" s="159" t="s">
        <v>129</v>
      </c>
      <c r="E305" s="160" t="s">
        <v>1</v>
      </c>
      <c r="F305" s="161" t="s">
        <v>483</v>
      </c>
      <c r="H305" s="162">
        <v>6.4</v>
      </c>
      <c r="I305" s="163"/>
      <c r="L305" s="158"/>
      <c r="M305" s="164"/>
      <c r="N305" s="165"/>
      <c r="O305" s="165"/>
      <c r="P305" s="165"/>
      <c r="Q305" s="165"/>
      <c r="R305" s="165"/>
      <c r="S305" s="165"/>
      <c r="T305" s="166"/>
      <c r="AT305" s="160" t="s">
        <v>129</v>
      </c>
      <c r="AU305" s="160" t="s">
        <v>82</v>
      </c>
      <c r="AV305" s="13" t="s">
        <v>82</v>
      </c>
      <c r="AW305" s="13" t="s">
        <v>29</v>
      </c>
      <c r="AX305" s="13" t="s">
        <v>73</v>
      </c>
      <c r="AY305" s="160" t="s">
        <v>121</v>
      </c>
    </row>
    <row r="306" spans="1:65" s="14" customFormat="1">
      <c r="B306" s="167"/>
      <c r="D306" s="159" t="s">
        <v>129</v>
      </c>
      <c r="E306" s="168" t="s">
        <v>1</v>
      </c>
      <c r="F306" s="169" t="s">
        <v>156</v>
      </c>
      <c r="H306" s="170">
        <v>6.4</v>
      </c>
      <c r="I306" s="171"/>
      <c r="L306" s="167"/>
      <c r="M306" s="172"/>
      <c r="N306" s="173"/>
      <c r="O306" s="173"/>
      <c r="P306" s="173"/>
      <c r="Q306" s="173"/>
      <c r="R306" s="173"/>
      <c r="S306" s="173"/>
      <c r="T306" s="174"/>
      <c r="AT306" s="168" t="s">
        <v>129</v>
      </c>
      <c r="AU306" s="168" t="s">
        <v>82</v>
      </c>
      <c r="AV306" s="14" t="s">
        <v>127</v>
      </c>
      <c r="AW306" s="14" t="s">
        <v>29</v>
      </c>
      <c r="AX306" s="14" t="s">
        <v>30</v>
      </c>
      <c r="AY306" s="168" t="s">
        <v>121</v>
      </c>
    </row>
    <row r="307" spans="1:65" s="2" customFormat="1" ht="21.75" customHeight="1">
      <c r="A307" s="33"/>
      <c r="B307" s="144"/>
      <c r="C307" s="145" t="s">
        <v>484</v>
      </c>
      <c r="D307" s="145" t="s">
        <v>123</v>
      </c>
      <c r="E307" s="146" t="s">
        <v>485</v>
      </c>
      <c r="F307" s="147" t="s">
        <v>486</v>
      </c>
      <c r="G307" s="148" t="s">
        <v>126</v>
      </c>
      <c r="H307" s="149">
        <v>2.42</v>
      </c>
      <c r="I307" s="150"/>
      <c r="J307" s="151">
        <f>ROUND(I307*H307,2)</f>
        <v>0</v>
      </c>
      <c r="K307" s="147" t="s">
        <v>134</v>
      </c>
      <c r="L307" s="34"/>
      <c r="M307" s="152" t="s">
        <v>1</v>
      </c>
      <c r="N307" s="153" t="s">
        <v>38</v>
      </c>
      <c r="O307" s="59"/>
      <c r="P307" s="154">
        <f>O307*H307</f>
        <v>0</v>
      </c>
      <c r="Q307" s="154">
        <v>0.27600000000000002</v>
      </c>
      <c r="R307" s="154">
        <f>Q307*H307</f>
        <v>0.66792000000000007</v>
      </c>
      <c r="S307" s="154">
        <v>0</v>
      </c>
      <c r="T307" s="155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56" t="s">
        <v>127</v>
      </c>
      <c r="AT307" s="156" t="s">
        <v>123</v>
      </c>
      <c r="AU307" s="156" t="s">
        <v>82</v>
      </c>
      <c r="AY307" s="18" t="s">
        <v>121</v>
      </c>
      <c r="BE307" s="157">
        <f>IF(N307="základní",J307,0)</f>
        <v>0</v>
      </c>
      <c r="BF307" s="157">
        <f>IF(N307="snížená",J307,0)</f>
        <v>0</v>
      </c>
      <c r="BG307" s="157">
        <f>IF(N307="zákl. přenesená",J307,0)</f>
        <v>0</v>
      </c>
      <c r="BH307" s="157">
        <f>IF(N307="sníž. přenesená",J307,0)</f>
        <v>0</v>
      </c>
      <c r="BI307" s="157">
        <f>IF(N307="nulová",J307,0)</f>
        <v>0</v>
      </c>
      <c r="BJ307" s="18" t="s">
        <v>30</v>
      </c>
      <c r="BK307" s="157">
        <f>ROUND(I307*H307,2)</f>
        <v>0</v>
      </c>
      <c r="BL307" s="18" t="s">
        <v>127</v>
      </c>
      <c r="BM307" s="156" t="s">
        <v>487</v>
      </c>
    </row>
    <row r="308" spans="1:65" s="13" customFormat="1">
      <c r="B308" s="158"/>
      <c r="D308" s="159" t="s">
        <v>129</v>
      </c>
      <c r="E308" s="160" t="s">
        <v>1</v>
      </c>
      <c r="F308" s="161" t="s">
        <v>231</v>
      </c>
      <c r="H308" s="162">
        <v>2.42</v>
      </c>
      <c r="I308" s="163"/>
      <c r="L308" s="158"/>
      <c r="M308" s="164"/>
      <c r="N308" s="165"/>
      <c r="O308" s="165"/>
      <c r="P308" s="165"/>
      <c r="Q308" s="165"/>
      <c r="R308" s="165"/>
      <c r="S308" s="165"/>
      <c r="T308" s="166"/>
      <c r="AT308" s="160" t="s">
        <v>129</v>
      </c>
      <c r="AU308" s="160" t="s">
        <v>82</v>
      </c>
      <c r="AV308" s="13" t="s">
        <v>82</v>
      </c>
      <c r="AW308" s="13" t="s">
        <v>29</v>
      </c>
      <c r="AX308" s="13" t="s">
        <v>30</v>
      </c>
      <c r="AY308" s="160" t="s">
        <v>121</v>
      </c>
    </row>
    <row r="309" spans="1:65" s="2" customFormat="1" ht="24.2" customHeight="1">
      <c r="A309" s="33"/>
      <c r="B309" s="144"/>
      <c r="C309" s="145" t="s">
        <v>488</v>
      </c>
      <c r="D309" s="145" t="s">
        <v>123</v>
      </c>
      <c r="E309" s="146" t="s">
        <v>489</v>
      </c>
      <c r="F309" s="147" t="s">
        <v>490</v>
      </c>
      <c r="G309" s="148" t="s">
        <v>126</v>
      </c>
      <c r="H309" s="149">
        <v>2.42</v>
      </c>
      <c r="I309" s="150"/>
      <c r="J309" s="151">
        <f>ROUND(I309*H309,2)</f>
        <v>0</v>
      </c>
      <c r="K309" s="147" t="s">
        <v>134</v>
      </c>
      <c r="L309" s="34"/>
      <c r="M309" s="152" t="s">
        <v>1</v>
      </c>
      <c r="N309" s="153" t="s">
        <v>38</v>
      </c>
      <c r="O309" s="59"/>
      <c r="P309" s="154">
        <f>O309*H309</f>
        <v>0</v>
      </c>
      <c r="Q309" s="154">
        <v>0.63856999999999997</v>
      </c>
      <c r="R309" s="154">
        <f>Q309*H309</f>
        <v>1.5453393999999998</v>
      </c>
      <c r="S309" s="154">
        <v>0</v>
      </c>
      <c r="T309" s="155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56" t="s">
        <v>127</v>
      </c>
      <c r="AT309" s="156" t="s">
        <v>123</v>
      </c>
      <c r="AU309" s="156" t="s">
        <v>82</v>
      </c>
      <c r="AY309" s="18" t="s">
        <v>121</v>
      </c>
      <c r="BE309" s="157">
        <f>IF(N309="základní",J309,0)</f>
        <v>0</v>
      </c>
      <c r="BF309" s="157">
        <f>IF(N309="snížená",J309,0)</f>
        <v>0</v>
      </c>
      <c r="BG309" s="157">
        <f>IF(N309="zákl. přenesená",J309,0)</f>
        <v>0</v>
      </c>
      <c r="BH309" s="157">
        <f>IF(N309="sníž. přenesená",J309,0)</f>
        <v>0</v>
      </c>
      <c r="BI309" s="157">
        <f>IF(N309="nulová",J309,0)</f>
        <v>0</v>
      </c>
      <c r="BJ309" s="18" t="s">
        <v>30</v>
      </c>
      <c r="BK309" s="157">
        <f>ROUND(I309*H309,2)</f>
        <v>0</v>
      </c>
      <c r="BL309" s="18" t="s">
        <v>127</v>
      </c>
      <c r="BM309" s="156" t="s">
        <v>491</v>
      </c>
    </row>
    <row r="310" spans="1:65" s="13" customFormat="1">
      <c r="B310" s="158"/>
      <c r="D310" s="159" t="s">
        <v>129</v>
      </c>
      <c r="E310" s="160" t="s">
        <v>1</v>
      </c>
      <c r="F310" s="161" t="s">
        <v>231</v>
      </c>
      <c r="H310" s="162">
        <v>2.42</v>
      </c>
      <c r="I310" s="163"/>
      <c r="L310" s="158"/>
      <c r="M310" s="164"/>
      <c r="N310" s="165"/>
      <c r="O310" s="165"/>
      <c r="P310" s="165"/>
      <c r="Q310" s="165"/>
      <c r="R310" s="165"/>
      <c r="S310" s="165"/>
      <c r="T310" s="166"/>
      <c r="AT310" s="160" t="s">
        <v>129</v>
      </c>
      <c r="AU310" s="160" t="s">
        <v>82</v>
      </c>
      <c r="AV310" s="13" t="s">
        <v>82</v>
      </c>
      <c r="AW310" s="13" t="s">
        <v>29</v>
      </c>
      <c r="AX310" s="13" t="s">
        <v>30</v>
      </c>
      <c r="AY310" s="160" t="s">
        <v>121</v>
      </c>
    </row>
    <row r="311" spans="1:65" s="2" customFormat="1" ht="24.2" customHeight="1">
      <c r="A311" s="33"/>
      <c r="B311" s="144"/>
      <c r="C311" s="145" t="s">
        <v>492</v>
      </c>
      <c r="D311" s="145" t="s">
        <v>123</v>
      </c>
      <c r="E311" s="146" t="s">
        <v>493</v>
      </c>
      <c r="F311" s="147" t="s">
        <v>494</v>
      </c>
      <c r="G311" s="148" t="s">
        <v>126</v>
      </c>
      <c r="H311" s="149">
        <v>2.42</v>
      </c>
      <c r="I311" s="150"/>
      <c r="J311" s="151">
        <f>ROUND(I311*H311,2)</f>
        <v>0</v>
      </c>
      <c r="K311" s="147" t="s">
        <v>134</v>
      </c>
      <c r="L311" s="34"/>
      <c r="M311" s="152" t="s">
        <v>1</v>
      </c>
      <c r="N311" s="153" t="s">
        <v>38</v>
      </c>
      <c r="O311" s="59"/>
      <c r="P311" s="154">
        <f>O311*H311</f>
        <v>0</v>
      </c>
      <c r="Q311" s="154">
        <v>8.5650000000000004E-2</v>
      </c>
      <c r="R311" s="154">
        <f>Q311*H311</f>
        <v>0.20727300000000001</v>
      </c>
      <c r="S311" s="154">
        <v>0</v>
      </c>
      <c r="T311" s="155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56" t="s">
        <v>127</v>
      </c>
      <c r="AT311" s="156" t="s">
        <v>123</v>
      </c>
      <c r="AU311" s="156" t="s">
        <v>82</v>
      </c>
      <c r="AY311" s="18" t="s">
        <v>121</v>
      </c>
      <c r="BE311" s="157">
        <f>IF(N311="základní",J311,0)</f>
        <v>0</v>
      </c>
      <c r="BF311" s="157">
        <f>IF(N311="snížená",J311,0)</f>
        <v>0</v>
      </c>
      <c r="BG311" s="157">
        <f>IF(N311="zákl. přenesená",J311,0)</f>
        <v>0</v>
      </c>
      <c r="BH311" s="157">
        <f>IF(N311="sníž. přenesená",J311,0)</f>
        <v>0</v>
      </c>
      <c r="BI311" s="157">
        <f>IF(N311="nulová",J311,0)</f>
        <v>0</v>
      </c>
      <c r="BJ311" s="18" t="s">
        <v>30</v>
      </c>
      <c r="BK311" s="157">
        <f>ROUND(I311*H311,2)</f>
        <v>0</v>
      </c>
      <c r="BL311" s="18" t="s">
        <v>127</v>
      </c>
      <c r="BM311" s="156" t="s">
        <v>495</v>
      </c>
    </row>
    <row r="312" spans="1:65" s="15" customFormat="1">
      <c r="B312" s="175"/>
      <c r="D312" s="159" t="s">
        <v>129</v>
      </c>
      <c r="E312" s="176" t="s">
        <v>1</v>
      </c>
      <c r="F312" s="177" t="s">
        <v>226</v>
      </c>
      <c r="H312" s="176" t="s">
        <v>1</v>
      </c>
      <c r="I312" s="178"/>
      <c r="L312" s="175"/>
      <c r="M312" s="179"/>
      <c r="N312" s="180"/>
      <c r="O312" s="180"/>
      <c r="P312" s="180"/>
      <c r="Q312" s="180"/>
      <c r="R312" s="180"/>
      <c r="S312" s="180"/>
      <c r="T312" s="181"/>
      <c r="AT312" s="176" t="s">
        <v>129</v>
      </c>
      <c r="AU312" s="176" t="s">
        <v>82</v>
      </c>
      <c r="AV312" s="15" t="s">
        <v>30</v>
      </c>
      <c r="AW312" s="15" t="s">
        <v>29</v>
      </c>
      <c r="AX312" s="15" t="s">
        <v>73</v>
      </c>
      <c r="AY312" s="176" t="s">
        <v>121</v>
      </c>
    </row>
    <row r="313" spans="1:65" s="13" customFormat="1">
      <c r="B313" s="158"/>
      <c r="D313" s="159" t="s">
        <v>129</v>
      </c>
      <c r="E313" s="160" t="s">
        <v>1</v>
      </c>
      <c r="F313" s="161" t="s">
        <v>227</v>
      </c>
      <c r="H313" s="162">
        <v>2.42</v>
      </c>
      <c r="I313" s="163"/>
      <c r="L313" s="158"/>
      <c r="M313" s="164"/>
      <c r="N313" s="165"/>
      <c r="O313" s="165"/>
      <c r="P313" s="165"/>
      <c r="Q313" s="165"/>
      <c r="R313" s="165"/>
      <c r="S313" s="165"/>
      <c r="T313" s="166"/>
      <c r="AT313" s="160" t="s">
        <v>129</v>
      </c>
      <c r="AU313" s="160" t="s">
        <v>82</v>
      </c>
      <c r="AV313" s="13" t="s">
        <v>82</v>
      </c>
      <c r="AW313" s="13" t="s">
        <v>29</v>
      </c>
      <c r="AX313" s="13" t="s">
        <v>73</v>
      </c>
      <c r="AY313" s="160" t="s">
        <v>121</v>
      </c>
    </row>
    <row r="314" spans="1:65" s="14" customFormat="1">
      <c r="B314" s="167"/>
      <c r="D314" s="159" t="s">
        <v>129</v>
      </c>
      <c r="E314" s="168" t="s">
        <v>1</v>
      </c>
      <c r="F314" s="169" t="s">
        <v>156</v>
      </c>
      <c r="H314" s="170">
        <v>2.42</v>
      </c>
      <c r="I314" s="171"/>
      <c r="L314" s="167"/>
      <c r="M314" s="172"/>
      <c r="N314" s="173"/>
      <c r="O314" s="173"/>
      <c r="P314" s="173"/>
      <c r="Q314" s="173"/>
      <c r="R314" s="173"/>
      <c r="S314" s="173"/>
      <c r="T314" s="174"/>
      <c r="AT314" s="168" t="s">
        <v>129</v>
      </c>
      <c r="AU314" s="168" t="s">
        <v>82</v>
      </c>
      <c r="AV314" s="14" t="s">
        <v>127</v>
      </c>
      <c r="AW314" s="14" t="s">
        <v>29</v>
      </c>
      <c r="AX314" s="14" t="s">
        <v>30</v>
      </c>
      <c r="AY314" s="168" t="s">
        <v>121</v>
      </c>
    </row>
    <row r="315" spans="1:65" s="2" customFormat="1" ht="16.5" customHeight="1">
      <c r="A315" s="33"/>
      <c r="B315" s="144"/>
      <c r="C315" s="182" t="s">
        <v>496</v>
      </c>
      <c r="D315" s="182" t="s">
        <v>173</v>
      </c>
      <c r="E315" s="183" t="s">
        <v>497</v>
      </c>
      <c r="F315" s="184" t="s">
        <v>498</v>
      </c>
      <c r="G315" s="185" t="s">
        <v>126</v>
      </c>
      <c r="H315" s="186">
        <v>2.444</v>
      </c>
      <c r="I315" s="187"/>
      <c r="J315" s="188">
        <f>ROUND(I315*H315,2)</f>
        <v>0</v>
      </c>
      <c r="K315" s="184" t="s">
        <v>1</v>
      </c>
      <c r="L315" s="189"/>
      <c r="M315" s="190" t="s">
        <v>1</v>
      </c>
      <c r="N315" s="191" t="s">
        <v>38</v>
      </c>
      <c r="O315" s="59"/>
      <c r="P315" s="154">
        <f>O315*H315</f>
        <v>0</v>
      </c>
      <c r="Q315" s="154">
        <v>0.16500000000000001</v>
      </c>
      <c r="R315" s="154">
        <f>Q315*H315</f>
        <v>0.40326000000000001</v>
      </c>
      <c r="S315" s="154">
        <v>0</v>
      </c>
      <c r="T315" s="155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56" t="s">
        <v>157</v>
      </c>
      <c r="AT315" s="156" t="s">
        <v>173</v>
      </c>
      <c r="AU315" s="156" t="s">
        <v>82</v>
      </c>
      <c r="AY315" s="18" t="s">
        <v>121</v>
      </c>
      <c r="BE315" s="157">
        <f>IF(N315="základní",J315,0)</f>
        <v>0</v>
      </c>
      <c r="BF315" s="157">
        <f>IF(N315="snížená",J315,0)</f>
        <v>0</v>
      </c>
      <c r="BG315" s="157">
        <f>IF(N315="zákl. přenesená",J315,0)</f>
        <v>0</v>
      </c>
      <c r="BH315" s="157">
        <f>IF(N315="sníž. přenesená",J315,0)</f>
        <v>0</v>
      </c>
      <c r="BI315" s="157">
        <f>IF(N315="nulová",J315,0)</f>
        <v>0</v>
      </c>
      <c r="BJ315" s="18" t="s">
        <v>30</v>
      </c>
      <c r="BK315" s="157">
        <f>ROUND(I315*H315,2)</f>
        <v>0</v>
      </c>
      <c r="BL315" s="18" t="s">
        <v>127</v>
      </c>
      <c r="BM315" s="156" t="s">
        <v>499</v>
      </c>
    </row>
    <row r="316" spans="1:65" s="13" customFormat="1">
      <c r="B316" s="158"/>
      <c r="D316" s="159" t="s">
        <v>129</v>
      </c>
      <c r="E316" s="160" t="s">
        <v>1</v>
      </c>
      <c r="F316" s="161" t="s">
        <v>500</v>
      </c>
      <c r="H316" s="162">
        <v>2.444</v>
      </c>
      <c r="I316" s="163"/>
      <c r="L316" s="158"/>
      <c r="M316" s="164"/>
      <c r="N316" s="165"/>
      <c r="O316" s="165"/>
      <c r="P316" s="165"/>
      <c r="Q316" s="165"/>
      <c r="R316" s="165"/>
      <c r="S316" s="165"/>
      <c r="T316" s="166"/>
      <c r="AT316" s="160" t="s">
        <v>129</v>
      </c>
      <c r="AU316" s="160" t="s">
        <v>82</v>
      </c>
      <c r="AV316" s="13" t="s">
        <v>82</v>
      </c>
      <c r="AW316" s="13" t="s">
        <v>29</v>
      </c>
      <c r="AX316" s="13" t="s">
        <v>73</v>
      </c>
      <c r="AY316" s="160" t="s">
        <v>121</v>
      </c>
    </row>
    <row r="317" spans="1:65" s="14" customFormat="1">
      <c r="B317" s="167"/>
      <c r="D317" s="159" t="s">
        <v>129</v>
      </c>
      <c r="E317" s="168" t="s">
        <v>1</v>
      </c>
      <c r="F317" s="169" t="s">
        <v>156</v>
      </c>
      <c r="H317" s="170">
        <v>2.444</v>
      </c>
      <c r="I317" s="171"/>
      <c r="L317" s="167"/>
      <c r="M317" s="172"/>
      <c r="N317" s="173"/>
      <c r="O317" s="173"/>
      <c r="P317" s="173"/>
      <c r="Q317" s="173"/>
      <c r="R317" s="173"/>
      <c r="S317" s="173"/>
      <c r="T317" s="174"/>
      <c r="AT317" s="168" t="s">
        <v>129</v>
      </c>
      <c r="AU317" s="168" t="s">
        <v>82</v>
      </c>
      <c r="AV317" s="14" t="s">
        <v>127</v>
      </c>
      <c r="AW317" s="14" t="s">
        <v>29</v>
      </c>
      <c r="AX317" s="14" t="s">
        <v>30</v>
      </c>
      <c r="AY317" s="168" t="s">
        <v>121</v>
      </c>
    </row>
    <row r="318" spans="1:65" s="2" customFormat="1" ht="33" customHeight="1">
      <c r="A318" s="33"/>
      <c r="B318" s="144"/>
      <c r="C318" s="145" t="s">
        <v>501</v>
      </c>
      <c r="D318" s="145" t="s">
        <v>123</v>
      </c>
      <c r="E318" s="146" t="s">
        <v>502</v>
      </c>
      <c r="F318" s="147" t="s">
        <v>503</v>
      </c>
      <c r="G318" s="148" t="s">
        <v>176</v>
      </c>
      <c r="H318" s="149">
        <v>6.891</v>
      </c>
      <c r="I318" s="150"/>
      <c r="J318" s="151">
        <f>ROUND(I318*H318,2)</f>
        <v>0</v>
      </c>
      <c r="K318" s="147" t="s">
        <v>134</v>
      </c>
      <c r="L318" s="34"/>
      <c r="M318" s="152" t="s">
        <v>1</v>
      </c>
      <c r="N318" s="153" t="s">
        <v>38</v>
      </c>
      <c r="O318" s="59"/>
      <c r="P318" s="154">
        <f>O318*H318</f>
        <v>0</v>
      </c>
      <c r="Q318" s="154">
        <v>0</v>
      </c>
      <c r="R318" s="154">
        <f>Q318*H318</f>
        <v>0</v>
      </c>
      <c r="S318" s="154">
        <v>0</v>
      </c>
      <c r="T318" s="155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56" t="s">
        <v>127</v>
      </c>
      <c r="AT318" s="156" t="s">
        <v>123</v>
      </c>
      <c r="AU318" s="156" t="s">
        <v>82</v>
      </c>
      <c r="AY318" s="18" t="s">
        <v>121</v>
      </c>
      <c r="BE318" s="157">
        <f>IF(N318="základní",J318,0)</f>
        <v>0</v>
      </c>
      <c r="BF318" s="157">
        <f>IF(N318="snížená",J318,0)</f>
        <v>0</v>
      </c>
      <c r="BG318" s="157">
        <f>IF(N318="zákl. přenesená",J318,0)</f>
        <v>0</v>
      </c>
      <c r="BH318" s="157">
        <f>IF(N318="sníž. přenesená",J318,0)</f>
        <v>0</v>
      </c>
      <c r="BI318" s="157">
        <f>IF(N318="nulová",J318,0)</f>
        <v>0</v>
      </c>
      <c r="BJ318" s="18" t="s">
        <v>30</v>
      </c>
      <c r="BK318" s="157">
        <f>ROUND(I318*H318,2)</f>
        <v>0</v>
      </c>
      <c r="BL318" s="18" t="s">
        <v>127</v>
      </c>
      <c r="BM318" s="156" t="s">
        <v>504</v>
      </c>
    </row>
    <row r="319" spans="1:65" s="13" customFormat="1">
      <c r="B319" s="158"/>
      <c r="D319" s="159" t="s">
        <v>129</v>
      </c>
      <c r="E319" s="160" t="s">
        <v>1</v>
      </c>
      <c r="F319" s="161" t="s">
        <v>505</v>
      </c>
      <c r="H319" s="162">
        <v>6.891</v>
      </c>
      <c r="I319" s="163"/>
      <c r="L319" s="158"/>
      <c r="M319" s="164"/>
      <c r="N319" s="165"/>
      <c r="O319" s="165"/>
      <c r="P319" s="165"/>
      <c r="Q319" s="165"/>
      <c r="R319" s="165"/>
      <c r="S319" s="165"/>
      <c r="T319" s="166"/>
      <c r="AT319" s="160" t="s">
        <v>129</v>
      </c>
      <c r="AU319" s="160" t="s">
        <v>82</v>
      </c>
      <c r="AV319" s="13" t="s">
        <v>82</v>
      </c>
      <c r="AW319" s="13" t="s">
        <v>29</v>
      </c>
      <c r="AX319" s="13" t="s">
        <v>30</v>
      </c>
      <c r="AY319" s="160" t="s">
        <v>121</v>
      </c>
    </row>
    <row r="320" spans="1:65" s="12" customFormat="1" ht="22.9" customHeight="1">
      <c r="B320" s="131"/>
      <c r="D320" s="132" t="s">
        <v>72</v>
      </c>
      <c r="E320" s="142" t="s">
        <v>157</v>
      </c>
      <c r="F320" s="142" t="s">
        <v>506</v>
      </c>
      <c r="I320" s="134"/>
      <c r="J320" s="143">
        <f>BK320</f>
        <v>0</v>
      </c>
      <c r="L320" s="131"/>
      <c r="M320" s="136"/>
      <c r="N320" s="137"/>
      <c r="O320" s="137"/>
      <c r="P320" s="138">
        <f>P321</f>
        <v>0</v>
      </c>
      <c r="Q320" s="137"/>
      <c r="R320" s="138">
        <f>R321</f>
        <v>1.7318364900000001</v>
      </c>
      <c r="S320" s="137"/>
      <c r="T320" s="139">
        <f>T321</f>
        <v>0</v>
      </c>
      <c r="AR320" s="132" t="s">
        <v>30</v>
      </c>
      <c r="AT320" s="140" t="s">
        <v>72</v>
      </c>
      <c r="AU320" s="140" t="s">
        <v>30</v>
      </c>
      <c r="AY320" s="132" t="s">
        <v>121</v>
      </c>
      <c r="BK320" s="141">
        <f>BK321</f>
        <v>0</v>
      </c>
    </row>
    <row r="321" spans="1:65" s="12" customFormat="1" ht="20.85" customHeight="1">
      <c r="B321" s="131"/>
      <c r="D321" s="132" t="s">
        <v>72</v>
      </c>
      <c r="E321" s="142" t="s">
        <v>507</v>
      </c>
      <c r="F321" s="142" t="s">
        <v>508</v>
      </c>
      <c r="I321" s="134"/>
      <c r="J321" s="143">
        <f>BK321</f>
        <v>0</v>
      </c>
      <c r="L321" s="131"/>
      <c r="M321" s="136"/>
      <c r="N321" s="137"/>
      <c r="O321" s="137"/>
      <c r="P321" s="138">
        <f>SUM(P322:P418)</f>
        <v>0</v>
      </c>
      <c r="Q321" s="137"/>
      <c r="R321" s="138">
        <f>SUM(R322:R418)</f>
        <v>1.7318364900000001</v>
      </c>
      <c r="S321" s="137"/>
      <c r="T321" s="139">
        <f>SUM(T322:T418)</f>
        <v>0</v>
      </c>
      <c r="AR321" s="132" t="s">
        <v>30</v>
      </c>
      <c r="AT321" s="140" t="s">
        <v>72</v>
      </c>
      <c r="AU321" s="140" t="s">
        <v>82</v>
      </c>
      <c r="AY321" s="132" t="s">
        <v>121</v>
      </c>
      <c r="BK321" s="141">
        <f>SUM(BK322:BK418)</f>
        <v>0</v>
      </c>
    </row>
    <row r="322" spans="1:65" s="2" customFormat="1" ht="24.2" customHeight="1">
      <c r="A322" s="33"/>
      <c r="B322" s="144"/>
      <c r="C322" s="145" t="s">
        <v>509</v>
      </c>
      <c r="D322" s="145" t="s">
        <v>123</v>
      </c>
      <c r="E322" s="146" t="s">
        <v>510</v>
      </c>
      <c r="F322" s="147" t="s">
        <v>511</v>
      </c>
      <c r="G322" s="148" t="s">
        <v>252</v>
      </c>
      <c r="H322" s="149">
        <v>46</v>
      </c>
      <c r="I322" s="150"/>
      <c r="J322" s="151">
        <f>ROUND(I322*H322,2)</f>
        <v>0</v>
      </c>
      <c r="K322" s="147" t="s">
        <v>134</v>
      </c>
      <c r="L322" s="34"/>
      <c r="M322" s="152" t="s">
        <v>1</v>
      </c>
      <c r="N322" s="153" t="s">
        <v>38</v>
      </c>
      <c r="O322" s="59"/>
      <c r="P322" s="154">
        <f>O322*H322</f>
        <v>0</v>
      </c>
      <c r="Q322" s="154">
        <v>0</v>
      </c>
      <c r="R322" s="154">
        <f>Q322*H322</f>
        <v>0</v>
      </c>
      <c r="S322" s="154">
        <v>0</v>
      </c>
      <c r="T322" s="155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56" t="s">
        <v>127</v>
      </c>
      <c r="AT322" s="156" t="s">
        <v>123</v>
      </c>
      <c r="AU322" s="156" t="s">
        <v>136</v>
      </c>
      <c r="AY322" s="18" t="s">
        <v>121</v>
      </c>
      <c r="BE322" s="157">
        <f>IF(N322="základní",J322,0)</f>
        <v>0</v>
      </c>
      <c r="BF322" s="157">
        <f>IF(N322="snížená",J322,0)</f>
        <v>0</v>
      </c>
      <c r="BG322" s="157">
        <f>IF(N322="zákl. přenesená",J322,0)</f>
        <v>0</v>
      </c>
      <c r="BH322" s="157">
        <f>IF(N322="sníž. přenesená",J322,0)</f>
        <v>0</v>
      </c>
      <c r="BI322" s="157">
        <f>IF(N322="nulová",J322,0)</f>
        <v>0</v>
      </c>
      <c r="BJ322" s="18" t="s">
        <v>30</v>
      </c>
      <c r="BK322" s="157">
        <f>ROUND(I322*H322,2)</f>
        <v>0</v>
      </c>
      <c r="BL322" s="18" t="s">
        <v>127</v>
      </c>
      <c r="BM322" s="156" t="s">
        <v>512</v>
      </c>
    </row>
    <row r="323" spans="1:65" s="15" customFormat="1">
      <c r="B323" s="175"/>
      <c r="D323" s="159" t="s">
        <v>129</v>
      </c>
      <c r="E323" s="176" t="s">
        <v>1</v>
      </c>
      <c r="F323" s="177" t="s">
        <v>513</v>
      </c>
      <c r="H323" s="176" t="s">
        <v>1</v>
      </c>
      <c r="I323" s="178"/>
      <c r="L323" s="175"/>
      <c r="M323" s="179"/>
      <c r="N323" s="180"/>
      <c r="O323" s="180"/>
      <c r="P323" s="180"/>
      <c r="Q323" s="180"/>
      <c r="R323" s="180"/>
      <c r="S323" s="180"/>
      <c r="T323" s="181"/>
      <c r="AT323" s="176" t="s">
        <v>129</v>
      </c>
      <c r="AU323" s="176" t="s">
        <v>136</v>
      </c>
      <c r="AV323" s="15" t="s">
        <v>30</v>
      </c>
      <c r="AW323" s="15" t="s">
        <v>29</v>
      </c>
      <c r="AX323" s="15" t="s">
        <v>73</v>
      </c>
      <c r="AY323" s="176" t="s">
        <v>121</v>
      </c>
    </row>
    <row r="324" spans="1:65" s="13" customFormat="1">
      <c r="B324" s="158"/>
      <c r="D324" s="159" t="s">
        <v>129</v>
      </c>
      <c r="E324" s="160" t="s">
        <v>1</v>
      </c>
      <c r="F324" s="161" t="s">
        <v>514</v>
      </c>
      <c r="H324" s="162">
        <v>46</v>
      </c>
      <c r="I324" s="163"/>
      <c r="L324" s="158"/>
      <c r="M324" s="164"/>
      <c r="N324" s="165"/>
      <c r="O324" s="165"/>
      <c r="P324" s="165"/>
      <c r="Q324" s="165"/>
      <c r="R324" s="165"/>
      <c r="S324" s="165"/>
      <c r="T324" s="166"/>
      <c r="AT324" s="160" t="s">
        <v>129</v>
      </c>
      <c r="AU324" s="160" t="s">
        <v>136</v>
      </c>
      <c r="AV324" s="13" t="s">
        <v>82</v>
      </c>
      <c r="AW324" s="13" t="s">
        <v>29</v>
      </c>
      <c r="AX324" s="13" t="s">
        <v>73</v>
      </c>
      <c r="AY324" s="160" t="s">
        <v>121</v>
      </c>
    </row>
    <row r="325" spans="1:65" s="14" customFormat="1">
      <c r="B325" s="167"/>
      <c r="D325" s="159" t="s">
        <v>129</v>
      </c>
      <c r="E325" s="168" t="s">
        <v>1</v>
      </c>
      <c r="F325" s="169" t="s">
        <v>156</v>
      </c>
      <c r="H325" s="170">
        <v>46</v>
      </c>
      <c r="I325" s="171"/>
      <c r="L325" s="167"/>
      <c r="M325" s="172"/>
      <c r="N325" s="173"/>
      <c r="O325" s="173"/>
      <c r="P325" s="173"/>
      <c r="Q325" s="173"/>
      <c r="R325" s="173"/>
      <c r="S325" s="173"/>
      <c r="T325" s="174"/>
      <c r="AT325" s="168" t="s">
        <v>129</v>
      </c>
      <c r="AU325" s="168" t="s">
        <v>136</v>
      </c>
      <c r="AV325" s="14" t="s">
        <v>127</v>
      </c>
      <c r="AW325" s="14" t="s">
        <v>29</v>
      </c>
      <c r="AX325" s="14" t="s">
        <v>30</v>
      </c>
      <c r="AY325" s="168" t="s">
        <v>121</v>
      </c>
    </row>
    <row r="326" spans="1:65" s="2" customFormat="1" ht="44.25" customHeight="1">
      <c r="A326" s="33"/>
      <c r="B326" s="144"/>
      <c r="C326" s="182" t="s">
        <v>515</v>
      </c>
      <c r="D326" s="182" t="s">
        <v>173</v>
      </c>
      <c r="E326" s="183" t="s">
        <v>516</v>
      </c>
      <c r="F326" s="184" t="s">
        <v>517</v>
      </c>
      <c r="G326" s="185" t="s">
        <v>252</v>
      </c>
      <c r="H326" s="186">
        <v>36.662999999999997</v>
      </c>
      <c r="I326" s="187"/>
      <c r="J326" s="188">
        <f>ROUND(I326*H326,2)</f>
        <v>0</v>
      </c>
      <c r="K326" s="184" t="s">
        <v>1</v>
      </c>
      <c r="L326" s="189"/>
      <c r="M326" s="190" t="s">
        <v>1</v>
      </c>
      <c r="N326" s="191" t="s">
        <v>38</v>
      </c>
      <c r="O326" s="59"/>
      <c r="P326" s="154">
        <f>O326*H326</f>
        <v>0</v>
      </c>
      <c r="Q326" s="154">
        <v>1.4930000000000001E-2</v>
      </c>
      <c r="R326" s="154">
        <f>Q326*H326</f>
        <v>0.54737859</v>
      </c>
      <c r="S326" s="154">
        <v>0</v>
      </c>
      <c r="T326" s="155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56" t="s">
        <v>157</v>
      </c>
      <c r="AT326" s="156" t="s">
        <v>173</v>
      </c>
      <c r="AU326" s="156" t="s">
        <v>136</v>
      </c>
      <c r="AY326" s="18" t="s">
        <v>121</v>
      </c>
      <c r="BE326" s="157">
        <f>IF(N326="základní",J326,0)</f>
        <v>0</v>
      </c>
      <c r="BF326" s="157">
        <f>IF(N326="snížená",J326,0)</f>
        <v>0</v>
      </c>
      <c r="BG326" s="157">
        <f>IF(N326="zákl. přenesená",J326,0)</f>
        <v>0</v>
      </c>
      <c r="BH326" s="157">
        <f>IF(N326="sníž. přenesená",J326,0)</f>
        <v>0</v>
      </c>
      <c r="BI326" s="157">
        <f>IF(N326="nulová",J326,0)</f>
        <v>0</v>
      </c>
      <c r="BJ326" s="18" t="s">
        <v>30</v>
      </c>
      <c r="BK326" s="157">
        <f>ROUND(I326*H326,2)</f>
        <v>0</v>
      </c>
      <c r="BL326" s="18" t="s">
        <v>127</v>
      </c>
      <c r="BM326" s="156" t="s">
        <v>518</v>
      </c>
    </row>
    <row r="327" spans="1:65" s="13" customFormat="1">
      <c r="B327" s="158"/>
      <c r="D327" s="159" t="s">
        <v>129</v>
      </c>
      <c r="E327" s="160" t="s">
        <v>1</v>
      </c>
      <c r="F327" s="161" t="s">
        <v>519</v>
      </c>
      <c r="H327" s="162">
        <v>36.662999999999997</v>
      </c>
      <c r="I327" s="163"/>
      <c r="L327" s="158"/>
      <c r="M327" s="164"/>
      <c r="N327" s="165"/>
      <c r="O327" s="165"/>
      <c r="P327" s="165"/>
      <c r="Q327" s="165"/>
      <c r="R327" s="165"/>
      <c r="S327" s="165"/>
      <c r="T327" s="166"/>
      <c r="AT327" s="160" t="s">
        <v>129</v>
      </c>
      <c r="AU327" s="160" t="s">
        <v>136</v>
      </c>
      <c r="AV327" s="13" t="s">
        <v>82</v>
      </c>
      <c r="AW327" s="13" t="s">
        <v>29</v>
      </c>
      <c r="AX327" s="13" t="s">
        <v>30</v>
      </c>
      <c r="AY327" s="160" t="s">
        <v>121</v>
      </c>
    </row>
    <row r="328" spans="1:65" s="2" customFormat="1" ht="55.5" customHeight="1">
      <c r="A328" s="33"/>
      <c r="B328" s="144"/>
      <c r="C328" s="182" t="s">
        <v>520</v>
      </c>
      <c r="D328" s="182" t="s">
        <v>173</v>
      </c>
      <c r="E328" s="183" t="s">
        <v>521</v>
      </c>
      <c r="F328" s="184" t="s">
        <v>522</v>
      </c>
      <c r="G328" s="185" t="s">
        <v>252</v>
      </c>
      <c r="H328" s="186">
        <v>9.7970000000000006</v>
      </c>
      <c r="I328" s="187"/>
      <c r="J328" s="188">
        <f>ROUND(I328*H328,2)</f>
        <v>0</v>
      </c>
      <c r="K328" s="184" t="s">
        <v>1</v>
      </c>
      <c r="L328" s="189"/>
      <c r="M328" s="190" t="s">
        <v>1</v>
      </c>
      <c r="N328" s="191" t="s">
        <v>38</v>
      </c>
      <c r="O328" s="59"/>
      <c r="P328" s="154">
        <f>O328*H328</f>
        <v>0</v>
      </c>
      <c r="Q328" s="154">
        <v>1.5699999999999999E-2</v>
      </c>
      <c r="R328" s="154">
        <f>Q328*H328</f>
        <v>0.1538129</v>
      </c>
      <c r="S328" s="154">
        <v>0</v>
      </c>
      <c r="T328" s="155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56" t="s">
        <v>157</v>
      </c>
      <c r="AT328" s="156" t="s">
        <v>173</v>
      </c>
      <c r="AU328" s="156" t="s">
        <v>136</v>
      </c>
      <c r="AY328" s="18" t="s">
        <v>121</v>
      </c>
      <c r="BE328" s="157">
        <f>IF(N328="základní",J328,0)</f>
        <v>0</v>
      </c>
      <c r="BF328" s="157">
        <f>IF(N328="snížená",J328,0)</f>
        <v>0</v>
      </c>
      <c r="BG328" s="157">
        <f>IF(N328="zákl. přenesená",J328,0)</f>
        <v>0</v>
      </c>
      <c r="BH328" s="157">
        <f>IF(N328="sníž. přenesená",J328,0)</f>
        <v>0</v>
      </c>
      <c r="BI328" s="157">
        <f>IF(N328="nulová",J328,0)</f>
        <v>0</v>
      </c>
      <c r="BJ328" s="18" t="s">
        <v>30</v>
      </c>
      <c r="BK328" s="157">
        <f>ROUND(I328*H328,2)</f>
        <v>0</v>
      </c>
      <c r="BL328" s="18" t="s">
        <v>127</v>
      </c>
      <c r="BM328" s="156" t="s">
        <v>523</v>
      </c>
    </row>
    <row r="329" spans="1:65" s="13" customFormat="1">
      <c r="B329" s="158"/>
      <c r="D329" s="159" t="s">
        <v>129</v>
      </c>
      <c r="E329" s="160" t="s">
        <v>1</v>
      </c>
      <c r="F329" s="161" t="s">
        <v>524</v>
      </c>
      <c r="H329" s="162">
        <v>9.7970000000000006</v>
      </c>
      <c r="I329" s="163"/>
      <c r="L329" s="158"/>
      <c r="M329" s="164"/>
      <c r="N329" s="165"/>
      <c r="O329" s="165"/>
      <c r="P329" s="165"/>
      <c r="Q329" s="165"/>
      <c r="R329" s="165"/>
      <c r="S329" s="165"/>
      <c r="T329" s="166"/>
      <c r="AT329" s="160" t="s">
        <v>129</v>
      </c>
      <c r="AU329" s="160" t="s">
        <v>136</v>
      </c>
      <c r="AV329" s="13" t="s">
        <v>82</v>
      </c>
      <c r="AW329" s="13" t="s">
        <v>29</v>
      </c>
      <c r="AX329" s="13" t="s">
        <v>30</v>
      </c>
      <c r="AY329" s="160" t="s">
        <v>121</v>
      </c>
    </row>
    <row r="330" spans="1:65" s="2" customFormat="1" ht="33" customHeight="1">
      <c r="A330" s="33"/>
      <c r="B330" s="144"/>
      <c r="C330" s="145" t="s">
        <v>525</v>
      </c>
      <c r="D330" s="145" t="s">
        <v>123</v>
      </c>
      <c r="E330" s="146" t="s">
        <v>526</v>
      </c>
      <c r="F330" s="147" t="s">
        <v>527</v>
      </c>
      <c r="G330" s="148" t="s">
        <v>252</v>
      </c>
      <c r="H330" s="149">
        <v>9.3000000000000007</v>
      </c>
      <c r="I330" s="150"/>
      <c r="J330" s="151">
        <f>ROUND(I330*H330,2)</f>
        <v>0</v>
      </c>
      <c r="K330" s="147" t="s">
        <v>1</v>
      </c>
      <c r="L330" s="34"/>
      <c r="M330" s="152" t="s">
        <v>1</v>
      </c>
      <c r="N330" s="153" t="s">
        <v>38</v>
      </c>
      <c r="O330" s="59"/>
      <c r="P330" s="154">
        <f>O330*H330</f>
        <v>0</v>
      </c>
      <c r="Q330" s="154">
        <v>1.9900000000000001E-2</v>
      </c>
      <c r="R330" s="154">
        <f>Q330*H330</f>
        <v>0.18507000000000001</v>
      </c>
      <c r="S330" s="154">
        <v>0</v>
      </c>
      <c r="T330" s="155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56" t="s">
        <v>127</v>
      </c>
      <c r="AT330" s="156" t="s">
        <v>123</v>
      </c>
      <c r="AU330" s="156" t="s">
        <v>136</v>
      </c>
      <c r="AY330" s="18" t="s">
        <v>121</v>
      </c>
      <c r="BE330" s="157">
        <f>IF(N330="základní",J330,0)</f>
        <v>0</v>
      </c>
      <c r="BF330" s="157">
        <f>IF(N330="snížená",J330,0)</f>
        <v>0</v>
      </c>
      <c r="BG330" s="157">
        <f>IF(N330="zákl. přenesená",J330,0)</f>
        <v>0</v>
      </c>
      <c r="BH330" s="157">
        <f>IF(N330="sníž. přenesená",J330,0)</f>
        <v>0</v>
      </c>
      <c r="BI330" s="157">
        <f>IF(N330="nulová",J330,0)</f>
        <v>0</v>
      </c>
      <c r="BJ330" s="18" t="s">
        <v>30</v>
      </c>
      <c r="BK330" s="157">
        <f>ROUND(I330*H330,2)</f>
        <v>0</v>
      </c>
      <c r="BL330" s="18" t="s">
        <v>127</v>
      </c>
      <c r="BM330" s="156" t="s">
        <v>528</v>
      </c>
    </row>
    <row r="331" spans="1:65" s="13" customFormat="1">
      <c r="B331" s="158"/>
      <c r="D331" s="159" t="s">
        <v>129</v>
      </c>
      <c r="E331" s="160" t="s">
        <v>1</v>
      </c>
      <c r="F331" s="161" t="s">
        <v>529</v>
      </c>
      <c r="H331" s="162">
        <v>9.3000000000000007</v>
      </c>
      <c r="I331" s="163"/>
      <c r="L331" s="158"/>
      <c r="M331" s="164"/>
      <c r="N331" s="165"/>
      <c r="O331" s="165"/>
      <c r="P331" s="165"/>
      <c r="Q331" s="165"/>
      <c r="R331" s="165"/>
      <c r="S331" s="165"/>
      <c r="T331" s="166"/>
      <c r="AT331" s="160" t="s">
        <v>129</v>
      </c>
      <c r="AU331" s="160" t="s">
        <v>136</v>
      </c>
      <c r="AV331" s="13" t="s">
        <v>82</v>
      </c>
      <c r="AW331" s="13" t="s">
        <v>29</v>
      </c>
      <c r="AX331" s="13" t="s">
        <v>30</v>
      </c>
      <c r="AY331" s="160" t="s">
        <v>121</v>
      </c>
    </row>
    <row r="332" spans="1:65" s="2" customFormat="1" ht="24.2" customHeight="1">
      <c r="A332" s="33"/>
      <c r="B332" s="144"/>
      <c r="C332" s="145" t="s">
        <v>530</v>
      </c>
      <c r="D332" s="145" t="s">
        <v>123</v>
      </c>
      <c r="E332" s="146" t="s">
        <v>531</v>
      </c>
      <c r="F332" s="147" t="s">
        <v>532</v>
      </c>
      <c r="G332" s="148" t="s">
        <v>198</v>
      </c>
      <c r="H332" s="149">
        <v>2</v>
      </c>
      <c r="I332" s="150"/>
      <c r="J332" s="151">
        <f>ROUND(I332*H332,2)</f>
        <v>0</v>
      </c>
      <c r="K332" s="147" t="s">
        <v>1</v>
      </c>
      <c r="L332" s="34"/>
      <c r="M332" s="152" t="s">
        <v>1</v>
      </c>
      <c r="N332" s="153" t="s">
        <v>38</v>
      </c>
      <c r="O332" s="59"/>
      <c r="P332" s="154">
        <f>O332*H332</f>
        <v>0</v>
      </c>
      <c r="Q332" s="154">
        <v>1.83E-2</v>
      </c>
      <c r="R332" s="154">
        <f>Q332*H332</f>
        <v>3.6600000000000001E-2</v>
      </c>
      <c r="S332" s="154">
        <v>0</v>
      </c>
      <c r="T332" s="155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56" t="s">
        <v>127</v>
      </c>
      <c r="AT332" s="156" t="s">
        <v>123</v>
      </c>
      <c r="AU332" s="156" t="s">
        <v>136</v>
      </c>
      <c r="AY332" s="18" t="s">
        <v>121</v>
      </c>
      <c r="BE332" s="157">
        <f>IF(N332="základní",J332,0)</f>
        <v>0</v>
      </c>
      <c r="BF332" s="157">
        <f>IF(N332="snížená",J332,0)</f>
        <v>0</v>
      </c>
      <c r="BG332" s="157">
        <f>IF(N332="zákl. přenesená",J332,0)</f>
        <v>0</v>
      </c>
      <c r="BH332" s="157">
        <f>IF(N332="sníž. přenesená",J332,0)</f>
        <v>0</v>
      </c>
      <c r="BI332" s="157">
        <f>IF(N332="nulová",J332,0)</f>
        <v>0</v>
      </c>
      <c r="BJ332" s="18" t="s">
        <v>30</v>
      </c>
      <c r="BK332" s="157">
        <f>ROUND(I332*H332,2)</f>
        <v>0</v>
      </c>
      <c r="BL332" s="18" t="s">
        <v>127</v>
      </c>
      <c r="BM332" s="156" t="s">
        <v>533</v>
      </c>
    </row>
    <row r="333" spans="1:65" s="13" customFormat="1">
      <c r="B333" s="158"/>
      <c r="D333" s="159" t="s">
        <v>129</v>
      </c>
      <c r="E333" s="160" t="s">
        <v>1</v>
      </c>
      <c r="F333" s="161" t="s">
        <v>82</v>
      </c>
      <c r="H333" s="162">
        <v>2</v>
      </c>
      <c r="I333" s="163"/>
      <c r="L333" s="158"/>
      <c r="M333" s="164"/>
      <c r="N333" s="165"/>
      <c r="O333" s="165"/>
      <c r="P333" s="165"/>
      <c r="Q333" s="165"/>
      <c r="R333" s="165"/>
      <c r="S333" s="165"/>
      <c r="T333" s="166"/>
      <c r="AT333" s="160" t="s">
        <v>129</v>
      </c>
      <c r="AU333" s="160" t="s">
        <v>136</v>
      </c>
      <c r="AV333" s="13" t="s">
        <v>82</v>
      </c>
      <c r="AW333" s="13" t="s">
        <v>29</v>
      </c>
      <c r="AX333" s="13" t="s">
        <v>30</v>
      </c>
      <c r="AY333" s="160" t="s">
        <v>121</v>
      </c>
    </row>
    <row r="334" spans="1:65" s="2" customFormat="1" ht="24.2" customHeight="1">
      <c r="A334" s="33"/>
      <c r="B334" s="144"/>
      <c r="C334" s="145" t="s">
        <v>534</v>
      </c>
      <c r="D334" s="145" t="s">
        <v>123</v>
      </c>
      <c r="E334" s="146" t="s">
        <v>535</v>
      </c>
      <c r="F334" s="147" t="s">
        <v>536</v>
      </c>
      <c r="G334" s="148" t="s">
        <v>198</v>
      </c>
      <c r="H334" s="149">
        <v>2</v>
      </c>
      <c r="I334" s="150"/>
      <c r="J334" s="151">
        <f>ROUND(I334*H334,2)</f>
        <v>0</v>
      </c>
      <c r="K334" s="147" t="s">
        <v>1</v>
      </c>
      <c r="L334" s="34"/>
      <c r="M334" s="152" t="s">
        <v>1</v>
      </c>
      <c r="N334" s="153" t="s">
        <v>38</v>
      </c>
      <c r="O334" s="59"/>
      <c r="P334" s="154">
        <f>O334*H334</f>
        <v>0</v>
      </c>
      <c r="Q334" s="154">
        <v>1.8499999999999999E-2</v>
      </c>
      <c r="R334" s="154">
        <f>Q334*H334</f>
        <v>3.6999999999999998E-2</v>
      </c>
      <c r="S334" s="154">
        <v>0</v>
      </c>
      <c r="T334" s="155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56" t="s">
        <v>127</v>
      </c>
      <c r="AT334" s="156" t="s">
        <v>123</v>
      </c>
      <c r="AU334" s="156" t="s">
        <v>136</v>
      </c>
      <c r="AY334" s="18" t="s">
        <v>121</v>
      </c>
      <c r="BE334" s="157">
        <f>IF(N334="základní",J334,0)</f>
        <v>0</v>
      </c>
      <c r="BF334" s="157">
        <f>IF(N334="snížená",J334,0)</f>
        <v>0</v>
      </c>
      <c r="BG334" s="157">
        <f>IF(N334="zákl. přenesená",J334,0)</f>
        <v>0</v>
      </c>
      <c r="BH334" s="157">
        <f>IF(N334="sníž. přenesená",J334,0)</f>
        <v>0</v>
      </c>
      <c r="BI334" s="157">
        <f>IF(N334="nulová",J334,0)</f>
        <v>0</v>
      </c>
      <c r="BJ334" s="18" t="s">
        <v>30</v>
      </c>
      <c r="BK334" s="157">
        <f>ROUND(I334*H334,2)</f>
        <v>0</v>
      </c>
      <c r="BL334" s="18" t="s">
        <v>127</v>
      </c>
      <c r="BM334" s="156" t="s">
        <v>537</v>
      </c>
    </row>
    <row r="335" spans="1:65" s="13" customFormat="1">
      <c r="B335" s="158"/>
      <c r="D335" s="159" t="s">
        <v>129</v>
      </c>
      <c r="E335" s="160" t="s">
        <v>1</v>
      </c>
      <c r="F335" s="161" t="s">
        <v>82</v>
      </c>
      <c r="H335" s="162">
        <v>2</v>
      </c>
      <c r="I335" s="163"/>
      <c r="L335" s="158"/>
      <c r="M335" s="164"/>
      <c r="N335" s="165"/>
      <c r="O335" s="165"/>
      <c r="P335" s="165"/>
      <c r="Q335" s="165"/>
      <c r="R335" s="165"/>
      <c r="S335" s="165"/>
      <c r="T335" s="166"/>
      <c r="AT335" s="160" t="s">
        <v>129</v>
      </c>
      <c r="AU335" s="160" t="s">
        <v>136</v>
      </c>
      <c r="AV335" s="13" t="s">
        <v>82</v>
      </c>
      <c r="AW335" s="13" t="s">
        <v>29</v>
      </c>
      <c r="AX335" s="13" t="s">
        <v>30</v>
      </c>
      <c r="AY335" s="160" t="s">
        <v>121</v>
      </c>
    </row>
    <row r="336" spans="1:65" s="2" customFormat="1" ht="24.2" customHeight="1">
      <c r="A336" s="33"/>
      <c r="B336" s="144"/>
      <c r="C336" s="145" t="s">
        <v>538</v>
      </c>
      <c r="D336" s="145" t="s">
        <v>123</v>
      </c>
      <c r="E336" s="146" t="s">
        <v>539</v>
      </c>
      <c r="F336" s="147" t="s">
        <v>540</v>
      </c>
      <c r="G336" s="148" t="s">
        <v>133</v>
      </c>
      <c r="H336" s="149">
        <v>1</v>
      </c>
      <c r="I336" s="150"/>
      <c r="J336" s="151">
        <f>ROUND(I336*H336,2)</f>
        <v>0</v>
      </c>
      <c r="K336" s="147" t="s">
        <v>134</v>
      </c>
      <c r="L336" s="34"/>
      <c r="M336" s="152" t="s">
        <v>1</v>
      </c>
      <c r="N336" s="153" t="s">
        <v>38</v>
      </c>
      <c r="O336" s="59"/>
      <c r="P336" s="154">
        <f>O336*H336</f>
        <v>0</v>
      </c>
      <c r="Q336" s="154">
        <v>1.67E-3</v>
      </c>
      <c r="R336" s="154">
        <f>Q336*H336</f>
        <v>1.67E-3</v>
      </c>
      <c r="S336" s="154">
        <v>0</v>
      </c>
      <c r="T336" s="155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56" t="s">
        <v>127</v>
      </c>
      <c r="AT336" s="156" t="s">
        <v>123</v>
      </c>
      <c r="AU336" s="156" t="s">
        <v>136</v>
      </c>
      <c r="AY336" s="18" t="s">
        <v>121</v>
      </c>
      <c r="BE336" s="157">
        <f>IF(N336="základní",J336,0)</f>
        <v>0</v>
      </c>
      <c r="BF336" s="157">
        <f>IF(N336="snížená",J336,0)</f>
        <v>0</v>
      </c>
      <c r="BG336" s="157">
        <f>IF(N336="zákl. přenesená",J336,0)</f>
        <v>0</v>
      </c>
      <c r="BH336" s="157">
        <f>IF(N336="sníž. přenesená",J336,0)</f>
        <v>0</v>
      </c>
      <c r="BI336" s="157">
        <f>IF(N336="nulová",J336,0)</f>
        <v>0</v>
      </c>
      <c r="BJ336" s="18" t="s">
        <v>30</v>
      </c>
      <c r="BK336" s="157">
        <f>ROUND(I336*H336,2)</f>
        <v>0</v>
      </c>
      <c r="BL336" s="18" t="s">
        <v>127</v>
      </c>
      <c r="BM336" s="156" t="s">
        <v>541</v>
      </c>
    </row>
    <row r="337" spans="1:65" s="13" customFormat="1">
      <c r="B337" s="158"/>
      <c r="D337" s="159" t="s">
        <v>129</v>
      </c>
      <c r="E337" s="160" t="s">
        <v>1</v>
      </c>
      <c r="F337" s="161" t="s">
        <v>30</v>
      </c>
      <c r="H337" s="162">
        <v>1</v>
      </c>
      <c r="I337" s="163"/>
      <c r="L337" s="158"/>
      <c r="M337" s="164"/>
      <c r="N337" s="165"/>
      <c r="O337" s="165"/>
      <c r="P337" s="165"/>
      <c r="Q337" s="165"/>
      <c r="R337" s="165"/>
      <c r="S337" s="165"/>
      <c r="T337" s="166"/>
      <c r="AT337" s="160" t="s">
        <v>129</v>
      </c>
      <c r="AU337" s="160" t="s">
        <v>136</v>
      </c>
      <c r="AV337" s="13" t="s">
        <v>82</v>
      </c>
      <c r="AW337" s="13" t="s">
        <v>29</v>
      </c>
      <c r="AX337" s="13" t="s">
        <v>30</v>
      </c>
      <c r="AY337" s="160" t="s">
        <v>121</v>
      </c>
    </row>
    <row r="338" spans="1:65" s="2" customFormat="1" ht="24.2" customHeight="1">
      <c r="A338" s="33"/>
      <c r="B338" s="144"/>
      <c r="C338" s="182" t="s">
        <v>542</v>
      </c>
      <c r="D338" s="182" t="s">
        <v>173</v>
      </c>
      <c r="E338" s="183" t="s">
        <v>543</v>
      </c>
      <c r="F338" s="184" t="s">
        <v>544</v>
      </c>
      <c r="G338" s="185" t="s">
        <v>133</v>
      </c>
      <c r="H338" s="186">
        <v>1.01</v>
      </c>
      <c r="I338" s="187"/>
      <c r="J338" s="188">
        <f>ROUND(I338*H338,2)</f>
        <v>0</v>
      </c>
      <c r="K338" s="184" t="s">
        <v>134</v>
      </c>
      <c r="L338" s="189"/>
      <c r="M338" s="190" t="s">
        <v>1</v>
      </c>
      <c r="N338" s="191" t="s">
        <v>38</v>
      </c>
      <c r="O338" s="59"/>
      <c r="P338" s="154">
        <f>O338*H338</f>
        <v>0</v>
      </c>
      <c r="Q338" s="154">
        <v>1.35E-2</v>
      </c>
      <c r="R338" s="154">
        <f>Q338*H338</f>
        <v>1.3635E-2</v>
      </c>
      <c r="S338" s="154">
        <v>0</v>
      </c>
      <c r="T338" s="155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56" t="s">
        <v>157</v>
      </c>
      <c r="AT338" s="156" t="s">
        <v>173</v>
      </c>
      <c r="AU338" s="156" t="s">
        <v>136</v>
      </c>
      <c r="AY338" s="18" t="s">
        <v>121</v>
      </c>
      <c r="BE338" s="157">
        <f>IF(N338="základní",J338,0)</f>
        <v>0</v>
      </c>
      <c r="BF338" s="157">
        <f>IF(N338="snížená",J338,0)</f>
        <v>0</v>
      </c>
      <c r="BG338" s="157">
        <f>IF(N338="zákl. přenesená",J338,0)</f>
        <v>0</v>
      </c>
      <c r="BH338" s="157">
        <f>IF(N338="sníž. přenesená",J338,0)</f>
        <v>0</v>
      </c>
      <c r="BI338" s="157">
        <f>IF(N338="nulová",J338,0)</f>
        <v>0</v>
      </c>
      <c r="BJ338" s="18" t="s">
        <v>30</v>
      </c>
      <c r="BK338" s="157">
        <f>ROUND(I338*H338,2)</f>
        <v>0</v>
      </c>
      <c r="BL338" s="18" t="s">
        <v>127</v>
      </c>
      <c r="BM338" s="156" t="s">
        <v>545</v>
      </c>
    </row>
    <row r="339" spans="1:65" s="13" customFormat="1">
      <c r="B339" s="158"/>
      <c r="D339" s="159" t="s">
        <v>129</v>
      </c>
      <c r="E339" s="160" t="s">
        <v>1</v>
      </c>
      <c r="F339" s="161" t="s">
        <v>546</v>
      </c>
      <c r="H339" s="162">
        <v>1.01</v>
      </c>
      <c r="I339" s="163"/>
      <c r="L339" s="158"/>
      <c r="M339" s="164"/>
      <c r="N339" s="165"/>
      <c r="O339" s="165"/>
      <c r="P339" s="165"/>
      <c r="Q339" s="165"/>
      <c r="R339" s="165"/>
      <c r="S339" s="165"/>
      <c r="T339" s="166"/>
      <c r="AT339" s="160" t="s">
        <v>129</v>
      </c>
      <c r="AU339" s="160" t="s">
        <v>136</v>
      </c>
      <c r="AV339" s="13" t="s">
        <v>82</v>
      </c>
      <c r="AW339" s="13" t="s">
        <v>29</v>
      </c>
      <c r="AX339" s="13" t="s">
        <v>73</v>
      </c>
      <c r="AY339" s="160" t="s">
        <v>121</v>
      </c>
    </row>
    <row r="340" spans="1:65" s="14" customFormat="1">
      <c r="B340" s="167"/>
      <c r="D340" s="159" t="s">
        <v>129</v>
      </c>
      <c r="E340" s="168" t="s">
        <v>1</v>
      </c>
      <c r="F340" s="169" t="s">
        <v>156</v>
      </c>
      <c r="H340" s="170">
        <v>1.01</v>
      </c>
      <c r="I340" s="171"/>
      <c r="L340" s="167"/>
      <c r="M340" s="172"/>
      <c r="N340" s="173"/>
      <c r="O340" s="173"/>
      <c r="P340" s="173"/>
      <c r="Q340" s="173"/>
      <c r="R340" s="173"/>
      <c r="S340" s="173"/>
      <c r="T340" s="174"/>
      <c r="AT340" s="168" t="s">
        <v>129</v>
      </c>
      <c r="AU340" s="168" t="s">
        <v>136</v>
      </c>
      <c r="AV340" s="14" t="s">
        <v>127</v>
      </c>
      <c r="AW340" s="14" t="s">
        <v>29</v>
      </c>
      <c r="AX340" s="14" t="s">
        <v>30</v>
      </c>
      <c r="AY340" s="168" t="s">
        <v>121</v>
      </c>
    </row>
    <row r="341" spans="1:65" s="2" customFormat="1" ht="24.2" customHeight="1">
      <c r="A341" s="33"/>
      <c r="B341" s="144"/>
      <c r="C341" s="145" t="s">
        <v>547</v>
      </c>
      <c r="D341" s="145" t="s">
        <v>123</v>
      </c>
      <c r="E341" s="146" t="s">
        <v>548</v>
      </c>
      <c r="F341" s="147" t="s">
        <v>549</v>
      </c>
      <c r="G341" s="148" t="s">
        <v>133</v>
      </c>
      <c r="H341" s="149">
        <v>1</v>
      </c>
      <c r="I341" s="150"/>
      <c r="J341" s="151">
        <f>ROUND(I341*H341,2)</f>
        <v>0</v>
      </c>
      <c r="K341" s="147" t="s">
        <v>134</v>
      </c>
      <c r="L341" s="34"/>
      <c r="M341" s="152" t="s">
        <v>1</v>
      </c>
      <c r="N341" s="153" t="s">
        <v>38</v>
      </c>
      <c r="O341" s="59"/>
      <c r="P341" s="154">
        <f>O341*H341</f>
        <v>0</v>
      </c>
      <c r="Q341" s="154">
        <v>0</v>
      </c>
      <c r="R341" s="154">
        <f>Q341*H341</f>
        <v>0</v>
      </c>
      <c r="S341" s="154">
        <v>0</v>
      </c>
      <c r="T341" s="155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56" t="s">
        <v>127</v>
      </c>
      <c r="AT341" s="156" t="s">
        <v>123</v>
      </c>
      <c r="AU341" s="156" t="s">
        <v>136</v>
      </c>
      <c r="AY341" s="18" t="s">
        <v>121</v>
      </c>
      <c r="BE341" s="157">
        <f>IF(N341="základní",J341,0)</f>
        <v>0</v>
      </c>
      <c r="BF341" s="157">
        <f>IF(N341="snížená",J341,0)</f>
        <v>0</v>
      </c>
      <c r="BG341" s="157">
        <f>IF(N341="zákl. přenesená",J341,0)</f>
        <v>0</v>
      </c>
      <c r="BH341" s="157">
        <f>IF(N341="sníž. přenesená",J341,0)</f>
        <v>0</v>
      </c>
      <c r="BI341" s="157">
        <f>IF(N341="nulová",J341,0)</f>
        <v>0</v>
      </c>
      <c r="BJ341" s="18" t="s">
        <v>30</v>
      </c>
      <c r="BK341" s="157">
        <f>ROUND(I341*H341,2)</f>
        <v>0</v>
      </c>
      <c r="BL341" s="18" t="s">
        <v>127</v>
      </c>
      <c r="BM341" s="156" t="s">
        <v>550</v>
      </c>
    </row>
    <row r="342" spans="1:65" s="13" customFormat="1">
      <c r="B342" s="158"/>
      <c r="D342" s="159" t="s">
        <v>129</v>
      </c>
      <c r="E342" s="160" t="s">
        <v>1</v>
      </c>
      <c r="F342" s="161" t="s">
        <v>30</v>
      </c>
      <c r="H342" s="162">
        <v>1</v>
      </c>
      <c r="I342" s="163"/>
      <c r="L342" s="158"/>
      <c r="M342" s="164"/>
      <c r="N342" s="165"/>
      <c r="O342" s="165"/>
      <c r="P342" s="165"/>
      <c r="Q342" s="165"/>
      <c r="R342" s="165"/>
      <c r="S342" s="165"/>
      <c r="T342" s="166"/>
      <c r="AT342" s="160" t="s">
        <v>129</v>
      </c>
      <c r="AU342" s="160" t="s">
        <v>136</v>
      </c>
      <c r="AV342" s="13" t="s">
        <v>82</v>
      </c>
      <c r="AW342" s="13" t="s">
        <v>29</v>
      </c>
      <c r="AX342" s="13" t="s">
        <v>30</v>
      </c>
      <c r="AY342" s="160" t="s">
        <v>121</v>
      </c>
    </row>
    <row r="343" spans="1:65" s="2" customFormat="1" ht="33" customHeight="1">
      <c r="A343" s="33"/>
      <c r="B343" s="144"/>
      <c r="C343" s="182" t="s">
        <v>551</v>
      </c>
      <c r="D343" s="182" t="s">
        <v>173</v>
      </c>
      <c r="E343" s="183" t="s">
        <v>552</v>
      </c>
      <c r="F343" s="184" t="s">
        <v>553</v>
      </c>
      <c r="G343" s="185" t="s">
        <v>133</v>
      </c>
      <c r="H343" s="186">
        <v>1.01</v>
      </c>
      <c r="I343" s="187"/>
      <c r="J343" s="188">
        <f>ROUND(I343*H343,2)</f>
        <v>0</v>
      </c>
      <c r="K343" s="184" t="s">
        <v>134</v>
      </c>
      <c r="L343" s="189"/>
      <c r="M343" s="190" t="s">
        <v>1</v>
      </c>
      <c r="N343" s="191" t="s">
        <v>38</v>
      </c>
      <c r="O343" s="59"/>
      <c r="P343" s="154">
        <f>O343*H343</f>
        <v>0</v>
      </c>
      <c r="Q343" s="154">
        <v>1.4999999999999999E-2</v>
      </c>
      <c r="R343" s="154">
        <f>Q343*H343</f>
        <v>1.515E-2</v>
      </c>
      <c r="S343" s="154">
        <v>0</v>
      </c>
      <c r="T343" s="155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56" t="s">
        <v>157</v>
      </c>
      <c r="AT343" s="156" t="s">
        <v>173</v>
      </c>
      <c r="AU343" s="156" t="s">
        <v>136</v>
      </c>
      <c r="AY343" s="18" t="s">
        <v>121</v>
      </c>
      <c r="BE343" s="157">
        <f>IF(N343="základní",J343,0)</f>
        <v>0</v>
      </c>
      <c r="BF343" s="157">
        <f>IF(N343="snížená",J343,0)</f>
        <v>0</v>
      </c>
      <c r="BG343" s="157">
        <f>IF(N343="zákl. přenesená",J343,0)</f>
        <v>0</v>
      </c>
      <c r="BH343" s="157">
        <f>IF(N343="sníž. přenesená",J343,0)</f>
        <v>0</v>
      </c>
      <c r="BI343" s="157">
        <f>IF(N343="nulová",J343,0)</f>
        <v>0</v>
      </c>
      <c r="BJ343" s="18" t="s">
        <v>30</v>
      </c>
      <c r="BK343" s="157">
        <f>ROUND(I343*H343,2)</f>
        <v>0</v>
      </c>
      <c r="BL343" s="18" t="s">
        <v>127</v>
      </c>
      <c r="BM343" s="156" t="s">
        <v>554</v>
      </c>
    </row>
    <row r="344" spans="1:65" s="13" customFormat="1">
      <c r="B344" s="158"/>
      <c r="D344" s="159" t="s">
        <v>129</v>
      </c>
      <c r="E344" s="160" t="s">
        <v>1</v>
      </c>
      <c r="F344" s="161" t="s">
        <v>546</v>
      </c>
      <c r="H344" s="162">
        <v>1.01</v>
      </c>
      <c r="I344" s="163"/>
      <c r="L344" s="158"/>
      <c r="M344" s="164"/>
      <c r="N344" s="165"/>
      <c r="O344" s="165"/>
      <c r="P344" s="165"/>
      <c r="Q344" s="165"/>
      <c r="R344" s="165"/>
      <c r="S344" s="165"/>
      <c r="T344" s="166"/>
      <c r="AT344" s="160" t="s">
        <v>129</v>
      </c>
      <c r="AU344" s="160" t="s">
        <v>136</v>
      </c>
      <c r="AV344" s="13" t="s">
        <v>82</v>
      </c>
      <c r="AW344" s="13" t="s">
        <v>29</v>
      </c>
      <c r="AX344" s="13" t="s">
        <v>73</v>
      </c>
      <c r="AY344" s="160" t="s">
        <v>121</v>
      </c>
    </row>
    <row r="345" spans="1:65" s="14" customFormat="1">
      <c r="B345" s="167"/>
      <c r="D345" s="159" t="s">
        <v>129</v>
      </c>
      <c r="E345" s="168" t="s">
        <v>1</v>
      </c>
      <c r="F345" s="169" t="s">
        <v>156</v>
      </c>
      <c r="H345" s="170">
        <v>1.01</v>
      </c>
      <c r="I345" s="171"/>
      <c r="L345" s="167"/>
      <c r="M345" s="172"/>
      <c r="N345" s="173"/>
      <c r="O345" s="173"/>
      <c r="P345" s="173"/>
      <c r="Q345" s="173"/>
      <c r="R345" s="173"/>
      <c r="S345" s="173"/>
      <c r="T345" s="174"/>
      <c r="AT345" s="168" t="s">
        <v>129</v>
      </c>
      <c r="AU345" s="168" t="s">
        <v>136</v>
      </c>
      <c r="AV345" s="14" t="s">
        <v>127</v>
      </c>
      <c r="AW345" s="14" t="s">
        <v>29</v>
      </c>
      <c r="AX345" s="14" t="s">
        <v>30</v>
      </c>
      <c r="AY345" s="168" t="s">
        <v>121</v>
      </c>
    </row>
    <row r="346" spans="1:65" s="2" customFormat="1" ht="24.2" customHeight="1">
      <c r="A346" s="33"/>
      <c r="B346" s="144"/>
      <c r="C346" s="145" t="s">
        <v>555</v>
      </c>
      <c r="D346" s="145" t="s">
        <v>123</v>
      </c>
      <c r="E346" s="146" t="s">
        <v>556</v>
      </c>
      <c r="F346" s="147" t="s">
        <v>557</v>
      </c>
      <c r="G346" s="148" t="s">
        <v>133</v>
      </c>
      <c r="H346" s="149">
        <v>5</v>
      </c>
      <c r="I346" s="150"/>
      <c r="J346" s="151">
        <f>ROUND(I346*H346,2)</f>
        <v>0</v>
      </c>
      <c r="K346" s="147" t="s">
        <v>134</v>
      </c>
      <c r="L346" s="34"/>
      <c r="M346" s="152" t="s">
        <v>1</v>
      </c>
      <c r="N346" s="153" t="s">
        <v>38</v>
      </c>
      <c r="O346" s="59"/>
      <c r="P346" s="154">
        <f>O346*H346</f>
        <v>0</v>
      </c>
      <c r="Q346" s="154">
        <v>0</v>
      </c>
      <c r="R346" s="154">
        <f>Q346*H346</f>
        <v>0</v>
      </c>
      <c r="S346" s="154">
        <v>0</v>
      </c>
      <c r="T346" s="155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56" t="s">
        <v>127</v>
      </c>
      <c r="AT346" s="156" t="s">
        <v>123</v>
      </c>
      <c r="AU346" s="156" t="s">
        <v>136</v>
      </c>
      <c r="AY346" s="18" t="s">
        <v>121</v>
      </c>
      <c r="BE346" s="157">
        <f>IF(N346="základní",J346,0)</f>
        <v>0</v>
      </c>
      <c r="BF346" s="157">
        <f>IF(N346="snížená",J346,0)</f>
        <v>0</v>
      </c>
      <c r="BG346" s="157">
        <f>IF(N346="zákl. přenesená",J346,0)</f>
        <v>0</v>
      </c>
      <c r="BH346" s="157">
        <f>IF(N346="sníž. přenesená",J346,0)</f>
        <v>0</v>
      </c>
      <c r="BI346" s="157">
        <f>IF(N346="nulová",J346,0)</f>
        <v>0</v>
      </c>
      <c r="BJ346" s="18" t="s">
        <v>30</v>
      </c>
      <c r="BK346" s="157">
        <f>ROUND(I346*H346,2)</f>
        <v>0</v>
      </c>
      <c r="BL346" s="18" t="s">
        <v>127</v>
      </c>
      <c r="BM346" s="156" t="s">
        <v>558</v>
      </c>
    </row>
    <row r="347" spans="1:65" s="13" customFormat="1">
      <c r="B347" s="158"/>
      <c r="D347" s="159" t="s">
        <v>129</v>
      </c>
      <c r="E347" s="160" t="s">
        <v>1</v>
      </c>
      <c r="F347" s="161" t="s">
        <v>559</v>
      </c>
      <c r="H347" s="162">
        <v>5</v>
      </c>
      <c r="I347" s="163"/>
      <c r="L347" s="158"/>
      <c r="M347" s="164"/>
      <c r="N347" s="165"/>
      <c r="O347" s="165"/>
      <c r="P347" s="165"/>
      <c r="Q347" s="165"/>
      <c r="R347" s="165"/>
      <c r="S347" s="165"/>
      <c r="T347" s="166"/>
      <c r="AT347" s="160" t="s">
        <v>129</v>
      </c>
      <c r="AU347" s="160" t="s">
        <v>136</v>
      </c>
      <c r="AV347" s="13" t="s">
        <v>82</v>
      </c>
      <c r="AW347" s="13" t="s">
        <v>29</v>
      </c>
      <c r="AX347" s="13" t="s">
        <v>73</v>
      </c>
      <c r="AY347" s="160" t="s">
        <v>121</v>
      </c>
    </row>
    <row r="348" spans="1:65" s="14" customFormat="1">
      <c r="B348" s="167"/>
      <c r="D348" s="159" t="s">
        <v>129</v>
      </c>
      <c r="E348" s="168" t="s">
        <v>1</v>
      </c>
      <c r="F348" s="169" t="s">
        <v>156</v>
      </c>
      <c r="H348" s="170">
        <v>5</v>
      </c>
      <c r="I348" s="171"/>
      <c r="L348" s="167"/>
      <c r="M348" s="172"/>
      <c r="N348" s="173"/>
      <c r="O348" s="173"/>
      <c r="P348" s="173"/>
      <c r="Q348" s="173"/>
      <c r="R348" s="173"/>
      <c r="S348" s="173"/>
      <c r="T348" s="174"/>
      <c r="AT348" s="168" t="s">
        <v>129</v>
      </c>
      <c r="AU348" s="168" t="s">
        <v>136</v>
      </c>
      <c r="AV348" s="14" t="s">
        <v>127</v>
      </c>
      <c r="AW348" s="14" t="s">
        <v>29</v>
      </c>
      <c r="AX348" s="14" t="s">
        <v>30</v>
      </c>
      <c r="AY348" s="168" t="s">
        <v>121</v>
      </c>
    </row>
    <row r="349" spans="1:65" s="2" customFormat="1" ht="24.2" customHeight="1">
      <c r="A349" s="33"/>
      <c r="B349" s="144"/>
      <c r="C349" s="182" t="s">
        <v>560</v>
      </c>
      <c r="D349" s="182" t="s">
        <v>173</v>
      </c>
      <c r="E349" s="183" t="s">
        <v>561</v>
      </c>
      <c r="F349" s="184" t="s">
        <v>562</v>
      </c>
      <c r="G349" s="185" t="s">
        <v>133</v>
      </c>
      <c r="H349" s="186">
        <v>1.01</v>
      </c>
      <c r="I349" s="187"/>
      <c r="J349" s="188">
        <f>ROUND(I349*H349,2)</f>
        <v>0</v>
      </c>
      <c r="K349" s="184" t="s">
        <v>134</v>
      </c>
      <c r="L349" s="189"/>
      <c r="M349" s="190" t="s">
        <v>1</v>
      </c>
      <c r="N349" s="191" t="s">
        <v>38</v>
      </c>
      <c r="O349" s="59"/>
      <c r="P349" s="154">
        <f>O349*H349</f>
        <v>0</v>
      </c>
      <c r="Q349" s="154">
        <v>8.8000000000000005E-3</v>
      </c>
      <c r="R349" s="154">
        <f>Q349*H349</f>
        <v>8.8880000000000001E-3</v>
      </c>
      <c r="S349" s="154">
        <v>0</v>
      </c>
      <c r="T349" s="155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56" t="s">
        <v>157</v>
      </c>
      <c r="AT349" s="156" t="s">
        <v>173</v>
      </c>
      <c r="AU349" s="156" t="s">
        <v>136</v>
      </c>
      <c r="AY349" s="18" t="s">
        <v>121</v>
      </c>
      <c r="BE349" s="157">
        <f>IF(N349="základní",J349,0)</f>
        <v>0</v>
      </c>
      <c r="BF349" s="157">
        <f>IF(N349="snížená",J349,0)</f>
        <v>0</v>
      </c>
      <c r="BG349" s="157">
        <f>IF(N349="zákl. přenesená",J349,0)</f>
        <v>0</v>
      </c>
      <c r="BH349" s="157">
        <f>IF(N349="sníž. přenesená",J349,0)</f>
        <v>0</v>
      </c>
      <c r="BI349" s="157">
        <f>IF(N349="nulová",J349,0)</f>
        <v>0</v>
      </c>
      <c r="BJ349" s="18" t="s">
        <v>30</v>
      </c>
      <c r="BK349" s="157">
        <f>ROUND(I349*H349,2)</f>
        <v>0</v>
      </c>
      <c r="BL349" s="18" t="s">
        <v>127</v>
      </c>
      <c r="BM349" s="156" t="s">
        <v>563</v>
      </c>
    </row>
    <row r="350" spans="1:65" s="13" customFormat="1">
      <c r="B350" s="158"/>
      <c r="D350" s="159" t="s">
        <v>129</v>
      </c>
      <c r="E350" s="160" t="s">
        <v>1</v>
      </c>
      <c r="F350" s="161" t="s">
        <v>546</v>
      </c>
      <c r="H350" s="162">
        <v>1.01</v>
      </c>
      <c r="I350" s="163"/>
      <c r="L350" s="158"/>
      <c r="M350" s="164"/>
      <c r="N350" s="165"/>
      <c r="O350" s="165"/>
      <c r="P350" s="165"/>
      <c r="Q350" s="165"/>
      <c r="R350" s="165"/>
      <c r="S350" s="165"/>
      <c r="T350" s="166"/>
      <c r="AT350" s="160" t="s">
        <v>129</v>
      </c>
      <c r="AU350" s="160" t="s">
        <v>136</v>
      </c>
      <c r="AV350" s="13" t="s">
        <v>82</v>
      </c>
      <c r="AW350" s="13" t="s">
        <v>29</v>
      </c>
      <c r="AX350" s="13" t="s">
        <v>73</v>
      </c>
      <c r="AY350" s="160" t="s">
        <v>121</v>
      </c>
    </row>
    <row r="351" spans="1:65" s="14" customFormat="1">
      <c r="B351" s="167"/>
      <c r="D351" s="159" t="s">
        <v>129</v>
      </c>
      <c r="E351" s="168" t="s">
        <v>1</v>
      </c>
      <c r="F351" s="169" t="s">
        <v>156</v>
      </c>
      <c r="H351" s="170">
        <v>1.01</v>
      </c>
      <c r="I351" s="171"/>
      <c r="L351" s="167"/>
      <c r="M351" s="172"/>
      <c r="N351" s="173"/>
      <c r="O351" s="173"/>
      <c r="P351" s="173"/>
      <c r="Q351" s="173"/>
      <c r="R351" s="173"/>
      <c r="S351" s="173"/>
      <c r="T351" s="174"/>
      <c r="AT351" s="168" t="s">
        <v>129</v>
      </c>
      <c r="AU351" s="168" t="s">
        <v>136</v>
      </c>
      <c r="AV351" s="14" t="s">
        <v>127</v>
      </c>
      <c r="AW351" s="14" t="s">
        <v>29</v>
      </c>
      <c r="AX351" s="14" t="s">
        <v>30</v>
      </c>
      <c r="AY351" s="168" t="s">
        <v>121</v>
      </c>
    </row>
    <row r="352" spans="1:65" s="2" customFormat="1" ht="24.2" customHeight="1">
      <c r="A352" s="33"/>
      <c r="B352" s="144"/>
      <c r="C352" s="182" t="s">
        <v>564</v>
      </c>
      <c r="D352" s="182" t="s">
        <v>173</v>
      </c>
      <c r="E352" s="183" t="s">
        <v>565</v>
      </c>
      <c r="F352" s="184" t="s">
        <v>566</v>
      </c>
      <c r="G352" s="185" t="s">
        <v>133</v>
      </c>
      <c r="H352" s="186">
        <v>2.02</v>
      </c>
      <c r="I352" s="187"/>
      <c r="J352" s="188">
        <f>ROUND(I352*H352,2)</f>
        <v>0</v>
      </c>
      <c r="K352" s="184" t="s">
        <v>134</v>
      </c>
      <c r="L352" s="189"/>
      <c r="M352" s="190" t="s">
        <v>1</v>
      </c>
      <c r="N352" s="191" t="s">
        <v>38</v>
      </c>
      <c r="O352" s="59"/>
      <c r="P352" s="154">
        <f>O352*H352</f>
        <v>0</v>
      </c>
      <c r="Q352" s="154">
        <v>9.1999999999999998E-3</v>
      </c>
      <c r="R352" s="154">
        <f>Q352*H352</f>
        <v>1.8584E-2</v>
      </c>
      <c r="S352" s="154">
        <v>0</v>
      </c>
      <c r="T352" s="155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56" t="s">
        <v>157</v>
      </c>
      <c r="AT352" s="156" t="s">
        <v>173</v>
      </c>
      <c r="AU352" s="156" t="s">
        <v>136</v>
      </c>
      <c r="AY352" s="18" t="s">
        <v>121</v>
      </c>
      <c r="BE352" s="157">
        <f>IF(N352="základní",J352,0)</f>
        <v>0</v>
      </c>
      <c r="BF352" s="157">
        <f>IF(N352="snížená",J352,0)</f>
        <v>0</v>
      </c>
      <c r="BG352" s="157">
        <f>IF(N352="zákl. přenesená",J352,0)</f>
        <v>0</v>
      </c>
      <c r="BH352" s="157">
        <f>IF(N352="sníž. přenesená",J352,0)</f>
        <v>0</v>
      </c>
      <c r="BI352" s="157">
        <f>IF(N352="nulová",J352,0)</f>
        <v>0</v>
      </c>
      <c r="BJ352" s="18" t="s">
        <v>30</v>
      </c>
      <c r="BK352" s="157">
        <f>ROUND(I352*H352,2)</f>
        <v>0</v>
      </c>
      <c r="BL352" s="18" t="s">
        <v>127</v>
      </c>
      <c r="BM352" s="156" t="s">
        <v>567</v>
      </c>
    </row>
    <row r="353" spans="1:65" s="13" customFormat="1">
      <c r="B353" s="158"/>
      <c r="D353" s="159" t="s">
        <v>129</v>
      </c>
      <c r="E353" s="160" t="s">
        <v>1</v>
      </c>
      <c r="F353" s="161" t="s">
        <v>568</v>
      </c>
      <c r="H353" s="162">
        <v>2.02</v>
      </c>
      <c r="I353" s="163"/>
      <c r="L353" s="158"/>
      <c r="M353" s="164"/>
      <c r="N353" s="165"/>
      <c r="O353" s="165"/>
      <c r="P353" s="165"/>
      <c r="Q353" s="165"/>
      <c r="R353" s="165"/>
      <c r="S353" s="165"/>
      <c r="T353" s="166"/>
      <c r="AT353" s="160" t="s">
        <v>129</v>
      </c>
      <c r="AU353" s="160" t="s">
        <v>136</v>
      </c>
      <c r="AV353" s="13" t="s">
        <v>82</v>
      </c>
      <c r="AW353" s="13" t="s">
        <v>29</v>
      </c>
      <c r="AX353" s="13" t="s">
        <v>73</v>
      </c>
      <c r="AY353" s="160" t="s">
        <v>121</v>
      </c>
    </row>
    <row r="354" spans="1:65" s="14" customFormat="1">
      <c r="B354" s="167"/>
      <c r="D354" s="159" t="s">
        <v>129</v>
      </c>
      <c r="E354" s="168" t="s">
        <v>1</v>
      </c>
      <c r="F354" s="169" t="s">
        <v>156</v>
      </c>
      <c r="H354" s="170">
        <v>2.02</v>
      </c>
      <c r="I354" s="171"/>
      <c r="L354" s="167"/>
      <c r="M354" s="172"/>
      <c r="N354" s="173"/>
      <c r="O354" s="173"/>
      <c r="P354" s="173"/>
      <c r="Q354" s="173"/>
      <c r="R354" s="173"/>
      <c r="S354" s="173"/>
      <c r="T354" s="174"/>
      <c r="AT354" s="168" t="s">
        <v>129</v>
      </c>
      <c r="AU354" s="168" t="s">
        <v>136</v>
      </c>
      <c r="AV354" s="14" t="s">
        <v>127</v>
      </c>
      <c r="AW354" s="14" t="s">
        <v>29</v>
      </c>
      <c r="AX354" s="14" t="s">
        <v>30</v>
      </c>
      <c r="AY354" s="168" t="s">
        <v>121</v>
      </c>
    </row>
    <row r="355" spans="1:65" s="2" customFormat="1" ht="24.2" customHeight="1">
      <c r="A355" s="33"/>
      <c r="B355" s="144"/>
      <c r="C355" s="182" t="s">
        <v>569</v>
      </c>
      <c r="D355" s="182" t="s">
        <v>173</v>
      </c>
      <c r="E355" s="183" t="s">
        <v>570</v>
      </c>
      <c r="F355" s="184" t="s">
        <v>571</v>
      </c>
      <c r="G355" s="185" t="s">
        <v>133</v>
      </c>
      <c r="H355" s="186">
        <v>1.01</v>
      </c>
      <c r="I355" s="187"/>
      <c r="J355" s="188">
        <f>ROUND(I355*H355,2)</f>
        <v>0</v>
      </c>
      <c r="K355" s="184" t="s">
        <v>134</v>
      </c>
      <c r="L355" s="189"/>
      <c r="M355" s="190" t="s">
        <v>1</v>
      </c>
      <c r="N355" s="191" t="s">
        <v>38</v>
      </c>
      <c r="O355" s="59"/>
      <c r="P355" s="154">
        <f>O355*H355</f>
        <v>0</v>
      </c>
      <c r="Q355" s="154">
        <v>1.04E-2</v>
      </c>
      <c r="R355" s="154">
        <f>Q355*H355</f>
        <v>1.0503999999999999E-2</v>
      </c>
      <c r="S355" s="154">
        <v>0</v>
      </c>
      <c r="T355" s="155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56" t="s">
        <v>157</v>
      </c>
      <c r="AT355" s="156" t="s">
        <v>173</v>
      </c>
      <c r="AU355" s="156" t="s">
        <v>136</v>
      </c>
      <c r="AY355" s="18" t="s">
        <v>121</v>
      </c>
      <c r="BE355" s="157">
        <f>IF(N355="základní",J355,0)</f>
        <v>0</v>
      </c>
      <c r="BF355" s="157">
        <f>IF(N355="snížená",J355,0)</f>
        <v>0</v>
      </c>
      <c r="BG355" s="157">
        <f>IF(N355="zákl. přenesená",J355,0)</f>
        <v>0</v>
      </c>
      <c r="BH355" s="157">
        <f>IF(N355="sníž. přenesená",J355,0)</f>
        <v>0</v>
      </c>
      <c r="BI355" s="157">
        <f>IF(N355="nulová",J355,0)</f>
        <v>0</v>
      </c>
      <c r="BJ355" s="18" t="s">
        <v>30</v>
      </c>
      <c r="BK355" s="157">
        <f>ROUND(I355*H355,2)</f>
        <v>0</v>
      </c>
      <c r="BL355" s="18" t="s">
        <v>127</v>
      </c>
      <c r="BM355" s="156" t="s">
        <v>572</v>
      </c>
    </row>
    <row r="356" spans="1:65" s="13" customFormat="1">
      <c r="B356" s="158"/>
      <c r="D356" s="159" t="s">
        <v>129</v>
      </c>
      <c r="E356" s="160" t="s">
        <v>1</v>
      </c>
      <c r="F356" s="161" t="s">
        <v>546</v>
      </c>
      <c r="H356" s="162">
        <v>1.01</v>
      </c>
      <c r="I356" s="163"/>
      <c r="L356" s="158"/>
      <c r="M356" s="164"/>
      <c r="N356" s="165"/>
      <c r="O356" s="165"/>
      <c r="P356" s="165"/>
      <c r="Q356" s="165"/>
      <c r="R356" s="165"/>
      <c r="S356" s="165"/>
      <c r="T356" s="166"/>
      <c r="AT356" s="160" t="s">
        <v>129</v>
      </c>
      <c r="AU356" s="160" t="s">
        <v>136</v>
      </c>
      <c r="AV356" s="13" t="s">
        <v>82</v>
      </c>
      <c r="AW356" s="13" t="s">
        <v>29</v>
      </c>
      <c r="AX356" s="13" t="s">
        <v>73</v>
      </c>
      <c r="AY356" s="160" t="s">
        <v>121</v>
      </c>
    </row>
    <row r="357" spans="1:65" s="14" customFormat="1">
      <c r="B357" s="167"/>
      <c r="D357" s="159" t="s">
        <v>129</v>
      </c>
      <c r="E357" s="168" t="s">
        <v>1</v>
      </c>
      <c r="F357" s="169" t="s">
        <v>156</v>
      </c>
      <c r="H357" s="170">
        <v>1.01</v>
      </c>
      <c r="I357" s="171"/>
      <c r="L357" s="167"/>
      <c r="M357" s="172"/>
      <c r="N357" s="173"/>
      <c r="O357" s="173"/>
      <c r="P357" s="173"/>
      <c r="Q357" s="173"/>
      <c r="R357" s="173"/>
      <c r="S357" s="173"/>
      <c r="T357" s="174"/>
      <c r="AT357" s="168" t="s">
        <v>129</v>
      </c>
      <c r="AU357" s="168" t="s">
        <v>136</v>
      </c>
      <c r="AV357" s="14" t="s">
        <v>127</v>
      </c>
      <c r="AW357" s="14" t="s">
        <v>29</v>
      </c>
      <c r="AX357" s="14" t="s">
        <v>30</v>
      </c>
      <c r="AY357" s="168" t="s">
        <v>121</v>
      </c>
    </row>
    <row r="358" spans="1:65" s="2" customFormat="1" ht="24.2" customHeight="1">
      <c r="A358" s="33"/>
      <c r="B358" s="144"/>
      <c r="C358" s="182" t="s">
        <v>573</v>
      </c>
      <c r="D358" s="182" t="s">
        <v>173</v>
      </c>
      <c r="E358" s="183" t="s">
        <v>574</v>
      </c>
      <c r="F358" s="184" t="s">
        <v>575</v>
      </c>
      <c r="G358" s="185" t="s">
        <v>133</v>
      </c>
      <c r="H358" s="186">
        <v>1.01</v>
      </c>
      <c r="I358" s="187"/>
      <c r="J358" s="188">
        <f>ROUND(I358*H358,2)</f>
        <v>0</v>
      </c>
      <c r="K358" s="184" t="s">
        <v>134</v>
      </c>
      <c r="L358" s="189"/>
      <c r="M358" s="190" t="s">
        <v>1</v>
      </c>
      <c r="N358" s="191" t="s">
        <v>38</v>
      </c>
      <c r="O358" s="59"/>
      <c r="P358" s="154">
        <f>O358*H358</f>
        <v>0</v>
      </c>
      <c r="Q358" s="154">
        <v>1.01E-2</v>
      </c>
      <c r="R358" s="154">
        <f>Q358*H358</f>
        <v>1.0201E-2</v>
      </c>
      <c r="S358" s="154">
        <v>0</v>
      </c>
      <c r="T358" s="155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56" t="s">
        <v>157</v>
      </c>
      <c r="AT358" s="156" t="s">
        <v>173</v>
      </c>
      <c r="AU358" s="156" t="s">
        <v>136</v>
      </c>
      <c r="AY358" s="18" t="s">
        <v>121</v>
      </c>
      <c r="BE358" s="157">
        <f>IF(N358="základní",J358,0)</f>
        <v>0</v>
      </c>
      <c r="BF358" s="157">
        <f>IF(N358="snížená",J358,0)</f>
        <v>0</v>
      </c>
      <c r="BG358" s="157">
        <f>IF(N358="zákl. přenesená",J358,0)</f>
        <v>0</v>
      </c>
      <c r="BH358" s="157">
        <f>IF(N358="sníž. přenesená",J358,0)</f>
        <v>0</v>
      </c>
      <c r="BI358" s="157">
        <f>IF(N358="nulová",J358,0)</f>
        <v>0</v>
      </c>
      <c r="BJ358" s="18" t="s">
        <v>30</v>
      </c>
      <c r="BK358" s="157">
        <f>ROUND(I358*H358,2)</f>
        <v>0</v>
      </c>
      <c r="BL358" s="18" t="s">
        <v>127</v>
      </c>
      <c r="BM358" s="156" t="s">
        <v>576</v>
      </c>
    </row>
    <row r="359" spans="1:65" s="13" customFormat="1">
      <c r="B359" s="158"/>
      <c r="D359" s="159" t="s">
        <v>129</v>
      </c>
      <c r="E359" s="160" t="s">
        <v>1</v>
      </c>
      <c r="F359" s="161" t="s">
        <v>546</v>
      </c>
      <c r="H359" s="162">
        <v>1.01</v>
      </c>
      <c r="I359" s="163"/>
      <c r="L359" s="158"/>
      <c r="M359" s="164"/>
      <c r="N359" s="165"/>
      <c r="O359" s="165"/>
      <c r="P359" s="165"/>
      <c r="Q359" s="165"/>
      <c r="R359" s="165"/>
      <c r="S359" s="165"/>
      <c r="T359" s="166"/>
      <c r="AT359" s="160" t="s">
        <v>129</v>
      </c>
      <c r="AU359" s="160" t="s">
        <v>136</v>
      </c>
      <c r="AV359" s="13" t="s">
        <v>82</v>
      </c>
      <c r="AW359" s="13" t="s">
        <v>29</v>
      </c>
      <c r="AX359" s="13" t="s">
        <v>73</v>
      </c>
      <c r="AY359" s="160" t="s">
        <v>121</v>
      </c>
    </row>
    <row r="360" spans="1:65" s="14" customFormat="1">
      <c r="B360" s="167"/>
      <c r="D360" s="159" t="s">
        <v>129</v>
      </c>
      <c r="E360" s="168" t="s">
        <v>1</v>
      </c>
      <c r="F360" s="169" t="s">
        <v>156</v>
      </c>
      <c r="H360" s="170">
        <v>1.01</v>
      </c>
      <c r="I360" s="171"/>
      <c r="L360" s="167"/>
      <c r="M360" s="172"/>
      <c r="N360" s="173"/>
      <c r="O360" s="173"/>
      <c r="P360" s="173"/>
      <c r="Q360" s="173"/>
      <c r="R360" s="173"/>
      <c r="S360" s="173"/>
      <c r="T360" s="174"/>
      <c r="AT360" s="168" t="s">
        <v>129</v>
      </c>
      <c r="AU360" s="168" t="s">
        <v>136</v>
      </c>
      <c r="AV360" s="14" t="s">
        <v>127</v>
      </c>
      <c r="AW360" s="14" t="s">
        <v>29</v>
      </c>
      <c r="AX360" s="14" t="s">
        <v>30</v>
      </c>
      <c r="AY360" s="168" t="s">
        <v>121</v>
      </c>
    </row>
    <row r="361" spans="1:65" s="2" customFormat="1" ht="24.2" customHeight="1">
      <c r="A361" s="33"/>
      <c r="B361" s="144"/>
      <c r="C361" s="145" t="s">
        <v>577</v>
      </c>
      <c r="D361" s="145" t="s">
        <v>123</v>
      </c>
      <c r="E361" s="146" t="s">
        <v>578</v>
      </c>
      <c r="F361" s="147" t="s">
        <v>579</v>
      </c>
      <c r="G361" s="148" t="s">
        <v>133</v>
      </c>
      <c r="H361" s="149">
        <v>6</v>
      </c>
      <c r="I361" s="150"/>
      <c r="J361" s="151">
        <f>ROUND(I361*H361,2)</f>
        <v>0</v>
      </c>
      <c r="K361" s="147" t="s">
        <v>1</v>
      </c>
      <c r="L361" s="34"/>
      <c r="M361" s="152" t="s">
        <v>1</v>
      </c>
      <c r="N361" s="153" t="s">
        <v>38</v>
      </c>
      <c r="O361" s="59"/>
      <c r="P361" s="154">
        <f>O361*H361</f>
        <v>0</v>
      </c>
      <c r="Q361" s="154">
        <v>0</v>
      </c>
      <c r="R361" s="154">
        <f>Q361*H361</f>
        <v>0</v>
      </c>
      <c r="S361" s="154">
        <v>0</v>
      </c>
      <c r="T361" s="155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56" t="s">
        <v>127</v>
      </c>
      <c r="AT361" s="156" t="s">
        <v>123</v>
      </c>
      <c r="AU361" s="156" t="s">
        <v>136</v>
      </c>
      <c r="AY361" s="18" t="s">
        <v>121</v>
      </c>
      <c r="BE361" s="157">
        <f>IF(N361="základní",J361,0)</f>
        <v>0</v>
      </c>
      <c r="BF361" s="157">
        <f>IF(N361="snížená",J361,0)</f>
        <v>0</v>
      </c>
      <c r="BG361" s="157">
        <f>IF(N361="zákl. přenesená",J361,0)</f>
        <v>0</v>
      </c>
      <c r="BH361" s="157">
        <f>IF(N361="sníž. přenesená",J361,0)</f>
        <v>0</v>
      </c>
      <c r="BI361" s="157">
        <f>IF(N361="nulová",J361,0)</f>
        <v>0</v>
      </c>
      <c r="BJ361" s="18" t="s">
        <v>30</v>
      </c>
      <c r="BK361" s="157">
        <f>ROUND(I361*H361,2)</f>
        <v>0</v>
      </c>
      <c r="BL361" s="18" t="s">
        <v>127</v>
      </c>
      <c r="BM361" s="156" t="s">
        <v>580</v>
      </c>
    </row>
    <row r="362" spans="1:65" s="15" customFormat="1">
      <c r="B362" s="175"/>
      <c r="D362" s="159" t="s">
        <v>129</v>
      </c>
      <c r="E362" s="176" t="s">
        <v>1</v>
      </c>
      <c r="F362" s="177" t="s">
        <v>581</v>
      </c>
      <c r="H362" s="176" t="s">
        <v>1</v>
      </c>
      <c r="I362" s="178"/>
      <c r="L362" s="175"/>
      <c r="M362" s="179"/>
      <c r="N362" s="180"/>
      <c r="O362" s="180"/>
      <c r="P362" s="180"/>
      <c r="Q362" s="180"/>
      <c r="R362" s="180"/>
      <c r="S362" s="180"/>
      <c r="T362" s="181"/>
      <c r="AT362" s="176" t="s">
        <v>129</v>
      </c>
      <c r="AU362" s="176" t="s">
        <v>136</v>
      </c>
      <c r="AV362" s="15" t="s">
        <v>30</v>
      </c>
      <c r="AW362" s="15" t="s">
        <v>29</v>
      </c>
      <c r="AX362" s="15" t="s">
        <v>73</v>
      </c>
      <c r="AY362" s="176" t="s">
        <v>121</v>
      </c>
    </row>
    <row r="363" spans="1:65" s="13" customFormat="1">
      <c r="B363" s="158"/>
      <c r="D363" s="159" t="s">
        <v>129</v>
      </c>
      <c r="E363" s="160" t="s">
        <v>1</v>
      </c>
      <c r="F363" s="161" t="s">
        <v>147</v>
      </c>
      <c r="H363" s="162">
        <v>6</v>
      </c>
      <c r="I363" s="163"/>
      <c r="L363" s="158"/>
      <c r="M363" s="164"/>
      <c r="N363" s="165"/>
      <c r="O363" s="165"/>
      <c r="P363" s="165"/>
      <c r="Q363" s="165"/>
      <c r="R363" s="165"/>
      <c r="S363" s="165"/>
      <c r="T363" s="166"/>
      <c r="AT363" s="160" t="s">
        <v>129</v>
      </c>
      <c r="AU363" s="160" t="s">
        <v>136</v>
      </c>
      <c r="AV363" s="13" t="s">
        <v>82</v>
      </c>
      <c r="AW363" s="13" t="s">
        <v>29</v>
      </c>
      <c r="AX363" s="13" t="s">
        <v>30</v>
      </c>
      <c r="AY363" s="160" t="s">
        <v>121</v>
      </c>
    </row>
    <row r="364" spans="1:65" s="2" customFormat="1" ht="16.5" customHeight="1">
      <c r="A364" s="33"/>
      <c r="B364" s="144"/>
      <c r="C364" s="182" t="s">
        <v>582</v>
      </c>
      <c r="D364" s="182" t="s">
        <v>173</v>
      </c>
      <c r="E364" s="183" t="s">
        <v>583</v>
      </c>
      <c r="F364" s="184" t="s">
        <v>584</v>
      </c>
      <c r="G364" s="185" t="s">
        <v>133</v>
      </c>
      <c r="H364" s="186">
        <v>6.06</v>
      </c>
      <c r="I364" s="187"/>
      <c r="J364" s="188">
        <f>ROUND(I364*H364,2)</f>
        <v>0</v>
      </c>
      <c r="K364" s="184" t="s">
        <v>1</v>
      </c>
      <c r="L364" s="189"/>
      <c r="M364" s="190" t="s">
        <v>1</v>
      </c>
      <c r="N364" s="191" t="s">
        <v>38</v>
      </c>
      <c r="O364" s="59"/>
      <c r="P364" s="154">
        <f>O364*H364</f>
        <v>0</v>
      </c>
      <c r="Q364" s="154">
        <v>4.0000000000000002E-4</v>
      </c>
      <c r="R364" s="154">
        <f>Q364*H364</f>
        <v>2.4239999999999999E-3</v>
      </c>
      <c r="S364" s="154">
        <v>0</v>
      </c>
      <c r="T364" s="155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56" t="s">
        <v>157</v>
      </c>
      <c r="AT364" s="156" t="s">
        <v>173</v>
      </c>
      <c r="AU364" s="156" t="s">
        <v>136</v>
      </c>
      <c r="AY364" s="18" t="s">
        <v>121</v>
      </c>
      <c r="BE364" s="157">
        <f>IF(N364="základní",J364,0)</f>
        <v>0</v>
      </c>
      <c r="BF364" s="157">
        <f>IF(N364="snížená",J364,0)</f>
        <v>0</v>
      </c>
      <c r="BG364" s="157">
        <f>IF(N364="zákl. přenesená",J364,0)</f>
        <v>0</v>
      </c>
      <c r="BH364" s="157">
        <f>IF(N364="sníž. přenesená",J364,0)</f>
        <v>0</v>
      </c>
      <c r="BI364" s="157">
        <f>IF(N364="nulová",J364,0)</f>
        <v>0</v>
      </c>
      <c r="BJ364" s="18" t="s">
        <v>30</v>
      </c>
      <c r="BK364" s="157">
        <f>ROUND(I364*H364,2)</f>
        <v>0</v>
      </c>
      <c r="BL364" s="18" t="s">
        <v>127</v>
      </c>
      <c r="BM364" s="156" t="s">
        <v>585</v>
      </c>
    </row>
    <row r="365" spans="1:65" s="13" customFormat="1">
      <c r="B365" s="158"/>
      <c r="D365" s="159" t="s">
        <v>129</v>
      </c>
      <c r="E365" s="160" t="s">
        <v>1</v>
      </c>
      <c r="F365" s="161" t="s">
        <v>586</v>
      </c>
      <c r="H365" s="162">
        <v>6.06</v>
      </c>
      <c r="I365" s="163"/>
      <c r="L365" s="158"/>
      <c r="M365" s="164"/>
      <c r="N365" s="165"/>
      <c r="O365" s="165"/>
      <c r="P365" s="165"/>
      <c r="Q365" s="165"/>
      <c r="R365" s="165"/>
      <c r="S365" s="165"/>
      <c r="T365" s="166"/>
      <c r="AT365" s="160" t="s">
        <v>129</v>
      </c>
      <c r="AU365" s="160" t="s">
        <v>136</v>
      </c>
      <c r="AV365" s="13" t="s">
        <v>82</v>
      </c>
      <c r="AW365" s="13" t="s">
        <v>29</v>
      </c>
      <c r="AX365" s="13" t="s">
        <v>73</v>
      </c>
      <c r="AY365" s="160" t="s">
        <v>121</v>
      </c>
    </row>
    <row r="366" spans="1:65" s="14" customFormat="1">
      <c r="B366" s="167"/>
      <c r="D366" s="159" t="s">
        <v>129</v>
      </c>
      <c r="E366" s="168" t="s">
        <v>1</v>
      </c>
      <c r="F366" s="169" t="s">
        <v>156</v>
      </c>
      <c r="H366" s="170">
        <v>6.06</v>
      </c>
      <c r="I366" s="171"/>
      <c r="L366" s="167"/>
      <c r="M366" s="172"/>
      <c r="N366" s="173"/>
      <c r="O366" s="173"/>
      <c r="P366" s="173"/>
      <c r="Q366" s="173"/>
      <c r="R366" s="173"/>
      <c r="S366" s="173"/>
      <c r="T366" s="174"/>
      <c r="AT366" s="168" t="s">
        <v>129</v>
      </c>
      <c r="AU366" s="168" t="s">
        <v>136</v>
      </c>
      <c r="AV366" s="14" t="s">
        <v>127</v>
      </c>
      <c r="AW366" s="14" t="s">
        <v>29</v>
      </c>
      <c r="AX366" s="14" t="s">
        <v>30</v>
      </c>
      <c r="AY366" s="168" t="s">
        <v>121</v>
      </c>
    </row>
    <row r="367" spans="1:65" s="2" customFormat="1" ht="24.2" customHeight="1">
      <c r="A367" s="33"/>
      <c r="B367" s="144"/>
      <c r="C367" s="182" t="s">
        <v>587</v>
      </c>
      <c r="D367" s="182" t="s">
        <v>173</v>
      </c>
      <c r="E367" s="183" t="s">
        <v>588</v>
      </c>
      <c r="F367" s="184" t="s">
        <v>589</v>
      </c>
      <c r="G367" s="185" t="s">
        <v>133</v>
      </c>
      <c r="H367" s="186">
        <v>6.06</v>
      </c>
      <c r="I367" s="187"/>
      <c r="J367" s="188">
        <f>ROUND(I367*H367,2)</f>
        <v>0</v>
      </c>
      <c r="K367" s="184" t="s">
        <v>134</v>
      </c>
      <c r="L367" s="189"/>
      <c r="M367" s="190" t="s">
        <v>1</v>
      </c>
      <c r="N367" s="191" t="s">
        <v>38</v>
      </c>
      <c r="O367" s="59"/>
      <c r="P367" s="154">
        <f>O367*H367</f>
        <v>0</v>
      </c>
      <c r="Q367" s="154">
        <v>1E-4</v>
      </c>
      <c r="R367" s="154">
        <f>Q367*H367</f>
        <v>6.0599999999999998E-4</v>
      </c>
      <c r="S367" s="154">
        <v>0</v>
      </c>
      <c r="T367" s="155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56" t="s">
        <v>157</v>
      </c>
      <c r="AT367" s="156" t="s">
        <v>173</v>
      </c>
      <c r="AU367" s="156" t="s">
        <v>136</v>
      </c>
      <c r="AY367" s="18" t="s">
        <v>121</v>
      </c>
      <c r="BE367" s="157">
        <f>IF(N367="základní",J367,0)</f>
        <v>0</v>
      </c>
      <c r="BF367" s="157">
        <f>IF(N367="snížená",J367,0)</f>
        <v>0</v>
      </c>
      <c r="BG367" s="157">
        <f>IF(N367="zákl. přenesená",J367,0)</f>
        <v>0</v>
      </c>
      <c r="BH367" s="157">
        <f>IF(N367="sníž. přenesená",J367,0)</f>
        <v>0</v>
      </c>
      <c r="BI367" s="157">
        <f>IF(N367="nulová",J367,0)</f>
        <v>0</v>
      </c>
      <c r="BJ367" s="18" t="s">
        <v>30</v>
      </c>
      <c r="BK367" s="157">
        <f>ROUND(I367*H367,2)</f>
        <v>0</v>
      </c>
      <c r="BL367" s="18" t="s">
        <v>127</v>
      </c>
      <c r="BM367" s="156" t="s">
        <v>590</v>
      </c>
    </row>
    <row r="368" spans="1:65" s="13" customFormat="1">
      <c r="B368" s="158"/>
      <c r="D368" s="159" t="s">
        <v>129</v>
      </c>
      <c r="E368" s="160" t="s">
        <v>1</v>
      </c>
      <c r="F368" s="161" t="s">
        <v>586</v>
      </c>
      <c r="H368" s="162">
        <v>6.06</v>
      </c>
      <c r="I368" s="163"/>
      <c r="L368" s="158"/>
      <c r="M368" s="164"/>
      <c r="N368" s="165"/>
      <c r="O368" s="165"/>
      <c r="P368" s="165"/>
      <c r="Q368" s="165"/>
      <c r="R368" s="165"/>
      <c r="S368" s="165"/>
      <c r="T368" s="166"/>
      <c r="AT368" s="160" t="s">
        <v>129</v>
      </c>
      <c r="AU368" s="160" t="s">
        <v>136</v>
      </c>
      <c r="AV368" s="13" t="s">
        <v>82</v>
      </c>
      <c r="AW368" s="13" t="s">
        <v>29</v>
      </c>
      <c r="AX368" s="13" t="s">
        <v>73</v>
      </c>
      <c r="AY368" s="160" t="s">
        <v>121</v>
      </c>
    </row>
    <row r="369" spans="1:65" s="14" customFormat="1">
      <c r="B369" s="167"/>
      <c r="D369" s="159" t="s">
        <v>129</v>
      </c>
      <c r="E369" s="168" t="s">
        <v>1</v>
      </c>
      <c r="F369" s="169" t="s">
        <v>156</v>
      </c>
      <c r="H369" s="170">
        <v>6.06</v>
      </c>
      <c r="I369" s="171"/>
      <c r="L369" s="167"/>
      <c r="M369" s="172"/>
      <c r="N369" s="173"/>
      <c r="O369" s="173"/>
      <c r="P369" s="173"/>
      <c r="Q369" s="173"/>
      <c r="R369" s="173"/>
      <c r="S369" s="173"/>
      <c r="T369" s="174"/>
      <c r="AT369" s="168" t="s">
        <v>129</v>
      </c>
      <c r="AU369" s="168" t="s">
        <v>136</v>
      </c>
      <c r="AV369" s="14" t="s">
        <v>127</v>
      </c>
      <c r="AW369" s="14" t="s">
        <v>29</v>
      </c>
      <c r="AX369" s="14" t="s">
        <v>30</v>
      </c>
      <c r="AY369" s="168" t="s">
        <v>121</v>
      </c>
    </row>
    <row r="370" spans="1:65" s="2" customFormat="1" ht="24.2" customHeight="1">
      <c r="A370" s="33"/>
      <c r="B370" s="144"/>
      <c r="C370" s="145" t="s">
        <v>591</v>
      </c>
      <c r="D370" s="145" t="s">
        <v>123</v>
      </c>
      <c r="E370" s="146" t="s">
        <v>592</v>
      </c>
      <c r="F370" s="147" t="s">
        <v>593</v>
      </c>
      <c r="G370" s="148" t="s">
        <v>133</v>
      </c>
      <c r="H370" s="149">
        <v>2</v>
      </c>
      <c r="I370" s="150"/>
      <c r="J370" s="151">
        <f>ROUND(I370*H370,2)</f>
        <v>0</v>
      </c>
      <c r="K370" s="147" t="s">
        <v>134</v>
      </c>
      <c r="L370" s="34"/>
      <c r="M370" s="152" t="s">
        <v>1</v>
      </c>
      <c r="N370" s="153" t="s">
        <v>38</v>
      </c>
      <c r="O370" s="59"/>
      <c r="P370" s="154">
        <f>O370*H370</f>
        <v>0</v>
      </c>
      <c r="Q370" s="154">
        <v>2.8700000000000002E-3</v>
      </c>
      <c r="R370" s="154">
        <f>Q370*H370</f>
        <v>5.7400000000000003E-3</v>
      </c>
      <c r="S370" s="154">
        <v>0</v>
      </c>
      <c r="T370" s="155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56" t="s">
        <v>127</v>
      </c>
      <c r="AT370" s="156" t="s">
        <v>123</v>
      </c>
      <c r="AU370" s="156" t="s">
        <v>136</v>
      </c>
      <c r="AY370" s="18" t="s">
        <v>121</v>
      </c>
      <c r="BE370" s="157">
        <f>IF(N370="základní",J370,0)</f>
        <v>0</v>
      </c>
      <c r="BF370" s="157">
        <f>IF(N370="snížená",J370,0)</f>
        <v>0</v>
      </c>
      <c r="BG370" s="157">
        <f>IF(N370="zákl. přenesená",J370,0)</f>
        <v>0</v>
      </c>
      <c r="BH370" s="157">
        <f>IF(N370="sníž. přenesená",J370,0)</f>
        <v>0</v>
      </c>
      <c r="BI370" s="157">
        <f>IF(N370="nulová",J370,0)</f>
        <v>0</v>
      </c>
      <c r="BJ370" s="18" t="s">
        <v>30</v>
      </c>
      <c r="BK370" s="157">
        <f>ROUND(I370*H370,2)</f>
        <v>0</v>
      </c>
      <c r="BL370" s="18" t="s">
        <v>127</v>
      </c>
      <c r="BM370" s="156" t="s">
        <v>594</v>
      </c>
    </row>
    <row r="371" spans="1:65" s="13" customFormat="1">
      <c r="B371" s="158"/>
      <c r="D371" s="159" t="s">
        <v>129</v>
      </c>
      <c r="E371" s="160" t="s">
        <v>1</v>
      </c>
      <c r="F371" s="161" t="s">
        <v>82</v>
      </c>
      <c r="H371" s="162">
        <v>2</v>
      </c>
      <c r="I371" s="163"/>
      <c r="L371" s="158"/>
      <c r="M371" s="164"/>
      <c r="N371" s="165"/>
      <c r="O371" s="165"/>
      <c r="P371" s="165"/>
      <c r="Q371" s="165"/>
      <c r="R371" s="165"/>
      <c r="S371" s="165"/>
      <c r="T371" s="166"/>
      <c r="AT371" s="160" t="s">
        <v>129</v>
      </c>
      <c r="AU371" s="160" t="s">
        <v>136</v>
      </c>
      <c r="AV371" s="13" t="s">
        <v>82</v>
      </c>
      <c r="AW371" s="13" t="s">
        <v>29</v>
      </c>
      <c r="AX371" s="13" t="s">
        <v>30</v>
      </c>
      <c r="AY371" s="160" t="s">
        <v>121</v>
      </c>
    </row>
    <row r="372" spans="1:65" s="2" customFormat="1" ht="33" customHeight="1">
      <c r="A372" s="33"/>
      <c r="B372" s="144"/>
      <c r="C372" s="182" t="s">
        <v>595</v>
      </c>
      <c r="D372" s="182" t="s">
        <v>173</v>
      </c>
      <c r="E372" s="183" t="s">
        <v>596</v>
      </c>
      <c r="F372" s="184" t="s">
        <v>597</v>
      </c>
      <c r="G372" s="185" t="s">
        <v>133</v>
      </c>
      <c r="H372" s="186">
        <v>2.02</v>
      </c>
      <c r="I372" s="187"/>
      <c r="J372" s="188">
        <f>ROUND(I372*H372,2)</f>
        <v>0</v>
      </c>
      <c r="K372" s="184" t="s">
        <v>134</v>
      </c>
      <c r="L372" s="189"/>
      <c r="M372" s="190" t="s">
        <v>1</v>
      </c>
      <c r="N372" s="191" t="s">
        <v>38</v>
      </c>
      <c r="O372" s="59"/>
      <c r="P372" s="154">
        <f>O372*H372</f>
        <v>0</v>
      </c>
      <c r="Q372" s="154">
        <v>2.0400000000000001E-2</v>
      </c>
      <c r="R372" s="154">
        <f>Q372*H372</f>
        <v>4.1208000000000002E-2</v>
      </c>
      <c r="S372" s="154">
        <v>0</v>
      </c>
      <c r="T372" s="155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56" t="s">
        <v>157</v>
      </c>
      <c r="AT372" s="156" t="s">
        <v>173</v>
      </c>
      <c r="AU372" s="156" t="s">
        <v>136</v>
      </c>
      <c r="AY372" s="18" t="s">
        <v>121</v>
      </c>
      <c r="BE372" s="157">
        <f>IF(N372="základní",J372,0)</f>
        <v>0</v>
      </c>
      <c r="BF372" s="157">
        <f>IF(N372="snížená",J372,0)</f>
        <v>0</v>
      </c>
      <c r="BG372" s="157">
        <f>IF(N372="zákl. přenesená",J372,0)</f>
        <v>0</v>
      </c>
      <c r="BH372" s="157">
        <f>IF(N372="sníž. přenesená",J372,0)</f>
        <v>0</v>
      </c>
      <c r="BI372" s="157">
        <f>IF(N372="nulová",J372,0)</f>
        <v>0</v>
      </c>
      <c r="BJ372" s="18" t="s">
        <v>30</v>
      </c>
      <c r="BK372" s="157">
        <f>ROUND(I372*H372,2)</f>
        <v>0</v>
      </c>
      <c r="BL372" s="18" t="s">
        <v>127</v>
      </c>
      <c r="BM372" s="156" t="s">
        <v>598</v>
      </c>
    </row>
    <row r="373" spans="1:65" s="13" customFormat="1">
      <c r="B373" s="158"/>
      <c r="D373" s="159" t="s">
        <v>129</v>
      </c>
      <c r="E373" s="160" t="s">
        <v>1</v>
      </c>
      <c r="F373" s="161" t="s">
        <v>568</v>
      </c>
      <c r="H373" s="162">
        <v>2.02</v>
      </c>
      <c r="I373" s="163"/>
      <c r="L373" s="158"/>
      <c r="M373" s="164"/>
      <c r="N373" s="165"/>
      <c r="O373" s="165"/>
      <c r="P373" s="165"/>
      <c r="Q373" s="165"/>
      <c r="R373" s="165"/>
      <c r="S373" s="165"/>
      <c r="T373" s="166"/>
      <c r="AT373" s="160" t="s">
        <v>129</v>
      </c>
      <c r="AU373" s="160" t="s">
        <v>136</v>
      </c>
      <c r="AV373" s="13" t="s">
        <v>82</v>
      </c>
      <c r="AW373" s="13" t="s">
        <v>29</v>
      </c>
      <c r="AX373" s="13" t="s">
        <v>73</v>
      </c>
      <c r="AY373" s="160" t="s">
        <v>121</v>
      </c>
    </row>
    <row r="374" spans="1:65" s="14" customFormat="1">
      <c r="B374" s="167"/>
      <c r="D374" s="159" t="s">
        <v>129</v>
      </c>
      <c r="E374" s="168" t="s">
        <v>1</v>
      </c>
      <c r="F374" s="169" t="s">
        <v>156</v>
      </c>
      <c r="H374" s="170">
        <v>2.02</v>
      </c>
      <c r="I374" s="171"/>
      <c r="L374" s="167"/>
      <c r="M374" s="172"/>
      <c r="N374" s="173"/>
      <c r="O374" s="173"/>
      <c r="P374" s="173"/>
      <c r="Q374" s="173"/>
      <c r="R374" s="173"/>
      <c r="S374" s="173"/>
      <c r="T374" s="174"/>
      <c r="AT374" s="168" t="s">
        <v>129</v>
      </c>
      <c r="AU374" s="168" t="s">
        <v>136</v>
      </c>
      <c r="AV374" s="14" t="s">
        <v>127</v>
      </c>
      <c r="AW374" s="14" t="s">
        <v>29</v>
      </c>
      <c r="AX374" s="14" t="s">
        <v>30</v>
      </c>
      <c r="AY374" s="168" t="s">
        <v>121</v>
      </c>
    </row>
    <row r="375" spans="1:65" s="2" customFormat="1" ht="24.2" customHeight="1">
      <c r="A375" s="33"/>
      <c r="B375" s="144"/>
      <c r="C375" s="145" t="s">
        <v>599</v>
      </c>
      <c r="D375" s="145" t="s">
        <v>123</v>
      </c>
      <c r="E375" s="146" t="s">
        <v>600</v>
      </c>
      <c r="F375" s="147" t="s">
        <v>601</v>
      </c>
      <c r="G375" s="148" t="s">
        <v>133</v>
      </c>
      <c r="H375" s="149">
        <v>1</v>
      </c>
      <c r="I375" s="150"/>
      <c r="J375" s="151">
        <f>ROUND(I375*H375,2)</f>
        <v>0</v>
      </c>
      <c r="K375" s="147" t="s">
        <v>134</v>
      </c>
      <c r="L375" s="34"/>
      <c r="M375" s="152" t="s">
        <v>1</v>
      </c>
      <c r="N375" s="153" t="s">
        <v>38</v>
      </c>
      <c r="O375" s="59"/>
      <c r="P375" s="154">
        <f>O375*H375</f>
        <v>0</v>
      </c>
      <c r="Q375" s="154">
        <v>4.2900000000000004E-3</v>
      </c>
      <c r="R375" s="154">
        <f>Q375*H375</f>
        <v>4.2900000000000004E-3</v>
      </c>
      <c r="S375" s="154">
        <v>0</v>
      </c>
      <c r="T375" s="155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56" t="s">
        <v>127</v>
      </c>
      <c r="AT375" s="156" t="s">
        <v>123</v>
      </c>
      <c r="AU375" s="156" t="s">
        <v>136</v>
      </c>
      <c r="AY375" s="18" t="s">
        <v>121</v>
      </c>
      <c r="BE375" s="157">
        <f>IF(N375="základní",J375,0)</f>
        <v>0</v>
      </c>
      <c r="BF375" s="157">
        <f>IF(N375="snížená",J375,0)</f>
        <v>0</v>
      </c>
      <c r="BG375" s="157">
        <f>IF(N375="zákl. přenesená",J375,0)</f>
        <v>0</v>
      </c>
      <c r="BH375" s="157">
        <f>IF(N375="sníž. přenesená",J375,0)</f>
        <v>0</v>
      </c>
      <c r="BI375" s="157">
        <f>IF(N375="nulová",J375,0)</f>
        <v>0</v>
      </c>
      <c r="BJ375" s="18" t="s">
        <v>30</v>
      </c>
      <c r="BK375" s="157">
        <f>ROUND(I375*H375,2)</f>
        <v>0</v>
      </c>
      <c r="BL375" s="18" t="s">
        <v>127</v>
      </c>
      <c r="BM375" s="156" t="s">
        <v>602</v>
      </c>
    </row>
    <row r="376" spans="1:65" s="13" customFormat="1">
      <c r="B376" s="158"/>
      <c r="D376" s="159" t="s">
        <v>129</v>
      </c>
      <c r="E376" s="160" t="s">
        <v>1</v>
      </c>
      <c r="F376" s="161" t="s">
        <v>30</v>
      </c>
      <c r="H376" s="162">
        <v>1</v>
      </c>
      <c r="I376" s="163"/>
      <c r="L376" s="158"/>
      <c r="M376" s="164"/>
      <c r="N376" s="165"/>
      <c r="O376" s="165"/>
      <c r="P376" s="165"/>
      <c r="Q376" s="165"/>
      <c r="R376" s="165"/>
      <c r="S376" s="165"/>
      <c r="T376" s="166"/>
      <c r="AT376" s="160" t="s">
        <v>129</v>
      </c>
      <c r="AU376" s="160" t="s">
        <v>136</v>
      </c>
      <c r="AV376" s="13" t="s">
        <v>82</v>
      </c>
      <c r="AW376" s="13" t="s">
        <v>29</v>
      </c>
      <c r="AX376" s="13" t="s">
        <v>30</v>
      </c>
      <c r="AY376" s="160" t="s">
        <v>121</v>
      </c>
    </row>
    <row r="377" spans="1:65" s="2" customFormat="1" ht="33" customHeight="1">
      <c r="A377" s="33"/>
      <c r="B377" s="144"/>
      <c r="C377" s="182" t="s">
        <v>603</v>
      </c>
      <c r="D377" s="182" t="s">
        <v>173</v>
      </c>
      <c r="E377" s="183" t="s">
        <v>604</v>
      </c>
      <c r="F377" s="184" t="s">
        <v>605</v>
      </c>
      <c r="G377" s="185" t="s">
        <v>133</v>
      </c>
      <c r="H377" s="186">
        <v>1.01</v>
      </c>
      <c r="I377" s="187"/>
      <c r="J377" s="188">
        <f>ROUND(I377*H377,2)</f>
        <v>0</v>
      </c>
      <c r="K377" s="184" t="s">
        <v>134</v>
      </c>
      <c r="L377" s="189"/>
      <c r="M377" s="190" t="s">
        <v>1</v>
      </c>
      <c r="N377" s="191" t="s">
        <v>38</v>
      </c>
      <c r="O377" s="59"/>
      <c r="P377" s="154">
        <f>O377*H377</f>
        <v>0</v>
      </c>
      <c r="Q377" s="154">
        <v>4.2999999999999997E-2</v>
      </c>
      <c r="R377" s="154">
        <f>Q377*H377</f>
        <v>4.3429999999999996E-2</v>
      </c>
      <c r="S377" s="154">
        <v>0</v>
      </c>
      <c r="T377" s="155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56" t="s">
        <v>157</v>
      </c>
      <c r="AT377" s="156" t="s">
        <v>173</v>
      </c>
      <c r="AU377" s="156" t="s">
        <v>136</v>
      </c>
      <c r="AY377" s="18" t="s">
        <v>121</v>
      </c>
      <c r="BE377" s="157">
        <f>IF(N377="základní",J377,0)</f>
        <v>0</v>
      </c>
      <c r="BF377" s="157">
        <f>IF(N377="snížená",J377,0)</f>
        <v>0</v>
      </c>
      <c r="BG377" s="157">
        <f>IF(N377="zákl. přenesená",J377,0)</f>
        <v>0</v>
      </c>
      <c r="BH377" s="157">
        <f>IF(N377="sníž. přenesená",J377,0)</f>
        <v>0</v>
      </c>
      <c r="BI377" s="157">
        <f>IF(N377="nulová",J377,0)</f>
        <v>0</v>
      </c>
      <c r="BJ377" s="18" t="s">
        <v>30</v>
      </c>
      <c r="BK377" s="157">
        <f>ROUND(I377*H377,2)</f>
        <v>0</v>
      </c>
      <c r="BL377" s="18" t="s">
        <v>127</v>
      </c>
      <c r="BM377" s="156" t="s">
        <v>606</v>
      </c>
    </row>
    <row r="378" spans="1:65" s="13" customFormat="1">
      <c r="B378" s="158"/>
      <c r="D378" s="159" t="s">
        <v>129</v>
      </c>
      <c r="E378" s="160" t="s">
        <v>1</v>
      </c>
      <c r="F378" s="161" t="s">
        <v>546</v>
      </c>
      <c r="H378" s="162">
        <v>1.01</v>
      </c>
      <c r="I378" s="163"/>
      <c r="L378" s="158"/>
      <c r="M378" s="164"/>
      <c r="N378" s="165"/>
      <c r="O378" s="165"/>
      <c r="P378" s="165"/>
      <c r="Q378" s="165"/>
      <c r="R378" s="165"/>
      <c r="S378" s="165"/>
      <c r="T378" s="166"/>
      <c r="AT378" s="160" t="s">
        <v>129</v>
      </c>
      <c r="AU378" s="160" t="s">
        <v>136</v>
      </c>
      <c r="AV378" s="13" t="s">
        <v>82</v>
      </c>
      <c r="AW378" s="13" t="s">
        <v>29</v>
      </c>
      <c r="AX378" s="13" t="s">
        <v>73</v>
      </c>
      <c r="AY378" s="160" t="s">
        <v>121</v>
      </c>
    </row>
    <row r="379" spans="1:65" s="14" customFormat="1">
      <c r="B379" s="167"/>
      <c r="D379" s="159" t="s">
        <v>129</v>
      </c>
      <c r="E379" s="168" t="s">
        <v>1</v>
      </c>
      <c r="F379" s="169" t="s">
        <v>156</v>
      </c>
      <c r="H379" s="170">
        <v>1.01</v>
      </c>
      <c r="I379" s="171"/>
      <c r="L379" s="167"/>
      <c r="M379" s="172"/>
      <c r="N379" s="173"/>
      <c r="O379" s="173"/>
      <c r="P379" s="173"/>
      <c r="Q379" s="173"/>
      <c r="R379" s="173"/>
      <c r="S379" s="173"/>
      <c r="T379" s="174"/>
      <c r="AT379" s="168" t="s">
        <v>129</v>
      </c>
      <c r="AU379" s="168" t="s">
        <v>136</v>
      </c>
      <c r="AV379" s="14" t="s">
        <v>127</v>
      </c>
      <c r="AW379" s="14" t="s">
        <v>29</v>
      </c>
      <c r="AX379" s="14" t="s">
        <v>30</v>
      </c>
      <c r="AY379" s="168" t="s">
        <v>121</v>
      </c>
    </row>
    <row r="380" spans="1:65" s="2" customFormat="1" ht="21.75" customHeight="1">
      <c r="A380" s="33"/>
      <c r="B380" s="144"/>
      <c r="C380" s="145" t="s">
        <v>607</v>
      </c>
      <c r="D380" s="145" t="s">
        <v>123</v>
      </c>
      <c r="E380" s="146" t="s">
        <v>608</v>
      </c>
      <c r="F380" s="147" t="s">
        <v>609</v>
      </c>
      <c r="G380" s="148" t="s">
        <v>133</v>
      </c>
      <c r="H380" s="149">
        <v>1</v>
      </c>
      <c r="I380" s="150"/>
      <c r="J380" s="151">
        <f>ROUND(I380*H380,2)</f>
        <v>0</v>
      </c>
      <c r="K380" s="147" t="s">
        <v>134</v>
      </c>
      <c r="L380" s="34"/>
      <c r="M380" s="152" t="s">
        <v>1</v>
      </c>
      <c r="N380" s="153" t="s">
        <v>38</v>
      </c>
      <c r="O380" s="59"/>
      <c r="P380" s="154">
        <f>O380*H380</f>
        <v>0</v>
      </c>
      <c r="Q380" s="154">
        <v>1.65E-3</v>
      </c>
      <c r="R380" s="154">
        <f>Q380*H380</f>
        <v>1.65E-3</v>
      </c>
      <c r="S380" s="154">
        <v>0</v>
      </c>
      <c r="T380" s="155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56" t="s">
        <v>127</v>
      </c>
      <c r="AT380" s="156" t="s">
        <v>123</v>
      </c>
      <c r="AU380" s="156" t="s">
        <v>136</v>
      </c>
      <c r="AY380" s="18" t="s">
        <v>121</v>
      </c>
      <c r="BE380" s="157">
        <f>IF(N380="základní",J380,0)</f>
        <v>0</v>
      </c>
      <c r="BF380" s="157">
        <f>IF(N380="snížená",J380,0)</f>
        <v>0</v>
      </c>
      <c r="BG380" s="157">
        <f>IF(N380="zákl. přenesená",J380,0)</f>
        <v>0</v>
      </c>
      <c r="BH380" s="157">
        <f>IF(N380="sníž. přenesená",J380,0)</f>
        <v>0</v>
      </c>
      <c r="BI380" s="157">
        <f>IF(N380="nulová",J380,0)</f>
        <v>0</v>
      </c>
      <c r="BJ380" s="18" t="s">
        <v>30</v>
      </c>
      <c r="BK380" s="157">
        <f>ROUND(I380*H380,2)</f>
        <v>0</v>
      </c>
      <c r="BL380" s="18" t="s">
        <v>127</v>
      </c>
      <c r="BM380" s="156" t="s">
        <v>610</v>
      </c>
    </row>
    <row r="381" spans="1:65" s="13" customFormat="1">
      <c r="B381" s="158"/>
      <c r="D381" s="159" t="s">
        <v>129</v>
      </c>
      <c r="E381" s="160" t="s">
        <v>1</v>
      </c>
      <c r="F381" s="161" t="s">
        <v>30</v>
      </c>
      <c r="H381" s="162">
        <v>1</v>
      </c>
      <c r="I381" s="163"/>
      <c r="L381" s="158"/>
      <c r="M381" s="164"/>
      <c r="N381" s="165"/>
      <c r="O381" s="165"/>
      <c r="P381" s="165"/>
      <c r="Q381" s="165"/>
      <c r="R381" s="165"/>
      <c r="S381" s="165"/>
      <c r="T381" s="166"/>
      <c r="AT381" s="160" t="s">
        <v>129</v>
      </c>
      <c r="AU381" s="160" t="s">
        <v>136</v>
      </c>
      <c r="AV381" s="13" t="s">
        <v>82</v>
      </c>
      <c r="AW381" s="13" t="s">
        <v>29</v>
      </c>
      <c r="AX381" s="13" t="s">
        <v>30</v>
      </c>
      <c r="AY381" s="160" t="s">
        <v>121</v>
      </c>
    </row>
    <row r="382" spans="1:65" s="2" customFormat="1" ht="24.2" customHeight="1">
      <c r="A382" s="33"/>
      <c r="B382" s="144"/>
      <c r="C382" s="182" t="s">
        <v>611</v>
      </c>
      <c r="D382" s="182" t="s">
        <v>173</v>
      </c>
      <c r="E382" s="183" t="s">
        <v>612</v>
      </c>
      <c r="F382" s="184" t="s">
        <v>613</v>
      </c>
      <c r="G382" s="185" t="s">
        <v>133</v>
      </c>
      <c r="H382" s="186">
        <v>1.01</v>
      </c>
      <c r="I382" s="187"/>
      <c r="J382" s="188">
        <f>ROUND(I382*H382,2)</f>
        <v>0</v>
      </c>
      <c r="K382" s="184" t="s">
        <v>134</v>
      </c>
      <c r="L382" s="189"/>
      <c r="M382" s="190" t="s">
        <v>1</v>
      </c>
      <c r="N382" s="191" t="s">
        <v>38</v>
      </c>
      <c r="O382" s="59"/>
      <c r="P382" s="154">
        <f>O382*H382</f>
        <v>0</v>
      </c>
      <c r="Q382" s="154">
        <v>2.3E-2</v>
      </c>
      <c r="R382" s="154">
        <f>Q382*H382</f>
        <v>2.3230000000000001E-2</v>
      </c>
      <c r="S382" s="154">
        <v>0</v>
      </c>
      <c r="T382" s="155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56" t="s">
        <v>157</v>
      </c>
      <c r="AT382" s="156" t="s">
        <v>173</v>
      </c>
      <c r="AU382" s="156" t="s">
        <v>136</v>
      </c>
      <c r="AY382" s="18" t="s">
        <v>121</v>
      </c>
      <c r="BE382" s="157">
        <f>IF(N382="základní",J382,0)</f>
        <v>0</v>
      </c>
      <c r="BF382" s="157">
        <f>IF(N382="snížená",J382,0)</f>
        <v>0</v>
      </c>
      <c r="BG382" s="157">
        <f>IF(N382="zákl. přenesená",J382,0)</f>
        <v>0</v>
      </c>
      <c r="BH382" s="157">
        <f>IF(N382="sníž. přenesená",J382,0)</f>
        <v>0</v>
      </c>
      <c r="BI382" s="157">
        <f>IF(N382="nulová",J382,0)</f>
        <v>0</v>
      </c>
      <c r="BJ382" s="18" t="s">
        <v>30</v>
      </c>
      <c r="BK382" s="157">
        <f>ROUND(I382*H382,2)</f>
        <v>0</v>
      </c>
      <c r="BL382" s="18" t="s">
        <v>127</v>
      </c>
      <c r="BM382" s="156" t="s">
        <v>614</v>
      </c>
    </row>
    <row r="383" spans="1:65" s="13" customFormat="1">
      <c r="B383" s="158"/>
      <c r="D383" s="159" t="s">
        <v>129</v>
      </c>
      <c r="E383" s="160" t="s">
        <v>1</v>
      </c>
      <c r="F383" s="161" t="s">
        <v>546</v>
      </c>
      <c r="H383" s="162">
        <v>1.01</v>
      </c>
      <c r="I383" s="163"/>
      <c r="L383" s="158"/>
      <c r="M383" s="164"/>
      <c r="N383" s="165"/>
      <c r="O383" s="165"/>
      <c r="P383" s="165"/>
      <c r="Q383" s="165"/>
      <c r="R383" s="165"/>
      <c r="S383" s="165"/>
      <c r="T383" s="166"/>
      <c r="AT383" s="160" t="s">
        <v>129</v>
      </c>
      <c r="AU383" s="160" t="s">
        <v>136</v>
      </c>
      <c r="AV383" s="13" t="s">
        <v>82</v>
      </c>
      <c r="AW383" s="13" t="s">
        <v>29</v>
      </c>
      <c r="AX383" s="13" t="s">
        <v>73</v>
      </c>
      <c r="AY383" s="160" t="s">
        <v>121</v>
      </c>
    </row>
    <row r="384" spans="1:65" s="14" customFormat="1">
      <c r="B384" s="167"/>
      <c r="D384" s="159" t="s">
        <v>129</v>
      </c>
      <c r="E384" s="168" t="s">
        <v>1</v>
      </c>
      <c r="F384" s="169" t="s">
        <v>156</v>
      </c>
      <c r="H384" s="170">
        <v>1.01</v>
      </c>
      <c r="I384" s="171"/>
      <c r="L384" s="167"/>
      <c r="M384" s="172"/>
      <c r="N384" s="173"/>
      <c r="O384" s="173"/>
      <c r="P384" s="173"/>
      <c r="Q384" s="173"/>
      <c r="R384" s="173"/>
      <c r="S384" s="173"/>
      <c r="T384" s="174"/>
      <c r="AT384" s="168" t="s">
        <v>129</v>
      </c>
      <c r="AU384" s="168" t="s">
        <v>136</v>
      </c>
      <c r="AV384" s="14" t="s">
        <v>127</v>
      </c>
      <c r="AW384" s="14" t="s">
        <v>29</v>
      </c>
      <c r="AX384" s="14" t="s">
        <v>30</v>
      </c>
      <c r="AY384" s="168" t="s">
        <v>121</v>
      </c>
    </row>
    <row r="385" spans="1:65" s="2" customFormat="1" ht="24.2" customHeight="1">
      <c r="A385" s="33"/>
      <c r="B385" s="144"/>
      <c r="C385" s="182" t="s">
        <v>615</v>
      </c>
      <c r="D385" s="182" t="s">
        <v>173</v>
      </c>
      <c r="E385" s="183" t="s">
        <v>616</v>
      </c>
      <c r="F385" s="184" t="s">
        <v>617</v>
      </c>
      <c r="G385" s="185" t="s">
        <v>133</v>
      </c>
      <c r="H385" s="186">
        <v>1.01</v>
      </c>
      <c r="I385" s="187"/>
      <c r="J385" s="188">
        <f>ROUND(I385*H385,2)</f>
        <v>0</v>
      </c>
      <c r="K385" s="184" t="s">
        <v>1</v>
      </c>
      <c r="L385" s="189"/>
      <c r="M385" s="190" t="s">
        <v>1</v>
      </c>
      <c r="N385" s="191" t="s">
        <v>38</v>
      </c>
      <c r="O385" s="59"/>
      <c r="P385" s="154">
        <f>O385*H385</f>
        <v>0</v>
      </c>
      <c r="Q385" s="154">
        <v>4.0000000000000001E-3</v>
      </c>
      <c r="R385" s="154">
        <f>Q385*H385</f>
        <v>4.0400000000000002E-3</v>
      </c>
      <c r="S385" s="154">
        <v>0</v>
      </c>
      <c r="T385" s="155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56" t="s">
        <v>157</v>
      </c>
      <c r="AT385" s="156" t="s">
        <v>173</v>
      </c>
      <c r="AU385" s="156" t="s">
        <v>136</v>
      </c>
      <c r="AY385" s="18" t="s">
        <v>121</v>
      </c>
      <c r="BE385" s="157">
        <f>IF(N385="základní",J385,0)</f>
        <v>0</v>
      </c>
      <c r="BF385" s="157">
        <f>IF(N385="snížená",J385,0)</f>
        <v>0</v>
      </c>
      <c r="BG385" s="157">
        <f>IF(N385="zákl. přenesená",J385,0)</f>
        <v>0</v>
      </c>
      <c r="BH385" s="157">
        <f>IF(N385="sníž. přenesená",J385,0)</f>
        <v>0</v>
      </c>
      <c r="BI385" s="157">
        <f>IF(N385="nulová",J385,0)</f>
        <v>0</v>
      </c>
      <c r="BJ385" s="18" t="s">
        <v>30</v>
      </c>
      <c r="BK385" s="157">
        <f>ROUND(I385*H385,2)</f>
        <v>0</v>
      </c>
      <c r="BL385" s="18" t="s">
        <v>127</v>
      </c>
      <c r="BM385" s="156" t="s">
        <v>618</v>
      </c>
    </row>
    <row r="386" spans="1:65" s="13" customFormat="1">
      <c r="B386" s="158"/>
      <c r="D386" s="159" t="s">
        <v>129</v>
      </c>
      <c r="E386" s="160" t="s">
        <v>1</v>
      </c>
      <c r="F386" s="161" t="s">
        <v>546</v>
      </c>
      <c r="H386" s="162">
        <v>1.01</v>
      </c>
      <c r="I386" s="163"/>
      <c r="L386" s="158"/>
      <c r="M386" s="164"/>
      <c r="N386" s="165"/>
      <c r="O386" s="165"/>
      <c r="P386" s="165"/>
      <c r="Q386" s="165"/>
      <c r="R386" s="165"/>
      <c r="S386" s="165"/>
      <c r="T386" s="166"/>
      <c r="AT386" s="160" t="s">
        <v>129</v>
      </c>
      <c r="AU386" s="160" t="s">
        <v>136</v>
      </c>
      <c r="AV386" s="13" t="s">
        <v>82</v>
      </c>
      <c r="AW386" s="13" t="s">
        <v>29</v>
      </c>
      <c r="AX386" s="13" t="s">
        <v>73</v>
      </c>
      <c r="AY386" s="160" t="s">
        <v>121</v>
      </c>
    </row>
    <row r="387" spans="1:65" s="14" customFormat="1">
      <c r="B387" s="167"/>
      <c r="D387" s="159" t="s">
        <v>129</v>
      </c>
      <c r="E387" s="168" t="s">
        <v>1</v>
      </c>
      <c r="F387" s="169" t="s">
        <v>156</v>
      </c>
      <c r="H387" s="170">
        <v>1.01</v>
      </c>
      <c r="I387" s="171"/>
      <c r="L387" s="167"/>
      <c r="M387" s="172"/>
      <c r="N387" s="173"/>
      <c r="O387" s="173"/>
      <c r="P387" s="173"/>
      <c r="Q387" s="173"/>
      <c r="R387" s="173"/>
      <c r="S387" s="173"/>
      <c r="T387" s="174"/>
      <c r="AT387" s="168" t="s">
        <v>129</v>
      </c>
      <c r="AU387" s="168" t="s">
        <v>136</v>
      </c>
      <c r="AV387" s="14" t="s">
        <v>127</v>
      </c>
      <c r="AW387" s="14" t="s">
        <v>29</v>
      </c>
      <c r="AX387" s="14" t="s">
        <v>30</v>
      </c>
      <c r="AY387" s="168" t="s">
        <v>121</v>
      </c>
    </row>
    <row r="388" spans="1:65" s="2" customFormat="1" ht="24.2" customHeight="1">
      <c r="A388" s="33"/>
      <c r="B388" s="144"/>
      <c r="C388" s="145" t="s">
        <v>619</v>
      </c>
      <c r="D388" s="145" t="s">
        <v>123</v>
      </c>
      <c r="E388" s="146" t="s">
        <v>620</v>
      </c>
      <c r="F388" s="147" t="s">
        <v>621</v>
      </c>
      <c r="G388" s="148" t="s">
        <v>133</v>
      </c>
      <c r="H388" s="149">
        <v>1</v>
      </c>
      <c r="I388" s="150"/>
      <c r="J388" s="151">
        <f>ROUND(I388*H388,2)</f>
        <v>0</v>
      </c>
      <c r="K388" s="147" t="s">
        <v>134</v>
      </c>
      <c r="L388" s="34"/>
      <c r="M388" s="152" t="s">
        <v>1</v>
      </c>
      <c r="N388" s="153" t="s">
        <v>38</v>
      </c>
      <c r="O388" s="59"/>
      <c r="P388" s="154">
        <f>O388*H388</f>
        <v>0</v>
      </c>
      <c r="Q388" s="154">
        <v>1.3600000000000001E-3</v>
      </c>
      <c r="R388" s="154">
        <f>Q388*H388</f>
        <v>1.3600000000000001E-3</v>
      </c>
      <c r="S388" s="154">
        <v>0</v>
      </c>
      <c r="T388" s="155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56" t="s">
        <v>127</v>
      </c>
      <c r="AT388" s="156" t="s">
        <v>123</v>
      </c>
      <c r="AU388" s="156" t="s">
        <v>136</v>
      </c>
      <c r="AY388" s="18" t="s">
        <v>121</v>
      </c>
      <c r="BE388" s="157">
        <f>IF(N388="základní",J388,0)</f>
        <v>0</v>
      </c>
      <c r="BF388" s="157">
        <f>IF(N388="snížená",J388,0)</f>
        <v>0</v>
      </c>
      <c r="BG388" s="157">
        <f>IF(N388="zákl. přenesená",J388,0)</f>
        <v>0</v>
      </c>
      <c r="BH388" s="157">
        <f>IF(N388="sníž. přenesená",J388,0)</f>
        <v>0</v>
      </c>
      <c r="BI388" s="157">
        <f>IF(N388="nulová",J388,0)</f>
        <v>0</v>
      </c>
      <c r="BJ388" s="18" t="s">
        <v>30</v>
      </c>
      <c r="BK388" s="157">
        <f>ROUND(I388*H388,2)</f>
        <v>0</v>
      </c>
      <c r="BL388" s="18" t="s">
        <v>127</v>
      </c>
      <c r="BM388" s="156" t="s">
        <v>622</v>
      </c>
    </row>
    <row r="389" spans="1:65" s="13" customFormat="1">
      <c r="B389" s="158"/>
      <c r="D389" s="159" t="s">
        <v>129</v>
      </c>
      <c r="E389" s="160" t="s">
        <v>1</v>
      </c>
      <c r="F389" s="161" t="s">
        <v>30</v>
      </c>
      <c r="H389" s="162">
        <v>1</v>
      </c>
      <c r="I389" s="163"/>
      <c r="L389" s="158"/>
      <c r="M389" s="164"/>
      <c r="N389" s="165"/>
      <c r="O389" s="165"/>
      <c r="P389" s="165"/>
      <c r="Q389" s="165"/>
      <c r="R389" s="165"/>
      <c r="S389" s="165"/>
      <c r="T389" s="166"/>
      <c r="AT389" s="160" t="s">
        <v>129</v>
      </c>
      <c r="AU389" s="160" t="s">
        <v>136</v>
      </c>
      <c r="AV389" s="13" t="s">
        <v>82</v>
      </c>
      <c r="AW389" s="13" t="s">
        <v>29</v>
      </c>
      <c r="AX389" s="13" t="s">
        <v>30</v>
      </c>
      <c r="AY389" s="160" t="s">
        <v>121</v>
      </c>
    </row>
    <row r="390" spans="1:65" s="2" customFormat="1" ht="16.5" customHeight="1">
      <c r="A390" s="33"/>
      <c r="B390" s="144"/>
      <c r="C390" s="182" t="s">
        <v>623</v>
      </c>
      <c r="D390" s="182" t="s">
        <v>173</v>
      </c>
      <c r="E390" s="183" t="s">
        <v>624</v>
      </c>
      <c r="F390" s="184" t="s">
        <v>625</v>
      </c>
      <c r="G390" s="185" t="s">
        <v>133</v>
      </c>
      <c r="H390" s="186">
        <v>1.01</v>
      </c>
      <c r="I390" s="187"/>
      <c r="J390" s="188">
        <f>ROUND(I390*H390,2)</f>
        <v>0</v>
      </c>
      <c r="K390" s="184" t="s">
        <v>1</v>
      </c>
      <c r="L390" s="189"/>
      <c r="M390" s="190" t="s">
        <v>1</v>
      </c>
      <c r="N390" s="191" t="s">
        <v>38</v>
      </c>
      <c r="O390" s="59"/>
      <c r="P390" s="154">
        <f>O390*H390</f>
        <v>0</v>
      </c>
      <c r="Q390" s="154">
        <v>0</v>
      </c>
      <c r="R390" s="154">
        <f>Q390*H390</f>
        <v>0</v>
      </c>
      <c r="S390" s="154">
        <v>0</v>
      </c>
      <c r="T390" s="155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56" t="s">
        <v>157</v>
      </c>
      <c r="AT390" s="156" t="s">
        <v>173</v>
      </c>
      <c r="AU390" s="156" t="s">
        <v>136</v>
      </c>
      <c r="AY390" s="18" t="s">
        <v>121</v>
      </c>
      <c r="BE390" s="157">
        <f>IF(N390="základní",J390,0)</f>
        <v>0</v>
      </c>
      <c r="BF390" s="157">
        <f>IF(N390="snížená",J390,0)</f>
        <v>0</v>
      </c>
      <c r="BG390" s="157">
        <f>IF(N390="zákl. přenesená",J390,0)</f>
        <v>0</v>
      </c>
      <c r="BH390" s="157">
        <f>IF(N390="sníž. přenesená",J390,0)</f>
        <v>0</v>
      </c>
      <c r="BI390" s="157">
        <f>IF(N390="nulová",J390,0)</f>
        <v>0</v>
      </c>
      <c r="BJ390" s="18" t="s">
        <v>30</v>
      </c>
      <c r="BK390" s="157">
        <f>ROUND(I390*H390,2)</f>
        <v>0</v>
      </c>
      <c r="BL390" s="18" t="s">
        <v>127</v>
      </c>
      <c r="BM390" s="156" t="s">
        <v>626</v>
      </c>
    </row>
    <row r="391" spans="1:65" s="13" customFormat="1">
      <c r="B391" s="158"/>
      <c r="D391" s="159" t="s">
        <v>129</v>
      </c>
      <c r="E391" s="160" t="s">
        <v>1</v>
      </c>
      <c r="F391" s="161" t="s">
        <v>546</v>
      </c>
      <c r="H391" s="162">
        <v>1.01</v>
      </c>
      <c r="I391" s="163"/>
      <c r="L391" s="158"/>
      <c r="M391" s="164"/>
      <c r="N391" s="165"/>
      <c r="O391" s="165"/>
      <c r="P391" s="165"/>
      <c r="Q391" s="165"/>
      <c r="R391" s="165"/>
      <c r="S391" s="165"/>
      <c r="T391" s="166"/>
      <c r="AT391" s="160" t="s">
        <v>129</v>
      </c>
      <c r="AU391" s="160" t="s">
        <v>136</v>
      </c>
      <c r="AV391" s="13" t="s">
        <v>82</v>
      </c>
      <c r="AW391" s="13" t="s">
        <v>29</v>
      </c>
      <c r="AX391" s="13" t="s">
        <v>73</v>
      </c>
      <c r="AY391" s="160" t="s">
        <v>121</v>
      </c>
    </row>
    <row r="392" spans="1:65" s="14" customFormat="1">
      <c r="B392" s="167"/>
      <c r="D392" s="159" t="s">
        <v>129</v>
      </c>
      <c r="E392" s="168" t="s">
        <v>1</v>
      </c>
      <c r="F392" s="169" t="s">
        <v>156</v>
      </c>
      <c r="H392" s="170">
        <v>1.01</v>
      </c>
      <c r="I392" s="171"/>
      <c r="L392" s="167"/>
      <c r="M392" s="172"/>
      <c r="N392" s="173"/>
      <c r="O392" s="173"/>
      <c r="P392" s="173"/>
      <c r="Q392" s="173"/>
      <c r="R392" s="173"/>
      <c r="S392" s="173"/>
      <c r="T392" s="174"/>
      <c r="AT392" s="168" t="s">
        <v>129</v>
      </c>
      <c r="AU392" s="168" t="s">
        <v>136</v>
      </c>
      <c r="AV392" s="14" t="s">
        <v>127</v>
      </c>
      <c r="AW392" s="14" t="s">
        <v>29</v>
      </c>
      <c r="AX392" s="14" t="s">
        <v>30</v>
      </c>
      <c r="AY392" s="168" t="s">
        <v>121</v>
      </c>
    </row>
    <row r="393" spans="1:65" s="2" customFormat="1" ht="24.2" customHeight="1">
      <c r="A393" s="33"/>
      <c r="B393" s="144"/>
      <c r="C393" s="182" t="s">
        <v>507</v>
      </c>
      <c r="D393" s="182" t="s">
        <v>173</v>
      </c>
      <c r="E393" s="183" t="s">
        <v>627</v>
      </c>
      <c r="F393" s="184" t="s">
        <v>628</v>
      </c>
      <c r="G393" s="185" t="s">
        <v>133</v>
      </c>
      <c r="H393" s="186">
        <v>1.01</v>
      </c>
      <c r="I393" s="187"/>
      <c r="J393" s="188">
        <f>ROUND(I393*H393,2)</f>
        <v>0</v>
      </c>
      <c r="K393" s="184" t="s">
        <v>134</v>
      </c>
      <c r="L393" s="189"/>
      <c r="M393" s="190" t="s">
        <v>1</v>
      </c>
      <c r="N393" s="191" t="s">
        <v>38</v>
      </c>
      <c r="O393" s="59"/>
      <c r="P393" s="154">
        <f>O393*H393</f>
        <v>0</v>
      </c>
      <c r="Q393" s="154">
        <v>4.2999999999999997E-2</v>
      </c>
      <c r="R393" s="154">
        <f>Q393*H393</f>
        <v>4.3429999999999996E-2</v>
      </c>
      <c r="S393" s="154">
        <v>0</v>
      </c>
      <c r="T393" s="155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56" t="s">
        <v>157</v>
      </c>
      <c r="AT393" s="156" t="s">
        <v>173</v>
      </c>
      <c r="AU393" s="156" t="s">
        <v>136</v>
      </c>
      <c r="AY393" s="18" t="s">
        <v>121</v>
      </c>
      <c r="BE393" s="157">
        <f>IF(N393="základní",J393,0)</f>
        <v>0</v>
      </c>
      <c r="BF393" s="157">
        <f>IF(N393="snížená",J393,0)</f>
        <v>0</v>
      </c>
      <c r="BG393" s="157">
        <f>IF(N393="zákl. přenesená",J393,0)</f>
        <v>0</v>
      </c>
      <c r="BH393" s="157">
        <f>IF(N393="sníž. přenesená",J393,0)</f>
        <v>0</v>
      </c>
      <c r="BI393" s="157">
        <f>IF(N393="nulová",J393,0)</f>
        <v>0</v>
      </c>
      <c r="BJ393" s="18" t="s">
        <v>30</v>
      </c>
      <c r="BK393" s="157">
        <f>ROUND(I393*H393,2)</f>
        <v>0</v>
      </c>
      <c r="BL393" s="18" t="s">
        <v>127</v>
      </c>
      <c r="BM393" s="156" t="s">
        <v>629</v>
      </c>
    </row>
    <row r="394" spans="1:65" s="13" customFormat="1">
      <c r="B394" s="158"/>
      <c r="D394" s="159" t="s">
        <v>129</v>
      </c>
      <c r="E394" s="160" t="s">
        <v>1</v>
      </c>
      <c r="F394" s="161" t="s">
        <v>546</v>
      </c>
      <c r="H394" s="162">
        <v>1.01</v>
      </c>
      <c r="I394" s="163"/>
      <c r="L394" s="158"/>
      <c r="M394" s="164"/>
      <c r="N394" s="165"/>
      <c r="O394" s="165"/>
      <c r="P394" s="165"/>
      <c r="Q394" s="165"/>
      <c r="R394" s="165"/>
      <c r="S394" s="165"/>
      <c r="T394" s="166"/>
      <c r="AT394" s="160" t="s">
        <v>129</v>
      </c>
      <c r="AU394" s="160" t="s">
        <v>136</v>
      </c>
      <c r="AV394" s="13" t="s">
        <v>82</v>
      </c>
      <c r="AW394" s="13" t="s">
        <v>29</v>
      </c>
      <c r="AX394" s="13" t="s">
        <v>73</v>
      </c>
      <c r="AY394" s="160" t="s">
        <v>121</v>
      </c>
    </row>
    <row r="395" spans="1:65" s="14" customFormat="1">
      <c r="B395" s="167"/>
      <c r="D395" s="159" t="s">
        <v>129</v>
      </c>
      <c r="E395" s="168" t="s">
        <v>1</v>
      </c>
      <c r="F395" s="169" t="s">
        <v>156</v>
      </c>
      <c r="H395" s="170">
        <v>1.01</v>
      </c>
      <c r="I395" s="171"/>
      <c r="L395" s="167"/>
      <c r="M395" s="172"/>
      <c r="N395" s="173"/>
      <c r="O395" s="173"/>
      <c r="P395" s="173"/>
      <c r="Q395" s="173"/>
      <c r="R395" s="173"/>
      <c r="S395" s="173"/>
      <c r="T395" s="174"/>
      <c r="AT395" s="168" t="s">
        <v>129</v>
      </c>
      <c r="AU395" s="168" t="s">
        <v>136</v>
      </c>
      <c r="AV395" s="14" t="s">
        <v>127</v>
      </c>
      <c r="AW395" s="14" t="s">
        <v>29</v>
      </c>
      <c r="AX395" s="14" t="s">
        <v>30</v>
      </c>
      <c r="AY395" s="168" t="s">
        <v>121</v>
      </c>
    </row>
    <row r="396" spans="1:65" s="2" customFormat="1" ht="24.2" customHeight="1">
      <c r="A396" s="33"/>
      <c r="B396" s="144"/>
      <c r="C396" s="182" t="s">
        <v>630</v>
      </c>
      <c r="D396" s="182" t="s">
        <v>173</v>
      </c>
      <c r="E396" s="183" t="s">
        <v>631</v>
      </c>
      <c r="F396" s="184" t="s">
        <v>632</v>
      </c>
      <c r="G396" s="185" t="s">
        <v>198</v>
      </c>
      <c r="H396" s="186">
        <v>1</v>
      </c>
      <c r="I396" s="187"/>
      <c r="J396" s="188">
        <f>ROUND(I396*H396,2)</f>
        <v>0</v>
      </c>
      <c r="K396" s="184" t="s">
        <v>1</v>
      </c>
      <c r="L396" s="189"/>
      <c r="M396" s="190" t="s">
        <v>1</v>
      </c>
      <c r="N396" s="191" t="s">
        <v>38</v>
      </c>
      <c r="O396" s="59"/>
      <c r="P396" s="154">
        <f>O396*H396</f>
        <v>0</v>
      </c>
      <c r="Q396" s="154">
        <v>0</v>
      </c>
      <c r="R396" s="154">
        <f>Q396*H396</f>
        <v>0</v>
      </c>
      <c r="S396" s="154">
        <v>0</v>
      </c>
      <c r="T396" s="155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56" t="s">
        <v>157</v>
      </c>
      <c r="AT396" s="156" t="s">
        <v>173</v>
      </c>
      <c r="AU396" s="156" t="s">
        <v>136</v>
      </c>
      <c r="AY396" s="18" t="s">
        <v>121</v>
      </c>
      <c r="BE396" s="157">
        <f>IF(N396="základní",J396,0)</f>
        <v>0</v>
      </c>
      <c r="BF396" s="157">
        <f>IF(N396="snížená",J396,0)</f>
        <v>0</v>
      </c>
      <c r="BG396" s="157">
        <f>IF(N396="zákl. přenesená",J396,0)</f>
        <v>0</v>
      </c>
      <c r="BH396" s="157">
        <f>IF(N396="sníž. přenesená",J396,0)</f>
        <v>0</v>
      </c>
      <c r="BI396" s="157">
        <f>IF(N396="nulová",J396,0)</f>
        <v>0</v>
      </c>
      <c r="BJ396" s="18" t="s">
        <v>30</v>
      </c>
      <c r="BK396" s="157">
        <f>ROUND(I396*H396,2)</f>
        <v>0</v>
      </c>
      <c r="BL396" s="18" t="s">
        <v>127</v>
      </c>
      <c r="BM396" s="156" t="s">
        <v>633</v>
      </c>
    </row>
    <row r="397" spans="1:65" s="13" customFormat="1">
      <c r="B397" s="158"/>
      <c r="D397" s="159" t="s">
        <v>129</v>
      </c>
      <c r="E397" s="160" t="s">
        <v>1</v>
      </c>
      <c r="F397" s="161" t="s">
        <v>30</v>
      </c>
      <c r="H397" s="162">
        <v>1</v>
      </c>
      <c r="I397" s="163"/>
      <c r="L397" s="158"/>
      <c r="M397" s="164"/>
      <c r="N397" s="165"/>
      <c r="O397" s="165"/>
      <c r="P397" s="165"/>
      <c r="Q397" s="165"/>
      <c r="R397" s="165"/>
      <c r="S397" s="165"/>
      <c r="T397" s="166"/>
      <c r="AT397" s="160" t="s">
        <v>129</v>
      </c>
      <c r="AU397" s="160" t="s">
        <v>136</v>
      </c>
      <c r="AV397" s="13" t="s">
        <v>82</v>
      </c>
      <c r="AW397" s="13" t="s">
        <v>29</v>
      </c>
      <c r="AX397" s="13" t="s">
        <v>30</v>
      </c>
      <c r="AY397" s="160" t="s">
        <v>121</v>
      </c>
    </row>
    <row r="398" spans="1:65" s="2" customFormat="1" ht="24.2" customHeight="1">
      <c r="A398" s="33"/>
      <c r="B398" s="144"/>
      <c r="C398" s="145" t="s">
        <v>634</v>
      </c>
      <c r="D398" s="145" t="s">
        <v>123</v>
      </c>
      <c r="E398" s="146" t="s">
        <v>635</v>
      </c>
      <c r="F398" s="147" t="s">
        <v>636</v>
      </c>
      <c r="G398" s="148" t="s">
        <v>133</v>
      </c>
      <c r="H398" s="149">
        <v>1</v>
      </c>
      <c r="I398" s="150"/>
      <c r="J398" s="151">
        <f>ROUND(I398*H398,2)</f>
        <v>0</v>
      </c>
      <c r="K398" s="147" t="s">
        <v>134</v>
      </c>
      <c r="L398" s="34"/>
      <c r="M398" s="152" t="s">
        <v>1</v>
      </c>
      <c r="N398" s="153" t="s">
        <v>38</v>
      </c>
      <c r="O398" s="59"/>
      <c r="P398" s="154">
        <f>O398*H398</f>
        <v>0</v>
      </c>
      <c r="Q398" s="154">
        <v>0.12303</v>
      </c>
      <c r="R398" s="154">
        <f>Q398*H398</f>
        <v>0.12303</v>
      </c>
      <c r="S398" s="154">
        <v>0</v>
      </c>
      <c r="T398" s="155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56" t="s">
        <v>127</v>
      </c>
      <c r="AT398" s="156" t="s">
        <v>123</v>
      </c>
      <c r="AU398" s="156" t="s">
        <v>136</v>
      </c>
      <c r="AY398" s="18" t="s">
        <v>121</v>
      </c>
      <c r="BE398" s="157">
        <f>IF(N398="základní",J398,0)</f>
        <v>0</v>
      </c>
      <c r="BF398" s="157">
        <f>IF(N398="snížená",J398,0)</f>
        <v>0</v>
      </c>
      <c r="BG398" s="157">
        <f>IF(N398="zákl. přenesená",J398,0)</f>
        <v>0</v>
      </c>
      <c r="BH398" s="157">
        <f>IF(N398="sníž. přenesená",J398,0)</f>
        <v>0</v>
      </c>
      <c r="BI398" s="157">
        <f>IF(N398="nulová",J398,0)</f>
        <v>0</v>
      </c>
      <c r="BJ398" s="18" t="s">
        <v>30</v>
      </c>
      <c r="BK398" s="157">
        <f>ROUND(I398*H398,2)</f>
        <v>0</v>
      </c>
      <c r="BL398" s="18" t="s">
        <v>127</v>
      </c>
      <c r="BM398" s="156" t="s">
        <v>637</v>
      </c>
    </row>
    <row r="399" spans="1:65" s="13" customFormat="1">
      <c r="B399" s="158"/>
      <c r="D399" s="159" t="s">
        <v>129</v>
      </c>
      <c r="E399" s="160" t="s">
        <v>1</v>
      </c>
      <c r="F399" s="161" t="s">
        <v>30</v>
      </c>
      <c r="H399" s="162">
        <v>1</v>
      </c>
      <c r="I399" s="163"/>
      <c r="L399" s="158"/>
      <c r="M399" s="164"/>
      <c r="N399" s="165"/>
      <c r="O399" s="165"/>
      <c r="P399" s="165"/>
      <c r="Q399" s="165"/>
      <c r="R399" s="165"/>
      <c r="S399" s="165"/>
      <c r="T399" s="166"/>
      <c r="AT399" s="160" t="s">
        <v>129</v>
      </c>
      <c r="AU399" s="160" t="s">
        <v>136</v>
      </c>
      <c r="AV399" s="13" t="s">
        <v>82</v>
      </c>
      <c r="AW399" s="13" t="s">
        <v>29</v>
      </c>
      <c r="AX399" s="13" t="s">
        <v>30</v>
      </c>
      <c r="AY399" s="160" t="s">
        <v>121</v>
      </c>
    </row>
    <row r="400" spans="1:65" s="2" customFormat="1" ht="24.2" customHeight="1">
      <c r="A400" s="33"/>
      <c r="B400" s="144"/>
      <c r="C400" s="182" t="s">
        <v>638</v>
      </c>
      <c r="D400" s="182" t="s">
        <v>173</v>
      </c>
      <c r="E400" s="183" t="s">
        <v>639</v>
      </c>
      <c r="F400" s="184" t="s">
        <v>640</v>
      </c>
      <c r="G400" s="185" t="s">
        <v>133</v>
      </c>
      <c r="H400" s="186">
        <v>1</v>
      </c>
      <c r="I400" s="187"/>
      <c r="J400" s="188">
        <f>ROUND(I400*H400,2)</f>
        <v>0</v>
      </c>
      <c r="K400" s="184" t="s">
        <v>134</v>
      </c>
      <c r="L400" s="189"/>
      <c r="M400" s="190" t="s">
        <v>1</v>
      </c>
      <c r="N400" s="191" t="s">
        <v>38</v>
      </c>
      <c r="O400" s="59"/>
      <c r="P400" s="154">
        <f>O400*H400</f>
        <v>0</v>
      </c>
      <c r="Q400" s="154">
        <v>1.3299999999999999E-2</v>
      </c>
      <c r="R400" s="154">
        <f>Q400*H400</f>
        <v>1.3299999999999999E-2</v>
      </c>
      <c r="S400" s="154">
        <v>0</v>
      </c>
      <c r="T400" s="155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56" t="s">
        <v>157</v>
      </c>
      <c r="AT400" s="156" t="s">
        <v>173</v>
      </c>
      <c r="AU400" s="156" t="s">
        <v>136</v>
      </c>
      <c r="AY400" s="18" t="s">
        <v>121</v>
      </c>
      <c r="BE400" s="157">
        <f>IF(N400="základní",J400,0)</f>
        <v>0</v>
      </c>
      <c r="BF400" s="157">
        <f>IF(N400="snížená",J400,0)</f>
        <v>0</v>
      </c>
      <c r="BG400" s="157">
        <f>IF(N400="zákl. přenesená",J400,0)</f>
        <v>0</v>
      </c>
      <c r="BH400" s="157">
        <f>IF(N400="sníž. přenesená",J400,0)</f>
        <v>0</v>
      </c>
      <c r="BI400" s="157">
        <f>IF(N400="nulová",J400,0)</f>
        <v>0</v>
      </c>
      <c r="BJ400" s="18" t="s">
        <v>30</v>
      </c>
      <c r="BK400" s="157">
        <f>ROUND(I400*H400,2)</f>
        <v>0</v>
      </c>
      <c r="BL400" s="18" t="s">
        <v>127</v>
      </c>
      <c r="BM400" s="156" t="s">
        <v>641</v>
      </c>
    </row>
    <row r="401" spans="1:65" s="13" customFormat="1">
      <c r="B401" s="158"/>
      <c r="D401" s="159" t="s">
        <v>129</v>
      </c>
      <c r="E401" s="160" t="s">
        <v>1</v>
      </c>
      <c r="F401" s="161" t="s">
        <v>30</v>
      </c>
      <c r="H401" s="162">
        <v>1</v>
      </c>
      <c r="I401" s="163"/>
      <c r="L401" s="158"/>
      <c r="M401" s="164"/>
      <c r="N401" s="165"/>
      <c r="O401" s="165"/>
      <c r="P401" s="165"/>
      <c r="Q401" s="165"/>
      <c r="R401" s="165"/>
      <c r="S401" s="165"/>
      <c r="T401" s="166"/>
      <c r="AT401" s="160" t="s">
        <v>129</v>
      </c>
      <c r="AU401" s="160" t="s">
        <v>136</v>
      </c>
      <c r="AV401" s="13" t="s">
        <v>82</v>
      </c>
      <c r="AW401" s="13" t="s">
        <v>29</v>
      </c>
      <c r="AX401" s="13" t="s">
        <v>30</v>
      </c>
      <c r="AY401" s="160" t="s">
        <v>121</v>
      </c>
    </row>
    <row r="402" spans="1:65" s="2" customFormat="1" ht="16.5" customHeight="1">
      <c r="A402" s="33"/>
      <c r="B402" s="144"/>
      <c r="C402" s="182" t="s">
        <v>642</v>
      </c>
      <c r="D402" s="182" t="s">
        <v>173</v>
      </c>
      <c r="E402" s="183" t="s">
        <v>643</v>
      </c>
      <c r="F402" s="184" t="s">
        <v>644</v>
      </c>
      <c r="G402" s="185" t="s">
        <v>645</v>
      </c>
      <c r="H402" s="186">
        <v>1</v>
      </c>
      <c r="I402" s="187"/>
      <c r="J402" s="188">
        <f>ROUND(I402*H402,2)</f>
        <v>0</v>
      </c>
      <c r="K402" s="184" t="s">
        <v>1</v>
      </c>
      <c r="L402" s="189"/>
      <c r="M402" s="190" t="s">
        <v>1</v>
      </c>
      <c r="N402" s="191" t="s">
        <v>38</v>
      </c>
      <c r="O402" s="59"/>
      <c r="P402" s="154">
        <f>O402*H402</f>
        <v>0</v>
      </c>
      <c r="Q402" s="154">
        <v>0</v>
      </c>
      <c r="R402" s="154">
        <f>Q402*H402</f>
        <v>0</v>
      </c>
      <c r="S402" s="154">
        <v>0</v>
      </c>
      <c r="T402" s="155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56" t="s">
        <v>157</v>
      </c>
      <c r="AT402" s="156" t="s">
        <v>173</v>
      </c>
      <c r="AU402" s="156" t="s">
        <v>136</v>
      </c>
      <c r="AY402" s="18" t="s">
        <v>121</v>
      </c>
      <c r="BE402" s="157">
        <f>IF(N402="základní",J402,0)</f>
        <v>0</v>
      </c>
      <c r="BF402" s="157">
        <f>IF(N402="snížená",J402,0)</f>
        <v>0</v>
      </c>
      <c r="BG402" s="157">
        <f>IF(N402="zákl. přenesená",J402,0)</f>
        <v>0</v>
      </c>
      <c r="BH402" s="157">
        <f>IF(N402="sníž. přenesená",J402,0)</f>
        <v>0</v>
      </c>
      <c r="BI402" s="157">
        <f>IF(N402="nulová",J402,0)</f>
        <v>0</v>
      </c>
      <c r="BJ402" s="18" t="s">
        <v>30</v>
      </c>
      <c r="BK402" s="157">
        <f>ROUND(I402*H402,2)</f>
        <v>0</v>
      </c>
      <c r="BL402" s="18" t="s">
        <v>127</v>
      </c>
      <c r="BM402" s="156" t="s">
        <v>646</v>
      </c>
    </row>
    <row r="403" spans="1:65" s="13" customFormat="1">
      <c r="B403" s="158"/>
      <c r="D403" s="159" t="s">
        <v>129</v>
      </c>
      <c r="E403" s="160" t="s">
        <v>1</v>
      </c>
      <c r="F403" s="161" t="s">
        <v>30</v>
      </c>
      <c r="H403" s="162">
        <v>1</v>
      </c>
      <c r="I403" s="163"/>
      <c r="L403" s="158"/>
      <c r="M403" s="164"/>
      <c r="N403" s="165"/>
      <c r="O403" s="165"/>
      <c r="P403" s="165"/>
      <c r="Q403" s="165"/>
      <c r="R403" s="165"/>
      <c r="S403" s="165"/>
      <c r="T403" s="166"/>
      <c r="AT403" s="160" t="s">
        <v>129</v>
      </c>
      <c r="AU403" s="160" t="s">
        <v>136</v>
      </c>
      <c r="AV403" s="13" t="s">
        <v>82</v>
      </c>
      <c r="AW403" s="13" t="s">
        <v>29</v>
      </c>
      <c r="AX403" s="13" t="s">
        <v>30</v>
      </c>
      <c r="AY403" s="160" t="s">
        <v>121</v>
      </c>
    </row>
    <row r="404" spans="1:65" s="2" customFormat="1" ht="24.2" customHeight="1">
      <c r="A404" s="33"/>
      <c r="B404" s="144"/>
      <c r="C404" s="145" t="s">
        <v>647</v>
      </c>
      <c r="D404" s="145" t="s">
        <v>123</v>
      </c>
      <c r="E404" s="146" t="s">
        <v>648</v>
      </c>
      <c r="F404" s="147" t="s">
        <v>649</v>
      </c>
      <c r="G404" s="148" t="s">
        <v>133</v>
      </c>
      <c r="H404" s="149">
        <v>1</v>
      </c>
      <c r="I404" s="150"/>
      <c r="J404" s="151">
        <f>ROUND(I404*H404,2)</f>
        <v>0</v>
      </c>
      <c r="K404" s="147" t="s">
        <v>134</v>
      </c>
      <c r="L404" s="34"/>
      <c r="M404" s="152" t="s">
        <v>1</v>
      </c>
      <c r="N404" s="153" t="s">
        <v>38</v>
      </c>
      <c r="O404" s="59"/>
      <c r="P404" s="154">
        <f>O404*H404</f>
        <v>0</v>
      </c>
      <c r="Q404" s="154">
        <v>0.32906000000000002</v>
      </c>
      <c r="R404" s="154">
        <f>Q404*H404</f>
        <v>0.32906000000000002</v>
      </c>
      <c r="S404" s="154">
        <v>0</v>
      </c>
      <c r="T404" s="155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56" t="s">
        <v>127</v>
      </c>
      <c r="AT404" s="156" t="s">
        <v>123</v>
      </c>
      <c r="AU404" s="156" t="s">
        <v>136</v>
      </c>
      <c r="AY404" s="18" t="s">
        <v>121</v>
      </c>
      <c r="BE404" s="157">
        <f>IF(N404="základní",J404,0)</f>
        <v>0</v>
      </c>
      <c r="BF404" s="157">
        <f>IF(N404="snížená",J404,0)</f>
        <v>0</v>
      </c>
      <c r="BG404" s="157">
        <f>IF(N404="zákl. přenesená",J404,0)</f>
        <v>0</v>
      </c>
      <c r="BH404" s="157">
        <f>IF(N404="sníž. přenesená",J404,0)</f>
        <v>0</v>
      </c>
      <c r="BI404" s="157">
        <f>IF(N404="nulová",J404,0)</f>
        <v>0</v>
      </c>
      <c r="BJ404" s="18" t="s">
        <v>30</v>
      </c>
      <c r="BK404" s="157">
        <f>ROUND(I404*H404,2)</f>
        <v>0</v>
      </c>
      <c r="BL404" s="18" t="s">
        <v>127</v>
      </c>
      <c r="BM404" s="156" t="s">
        <v>650</v>
      </c>
    </row>
    <row r="405" spans="1:65" s="13" customFormat="1">
      <c r="B405" s="158"/>
      <c r="D405" s="159" t="s">
        <v>129</v>
      </c>
      <c r="E405" s="160" t="s">
        <v>1</v>
      </c>
      <c r="F405" s="161" t="s">
        <v>30</v>
      </c>
      <c r="H405" s="162">
        <v>1</v>
      </c>
      <c r="I405" s="163"/>
      <c r="L405" s="158"/>
      <c r="M405" s="164"/>
      <c r="N405" s="165"/>
      <c r="O405" s="165"/>
      <c r="P405" s="165"/>
      <c r="Q405" s="165"/>
      <c r="R405" s="165"/>
      <c r="S405" s="165"/>
      <c r="T405" s="166"/>
      <c r="AT405" s="160" t="s">
        <v>129</v>
      </c>
      <c r="AU405" s="160" t="s">
        <v>136</v>
      </c>
      <c r="AV405" s="13" t="s">
        <v>82</v>
      </c>
      <c r="AW405" s="13" t="s">
        <v>29</v>
      </c>
      <c r="AX405" s="13" t="s">
        <v>30</v>
      </c>
      <c r="AY405" s="160" t="s">
        <v>121</v>
      </c>
    </row>
    <row r="406" spans="1:65" s="2" customFormat="1" ht="16.5" customHeight="1">
      <c r="A406" s="33"/>
      <c r="B406" s="144"/>
      <c r="C406" s="182" t="s">
        <v>651</v>
      </c>
      <c r="D406" s="182" t="s">
        <v>173</v>
      </c>
      <c r="E406" s="183" t="s">
        <v>652</v>
      </c>
      <c r="F406" s="184" t="s">
        <v>653</v>
      </c>
      <c r="G406" s="185" t="s">
        <v>133</v>
      </c>
      <c r="H406" s="186">
        <v>1</v>
      </c>
      <c r="I406" s="187"/>
      <c r="J406" s="188">
        <f>ROUND(I406*H406,2)</f>
        <v>0</v>
      </c>
      <c r="K406" s="184" t="s">
        <v>134</v>
      </c>
      <c r="L406" s="189"/>
      <c r="M406" s="190" t="s">
        <v>1</v>
      </c>
      <c r="N406" s="191" t="s">
        <v>38</v>
      </c>
      <c r="O406" s="59"/>
      <c r="P406" s="154">
        <f>O406*H406</f>
        <v>0</v>
      </c>
      <c r="Q406" s="154">
        <v>2.9499999999999998E-2</v>
      </c>
      <c r="R406" s="154">
        <f>Q406*H406</f>
        <v>2.9499999999999998E-2</v>
      </c>
      <c r="S406" s="154">
        <v>0</v>
      </c>
      <c r="T406" s="155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56" t="s">
        <v>157</v>
      </c>
      <c r="AT406" s="156" t="s">
        <v>173</v>
      </c>
      <c r="AU406" s="156" t="s">
        <v>136</v>
      </c>
      <c r="AY406" s="18" t="s">
        <v>121</v>
      </c>
      <c r="BE406" s="157">
        <f>IF(N406="základní",J406,0)</f>
        <v>0</v>
      </c>
      <c r="BF406" s="157">
        <f>IF(N406="snížená",J406,0)</f>
        <v>0</v>
      </c>
      <c r="BG406" s="157">
        <f>IF(N406="zákl. přenesená",J406,0)</f>
        <v>0</v>
      </c>
      <c r="BH406" s="157">
        <f>IF(N406="sníž. přenesená",J406,0)</f>
        <v>0</v>
      </c>
      <c r="BI406" s="157">
        <f>IF(N406="nulová",J406,0)</f>
        <v>0</v>
      </c>
      <c r="BJ406" s="18" t="s">
        <v>30</v>
      </c>
      <c r="BK406" s="157">
        <f>ROUND(I406*H406,2)</f>
        <v>0</v>
      </c>
      <c r="BL406" s="18" t="s">
        <v>127</v>
      </c>
      <c r="BM406" s="156" t="s">
        <v>654</v>
      </c>
    </row>
    <row r="407" spans="1:65" s="13" customFormat="1">
      <c r="B407" s="158"/>
      <c r="D407" s="159" t="s">
        <v>129</v>
      </c>
      <c r="E407" s="160" t="s">
        <v>1</v>
      </c>
      <c r="F407" s="161" t="s">
        <v>30</v>
      </c>
      <c r="H407" s="162">
        <v>1</v>
      </c>
      <c r="I407" s="163"/>
      <c r="L407" s="158"/>
      <c r="M407" s="164"/>
      <c r="N407" s="165"/>
      <c r="O407" s="165"/>
      <c r="P407" s="165"/>
      <c r="Q407" s="165"/>
      <c r="R407" s="165"/>
      <c r="S407" s="165"/>
      <c r="T407" s="166"/>
      <c r="AT407" s="160" t="s">
        <v>129</v>
      </c>
      <c r="AU407" s="160" t="s">
        <v>136</v>
      </c>
      <c r="AV407" s="13" t="s">
        <v>82</v>
      </c>
      <c r="AW407" s="13" t="s">
        <v>29</v>
      </c>
      <c r="AX407" s="13" t="s">
        <v>30</v>
      </c>
      <c r="AY407" s="160" t="s">
        <v>121</v>
      </c>
    </row>
    <row r="408" spans="1:65" s="2" customFormat="1" ht="16.5" customHeight="1">
      <c r="A408" s="33"/>
      <c r="B408" s="144"/>
      <c r="C408" s="182" t="s">
        <v>655</v>
      </c>
      <c r="D408" s="182" t="s">
        <v>173</v>
      </c>
      <c r="E408" s="183" t="s">
        <v>656</v>
      </c>
      <c r="F408" s="184" t="s">
        <v>644</v>
      </c>
      <c r="G408" s="185" t="s">
        <v>645</v>
      </c>
      <c r="H408" s="186">
        <v>1</v>
      </c>
      <c r="I408" s="187"/>
      <c r="J408" s="188">
        <f>ROUND(I408*H408,2)</f>
        <v>0</v>
      </c>
      <c r="K408" s="184" t="s">
        <v>1</v>
      </c>
      <c r="L408" s="189"/>
      <c r="M408" s="190" t="s">
        <v>1</v>
      </c>
      <c r="N408" s="191" t="s">
        <v>38</v>
      </c>
      <c r="O408" s="59"/>
      <c r="P408" s="154">
        <f>O408*H408</f>
        <v>0</v>
      </c>
      <c r="Q408" s="154">
        <v>0</v>
      </c>
      <c r="R408" s="154">
        <f>Q408*H408</f>
        <v>0</v>
      </c>
      <c r="S408" s="154">
        <v>0</v>
      </c>
      <c r="T408" s="155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56" t="s">
        <v>157</v>
      </c>
      <c r="AT408" s="156" t="s">
        <v>173</v>
      </c>
      <c r="AU408" s="156" t="s">
        <v>136</v>
      </c>
      <c r="AY408" s="18" t="s">
        <v>121</v>
      </c>
      <c r="BE408" s="157">
        <f>IF(N408="základní",J408,0)</f>
        <v>0</v>
      </c>
      <c r="BF408" s="157">
        <f>IF(N408="snížená",J408,0)</f>
        <v>0</v>
      </c>
      <c r="BG408" s="157">
        <f>IF(N408="zákl. přenesená",J408,0)</f>
        <v>0</v>
      </c>
      <c r="BH408" s="157">
        <f>IF(N408="sníž. přenesená",J408,0)</f>
        <v>0</v>
      </c>
      <c r="BI408" s="157">
        <f>IF(N408="nulová",J408,0)</f>
        <v>0</v>
      </c>
      <c r="BJ408" s="18" t="s">
        <v>30</v>
      </c>
      <c r="BK408" s="157">
        <f>ROUND(I408*H408,2)</f>
        <v>0</v>
      </c>
      <c r="BL408" s="18" t="s">
        <v>127</v>
      </c>
      <c r="BM408" s="156" t="s">
        <v>657</v>
      </c>
    </row>
    <row r="409" spans="1:65" s="13" customFormat="1">
      <c r="B409" s="158"/>
      <c r="D409" s="159" t="s">
        <v>129</v>
      </c>
      <c r="E409" s="160" t="s">
        <v>1</v>
      </c>
      <c r="F409" s="161" t="s">
        <v>30</v>
      </c>
      <c r="H409" s="162">
        <v>1</v>
      </c>
      <c r="I409" s="163"/>
      <c r="L409" s="158"/>
      <c r="M409" s="164"/>
      <c r="N409" s="165"/>
      <c r="O409" s="165"/>
      <c r="P409" s="165"/>
      <c r="Q409" s="165"/>
      <c r="R409" s="165"/>
      <c r="S409" s="165"/>
      <c r="T409" s="166"/>
      <c r="AT409" s="160" t="s">
        <v>129</v>
      </c>
      <c r="AU409" s="160" t="s">
        <v>136</v>
      </c>
      <c r="AV409" s="13" t="s">
        <v>82</v>
      </c>
      <c r="AW409" s="13" t="s">
        <v>29</v>
      </c>
      <c r="AX409" s="13" t="s">
        <v>30</v>
      </c>
      <c r="AY409" s="160" t="s">
        <v>121</v>
      </c>
    </row>
    <row r="410" spans="1:65" s="2" customFormat="1" ht="16.5" customHeight="1">
      <c r="A410" s="33"/>
      <c r="B410" s="144"/>
      <c r="C410" s="145" t="s">
        <v>658</v>
      </c>
      <c r="D410" s="145" t="s">
        <v>123</v>
      </c>
      <c r="E410" s="146" t="s">
        <v>659</v>
      </c>
      <c r="F410" s="147" t="s">
        <v>660</v>
      </c>
      <c r="G410" s="148" t="s">
        <v>133</v>
      </c>
      <c r="H410" s="149">
        <v>2</v>
      </c>
      <c r="I410" s="150"/>
      <c r="J410" s="151">
        <f>ROUND(I410*H410,2)</f>
        <v>0</v>
      </c>
      <c r="K410" s="147" t="s">
        <v>1</v>
      </c>
      <c r="L410" s="34"/>
      <c r="M410" s="152" t="s">
        <v>1</v>
      </c>
      <c r="N410" s="153" t="s">
        <v>38</v>
      </c>
      <c r="O410" s="59"/>
      <c r="P410" s="154">
        <f>O410*H410</f>
        <v>0</v>
      </c>
      <c r="Q410" s="154">
        <v>2.0000000000000001E-4</v>
      </c>
      <c r="R410" s="154">
        <f>Q410*H410</f>
        <v>4.0000000000000002E-4</v>
      </c>
      <c r="S410" s="154">
        <v>0</v>
      </c>
      <c r="T410" s="155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56" t="s">
        <v>127</v>
      </c>
      <c r="AT410" s="156" t="s">
        <v>123</v>
      </c>
      <c r="AU410" s="156" t="s">
        <v>136</v>
      </c>
      <c r="AY410" s="18" t="s">
        <v>121</v>
      </c>
      <c r="BE410" s="157">
        <f>IF(N410="základní",J410,0)</f>
        <v>0</v>
      </c>
      <c r="BF410" s="157">
        <f>IF(N410="snížená",J410,0)</f>
        <v>0</v>
      </c>
      <c r="BG410" s="157">
        <f>IF(N410="zákl. přenesená",J410,0)</f>
        <v>0</v>
      </c>
      <c r="BH410" s="157">
        <f>IF(N410="sníž. přenesená",J410,0)</f>
        <v>0</v>
      </c>
      <c r="BI410" s="157">
        <f>IF(N410="nulová",J410,0)</f>
        <v>0</v>
      </c>
      <c r="BJ410" s="18" t="s">
        <v>30</v>
      </c>
      <c r="BK410" s="157">
        <f>ROUND(I410*H410,2)</f>
        <v>0</v>
      </c>
      <c r="BL410" s="18" t="s">
        <v>127</v>
      </c>
      <c r="BM410" s="156" t="s">
        <v>661</v>
      </c>
    </row>
    <row r="411" spans="1:65" s="13" customFormat="1">
      <c r="B411" s="158"/>
      <c r="D411" s="159" t="s">
        <v>129</v>
      </c>
      <c r="E411" s="160" t="s">
        <v>1</v>
      </c>
      <c r="F411" s="161" t="s">
        <v>82</v>
      </c>
      <c r="H411" s="162">
        <v>2</v>
      </c>
      <c r="I411" s="163"/>
      <c r="L411" s="158"/>
      <c r="M411" s="164"/>
      <c r="N411" s="165"/>
      <c r="O411" s="165"/>
      <c r="P411" s="165"/>
      <c r="Q411" s="165"/>
      <c r="R411" s="165"/>
      <c r="S411" s="165"/>
      <c r="T411" s="166"/>
      <c r="AT411" s="160" t="s">
        <v>129</v>
      </c>
      <c r="AU411" s="160" t="s">
        <v>136</v>
      </c>
      <c r="AV411" s="13" t="s">
        <v>82</v>
      </c>
      <c r="AW411" s="13" t="s">
        <v>29</v>
      </c>
      <c r="AX411" s="13" t="s">
        <v>30</v>
      </c>
      <c r="AY411" s="160" t="s">
        <v>121</v>
      </c>
    </row>
    <row r="412" spans="1:65" s="2" customFormat="1" ht="24.2" customHeight="1">
      <c r="A412" s="33"/>
      <c r="B412" s="144"/>
      <c r="C412" s="145" t="s">
        <v>662</v>
      </c>
      <c r="D412" s="145" t="s">
        <v>123</v>
      </c>
      <c r="E412" s="146" t="s">
        <v>663</v>
      </c>
      <c r="F412" s="147" t="s">
        <v>664</v>
      </c>
      <c r="G412" s="148" t="s">
        <v>252</v>
      </c>
      <c r="H412" s="149">
        <v>114.6</v>
      </c>
      <c r="I412" s="150"/>
      <c r="J412" s="151">
        <f>ROUND(I412*H412,2)</f>
        <v>0</v>
      </c>
      <c r="K412" s="147" t="s">
        <v>1</v>
      </c>
      <c r="L412" s="34"/>
      <c r="M412" s="152" t="s">
        <v>1</v>
      </c>
      <c r="N412" s="153" t="s">
        <v>38</v>
      </c>
      <c r="O412" s="59"/>
      <c r="P412" s="154">
        <f>O412*H412</f>
        <v>0</v>
      </c>
      <c r="Q412" s="154">
        <v>1.9000000000000001E-4</v>
      </c>
      <c r="R412" s="154">
        <f>Q412*H412</f>
        <v>2.1774000000000002E-2</v>
      </c>
      <c r="S412" s="154">
        <v>0</v>
      </c>
      <c r="T412" s="155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56" t="s">
        <v>127</v>
      </c>
      <c r="AT412" s="156" t="s">
        <v>123</v>
      </c>
      <c r="AU412" s="156" t="s">
        <v>136</v>
      </c>
      <c r="AY412" s="18" t="s">
        <v>121</v>
      </c>
      <c r="BE412" s="157">
        <f>IF(N412="základní",J412,0)</f>
        <v>0</v>
      </c>
      <c r="BF412" s="157">
        <f>IF(N412="snížená",J412,0)</f>
        <v>0</v>
      </c>
      <c r="BG412" s="157">
        <f>IF(N412="zákl. přenesená",J412,0)</f>
        <v>0</v>
      </c>
      <c r="BH412" s="157">
        <f>IF(N412="sníž. přenesená",J412,0)</f>
        <v>0</v>
      </c>
      <c r="BI412" s="157">
        <f>IF(N412="nulová",J412,0)</f>
        <v>0</v>
      </c>
      <c r="BJ412" s="18" t="s">
        <v>30</v>
      </c>
      <c r="BK412" s="157">
        <f>ROUND(I412*H412,2)</f>
        <v>0</v>
      </c>
      <c r="BL412" s="18" t="s">
        <v>127</v>
      </c>
      <c r="BM412" s="156" t="s">
        <v>665</v>
      </c>
    </row>
    <row r="413" spans="1:65" s="13" customFormat="1">
      <c r="B413" s="158"/>
      <c r="D413" s="159" t="s">
        <v>129</v>
      </c>
      <c r="E413" s="160" t="s">
        <v>1</v>
      </c>
      <c r="F413" s="161" t="s">
        <v>666</v>
      </c>
      <c r="H413" s="162">
        <v>114.6</v>
      </c>
      <c r="I413" s="163"/>
      <c r="L413" s="158"/>
      <c r="M413" s="164"/>
      <c r="N413" s="165"/>
      <c r="O413" s="165"/>
      <c r="P413" s="165"/>
      <c r="Q413" s="165"/>
      <c r="R413" s="165"/>
      <c r="S413" s="165"/>
      <c r="T413" s="166"/>
      <c r="AT413" s="160" t="s">
        <v>129</v>
      </c>
      <c r="AU413" s="160" t="s">
        <v>136</v>
      </c>
      <c r="AV413" s="13" t="s">
        <v>82</v>
      </c>
      <c r="AW413" s="13" t="s">
        <v>29</v>
      </c>
      <c r="AX413" s="13" t="s">
        <v>73</v>
      </c>
      <c r="AY413" s="160" t="s">
        <v>121</v>
      </c>
    </row>
    <row r="414" spans="1:65" s="14" customFormat="1">
      <c r="B414" s="167"/>
      <c r="D414" s="159" t="s">
        <v>129</v>
      </c>
      <c r="E414" s="168" t="s">
        <v>1</v>
      </c>
      <c r="F414" s="169" t="s">
        <v>156</v>
      </c>
      <c r="H414" s="170">
        <v>114.6</v>
      </c>
      <c r="I414" s="171"/>
      <c r="L414" s="167"/>
      <c r="M414" s="172"/>
      <c r="N414" s="173"/>
      <c r="O414" s="173"/>
      <c r="P414" s="173"/>
      <c r="Q414" s="173"/>
      <c r="R414" s="173"/>
      <c r="S414" s="173"/>
      <c r="T414" s="174"/>
      <c r="AT414" s="168" t="s">
        <v>129</v>
      </c>
      <c r="AU414" s="168" t="s">
        <v>136</v>
      </c>
      <c r="AV414" s="14" t="s">
        <v>127</v>
      </c>
      <c r="AW414" s="14" t="s">
        <v>29</v>
      </c>
      <c r="AX414" s="14" t="s">
        <v>30</v>
      </c>
      <c r="AY414" s="168" t="s">
        <v>121</v>
      </c>
    </row>
    <row r="415" spans="1:65" s="2" customFormat="1" ht="24.2" customHeight="1">
      <c r="A415" s="33"/>
      <c r="B415" s="144"/>
      <c r="C415" s="145" t="s">
        <v>667</v>
      </c>
      <c r="D415" s="145" t="s">
        <v>123</v>
      </c>
      <c r="E415" s="146" t="s">
        <v>668</v>
      </c>
      <c r="F415" s="147" t="s">
        <v>669</v>
      </c>
      <c r="G415" s="148" t="s">
        <v>252</v>
      </c>
      <c r="H415" s="149">
        <v>55.3</v>
      </c>
      <c r="I415" s="150"/>
      <c r="J415" s="151">
        <f>ROUND(I415*H415,2)</f>
        <v>0</v>
      </c>
      <c r="K415" s="147" t="s">
        <v>1</v>
      </c>
      <c r="L415" s="34"/>
      <c r="M415" s="152" t="s">
        <v>1</v>
      </c>
      <c r="N415" s="153" t="s">
        <v>38</v>
      </c>
      <c r="O415" s="59"/>
      <c r="P415" s="154">
        <f>O415*H415</f>
        <v>0</v>
      </c>
      <c r="Q415" s="154">
        <v>6.9999999999999994E-5</v>
      </c>
      <c r="R415" s="154">
        <f>Q415*H415</f>
        <v>3.8709999999999994E-3</v>
      </c>
      <c r="S415" s="154">
        <v>0</v>
      </c>
      <c r="T415" s="155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56" t="s">
        <v>127</v>
      </c>
      <c r="AT415" s="156" t="s">
        <v>123</v>
      </c>
      <c r="AU415" s="156" t="s">
        <v>136</v>
      </c>
      <c r="AY415" s="18" t="s">
        <v>121</v>
      </c>
      <c r="BE415" s="157">
        <f>IF(N415="základní",J415,0)</f>
        <v>0</v>
      </c>
      <c r="BF415" s="157">
        <f>IF(N415="snížená",J415,0)</f>
        <v>0</v>
      </c>
      <c r="BG415" s="157">
        <f>IF(N415="zákl. přenesená",J415,0)</f>
        <v>0</v>
      </c>
      <c r="BH415" s="157">
        <f>IF(N415="sníž. přenesená",J415,0)</f>
        <v>0</v>
      </c>
      <c r="BI415" s="157">
        <f>IF(N415="nulová",J415,0)</f>
        <v>0</v>
      </c>
      <c r="BJ415" s="18" t="s">
        <v>30</v>
      </c>
      <c r="BK415" s="157">
        <f>ROUND(I415*H415,2)</f>
        <v>0</v>
      </c>
      <c r="BL415" s="18" t="s">
        <v>127</v>
      </c>
      <c r="BM415" s="156" t="s">
        <v>670</v>
      </c>
    </row>
    <row r="416" spans="1:65" s="13" customFormat="1">
      <c r="B416" s="158"/>
      <c r="D416" s="159" t="s">
        <v>129</v>
      </c>
      <c r="E416" s="160" t="s">
        <v>1</v>
      </c>
      <c r="F416" s="161" t="s">
        <v>671</v>
      </c>
      <c r="H416" s="162">
        <v>55.3</v>
      </c>
      <c r="I416" s="163"/>
      <c r="L416" s="158"/>
      <c r="M416" s="164"/>
      <c r="N416" s="165"/>
      <c r="O416" s="165"/>
      <c r="P416" s="165"/>
      <c r="Q416" s="165"/>
      <c r="R416" s="165"/>
      <c r="S416" s="165"/>
      <c r="T416" s="166"/>
      <c r="AT416" s="160" t="s">
        <v>129</v>
      </c>
      <c r="AU416" s="160" t="s">
        <v>136</v>
      </c>
      <c r="AV416" s="13" t="s">
        <v>82</v>
      </c>
      <c r="AW416" s="13" t="s">
        <v>29</v>
      </c>
      <c r="AX416" s="13" t="s">
        <v>30</v>
      </c>
      <c r="AY416" s="160" t="s">
        <v>121</v>
      </c>
    </row>
    <row r="417" spans="1:65" s="2" customFormat="1" ht="16.5" customHeight="1">
      <c r="A417" s="33"/>
      <c r="B417" s="144"/>
      <c r="C417" s="145" t="s">
        <v>672</v>
      </c>
      <c r="D417" s="145" t="s">
        <v>123</v>
      </c>
      <c r="E417" s="146" t="s">
        <v>673</v>
      </c>
      <c r="F417" s="147" t="s">
        <v>674</v>
      </c>
      <c r="G417" s="148" t="s">
        <v>133</v>
      </c>
      <c r="H417" s="149">
        <v>2</v>
      </c>
      <c r="I417" s="150"/>
      <c r="J417" s="151">
        <f>ROUND(I417*H417,2)</f>
        <v>0</v>
      </c>
      <c r="K417" s="147" t="s">
        <v>1</v>
      </c>
      <c r="L417" s="34"/>
      <c r="M417" s="152" t="s">
        <v>1</v>
      </c>
      <c r="N417" s="153" t="s">
        <v>38</v>
      </c>
      <c r="O417" s="59"/>
      <c r="P417" s="154">
        <f>O417*H417</f>
        <v>0</v>
      </c>
      <c r="Q417" s="154">
        <v>5.0000000000000001E-4</v>
      </c>
      <c r="R417" s="154">
        <f>Q417*H417</f>
        <v>1E-3</v>
      </c>
      <c r="S417" s="154">
        <v>0</v>
      </c>
      <c r="T417" s="155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56" t="s">
        <v>127</v>
      </c>
      <c r="AT417" s="156" t="s">
        <v>123</v>
      </c>
      <c r="AU417" s="156" t="s">
        <v>136</v>
      </c>
      <c r="AY417" s="18" t="s">
        <v>121</v>
      </c>
      <c r="BE417" s="157">
        <f>IF(N417="základní",J417,0)</f>
        <v>0</v>
      </c>
      <c r="BF417" s="157">
        <f>IF(N417="snížená",J417,0)</f>
        <v>0</v>
      </c>
      <c r="BG417" s="157">
        <f>IF(N417="zákl. přenesená",J417,0)</f>
        <v>0</v>
      </c>
      <c r="BH417" s="157">
        <f>IF(N417="sníž. přenesená",J417,0)</f>
        <v>0</v>
      </c>
      <c r="BI417" s="157">
        <f>IF(N417="nulová",J417,0)</f>
        <v>0</v>
      </c>
      <c r="BJ417" s="18" t="s">
        <v>30</v>
      </c>
      <c r="BK417" s="157">
        <f>ROUND(I417*H417,2)</f>
        <v>0</v>
      </c>
      <c r="BL417" s="18" t="s">
        <v>127</v>
      </c>
      <c r="BM417" s="156" t="s">
        <v>675</v>
      </c>
    </row>
    <row r="418" spans="1:65" s="13" customFormat="1">
      <c r="B418" s="158"/>
      <c r="D418" s="159" t="s">
        <v>129</v>
      </c>
      <c r="E418" s="160" t="s">
        <v>1</v>
      </c>
      <c r="F418" s="161" t="s">
        <v>82</v>
      </c>
      <c r="H418" s="162">
        <v>2</v>
      </c>
      <c r="I418" s="163"/>
      <c r="L418" s="158"/>
      <c r="M418" s="164"/>
      <c r="N418" s="165"/>
      <c r="O418" s="165"/>
      <c r="P418" s="165"/>
      <c r="Q418" s="165"/>
      <c r="R418" s="165"/>
      <c r="S418" s="165"/>
      <c r="T418" s="166"/>
      <c r="AT418" s="160" t="s">
        <v>129</v>
      </c>
      <c r="AU418" s="160" t="s">
        <v>136</v>
      </c>
      <c r="AV418" s="13" t="s">
        <v>82</v>
      </c>
      <c r="AW418" s="13" t="s">
        <v>29</v>
      </c>
      <c r="AX418" s="13" t="s">
        <v>30</v>
      </c>
      <c r="AY418" s="160" t="s">
        <v>121</v>
      </c>
    </row>
    <row r="419" spans="1:65" s="12" customFormat="1" ht="22.9" customHeight="1">
      <c r="B419" s="131"/>
      <c r="D419" s="132" t="s">
        <v>72</v>
      </c>
      <c r="E419" s="142" t="s">
        <v>159</v>
      </c>
      <c r="F419" s="142" t="s">
        <v>194</v>
      </c>
      <c r="I419" s="134"/>
      <c r="J419" s="143">
        <f>BK419</f>
        <v>0</v>
      </c>
      <c r="L419" s="131"/>
      <c r="M419" s="136"/>
      <c r="N419" s="137"/>
      <c r="O419" s="137"/>
      <c r="P419" s="138">
        <f>SUM(P420:P452)</f>
        <v>0</v>
      </c>
      <c r="Q419" s="137"/>
      <c r="R419" s="138">
        <f>SUM(R420:R452)</f>
        <v>1.6883127999999998</v>
      </c>
      <c r="S419" s="137"/>
      <c r="T419" s="139">
        <f>SUM(T420:T452)</f>
        <v>0</v>
      </c>
      <c r="AR419" s="132" t="s">
        <v>30</v>
      </c>
      <c r="AT419" s="140" t="s">
        <v>72</v>
      </c>
      <c r="AU419" s="140" t="s">
        <v>30</v>
      </c>
      <c r="AY419" s="132" t="s">
        <v>121</v>
      </c>
      <c r="BK419" s="141">
        <f>SUM(BK420:BK452)</f>
        <v>0</v>
      </c>
    </row>
    <row r="420" spans="1:65" s="2" customFormat="1" ht="33" customHeight="1">
      <c r="A420" s="33"/>
      <c r="B420" s="144"/>
      <c r="C420" s="145" t="s">
        <v>676</v>
      </c>
      <c r="D420" s="145" t="s">
        <v>123</v>
      </c>
      <c r="E420" s="146" t="s">
        <v>677</v>
      </c>
      <c r="F420" s="147" t="s">
        <v>678</v>
      </c>
      <c r="G420" s="148" t="s">
        <v>252</v>
      </c>
      <c r="H420" s="149">
        <v>6</v>
      </c>
      <c r="I420" s="150"/>
      <c r="J420" s="151">
        <f>ROUND(I420*H420,2)</f>
        <v>0</v>
      </c>
      <c r="K420" s="147" t="s">
        <v>134</v>
      </c>
      <c r="L420" s="34"/>
      <c r="M420" s="152" t="s">
        <v>1</v>
      </c>
      <c r="N420" s="153" t="s">
        <v>38</v>
      </c>
      <c r="O420" s="59"/>
      <c r="P420" s="154">
        <f>O420*H420</f>
        <v>0</v>
      </c>
      <c r="Q420" s="154">
        <v>0.15540000000000001</v>
      </c>
      <c r="R420" s="154">
        <f>Q420*H420</f>
        <v>0.93240000000000012</v>
      </c>
      <c r="S420" s="154">
        <v>0</v>
      </c>
      <c r="T420" s="155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56" t="s">
        <v>127</v>
      </c>
      <c r="AT420" s="156" t="s">
        <v>123</v>
      </c>
      <c r="AU420" s="156" t="s">
        <v>82</v>
      </c>
      <c r="AY420" s="18" t="s">
        <v>121</v>
      </c>
      <c r="BE420" s="157">
        <f>IF(N420="základní",J420,0)</f>
        <v>0</v>
      </c>
      <c r="BF420" s="157">
        <f>IF(N420="snížená",J420,0)</f>
        <v>0</v>
      </c>
      <c r="BG420" s="157">
        <f>IF(N420="zákl. přenesená",J420,0)</f>
        <v>0</v>
      </c>
      <c r="BH420" s="157">
        <f>IF(N420="sníž. přenesená",J420,0)</f>
        <v>0</v>
      </c>
      <c r="BI420" s="157">
        <f>IF(N420="nulová",J420,0)</f>
        <v>0</v>
      </c>
      <c r="BJ420" s="18" t="s">
        <v>30</v>
      </c>
      <c r="BK420" s="157">
        <f>ROUND(I420*H420,2)</f>
        <v>0</v>
      </c>
      <c r="BL420" s="18" t="s">
        <v>127</v>
      </c>
      <c r="BM420" s="156" t="s">
        <v>679</v>
      </c>
    </row>
    <row r="421" spans="1:65" s="13" customFormat="1">
      <c r="B421" s="158"/>
      <c r="D421" s="159" t="s">
        <v>129</v>
      </c>
      <c r="E421" s="160" t="s">
        <v>1</v>
      </c>
      <c r="F421" s="161" t="s">
        <v>147</v>
      </c>
      <c r="H421" s="162">
        <v>6</v>
      </c>
      <c r="I421" s="163"/>
      <c r="L421" s="158"/>
      <c r="M421" s="164"/>
      <c r="N421" s="165"/>
      <c r="O421" s="165"/>
      <c r="P421" s="165"/>
      <c r="Q421" s="165"/>
      <c r="R421" s="165"/>
      <c r="S421" s="165"/>
      <c r="T421" s="166"/>
      <c r="AT421" s="160" t="s">
        <v>129</v>
      </c>
      <c r="AU421" s="160" t="s">
        <v>82</v>
      </c>
      <c r="AV421" s="13" t="s">
        <v>82</v>
      </c>
      <c r="AW421" s="13" t="s">
        <v>29</v>
      </c>
      <c r="AX421" s="13" t="s">
        <v>30</v>
      </c>
      <c r="AY421" s="160" t="s">
        <v>121</v>
      </c>
    </row>
    <row r="422" spans="1:65" s="2" customFormat="1" ht="16.5" customHeight="1">
      <c r="A422" s="33"/>
      <c r="B422" s="144"/>
      <c r="C422" s="182" t="s">
        <v>680</v>
      </c>
      <c r="D422" s="182" t="s">
        <v>173</v>
      </c>
      <c r="E422" s="183" t="s">
        <v>681</v>
      </c>
      <c r="F422" s="184" t="s">
        <v>682</v>
      </c>
      <c r="G422" s="185" t="s">
        <v>252</v>
      </c>
      <c r="H422" s="186">
        <v>6.06</v>
      </c>
      <c r="I422" s="187"/>
      <c r="J422" s="188">
        <f>ROUND(I422*H422,2)</f>
        <v>0</v>
      </c>
      <c r="K422" s="184" t="s">
        <v>134</v>
      </c>
      <c r="L422" s="189"/>
      <c r="M422" s="190" t="s">
        <v>1</v>
      </c>
      <c r="N422" s="191" t="s">
        <v>38</v>
      </c>
      <c r="O422" s="59"/>
      <c r="P422" s="154">
        <f>O422*H422</f>
        <v>0</v>
      </c>
      <c r="Q422" s="154">
        <v>0.08</v>
      </c>
      <c r="R422" s="154">
        <f>Q422*H422</f>
        <v>0.48479999999999995</v>
      </c>
      <c r="S422" s="154">
        <v>0</v>
      </c>
      <c r="T422" s="155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56" t="s">
        <v>157</v>
      </c>
      <c r="AT422" s="156" t="s">
        <v>173</v>
      </c>
      <c r="AU422" s="156" t="s">
        <v>82</v>
      </c>
      <c r="AY422" s="18" t="s">
        <v>121</v>
      </c>
      <c r="BE422" s="157">
        <f>IF(N422="základní",J422,0)</f>
        <v>0</v>
      </c>
      <c r="BF422" s="157">
        <f>IF(N422="snížená",J422,0)</f>
        <v>0</v>
      </c>
      <c r="BG422" s="157">
        <f>IF(N422="zákl. přenesená",J422,0)</f>
        <v>0</v>
      </c>
      <c r="BH422" s="157">
        <f>IF(N422="sníž. přenesená",J422,0)</f>
        <v>0</v>
      </c>
      <c r="BI422" s="157">
        <f>IF(N422="nulová",J422,0)</f>
        <v>0</v>
      </c>
      <c r="BJ422" s="18" t="s">
        <v>30</v>
      </c>
      <c r="BK422" s="157">
        <f>ROUND(I422*H422,2)</f>
        <v>0</v>
      </c>
      <c r="BL422" s="18" t="s">
        <v>127</v>
      </c>
      <c r="BM422" s="156" t="s">
        <v>683</v>
      </c>
    </row>
    <row r="423" spans="1:65" s="13" customFormat="1">
      <c r="B423" s="158"/>
      <c r="D423" s="159" t="s">
        <v>129</v>
      </c>
      <c r="E423" s="160" t="s">
        <v>1</v>
      </c>
      <c r="F423" s="161" t="s">
        <v>586</v>
      </c>
      <c r="H423" s="162">
        <v>6.06</v>
      </c>
      <c r="I423" s="163"/>
      <c r="L423" s="158"/>
      <c r="M423" s="164"/>
      <c r="N423" s="165"/>
      <c r="O423" s="165"/>
      <c r="P423" s="165"/>
      <c r="Q423" s="165"/>
      <c r="R423" s="165"/>
      <c r="S423" s="165"/>
      <c r="T423" s="166"/>
      <c r="AT423" s="160" t="s">
        <v>129</v>
      </c>
      <c r="AU423" s="160" t="s">
        <v>82</v>
      </c>
      <c r="AV423" s="13" t="s">
        <v>82</v>
      </c>
      <c r="AW423" s="13" t="s">
        <v>29</v>
      </c>
      <c r="AX423" s="13" t="s">
        <v>73</v>
      </c>
      <c r="AY423" s="160" t="s">
        <v>121</v>
      </c>
    </row>
    <row r="424" spans="1:65" s="14" customFormat="1">
      <c r="B424" s="167"/>
      <c r="D424" s="159" t="s">
        <v>129</v>
      </c>
      <c r="E424" s="168" t="s">
        <v>1</v>
      </c>
      <c r="F424" s="169" t="s">
        <v>156</v>
      </c>
      <c r="H424" s="170">
        <v>6.06</v>
      </c>
      <c r="I424" s="171"/>
      <c r="L424" s="167"/>
      <c r="M424" s="172"/>
      <c r="N424" s="173"/>
      <c r="O424" s="173"/>
      <c r="P424" s="173"/>
      <c r="Q424" s="173"/>
      <c r="R424" s="173"/>
      <c r="S424" s="173"/>
      <c r="T424" s="174"/>
      <c r="AT424" s="168" t="s">
        <v>129</v>
      </c>
      <c r="AU424" s="168" t="s">
        <v>82</v>
      </c>
      <c r="AV424" s="14" t="s">
        <v>127</v>
      </c>
      <c r="AW424" s="14" t="s">
        <v>29</v>
      </c>
      <c r="AX424" s="14" t="s">
        <v>30</v>
      </c>
      <c r="AY424" s="168" t="s">
        <v>121</v>
      </c>
    </row>
    <row r="425" spans="1:65" s="2" customFormat="1" ht="24.2" customHeight="1">
      <c r="A425" s="33"/>
      <c r="B425" s="144"/>
      <c r="C425" s="145" t="s">
        <v>684</v>
      </c>
      <c r="D425" s="145" t="s">
        <v>123</v>
      </c>
      <c r="E425" s="146" t="s">
        <v>685</v>
      </c>
      <c r="F425" s="147" t="s">
        <v>686</v>
      </c>
      <c r="G425" s="148" t="s">
        <v>182</v>
      </c>
      <c r="H425" s="149">
        <v>0.12</v>
      </c>
      <c r="I425" s="150"/>
      <c r="J425" s="151">
        <f>ROUND(I425*H425,2)</f>
        <v>0</v>
      </c>
      <c r="K425" s="147" t="s">
        <v>134</v>
      </c>
      <c r="L425" s="34"/>
      <c r="M425" s="152" t="s">
        <v>1</v>
      </c>
      <c r="N425" s="153" t="s">
        <v>38</v>
      </c>
      <c r="O425" s="59"/>
      <c r="P425" s="154">
        <f>O425*H425</f>
        <v>0</v>
      </c>
      <c r="Q425" s="154">
        <v>2.2563399999999998</v>
      </c>
      <c r="R425" s="154">
        <f>Q425*H425</f>
        <v>0.27076079999999997</v>
      </c>
      <c r="S425" s="154">
        <v>0</v>
      </c>
      <c r="T425" s="155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56" t="s">
        <v>127</v>
      </c>
      <c r="AT425" s="156" t="s">
        <v>123</v>
      </c>
      <c r="AU425" s="156" t="s">
        <v>82</v>
      </c>
      <c r="AY425" s="18" t="s">
        <v>121</v>
      </c>
      <c r="BE425" s="157">
        <f>IF(N425="základní",J425,0)</f>
        <v>0</v>
      </c>
      <c r="BF425" s="157">
        <f>IF(N425="snížená",J425,0)</f>
        <v>0</v>
      </c>
      <c r="BG425" s="157">
        <f>IF(N425="zákl. přenesená",J425,0)</f>
        <v>0</v>
      </c>
      <c r="BH425" s="157">
        <f>IF(N425="sníž. přenesená",J425,0)</f>
        <v>0</v>
      </c>
      <c r="BI425" s="157">
        <f>IF(N425="nulová",J425,0)</f>
        <v>0</v>
      </c>
      <c r="BJ425" s="18" t="s">
        <v>30</v>
      </c>
      <c r="BK425" s="157">
        <f>ROUND(I425*H425,2)</f>
        <v>0</v>
      </c>
      <c r="BL425" s="18" t="s">
        <v>127</v>
      </c>
      <c r="BM425" s="156" t="s">
        <v>687</v>
      </c>
    </row>
    <row r="426" spans="1:65" s="13" customFormat="1">
      <c r="B426" s="158"/>
      <c r="D426" s="159" t="s">
        <v>129</v>
      </c>
      <c r="E426" s="160" t="s">
        <v>1</v>
      </c>
      <c r="F426" s="161" t="s">
        <v>688</v>
      </c>
      <c r="H426" s="162">
        <v>0.12</v>
      </c>
      <c r="I426" s="163"/>
      <c r="L426" s="158"/>
      <c r="M426" s="164"/>
      <c r="N426" s="165"/>
      <c r="O426" s="165"/>
      <c r="P426" s="165"/>
      <c r="Q426" s="165"/>
      <c r="R426" s="165"/>
      <c r="S426" s="165"/>
      <c r="T426" s="166"/>
      <c r="AT426" s="160" t="s">
        <v>129</v>
      </c>
      <c r="AU426" s="160" t="s">
        <v>82</v>
      </c>
      <c r="AV426" s="13" t="s">
        <v>82</v>
      </c>
      <c r="AW426" s="13" t="s">
        <v>29</v>
      </c>
      <c r="AX426" s="13" t="s">
        <v>73</v>
      </c>
      <c r="AY426" s="160" t="s">
        <v>121</v>
      </c>
    </row>
    <row r="427" spans="1:65" s="14" customFormat="1">
      <c r="B427" s="167"/>
      <c r="D427" s="159" t="s">
        <v>129</v>
      </c>
      <c r="E427" s="168" t="s">
        <v>1</v>
      </c>
      <c r="F427" s="169" t="s">
        <v>156</v>
      </c>
      <c r="H427" s="170">
        <v>0.12</v>
      </c>
      <c r="I427" s="171"/>
      <c r="L427" s="167"/>
      <c r="M427" s="172"/>
      <c r="N427" s="173"/>
      <c r="O427" s="173"/>
      <c r="P427" s="173"/>
      <c r="Q427" s="173"/>
      <c r="R427" s="173"/>
      <c r="S427" s="173"/>
      <c r="T427" s="174"/>
      <c r="AT427" s="168" t="s">
        <v>129</v>
      </c>
      <c r="AU427" s="168" t="s">
        <v>82</v>
      </c>
      <c r="AV427" s="14" t="s">
        <v>127</v>
      </c>
      <c r="AW427" s="14" t="s">
        <v>29</v>
      </c>
      <c r="AX427" s="14" t="s">
        <v>30</v>
      </c>
      <c r="AY427" s="168" t="s">
        <v>121</v>
      </c>
    </row>
    <row r="428" spans="1:65" s="2" customFormat="1" ht="16.5" customHeight="1">
      <c r="A428" s="33"/>
      <c r="B428" s="144"/>
      <c r="C428" s="145" t="s">
        <v>172</v>
      </c>
      <c r="D428" s="145" t="s">
        <v>123</v>
      </c>
      <c r="E428" s="146" t="s">
        <v>689</v>
      </c>
      <c r="F428" s="147" t="s">
        <v>690</v>
      </c>
      <c r="G428" s="148" t="s">
        <v>252</v>
      </c>
      <c r="H428" s="149">
        <v>17.2</v>
      </c>
      <c r="I428" s="150"/>
      <c r="J428" s="151">
        <f>ROUND(I428*H428,2)</f>
        <v>0</v>
      </c>
      <c r="K428" s="147" t="s">
        <v>134</v>
      </c>
      <c r="L428" s="34"/>
      <c r="M428" s="152" t="s">
        <v>1</v>
      </c>
      <c r="N428" s="153" t="s">
        <v>38</v>
      </c>
      <c r="O428" s="59"/>
      <c r="P428" s="154">
        <f>O428*H428</f>
        <v>0</v>
      </c>
      <c r="Q428" s="154">
        <v>0</v>
      </c>
      <c r="R428" s="154">
        <f>Q428*H428</f>
        <v>0</v>
      </c>
      <c r="S428" s="154">
        <v>0</v>
      </c>
      <c r="T428" s="155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56" t="s">
        <v>127</v>
      </c>
      <c r="AT428" s="156" t="s">
        <v>123</v>
      </c>
      <c r="AU428" s="156" t="s">
        <v>82</v>
      </c>
      <c r="AY428" s="18" t="s">
        <v>121</v>
      </c>
      <c r="BE428" s="157">
        <f>IF(N428="základní",J428,0)</f>
        <v>0</v>
      </c>
      <c r="BF428" s="157">
        <f>IF(N428="snížená",J428,0)</f>
        <v>0</v>
      </c>
      <c r="BG428" s="157">
        <f>IF(N428="zákl. přenesená",J428,0)</f>
        <v>0</v>
      </c>
      <c r="BH428" s="157">
        <f>IF(N428="sníž. přenesená",J428,0)</f>
        <v>0</v>
      </c>
      <c r="BI428" s="157">
        <f>IF(N428="nulová",J428,0)</f>
        <v>0</v>
      </c>
      <c r="BJ428" s="18" t="s">
        <v>30</v>
      </c>
      <c r="BK428" s="157">
        <f>ROUND(I428*H428,2)</f>
        <v>0</v>
      </c>
      <c r="BL428" s="18" t="s">
        <v>127</v>
      </c>
      <c r="BM428" s="156" t="s">
        <v>691</v>
      </c>
    </row>
    <row r="429" spans="1:65" s="15" customFormat="1">
      <c r="B429" s="175"/>
      <c r="D429" s="159" t="s">
        <v>129</v>
      </c>
      <c r="E429" s="176" t="s">
        <v>1</v>
      </c>
      <c r="F429" s="177" t="s">
        <v>692</v>
      </c>
      <c r="H429" s="176" t="s">
        <v>1</v>
      </c>
      <c r="I429" s="178"/>
      <c r="L429" s="175"/>
      <c r="M429" s="179"/>
      <c r="N429" s="180"/>
      <c r="O429" s="180"/>
      <c r="P429" s="180"/>
      <c r="Q429" s="180"/>
      <c r="R429" s="180"/>
      <c r="S429" s="180"/>
      <c r="T429" s="181"/>
      <c r="AT429" s="176" t="s">
        <v>129</v>
      </c>
      <c r="AU429" s="176" t="s">
        <v>82</v>
      </c>
      <c r="AV429" s="15" t="s">
        <v>30</v>
      </c>
      <c r="AW429" s="15" t="s">
        <v>29</v>
      </c>
      <c r="AX429" s="15" t="s">
        <v>73</v>
      </c>
      <c r="AY429" s="176" t="s">
        <v>121</v>
      </c>
    </row>
    <row r="430" spans="1:65" s="13" customFormat="1">
      <c r="B430" s="158"/>
      <c r="D430" s="159" t="s">
        <v>129</v>
      </c>
      <c r="E430" s="160" t="s">
        <v>1</v>
      </c>
      <c r="F430" s="161" t="s">
        <v>693</v>
      </c>
      <c r="H430" s="162">
        <v>4.4000000000000004</v>
      </c>
      <c r="I430" s="163"/>
      <c r="L430" s="158"/>
      <c r="M430" s="164"/>
      <c r="N430" s="165"/>
      <c r="O430" s="165"/>
      <c r="P430" s="165"/>
      <c r="Q430" s="165"/>
      <c r="R430" s="165"/>
      <c r="S430" s="165"/>
      <c r="T430" s="166"/>
      <c r="AT430" s="160" t="s">
        <v>129</v>
      </c>
      <c r="AU430" s="160" t="s">
        <v>82</v>
      </c>
      <c r="AV430" s="13" t="s">
        <v>82</v>
      </c>
      <c r="AW430" s="13" t="s">
        <v>29</v>
      </c>
      <c r="AX430" s="13" t="s">
        <v>73</v>
      </c>
      <c r="AY430" s="160" t="s">
        <v>121</v>
      </c>
    </row>
    <row r="431" spans="1:65" s="15" customFormat="1">
      <c r="B431" s="175"/>
      <c r="D431" s="159" t="s">
        <v>129</v>
      </c>
      <c r="E431" s="176" t="s">
        <v>1</v>
      </c>
      <c r="F431" s="177" t="s">
        <v>692</v>
      </c>
      <c r="H431" s="176" t="s">
        <v>1</v>
      </c>
      <c r="I431" s="178"/>
      <c r="L431" s="175"/>
      <c r="M431" s="179"/>
      <c r="N431" s="180"/>
      <c r="O431" s="180"/>
      <c r="P431" s="180"/>
      <c r="Q431" s="180"/>
      <c r="R431" s="180"/>
      <c r="S431" s="180"/>
      <c r="T431" s="181"/>
      <c r="AT431" s="176" t="s">
        <v>129</v>
      </c>
      <c r="AU431" s="176" t="s">
        <v>82</v>
      </c>
      <c r="AV431" s="15" t="s">
        <v>30</v>
      </c>
      <c r="AW431" s="15" t="s">
        <v>29</v>
      </c>
      <c r="AX431" s="15" t="s">
        <v>73</v>
      </c>
      <c r="AY431" s="176" t="s">
        <v>121</v>
      </c>
    </row>
    <row r="432" spans="1:65" s="13" customFormat="1">
      <c r="B432" s="158"/>
      <c r="D432" s="159" t="s">
        <v>129</v>
      </c>
      <c r="E432" s="160" t="s">
        <v>1</v>
      </c>
      <c r="F432" s="161" t="s">
        <v>483</v>
      </c>
      <c r="H432" s="162">
        <v>6.4</v>
      </c>
      <c r="I432" s="163"/>
      <c r="L432" s="158"/>
      <c r="M432" s="164"/>
      <c r="N432" s="165"/>
      <c r="O432" s="165"/>
      <c r="P432" s="165"/>
      <c r="Q432" s="165"/>
      <c r="R432" s="165"/>
      <c r="S432" s="165"/>
      <c r="T432" s="166"/>
      <c r="AT432" s="160" t="s">
        <v>129</v>
      </c>
      <c r="AU432" s="160" t="s">
        <v>82</v>
      </c>
      <c r="AV432" s="13" t="s">
        <v>82</v>
      </c>
      <c r="AW432" s="13" t="s">
        <v>29</v>
      </c>
      <c r="AX432" s="13" t="s">
        <v>73</v>
      </c>
      <c r="AY432" s="160" t="s">
        <v>121</v>
      </c>
    </row>
    <row r="433" spans="1:65" s="15" customFormat="1">
      <c r="B433" s="175"/>
      <c r="D433" s="159" t="s">
        <v>129</v>
      </c>
      <c r="E433" s="176" t="s">
        <v>1</v>
      </c>
      <c r="F433" s="177" t="s">
        <v>694</v>
      </c>
      <c r="H433" s="176" t="s">
        <v>1</v>
      </c>
      <c r="I433" s="178"/>
      <c r="L433" s="175"/>
      <c r="M433" s="179"/>
      <c r="N433" s="180"/>
      <c r="O433" s="180"/>
      <c r="P433" s="180"/>
      <c r="Q433" s="180"/>
      <c r="R433" s="180"/>
      <c r="S433" s="180"/>
      <c r="T433" s="181"/>
      <c r="AT433" s="176" t="s">
        <v>129</v>
      </c>
      <c r="AU433" s="176" t="s">
        <v>82</v>
      </c>
      <c r="AV433" s="15" t="s">
        <v>30</v>
      </c>
      <c r="AW433" s="15" t="s">
        <v>29</v>
      </c>
      <c r="AX433" s="15" t="s">
        <v>73</v>
      </c>
      <c r="AY433" s="176" t="s">
        <v>121</v>
      </c>
    </row>
    <row r="434" spans="1:65" s="13" customFormat="1">
      <c r="B434" s="158"/>
      <c r="D434" s="159" t="s">
        <v>129</v>
      </c>
      <c r="E434" s="160" t="s">
        <v>1</v>
      </c>
      <c r="F434" s="161" t="s">
        <v>483</v>
      </c>
      <c r="H434" s="162">
        <v>6.4</v>
      </c>
      <c r="I434" s="163"/>
      <c r="L434" s="158"/>
      <c r="M434" s="164"/>
      <c r="N434" s="165"/>
      <c r="O434" s="165"/>
      <c r="P434" s="165"/>
      <c r="Q434" s="165"/>
      <c r="R434" s="165"/>
      <c r="S434" s="165"/>
      <c r="T434" s="166"/>
      <c r="AT434" s="160" t="s">
        <v>129</v>
      </c>
      <c r="AU434" s="160" t="s">
        <v>82</v>
      </c>
      <c r="AV434" s="13" t="s">
        <v>82</v>
      </c>
      <c r="AW434" s="13" t="s">
        <v>29</v>
      </c>
      <c r="AX434" s="13" t="s">
        <v>73</v>
      </c>
      <c r="AY434" s="160" t="s">
        <v>121</v>
      </c>
    </row>
    <row r="435" spans="1:65" s="14" customFormat="1">
      <c r="B435" s="167"/>
      <c r="D435" s="159" t="s">
        <v>129</v>
      </c>
      <c r="E435" s="168" t="s">
        <v>1</v>
      </c>
      <c r="F435" s="169" t="s">
        <v>156</v>
      </c>
      <c r="H435" s="170">
        <v>17.2</v>
      </c>
      <c r="I435" s="171"/>
      <c r="L435" s="167"/>
      <c r="M435" s="172"/>
      <c r="N435" s="173"/>
      <c r="O435" s="173"/>
      <c r="P435" s="173"/>
      <c r="Q435" s="173"/>
      <c r="R435" s="173"/>
      <c r="S435" s="173"/>
      <c r="T435" s="174"/>
      <c r="AT435" s="168" t="s">
        <v>129</v>
      </c>
      <c r="AU435" s="168" t="s">
        <v>82</v>
      </c>
      <c r="AV435" s="14" t="s">
        <v>127</v>
      </c>
      <c r="AW435" s="14" t="s">
        <v>29</v>
      </c>
      <c r="AX435" s="14" t="s">
        <v>30</v>
      </c>
      <c r="AY435" s="168" t="s">
        <v>121</v>
      </c>
    </row>
    <row r="436" spans="1:65" s="2" customFormat="1" ht="16.5" customHeight="1">
      <c r="A436" s="33"/>
      <c r="B436" s="144"/>
      <c r="C436" s="145" t="s">
        <v>695</v>
      </c>
      <c r="D436" s="145" t="s">
        <v>123</v>
      </c>
      <c r="E436" s="146" t="s">
        <v>696</v>
      </c>
      <c r="F436" s="147" t="s">
        <v>697</v>
      </c>
      <c r="G436" s="148" t="s">
        <v>252</v>
      </c>
      <c r="H436" s="149">
        <v>4.4000000000000004</v>
      </c>
      <c r="I436" s="150"/>
      <c r="J436" s="151">
        <f>ROUND(I436*H436,2)</f>
        <v>0</v>
      </c>
      <c r="K436" s="147" t="s">
        <v>1</v>
      </c>
      <c r="L436" s="34"/>
      <c r="M436" s="152" t="s">
        <v>1</v>
      </c>
      <c r="N436" s="153" t="s">
        <v>38</v>
      </c>
      <c r="O436" s="59"/>
      <c r="P436" s="154">
        <f>O436*H436</f>
        <v>0</v>
      </c>
      <c r="Q436" s="154">
        <v>8.0000000000000007E-5</v>
      </c>
      <c r="R436" s="154">
        <f>Q436*H436</f>
        <v>3.5200000000000005E-4</v>
      </c>
      <c r="S436" s="154">
        <v>0</v>
      </c>
      <c r="T436" s="155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56" t="s">
        <v>127</v>
      </c>
      <c r="AT436" s="156" t="s">
        <v>123</v>
      </c>
      <c r="AU436" s="156" t="s">
        <v>82</v>
      </c>
      <c r="AY436" s="18" t="s">
        <v>121</v>
      </c>
      <c r="BE436" s="157">
        <f>IF(N436="základní",J436,0)</f>
        <v>0</v>
      </c>
      <c r="BF436" s="157">
        <f>IF(N436="snížená",J436,0)</f>
        <v>0</v>
      </c>
      <c r="BG436" s="157">
        <f>IF(N436="zákl. přenesená",J436,0)</f>
        <v>0</v>
      </c>
      <c r="BH436" s="157">
        <f>IF(N436="sníž. přenesená",J436,0)</f>
        <v>0</v>
      </c>
      <c r="BI436" s="157">
        <f>IF(N436="nulová",J436,0)</f>
        <v>0</v>
      </c>
      <c r="BJ436" s="18" t="s">
        <v>30</v>
      </c>
      <c r="BK436" s="157">
        <f>ROUND(I436*H436,2)</f>
        <v>0</v>
      </c>
      <c r="BL436" s="18" t="s">
        <v>127</v>
      </c>
      <c r="BM436" s="156" t="s">
        <v>698</v>
      </c>
    </row>
    <row r="437" spans="1:65" s="13" customFormat="1">
      <c r="B437" s="158"/>
      <c r="D437" s="159" t="s">
        <v>129</v>
      </c>
      <c r="E437" s="160" t="s">
        <v>1</v>
      </c>
      <c r="F437" s="161" t="s">
        <v>693</v>
      </c>
      <c r="H437" s="162">
        <v>4.4000000000000004</v>
      </c>
      <c r="I437" s="163"/>
      <c r="L437" s="158"/>
      <c r="M437" s="164"/>
      <c r="N437" s="165"/>
      <c r="O437" s="165"/>
      <c r="P437" s="165"/>
      <c r="Q437" s="165"/>
      <c r="R437" s="165"/>
      <c r="S437" s="165"/>
      <c r="T437" s="166"/>
      <c r="AT437" s="160" t="s">
        <v>129</v>
      </c>
      <c r="AU437" s="160" t="s">
        <v>82</v>
      </c>
      <c r="AV437" s="13" t="s">
        <v>82</v>
      </c>
      <c r="AW437" s="13" t="s">
        <v>29</v>
      </c>
      <c r="AX437" s="13" t="s">
        <v>73</v>
      </c>
      <c r="AY437" s="160" t="s">
        <v>121</v>
      </c>
    </row>
    <row r="438" spans="1:65" s="14" customFormat="1">
      <c r="B438" s="167"/>
      <c r="D438" s="159" t="s">
        <v>129</v>
      </c>
      <c r="E438" s="168" t="s">
        <v>1</v>
      </c>
      <c r="F438" s="169" t="s">
        <v>156</v>
      </c>
      <c r="H438" s="170">
        <v>4.4000000000000004</v>
      </c>
      <c r="I438" s="171"/>
      <c r="L438" s="167"/>
      <c r="M438" s="172"/>
      <c r="N438" s="173"/>
      <c r="O438" s="173"/>
      <c r="P438" s="173"/>
      <c r="Q438" s="173"/>
      <c r="R438" s="173"/>
      <c r="S438" s="173"/>
      <c r="T438" s="174"/>
      <c r="AT438" s="168" t="s">
        <v>129</v>
      </c>
      <c r="AU438" s="168" t="s">
        <v>82</v>
      </c>
      <c r="AV438" s="14" t="s">
        <v>127</v>
      </c>
      <c r="AW438" s="14" t="s">
        <v>29</v>
      </c>
      <c r="AX438" s="14" t="s">
        <v>30</v>
      </c>
      <c r="AY438" s="168" t="s">
        <v>121</v>
      </c>
    </row>
    <row r="439" spans="1:65" s="2" customFormat="1" ht="21.75" customHeight="1">
      <c r="A439" s="33"/>
      <c r="B439" s="144"/>
      <c r="C439" s="145" t="s">
        <v>699</v>
      </c>
      <c r="D439" s="145" t="s">
        <v>123</v>
      </c>
      <c r="E439" s="146" t="s">
        <v>700</v>
      </c>
      <c r="F439" s="147" t="s">
        <v>701</v>
      </c>
      <c r="G439" s="148" t="s">
        <v>176</v>
      </c>
      <c r="H439" s="149">
        <v>7.8040000000000003</v>
      </c>
      <c r="I439" s="150"/>
      <c r="J439" s="151">
        <f>ROUND(I439*H439,2)</f>
        <v>0</v>
      </c>
      <c r="K439" s="147" t="s">
        <v>134</v>
      </c>
      <c r="L439" s="34"/>
      <c r="M439" s="152" t="s">
        <v>1</v>
      </c>
      <c r="N439" s="153" t="s">
        <v>38</v>
      </c>
      <c r="O439" s="59"/>
      <c r="P439" s="154">
        <f>O439*H439</f>
        <v>0</v>
      </c>
      <c r="Q439" s="154">
        <v>0</v>
      </c>
      <c r="R439" s="154">
        <f>Q439*H439</f>
        <v>0</v>
      </c>
      <c r="S439" s="154">
        <v>0</v>
      </c>
      <c r="T439" s="155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56" t="s">
        <v>127</v>
      </c>
      <c r="AT439" s="156" t="s">
        <v>123</v>
      </c>
      <c r="AU439" s="156" t="s">
        <v>82</v>
      </c>
      <c r="AY439" s="18" t="s">
        <v>121</v>
      </c>
      <c r="BE439" s="157">
        <f>IF(N439="základní",J439,0)</f>
        <v>0</v>
      </c>
      <c r="BF439" s="157">
        <f>IF(N439="snížená",J439,0)</f>
        <v>0</v>
      </c>
      <c r="BG439" s="157">
        <f>IF(N439="zákl. přenesená",J439,0)</f>
        <v>0</v>
      </c>
      <c r="BH439" s="157">
        <f>IF(N439="sníž. přenesená",J439,0)</f>
        <v>0</v>
      </c>
      <c r="BI439" s="157">
        <f>IF(N439="nulová",J439,0)</f>
        <v>0</v>
      </c>
      <c r="BJ439" s="18" t="s">
        <v>30</v>
      </c>
      <c r="BK439" s="157">
        <f>ROUND(I439*H439,2)</f>
        <v>0</v>
      </c>
      <c r="BL439" s="18" t="s">
        <v>127</v>
      </c>
      <c r="BM439" s="156" t="s">
        <v>702</v>
      </c>
    </row>
    <row r="440" spans="1:65" s="13" customFormat="1">
      <c r="B440" s="158"/>
      <c r="D440" s="159" t="s">
        <v>129</v>
      </c>
      <c r="E440" s="160" t="s">
        <v>1</v>
      </c>
      <c r="F440" s="161" t="s">
        <v>703</v>
      </c>
      <c r="H440" s="162">
        <v>7.8040000000000003</v>
      </c>
      <c r="I440" s="163"/>
      <c r="L440" s="158"/>
      <c r="M440" s="164"/>
      <c r="N440" s="165"/>
      <c r="O440" s="165"/>
      <c r="P440" s="165"/>
      <c r="Q440" s="165"/>
      <c r="R440" s="165"/>
      <c r="S440" s="165"/>
      <c r="T440" s="166"/>
      <c r="AT440" s="160" t="s">
        <v>129</v>
      </c>
      <c r="AU440" s="160" t="s">
        <v>82</v>
      </c>
      <c r="AV440" s="13" t="s">
        <v>82</v>
      </c>
      <c r="AW440" s="13" t="s">
        <v>29</v>
      </c>
      <c r="AX440" s="13" t="s">
        <v>30</v>
      </c>
      <c r="AY440" s="160" t="s">
        <v>121</v>
      </c>
    </row>
    <row r="441" spans="1:65" s="2" customFormat="1" ht="24.2" customHeight="1">
      <c r="A441" s="33"/>
      <c r="B441" s="144"/>
      <c r="C441" s="145" t="s">
        <v>704</v>
      </c>
      <c r="D441" s="145" t="s">
        <v>123</v>
      </c>
      <c r="E441" s="146" t="s">
        <v>705</v>
      </c>
      <c r="F441" s="147" t="s">
        <v>706</v>
      </c>
      <c r="G441" s="148" t="s">
        <v>176</v>
      </c>
      <c r="H441" s="149">
        <v>46.823999999999998</v>
      </c>
      <c r="I441" s="150"/>
      <c r="J441" s="151">
        <f>ROUND(I441*H441,2)</f>
        <v>0</v>
      </c>
      <c r="K441" s="147" t="s">
        <v>134</v>
      </c>
      <c r="L441" s="34"/>
      <c r="M441" s="152" t="s">
        <v>1</v>
      </c>
      <c r="N441" s="153" t="s">
        <v>38</v>
      </c>
      <c r="O441" s="59"/>
      <c r="P441" s="154">
        <f>O441*H441</f>
        <v>0</v>
      </c>
      <c r="Q441" s="154">
        <v>0</v>
      </c>
      <c r="R441" s="154">
        <f>Q441*H441</f>
        <v>0</v>
      </c>
      <c r="S441" s="154">
        <v>0</v>
      </c>
      <c r="T441" s="155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56" t="s">
        <v>127</v>
      </c>
      <c r="AT441" s="156" t="s">
        <v>123</v>
      </c>
      <c r="AU441" s="156" t="s">
        <v>82</v>
      </c>
      <c r="AY441" s="18" t="s">
        <v>121</v>
      </c>
      <c r="BE441" s="157">
        <f>IF(N441="základní",J441,0)</f>
        <v>0</v>
      </c>
      <c r="BF441" s="157">
        <f>IF(N441="snížená",J441,0)</f>
        <v>0</v>
      </c>
      <c r="BG441" s="157">
        <f>IF(N441="zákl. přenesená",J441,0)</f>
        <v>0</v>
      </c>
      <c r="BH441" s="157">
        <f>IF(N441="sníž. přenesená",J441,0)</f>
        <v>0</v>
      </c>
      <c r="BI441" s="157">
        <f>IF(N441="nulová",J441,0)</f>
        <v>0</v>
      </c>
      <c r="BJ441" s="18" t="s">
        <v>30</v>
      </c>
      <c r="BK441" s="157">
        <f>ROUND(I441*H441,2)</f>
        <v>0</v>
      </c>
      <c r="BL441" s="18" t="s">
        <v>127</v>
      </c>
      <c r="BM441" s="156" t="s">
        <v>707</v>
      </c>
    </row>
    <row r="442" spans="1:65" s="13" customFormat="1">
      <c r="B442" s="158"/>
      <c r="D442" s="159" t="s">
        <v>129</v>
      </c>
      <c r="E442" s="160" t="s">
        <v>1</v>
      </c>
      <c r="F442" s="161" t="s">
        <v>708</v>
      </c>
      <c r="H442" s="162">
        <v>46.823999999999998</v>
      </c>
      <c r="I442" s="163"/>
      <c r="L442" s="158"/>
      <c r="M442" s="164"/>
      <c r="N442" s="165"/>
      <c r="O442" s="165"/>
      <c r="P442" s="165"/>
      <c r="Q442" s="165"/>
      <c r="R442" s="165"/>
      <c r="S442" s="165"/>
      <c r="T442" s="166"/>
      <c r="AT442" s="160" t="s">
        <v>129</v>
      </c>
      <c r="AU442" s="160" t="s">
        <v>82</v>
      </c>
      <c r="AV442" s="13" t="s">
        <v>82</v>
      </c>
      <c r="AW442" s="13" t="s">
        <v>29</v>
      </c>
      <c r="AX442" s="13" t="s">
        <v>73</v>
      </c>
      <c r="AY442" s="160" t="s">
        <v>121</v>
      </c>
    </row>
    <row r="443" spans="1:65" s="14" customFormat="1">
      <c r="B443" s="167"/>
      <c r="D443" s="159" t="s">
        <v>129</v>
      </c>
      <c r="E443" s="168" t="s">
        <v>1</v>
      </c>
      <c r="F443" s="169" t="s">
        <v>156</v>
      </c>
      <c r="H443" s="170">
        <v>46.823999999999998</v>
      </c>
      <c r="I443" s="171"/>
      <c r="L443" s="167"/>
      <c r="M443" s="172"/>
      <c r="N443" s="173"/>
      <c r="O443" s="173"/>
      <c r="P443" s="173"/>
      <c r="Q443" s="173"/>
      <c r="R443" s="173"/>
      <c r="S443" s="173"/>
      <c r="T443" s="174"/>
      <c r="AT443" s="168" t="s">
        <v>129</v>
      </c>
      <c r="AU443" s="168" t="s">
        <v>82</v>
      </c>
      <c r="AV443" s="14" t="s">
        <v>127</v>
      </c>
      <c r="AW443" s="14" t="s">
        <v>29</v>
      </c>
      <c r="AX443" s="14" t="s">
        <v>30</v>
      </c>
      <c r="AY443" s="168" t="s">
        <v>121</v>
      </c>
    </row>
    <row r="444" spans="1:65" s="2" customFormat="1" ht="16.5" customHeight="1">
      <c r="A444" s="33"/>
      <c r="B444" s="144"/>
      <c r="C444" s="145" t="s">
        <v>709</v>
      </c>
      <c r="D444" s="145" t="s">
        <v>123</v>
      </c>
      <c r="E444" s="146" t="s">
        <v>710</v>
      </c>
      <c r="F444" s="147" t="s">
        <v>711</v>
      </c>
      <c r="G444" s="148" t="s">
        <v>176</v>
      </c>
      <c r="H444" s="149">
        <v>0.58199999999999996</v>
      </c>
      <c r="I444" s="150"/>
      <c r="J444" s="151">
        <f>ROUND(I444*H444,2)</f>
        <v>0</v>
      </c>
      <c r="K444" s="147" t="s">
        <v>1</v>
      </c>
      <c r="L444" s="34"/>
      <c r="M444" s="152" t="s">
        <v>1</v>
      </c>
      <c r="N444" s="153" t="s">
        <v>38</v>
      </c>
      <c r="O444" s="59"/>
      <c r="P444" s="154">
        <f>O444*H444</f>
        <v>0</v>
      </c>
      <c r="Q444" s="154">
        <v>0</v>
      </c>
      <c r="R444" s="154">
        <f>Q444*H444</f>
        <v>0</v>
      </c>
      <c r="S444" s="154">
        <v>0</v>
      </c>
      <c r="T444" s="155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56" t="s">
        <v>127</v>
      </c>
      <c r="AT444" s="156" t="s">
        <v>123</v>
      </c>
      <c r="AU444" s="156" t="s">
        <v>82</v>
      </c>
      <c r="AY444" s="18" t="s">
        <v>121</v>
      </c>
      <c r="BE444" s="157">
        <f>IF(N444="základní",J444,0)</f>
        <v>0</v>
      </c>
      <c r="BF444" s="157">
        <f>IF(N444="snížená",J444,0)</f>
        <v>0</v>
      </c>
      <c r="BG444" s="157">
        <f>IF(N444="zákl. přenesená",J444,0)</f>
        <v>0</v>
      </c>
      <c r="BH444" s="157">
        <f>IF(N444="sníž. přenesená",J444,0)</f>
        <v>0</v>
      </c>
      <c r="BI444" s="157">
        <f>IF(N444="nulová",J444,0)</f>
        <v>0</v>
      </c>
      <c r="BJ444" s="18" t="s">
        <v>30</v>
      </c>
      <c r="BK444" s="157">
        <f>ROUND(I444*H444,2)</f>
        <v>0</v>
      </c>
      <c r="BL444" s="18" t="s">
        <v>127</v>
      </c>
      <c r="BM444" s="156" t="s">
        <v>712</v>
      </c>
    </row>
    <row r="445" spans="1:65" s="13" customFormat="1">
      <c r="B445" s="158"/>
      <c r="D445" s="159" t="s">
        <v>129</v>
      </c>
      <c r="E445" s="160" t="s">
        <v>1</v>
      </c>
      <c r="F445" s="161" t="s">
        <v>713</v>
      </c>
      <c r="H445" s="162">
        <v>0.58199999999999996</v>
      </c>
      <c r="I445" s="163"/>
      <c r="L445" s="158"/>
      <c r="M445" s="164"/>
      <c r="N445" s="165"/>
      <c r="O445" s="165"/>
      <c r="P445" s="165"/>
      <c r="Q445" s="165"/>
      <c r="R445" s="165"/>
      <c r="S445" s="165"/>
      <c r="T445" s="166"/>
      <c r="AT445" s="160" t="s">
        <v>129</v>
      </c>
      <c r="AU445" s="160" t="s">
        <v>82</v>
      </c>
      <c r="AV445" s="13" t="s">
        <v>82</v>
      </c>
      <c r="AW445" s="13" t="s">
        <v>29</v>
      </c>
      <c r="AX445" s="13" t="s">
        <v>73</v>
      </c>
      <c r="AY445" s="160" t="s">
        <v>121</v>
      </c>
    </row>
    <row r="446" spans="1:65" s="14" customFormat="1">
      <c r="B446" s="167"/>
      <c r="D446" s="159" t="s">
        <v>129</v>
      </c>
      <c r="E446" s="168" t="s">
        <v>1</v>
      </c>
      <c r="F446" s="169" t="s">
        <v>156</v>
      </c>
      <c r="H446" s="170">
        <v>0.58199999999999996</v>
      </c>
      <c r="I446" s="171"/>
      <c r="L446" s="167"/>
      <c r="M446" s="172"/>
      <c r="N446" s="173"/>
      <c r="O446" s="173"/>
      <c r="P446" s="173"/>
      <c r="Q446" s="173"/>
      <c r="R446" s="173"/>
      <c r="S446" s="173"/>
      <c r="T446" s="174"/>
      <c r="AT446" s="168" t="s">
        <v>129</v>
      </c>
      <c r="AU446" s="168" t="s">
        <v>82</v>
      </c>
      <c r="AV446" s="14" t="s">
        <v>127</v>
      </c>
      <c r="AW446" s="14" t="s">
        <v>29</v>
      </c>
      <c r="AX446" s="14" t="s">
        <v>30</v>
      </c>
      <c r="AY446" s="168" t="s">
        <v>121</v>
      </c>
    </row>
    <row r="447" spans="1:65" s="2" customFormat="1" ht="16.5" customHeight="1">
      <c r="A447" s="33"/>
      <c r="B447" s="144"/>
      <c r="C447" s="145" t="s">
        <v>714</v>
      </c>
      <c r="D447" s="145" t="s">
        <v>123</v>
      </c>
      <c r="E447" s="146" t="s">
        <v>715</v>
      </c>
      <c r="F447" s="147" t="s">
        <v>441</v>
      </c>
      <c r="G447" s="148" t="s">
        <v>176</v>
      </c>
      <c r="H447" s="149">
        <v>7.2220000000000004</v>
      </c>
      <c r="I447" s="150"/>
      <c r="J447" s="151">
        <f>ROUND(I447*H447,2)</f>
        <v>0</v>
      </c>
      <c r="K447" s="147" t="s">
        <v>1</v>
      </c>
      <c r="L447" s="34"/>
      <c r="M447" s="152" t="s">
        <v>1</v>
      </c>
      <c r="N447" s="153" t="s">
        <v>38</v>
      </c>
      <c r="O447" s="59"/>
      <c r="P447" s="154">
        <f>O447*H447</f>
        <v>0</v>
      </c>
      <c r="Q447" s="154">
        <v>0</v>
      </c>
      <c r="R447" s="154">
        <f>Q447*H447</f>
        <v>0</v>
      </c>
      <c r="S447" s="154">
        <v>0</v>
      </c>
      <c r="T447" s="155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56" t="s">
        <v>127</v>
      </c>
      <c r="AT447" s="156" t="s">
        <v>123</v>
      </c>
      <c r="AU447" s="156" t="s">
        <v>82</v>
      </c>
      <c r="AY447" s="18" t="s">
        <v>121</v>
      </c>
      <c r="BE447" s="157">
        <f>IF(N447="základní",J447,0)</f>
        <v>0</v>
      </c>
      <c r="BF447" s="157">
        <f>IF(N447="snížená",J447,0)</f>
        <v>0</v>
      </c>
      <c r="BG447" s="157">
        <f>IF(N447="zákl. přenesená",J447,0)</f>
        <v>0</v>
      </c>
      <c r="BH447" s="157">
        <f>IF(N447="sníž. přenesená",J447,0)</f>
        <v>0</v>
      </c>
      <c r="BI447" s="157">
        <f>IF(N447="nulová",J447,0)</f>
        <v>0</v>
      </c>
      <c r="BJ447" s="18" t="s">
        <v>30</v>
      </c>
      <c r="BK447" s="157">
        <f>ROUND(I447*H447,2)</f>
        <v>0</v>
      </c>
      <c r="BL447" s="18" t="s">
        <v>127</v>
      </c>
      <c r="BM447" s="156" t="s">
        <v>716</v>
      </c>
    </row>
    <row r="448" spans="1:65" s="13" customFormat="1">
      <c r="B448" s="158"/>
      <c r="D448" s="159" t="s">
        <v>129</v>
      </c>
      <c r="E448" s="160" t="s">
        <v>1</v>
      </c>
      <c r="F448" s="161" t="s">
        <v>717</v>
      </c>
      <c r="H448" s="162">
        <v>7.2220000000000004</v>
      </c>
      <c r="I448" s="163"/>
      <c r="L448" s="158"/>
      <c r="M448" s="164"/>
      <c r="N448" s="165"/>
      <c r="O448" s="165"/>
      <c r="P448" s="165"/>
      <c r="Q448" s="165"/>
      <c r="R448" s="165"/>
      <c r="S448" s="165"/>
      <c r="T448" s="166"/>
      <c r="AT448" s="160" t="s">
        <v>129</v>
      </c>
      <c r="AU448" s="160" t="s">
        <v>82</v>
      </c>
      <c r="AV448" s="13" t="s">
        <v>82</v>
      </c>
      <c r="AW448" s="13" t="s">
        <v>29</v>
      </c>
      <c r="AX448" s="13" t="s">
        <v>73</v>
      </c>
      <c r="AY448" s="160" t="s">
        <v>121</v>
      </c>
    </row>
    <row r="449" spans="1:65" s="14" customFormat="1">
      <c r="B449" s="167"/>
      <c r="D449" s="159" t="s">
        <v>129</v>
      </c>
      <c r="E449" s="168" t="s">
        <v>1</v>
      </c>
      <c r="F449" s="169" t="s">
        <v>156</v>
      </c>
      <c r="H449" s="170">
        <v>7.2220000000000004</v>
      </c>
      <c r="I449" s="171"/>
      <c r="L449" s="167"/>
      <c r="M449" s="172"/>
      <c r="N449" s="173"/>
      <c r="O449" s="173"/>
      <c r="P449" s="173"/>
      <c r="Q449" s="173"/>
      <c r="R449" s="173"/>
      <c r="S449" s="173"/>
      <c r="T449" s="174"/>
      <c r="AT449" s="168" t="s">
        <v>129</v>
      </c>
      <c r="AU449" s="168" t="s">
        <v>82</v>
      </c>
      <c r="AV449" s="14" t="s">
        <v>127</v>
      </c>
      <c r="AW449" s="14" t="s">
        <v>29</v>
      </c>
      <c r="AX449" s="14" t="s">
        <v>30</v>
      </c>
      <c r="AY449" s="168" t="s">
        <v>121</v>
      </c>
    </row>
    <row r="450" spans="1:65" s="2" customFormat="1" ht="24.2" customHeight="1">
      <c r="A450" s="33"/>
      <c r="B450" s="144"/>
      <c r="C450" s="145" t="s">
        <v>718</v>
      </c>
      <c r="D450" s="145" t="s">
        <v>123</v>
      </c>
      <c r="E450" s="146" t="s">
        <v>719</v>
      </c>
      <c r="F450" s="147" t="s">
        <v>720</v>
      </c>
      <c r="G450" s="148" t="s">
        <v>176</v>
      </c>
      <c r="H450" s="149">
        <v>4.4809999999999999</v>
      </c>
      <c r="I450" s="150"/>
      <c r="J450" s="151">
        <f>ROUND(I450*H450,2)</f>
        <v>0</v>
      </c>
      <c r="K450" s="147" t="s">
        <v>134</v>
      </c>
      <c r="L450" s="34"/>
      <c r="M450" s="152" t="s">
        <v>1</v>
      </c>
      <c r="N450" s="153" t="s">
        <v>38</v>
      </c>
      <c r="O450" s="59"/>
      <c r="P450" s="154">
        <f>O450*H450</f>
        <v>0</v>
      </c>
      <c r="Q450" s="154">
        <v>0</v>
      </c>
      <c r="R450" s="154">
        <f>Q450*H450</f>
        <v>0</v>
      </c>
      <c r="S450" s="154">
        <v>0</v>
      </c>
      <c r="T450" s="155">
        <f>S450*H450</f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56" t="s">
        <v>127</v>
      </c>
      <c r="AT450" s="156" t="s">
        <v>123</v>
      </c>
      <c r="AU450" s="156" t="s">
        <v>82</v>
      </c>
      <c r="AY450" s="18" t="s">
        <v>121</v>
      </c>
      <c r="BE450" s="157">
        <f>IF(N450="základní",J450,0)</f>
        <v>0</v>
      </c>
      <c r="BF450" s="157">
        <f>IF(N450="snížená",J450,0)</f>
        <v>0</v>
      </c>
      <c r="BG450" s="157">
        <f>IF(N450="zákl. přenesená",J450,0)</f>
        <v>0</v>
      </c>
      <c r="BH450" s="157">
        <f>IF(N450="sníž. přenesená",J450,0)</f>
        <v>0</v>
      </c>
      <c r="BI450" s="157">
        <f>IF(N450="nulová",J450,0)</f>
        <v>0</v>
      </c>
      <c r="BJ450" s="18" t="s">
        <v>30</v>
      </c>
      <c r="BK450" s="157">
        <f>ROUND(I450*H450,2)</f>
        <v>0</v>
      </c>
      <c r="BL450" s="18" t="s">
        <v>127</v>
      </c>
      <c r="BM450" s="156" t="s">
        <v>721</v>
      </c>
    </row>
    <row r="451" spans="1:65" s="13" customFormat="1">
      <c r="B451" s="158"/>
      <c r="D451" s="159" t="s">
        <v>129</v>
      </c>
      <c r="E451" s="160" t="s">
        <v>1</v>
      </c>
      <c r="F451" s="161" t="s">
        <v>722</v>
      </c>
      <c r="H451" s="162">
        <v>4.4809999999999999</v>
      </c>
      <c r="I451" s="163"/>
      <c r="L451" s="158"/>
      <c r="M451" s="164"/>
      <c r="N451" s="165"/>
      <c r="O451" s="165"/>
      <c r="P451" s="165"/>
      <c r="Q451" s="165"/>
      <c r="R451" s="165"/>
      <c r="S451" s="165"/>
      <c r="T451" s="166"/>
      <c r="AT451" s="160" t="s">
        <v>129</v>
      </c>
      <c r="AU451" s="160" t="s">
        <v>82</v>
      </c>
      <c r="AV451" s="13" t="s">
        <v>82</v>
      </c>
      <c r="AW451" s="13" t="s">
        <v>29</v>
      </c>
      <c r="AX451" s="13" t="s">
        <v>73</v>
      </c>
      <c r="AY451" s="160" t="s">
        <v>121</v>
      </c>
    </row>
    <row r="452" spans="1:65" s="14" customFormat="1">
      <c r="B452" s="167"/>
      <c r="D452" s="159" t="s">
        <v>129</v>
      </c>
      <c r="E452" s="168" t="s">
        <v>1</v>
      </c>
      <c r="F452" s="169" t="s">
        <v>156</v>
      </c>
      <c r="H452" s="170">
        <v>4.4809999999999999</v>
      </c>
      <c r="I452" s="171"/>
      <c r="L452" s="167"/>
      <c r="M452" s="203"/>
      <c r="N452" s="204"/>
      <c r="O452" s="204"/>
      <c r="P452" s="204"/>
      <c r="Q452" s="204"/>
      <c r="R452" s="204"/>
      <c r="S452" s="204"/>
      <c r="T452" s="205"/>
      <c r="AT452" s="168" t="s">
        <v>129</v>
      </c>
      <c r="AU452" s="168" t="s">
        <v>82</v>
      </c>
      <c r="AV452" s="14" t="s">
        <v>127</v>
      </c>
      <c r="AW452" s="14" t="s">
        <v>29</v>
      </c>
      <c r="AX452" s="14" t="s">
        <v>30</v>
      </c>
      <c r="AY452" s="168" t="s">
        <v>121</v>
      </c>
    </row>
    <row r="453" spans="1:65" s="2" customFormat="1" ht="6.95" customHeight="1">
      <c r="A453" s="33"/>
      <c r="B453" s="48"/>
      <c r="C453" s="49"/>
      <c r="D453" s="49"/>
      <c r="E453" s="49"/>
      <c r="F453" s="49"/>
      <c r="G453" s="49"/>
      <c r="H453" s="49"/>
      <c r="I453" s="49"/>
      <c r="J453" s="49"/>
      <c r="K453" s="49"/>
      <c r="L453" s="34"/>
      <c r="M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</row>
  </sheetData>
  <autoFilter ref="C123:K452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4"/>
  <sheetViews>
    <sheetView showGridLines="0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88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5" customHeight="1">
      <c r="B4" s="21"/>
      <c r="D4" s="22" t="s">
        <v>95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51" t="str">
        <f>'Rekapitulace stavby'!K6</f>
        <v>Brno, Podstráská II - drobná rekonstrukce vodovodu</v>
      </c>
      <c r="F7" s="252"/>
      <c r="G7" s="252"/>
      <c r="H7" s="252"/>
      <c r="L7" s="21"/>
    </row>
    <row r="8" spans="1:46" s="2" customFormat="1" ht="12" customHeight="1">
      <c r="A8" s="33"/>
      <c r="B8" s="34"/>
      <c r="C8" s="33"/>
      <c r="D8" s="28" t="s">
        <v>96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1" t="s">
        <v>723</v>
      </c>
      <c r="F9" s="250"/>
      <c r="G9" s="250"/>
      <c r="H9" s="25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25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3" t="str">
        <f>'Rekapitulace stavby'!E14</f>
        <v>Vyplň údaj</v>
      </c>
      <c r="F18" s="223"/>
      <c r="G18" s="223"/>
      <c r="H18" s="223"/>
      <c r="I18" s="28" t="s">
        <v>25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25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25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27" t="s">
        <v>1</v>
      </c>
      <c r="F27" s="227"/>
      <c r="G27" s="227"/>
      <c r="H27" s="22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33</v>
      </c>
      <c r="E30" s="33"/>
      <c r="F30" s="33"/>
      <c r="G30" s="33"/>
      <c r="H30" s="33"/>
      <c r="I30" s="33"/>
      <c r="J30" s="72">
        <f>ROUND(J124,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37</v>
      </c>
      <c r="E33" s="28" t="s">
        <v>38</v>
      </c>
      <c r="F33" s="100">
        <f>ROUND((SUM(BE124:BE303)),  0)</f>
        <v>0</v>
      </c>
      <c r="G33" s="33"/>
      <c r="H33" s="33"/>
      <c r="I33" s="101">
        <v>0.21</v>
      </c>
      <c r="J33" s="100">
        <f>ROUND(((SUM(BE124:BE303))*I33),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39</v>
      </c>
      <c r="F34" s="100">
        <f>ROUND((SUM(BF124:BF303)),  0)</f>
        <v>0</v>
      </c>
      <c r="G34" s="33"/>
      <c r="H34" s="33"/>
      <c r="I34" s="101">
        <v>0.12</v>
      </c>
      <c r="J34" s="100">
        <f>ROUND(((SUM(BF124:BF303))*I34),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00">
        <f>ROUND((SUM(BG124:BG303)),  0)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00">
        <f>ROUND((SUM(BH124:BH303)),  0)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0">
        <f>ROUND((SUM(BI124:BI303)),  0)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43</v>
      </c>
      <c r="E39" s="61"/>
      <c r="F39" s="61"/>
      <c r="G39" s="104" t="s">
        <v>44</v>
      </c>
      <c r="H39" s="105" t="s">
        <v>45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08" t="s">
        <v>49</v>
      </c>
      <c r="G61" s="46" t="s">
        <v>48</v>
      </c>
      <c r="H61" s="36"/>
      <c r="I61" s="36"/>
      <c r="J61" s="109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08" t="s">
        <v>49</v>
      </c>
      <c r="G76" s="46" t="s">
        <v>48</v>
      </c>
      <c r="H76" s="36"/>
      <c r="I76" s="36"/>
      <c r="J76" s="109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1" t="str">
        <f>E7</f>
        <v>Brno, Podstráská II - drobná rekonstrukce vodovodu</v>
      </c>
      <c r="F85" s="252"/>
      <c r="G85" s="252"/>
      <c r="H85" s="25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96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1" t="str">
        <f>E9</f>
        <v>SO 340 - Vodovodní přípojky</v>
      </c>
      <c r="F87" s="250"/>
      <c r="G87" s="250"/>
      <c r="H87" s="25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 xml:space="preserve"> 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28" t="s">
        <v>28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99</v>
      </c>
      <c r="D94" s="102"/>
      <c r="E94" s="102"/>
      <c r="F94" s="102"/>
      <c r="G94" s="102"/>
      <c r="H94" s="102"/>
      <c r="I94" s="102"/>
      <c r="J94" s="111" t="s">
        <v>100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101</v>
      </c>
      <c r="D96" s="33"/>
      <c r="E96" s="33"/>
      <c r="F96" s="33"/>
      <c r="G96" s="33"/>
      <c r="H96" s="33"/>
      <c r="I96" s="33"/>
      <c r="J96" s="72">
        <f>J124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102</v>
      </c>
    </row>
    <row r="97" spans="1:31" s="9" customFormat="1" ht="24.95" customHeight="1">
      <c r="B97" s="113"/>
      <c r="D97" s="114" t="s">
        <v>103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1:31" s="10" customFormat="1" ht="19.899999999999999" customHeight="1">
      <c r="B98" s="117"/>
      <c r="D98" s="118" t="s">
        <v>104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1:31" s="10" customFormat="1" ht="19.899999999999999" customHeight="1">
      <c r="B99" s="117"/>
      <c r="D99" s="118" t="s">
        <v>218</v>
      </c>
      <c r="E99" s="119"/>
      <c r="F99" s="119"/>
      <c r="G99" s="119"/>
      <c r="H99" s="119"/>
      <c r="I99" s="119"/>
      <c r="J99" s="120">
        <f>J213</f>
        <v>0</v>
      </c>
      <c r="L99" s="117"/>
    </row>
    <row r="100" spans="1:31" s="10" customFormat="1" ht="19.899999999999999" customHeight="1">
      <c r="B100" s="117"/>
      <c r="D100" s="118" t="s">
        <v>219</v>
      </c>
      <c r="E100" s="119"/>
      <c r="F100" s="119"/>
      <c r="G100" s="119"/>
      <c r="H100" s="119"/>
      <c r="I100" s="119"/>
      <c r="J100" s="120">
        <f>J230</f>
        <v>0</v>
      </c>
      <c r="L100" s="117"/>
    </row>
    <row r="101" spans="1:31" s="10" customFormat="1" ht="19.899999999999999" customHeight="1">
      <c r="B101" s="117"/>
      <c r="D101" s="118" t="s">
        <v>221</v>
      </c>
      <c r="E101" s="119"/>
      <c r="F101" s="119"/>
      <c r="G101" s="119"/>
      <c r="H101" s="119"/>
      <c r="I101" s="119"/>
      <c r="J101" s="120">
        <f>J238</f>
        <v>0</v>
      </c>
      <c r="L101" s="117"/>
    </row>
    <row r="102" spans="1:31" s="10" customFormat="1" ht="19.899999999999999" customHeight="1">
      <c r="B102" s="117"/>
      <c r="D102" s="118" t="s">
        <v>105</v>
      </c>
      <c r="E102" s="119"/>
      <c r="F102" s="119"/>
      <c r="G102" s="119"/>
      <c r="H102" s="119"/>
      <c r="I102" s="119"/>
      <c r="J102" s="120">
        <f>J290</f>
        <v>0</v>
      </c>
      <c r="L102" s="117"/>
    </row>
    <row r="103" spans="1:31" s="9" customFormat="1" ht="24.95" customHeight="1">
      <c r="B103" s="113"/>
      <c r="D103" s="114" t="s">
        <v>724</v>
      </c>
      <c r="E103" s="115"/>
      <c r="F103" s="115"/>
      <c r="G103" s="115"/>
      <c r="H103" s="115"/>
      <c r="I103" s="115"/>
      <c r="J103" s="116">
        <f>J296</f>
        <v>0</v>
      </c>
      <c r="L103" s="113"/>
    </row>
    <row r="104" spans="1:31" s="10" customFormat="1" ht="19.899999999999999" customHeight="1">
      <c r="B104" s="117"/>
      <c r="D104" s="118" t="s">
        <v>725</v>
      </c>
      <c r="E104" s="119"/>
      <c r="F104" s="119"/>
      <c r="G104" s="119"/>
      <c r="H104" s="119"/>
      <c r="I104" s="119"/>
      <c r="J104" s="120">
        <f>J297</f>
        <v>0</v>
      </c>
      <c r="L104" s="117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106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51" t="str">
        <f>E7</f>
        <v>Brno, Podstráská II - drobná rekonstrukce vodovodu</v>
      </c>
      <c r="F114" s="252"/>
      <c r="G114" s="252"/>
      <c r="H114" s="252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96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41" t="str">
        <f>E9</f>
        <v>SO 340 - Vodovodní přípojky</v>
      </c>
      <c r="F116" s="250"/>
      <c r="G116" s="250"/>
      <c r="H116" s="250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3"/>
      <c r="E118" s="33"/>
      <c r="F118" s="26" t="str">
        <f>F12</f>
        <v xml:space="preserve"> </v>
      </c>
      <c r="G118" s="33"/>
      <c r="H118" s="33"/>
      <c r="I118" s="28" t="s">
        <v>22</v>
      </c>
      <c r="J118" s="56" t="str">
        <f>IF(J12="","",J12)</f>
        <v/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23</v>
      </c>
      <c r="D120" s="33"/>
      <c r="E120" s="33"/>
      <c r="F120" s="26" t="str">
        <f>E15</f>
        <v xml:space="preserve"> </v>
      </c>
      <c r="G120" s="33"/>
      <c r="H120" s="33"/>
      <c r="I120" s="28" t="s">
        <v>28</v>
      </c>
      <c r="J120" s="31" t="str">
        <f>E21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26</v>
      </c>
      <c r="D121" s="33"/>
      <c r="E121" s="33"/>
      <c r="F121" s="26" t="str">
        <f>IF(E18="","",E18)</f>
        <v>Vyplň údaj</v>
      </c>
      <c r="G121" s="33"/>
      <c r="H121" s="33"/>
      <c r="I121" s="28" t="s">
        <v>31</v>
      </c>
      <c r="J121" s="31" t="str">
        <f>E24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1"/>
      <c r="B123" s="122"/>
      <c r="C123" s="123" t="s">
        <v>107</v>
      </c>
      <c r="D123" s="124" t="s">
        <v>58</v>
      </c>
      <c r="E123" s="124" t="s">
        <v>54</v>
      </c>
      <c r="F123" s="124" t="s">
        <v>55</v>
      </c>
      <c r="G123" s="124" t="s">
        <v>108</v>
      </c>
      <c r="H123" s="124" t="s">
        <v>109</v>
      </c>
      <c r="I123" s="124" t="s">
        <v>110</v>
      </c>
      <c r="J123" s="124" t="s">
        <v>100</v>
      </c>
      <c r="K123" s="125" t="s">
        <v>111</v>
      </c>
      <c r="L123" s="126"/>
      <c r="M123" s="63" t="s">
        <v>1</v>
      </c>
      <c r="N123" s="64" t="s">
        <v>37</v>
      </c>
      <c r="O123" s="64" t="s">
        <v>112</v>
      </c>
      <c r="P123" s="64" t="s">
        <v>113</v>
      </c>
      <c r="Q123" s="64" t="s">
        <v>114</v>
      </c>
      <c r="R123" s="64" t="s">
        <v>115</v>
      </c>
      <c r="S123" s="64" t="s">
        <v>116</v>
      </c>
      <c r="T123" s="65" t="s">
        <v>117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9" customHeight="1">
      <c r="A124" s="33"/>
      <c r="B124" s="34"/>
      <c r="C124" s="70" t="s">
        <v>118</v>
      </c>
      <c r="D124" s="33"/>
      <c r="E124" s="33"/>
      <c r="F124" s="33"/>
      <c r="G124" s="33"/>
      <c r="H124" s="33"/>
      <c r="I124" s="33"/>
      <c r="J124" s="127">
        <f>BK124</f>
        <v>0</v>
      </c>
      <c r="K124" s="33"/>
      <c r="L124" s="34"/>
      <c r="M124" s="66"/>
      <c r="N124" s="57"/>
      <c r="O124" s="67"/>
      <c r="P124" s="128">
        <f>P125+P296</f>
        <v>0</v>
      </c>
      <c r="Q124" s="67"/>
      <c r="R124" s="128">
        <f>R125+R296</f>
        <v>0.16126300000000002</v>
      </c>
      <c r="S124" s="67"/>
      <c r="T124" s="129">
        <f>T125+T296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72</v>
      </c>
      <c r="AU124" s="18" t="s">
        <v>102</v>
      </c>
      <c r="BK124" s="130">
        <f>BK125+BK296</f>
        <v>0</v>
      </c>
    </row>
    <row r="125" spans="1:65" s="12" customFormat="1" ht="25.9" customHeight="1">
      <c r="B125" s="131"/>
      <c r="D125" s="132" t="s">
        <v>72</v>
      </c>
      <c r="E125" s="133" t="s">
        <v>119</v>
      </c>
      <c r="F125" s="133" t="s">
        <v>120</v>
      </c>
      <c r="I125" s="134"/>
      <c r="J125" s="135">
        <f>BK125</f>
        <v>0</v>
      </c>
      <c r="L125" s="131"/>
      <c r="M125" s="136"/>
      <c r="N125" s="137"/>
      <c r="O125" s="137"/>
      <c r="P125" s="138">
        <f>P126+P213+P230+P238+P290</f>
        <v>0</v>
      </c>
      <c r="Q125" s="137"/>
      <c r="R125" s="138">
        <f>R126+R213+R230+R238+R290</f>
        <v>0.15945300000000001</v>
      </c>
      <c r="S125" s="137"/>
      <c r="T125" s="139">
        <f>T126+T213+T230+T238+T290</f>
        <v>0</v>
      </c>
      <c r="AR125" s="132" t="s">
        <v>30</v>
      </c>
      <c r="AT125" s="140" t="s">
        <v>72</v>
      </c>
      <c r="AU125" s="140" t="s">
        <v>73</v>
      </c>
      <c r="AY125" s="132" t="s">
        <v>121</v>
      </c>
      <c r="BK125" s="141">
        <f>BK126+BK213+BK230+BK238+BK290</f>
        <v>0</v>
      </c>
    </row>
    <row r="126" spans="1:65" s="12" customFormat="1" ht="22.9" customHeight="1">
      <c r="B126" s="131"/>
      <c r="D126" s="132" t="s">
        <v>72</v>
      </c>
      <c r="E126" s="142" t="s">
        <v>30</v>
      </c>
      <c r="F126" s="142" t="s">
        <v>122</v>
      </c>
      <c r="I126" s="134"/>
      <c r="J126" s="143">
        <f>BK126</f>
        <v>0</v>
      </c>
      <c r="L126" s="131"/>
      <c r="M126" s="136"/>
      <c r="N126" s="137"/>
      <c r="O126" s="137"/>
      <c r="P126" s="138">
        <f>SUM(P127:P212)</f>
        <v>0</v>
      </c>
      <c r="Q126" s="137"/>
      <c r="R126" s="138">
        <f>SUM(R127:R212)</f>
        <v>7.3546399999999998E-2</v>
      </c>
      <c r="S126" s="137"/>
      <c r="T126" s="139">
        <f>SUM(T127:T212)</f>
        <v>0</v>
      </c>
      <c r="AR126" s="132" t="s">
        <v>30</v>
      </c>
      <c r="AT126" s="140" t="s">
        <v>72</v>
      </c>
      <c r="AU126" s="140" t="s">
        <v>30</v>
      </c>
      <c r="AY126" s="132" t="s">
        <v>121</v>
      </c>
      <c r="BK126" s="141">
        <f>SUM(BK127:BK212)</f>
        <v>0</v>
      </c>
    </row>
    <row r="127" spans="1:65" s="2" customFormat="1" ht="16.5" customHeight="1">
      <c r="A127" s="33"/>
      <c r="B127" s="144"/>
      <c r="C127" s="145" t="s">
        <v>30</v>
      </c>
      <c r="D127" s="145" t="s">
        <v>123</v>
      </c>
      <c r="E127" s="146" t="s">
        <v>255</v>
      </c>
      <c r="F127" s="147" t="s">
        <v>256</v>
      </c>
      <c r="G127" s="148" t="s">
        <v>126</v>
      </c>
      <c r="H127" s="149">
        <v>30.635000000000002</v>
      </c>
      <c r="I127" s="150"/>
      <c r="J127" s="151">
        <f>ROUND(I127*H127,2)</f>
        <v>0</v>
      </c>
      <c r="K127" s="147" t="s">
        <v>134</v>
      </c>
      <c r="L127" s="34"/>
      <c r="M127" s="152" t="s">
        <v>1</v>
      </c>
      <c r="N127" s="153" t="s">
        <v>38</v>
      </c>
      <c r="O127" s="59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6" t="s">
        <v>127</v>
      </c>
      <c r="AT127" s="156" t="s">
        <v>123</v>
      </c>
      <c r="AU127" s="156" t="s">
        <v>82</v>
      </c>
      <c r="AY127" s="18" t="s">
        <v>121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8" t="s">
        <v>30</v>
      </c>
      <c r="BK127" s="157">
        <f>ROUND(I127*H127,2)</f>
        <v>0</v>
      </c>
      <c r="BL127" s="18" t="s">
        <v>127</v>
      </c>
      <c r="BM127" s="156" t="s">
        <v>726</v>
      </c>
    </row>
    <row r="128" spans="1:65" s="13" customFormat="1">
      <c r="B128" s="158"/>
      <c r="D128" s="159" t="s">
        <v>129</v>
      </c>
      <c r="E128" s="160" t="s">
        <v>1</v>
      </c>
      <c r="F128" s="161" t="s">
        <v>727</v>
      </c>
      <c r="H128" s="162">
        <v>30.635000000000002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129</v>
      </c>
      <c r="AU128" s="160" t="s">
        <v>82</v>
      </c>
      <c r="AV128" s="13" t="s">
        <v>82</v>
      </c>
      <c r="AW128" s="13" t="s">
        <v>29</v>
      </c>
      <c r="AX128" s="13" t="s">
        <v>73</v>
      </c>
      <c r="AY128" s="160" t="s">
        <v>121</v>
      </c>
    </row>
    <row r="129" spans="1:65" s="14" customFormat="1">
      <c r="B129" s="167"/>
      <c r="D129" s="159" t="s">
        <v>129</v>
      </c>
      <c r="E129" s="168" t="s">
        <v>1</v>
      </c>
      <c r="F129" s="169" t="s">
        <v>156</v>
      </c>
      <c r="H129" s="170">
        <v>30.635000000000002</v>
      </c>
      <c r="I129" s="171"/>
      <c r="L129" s="167"/>
      <c r="M129" s="172"/>
      <c r="N129" s="173"/>
      <c r="O129" s="173"/>
      <c r="P129" s="173"/>
      <c r="Q129" s="173"/>
      <c r="R129" s="173"/>
      <c r="S129" s="173"/>
      <c r="T129" s="174"/>
      <c r="AT129" s="168" t="s">
        <v>129</v>
      </c>
      <c r="AU129" s="168" t="s">
        <v>82</v>
      </c>
      <c r="AV129" s="14" t="s">
        <v>127</v>
      </c>
      <c r="AW129" s="14" t="s">
        <v>29</v>
      </c>
      <c r="AX129" s="14" t="s">
        <v>30</v>
      </c>
      <c r="AY129" s="168" t="s">
        <v>121</v>
      </c>
    </row>
    <row r="130" spans="1:65" s="2" customFormat="1" ht="24.2" customHeight="1">
      <c r="A130" s="33"/>
      <c r="B130" s="144"/>
      <c r="C130" s="145" t="s">
        <v>82</v>
      </c>
      <c r="D130" s="145" t="s">
        <v>123</v>
      </c>
      <c r="E130" s="146" t="s">
        <v>259</v>
      </c>
      <c r="F130" s="147" t="s">
        <v>260</v>
      </c>
      <c r="G130" s="148" t="s">
        <v>261</v>
      </c>
      <c r="H130" s="149">
        <v>2</v>
      </c>
      <c r="I130" s="150"/>
      <c r="J130" s="151">
        <f>ROUND(I130*H130,2)</f>
        <v>0</v>
      </c>
      <c r="K130" s="147" t="s">
        <v>134</v>
      </c>
      <c r="L130" s="34"/>
      <c r="M130" s="152" t="s">
        <v>1</v>
      </c>
      <c r="N130" s="153" t="s">
        <v>38</v>
      </c>
      <c r="O130" s="59"/>
      <c r="P130" s="154">
        <f>O130*H130</f>
        <v>0</v>
      </c>
      <c r="Q130" s="154">
        <v>3.0000000000000001E-5</v>
      </c>
      <c r="R130" s="154">
        <f>Q130*H130</f>
        <v>6.0000000000000002E-5</v>
      </c>
      <c r="S130" s="154">
        <v>0</v>
      </c>
      <c r="T130" s="15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6" t="s">
        <v>127</v>
      </c>
      <c r="AT130" s="156" t="s">
        <v>123</v>
      </c>
      <c r="AU130" s="156" t="s">
        <v>82</v>
      </c>
      <c r="AY130" s="18" t="s">
        <v>121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8" t="s">
        <v>30</v>
      </c>
      <c r="BK130" s="157">
        <f>ROUND(I130*H130,2)</f>
        <v>0</v>
      </c>
      <c r="BL130" s="18" t="s">
        <v>127</v>
      </c>
      <c r="BM130" s="156" t="s">
        <v>728</v>
      </c>
    </row>
    <row r="131" spans="1:65" s="15" customFormat="1">
      <c r="B131" s="175"/>
      <c r="D131" s="159" t="s">
        <v>129</v>
      </c>
      <c r="E131" s="176" t="s">
        <v>1</v>
      </c>
      <c r="F131" s="177" t="s">
        <v>729</v>
      </c>
      <c r="H131" s="176" t="s">
        <v>1</v>
      </c>
      <c r="I131" s="178"/>
      <c r="L131" s="175"/>
      <c r="M131" s="179"/>
      <c r="N131" s="180"/>
      <c r="O131" s="180"/>
      <c r="P131" s="180"/>
      <c r="Q131" s="180"/>
      <c r="R131" s="180"/>
      <c r="S131" s="180"/>
      <c r="T131" s="181"/>
      <c r="AT131" s="176" t="s">
        <v>129</v>
      </c>
      <c r="AU131" s="176" t="s">
        <v>82</v>
      </c>
      <c r="AV131" s="15" t="s">
        <v>30</v>
      </c>
      <c r="AW131" s="15" t="s">
        <v>29</v>
      </c>
      <c r="AX131" s="15" t="s">
        <v>73</v>
      </c>
      <c r="AY131" s="176" t="s">
        <v>121</v>
      </c>
    </row>
    <row r="132" spans="1:65" s="13" customFormat="1">
      <c r="B132" s="158"/>
      <c r="D132" s="159" t="s">
        <v>129</v>
      </c>
      <c r="E132" s="160" t="s">
        <v>1</v>
      </c>
      <c r="F132" s="161" t="s">
        <v>82</v>
      </c>
      <c r="H132" s="162">
        <v>2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129</v>
      </c>
      <c r="AU132" s="160" t="s">
        <v>82</v>
      </c>
      <c r="AV132" s="13" t="s">
        <v>82</v>
      </c>
      <c r="AW132" s="13" t="s">
        <v>29</v>
      </c>
      <c r="AX132" s="13" t="s">
        <v>30</v>
      </c>
      <c r="AY132" s="160" t="s">
        <v>121</v>
      </c>
    </row>
    <row r="133" spans="1:65" s="2" customFormat="1" ht="24.2" customHeight="1">
      <c r="A133" s="33"/>
      <c r="B133" s="144"/>
      <c r="C133" s="145" t="s">
        <v>136</v>
      </c>
      <c r="D133" s="145" t="s">
        <v>123</v>
      </c>
      <c r="E133" s="146" t="s">
        <v>284</v>
      </c>
      <c r="F133" s="147" t="s">
        <v>285</v>
      </c>
      <c r="G133" s="148" t="s">
        <v>182</v>
      </c>
      <c r="H133" s="149">
        <v>2.0680000000000001</v>
      </c>
      <c r="I133" s="150"/>
      <c r="J133" s="151">
        <f>ROUND(I133*H133,2)</f>
        <v>0</v>
      </c>
      <c r="K133" s="147" t="s">
        <v>134</v>
      </c>
      <c r="L133" s="34"/>
      <c r="M133" s="152" t="s">
        <v>1</v>
      </c>
      <c r="N133" s="153" t="s">
        <v>38</v>
      </c>
      <c r="O133" s="59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6" t="s">
        <v>127</v>
      </c>
      <c r="AT133" s="156" t="s">
        <v>123</v>
      </c>
      <c r="AU133" s="156" t="s">
        <v>82</v>
      </c>
      <c r="AY133" s="18" t="s">
        <v>121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8" t="s">
        <v>30</v>
      </c>
      <c r="BK133" s="157">
        <f>ROUND(I133*H133,2)</f>
        <v>0</v>
      </c>
      <c r="BL133" s="18" t="s">
        <v>127</v>
      </c>
      <c r="BM133" s="156" t="s">
        <v>730</v>
      </c>
    </row>
    <row r="134" spans="1:65" s="13" customFormat="1">
      <c r="B134" s="158"/>
      <c r="D134" s="159" t="s">
        <v>129</v>
      </c>
      <c r="E134" s="160" t="s">
        <v>1</v>
      </c>
      <c r="F134" s="161" t="s">
        <v>731</v>
      </c>
      <c r="H134" s="162">
        <v>2.0680000000000001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129</v>
      </c>
      <c r="AU134" s="160" t="s">
        <v>82</v>
      </c>
      <c r="AV134" s="13" t="s">
        <v>82</v>
      </c>
      <c r="AW134" s="13" t="s">
        <v>29</v>
      </c>
      <c r="AX134" s="13" t="s">
        <v>73</v>
      </c>
      <c r="AY134" s="160" t="s">
        <v>121</v>
      </c>
    </row>
    <row r="135" spans="1:65" s="14" customFormat="1">
      <c r="B135" s="167"/>
      <c r="D135" s="159" t="s">
        <v>129</v>
      </c>
      <c r="E135" s="168" t="s">
        <v>1</v>
      </c>
      <c r="F135" s="169" t="s">
        <v>156</v>
      </c>
      <c r="H135" s="170">
        <v>2.0680000000000001</v>
      </c>
      <c r="I135" s="171"/>
      <c r="L135" s="167"/>
      <c r="M135" s="172"/>
      <c r="N135" s="173"/>
      <c r="O135" s="173"/>
      <c r="P135" s="173"/>
      <c r="Q135" s="173"/>
      <c r="R135" s="173"/>
      <c r="S135" s="173"/>
      <c r="T135" s="174"/>
      <c r="AT135" s="168" t="s">
        <v>129</v>
      </c>
      <c r="AU135" s="168" t="s">
        <v>82</v>
      </c>
      <c r="AV135" s="14" t="s">
        <v>127</v>
      </c>
      <c r="AW135" s="14" t="s">
        <v>29</v>
      </c>
      <c r="AX135" s="14" t="s">
        <v>30</v>
      </c>
      <c r="AY135" s="168" t="s">
        <v>121</v>
      </c>
    </row>
    <row r="136" spans="1:65" s="2" customFormat="1" ht="62.65" customHeight="1">
      <c r="A136" s="33"/>
      <c r="B136" s="144"/>
      <c r="C136" s="145" t="s">
        <v>127</v>
      </c>
      <c r="D136" s="145" t="s">
        <v>123</v>
      </c>
      <c r="E136" s="146" t="s">
        <v>732</v>
      </c>
      <c r="F136" s="147" t="s">
        <v>733</v>
      </c>
      <c r="G136" s="148" t="s">
        <v>182</v>
      </c>
      <c r="H136" s="149">
        <v>20.678999999999998</v>
      </c>
      <c r="I136" s="150"/>
      <c r="J136" s="151">
        <f>ROUND(I136*H136,2)</f>
        <v>0</v>
      </c>
      <c r="K136" s="147" t="s">
        <v>134</v>
      </c>
      <c r="L136" s="34"/>
      <c r="M136" s="152" t="s">
        <v>1</v>
      </c>
      <c r="N136" s="153" t="s">
        <v>38</v>
      </c>
      <c r="O136" s="59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6" t="s">
        <v>127</v>
      </c>
      <c r="AT136" s="156" t="s">
        <v>123</v>
      </c>
      <c r="AU136" s="156" t="s">
        <v>82</v>
      </c>
      <c r="AY136" s="18" t="s">
        <v>121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8" t="s">
        <v>30</v>
      </c>
      <c r="BK136" s="157">
        <f>ROUND(I136*H136,2)</f>
        <v>0</v>
      </c>
      <c r="BL136" s="18" t="s">
        <v>127</v>
      </c>
      <c r="BM136" s="156" t="s">
        <v>734</v>
      </c>
    </row>
    <row r="137" spans="1:65" s="15" customFormat="1">
      <c r="B137" s="175"/>
      <c r="D137" s="159" t="s">
        <v>129</v>
      </c>
      <c r="E137" s="176" t="s">
        <v>1</v>
      </c>
      <c r="F137" s="177" t="s">
        <v>291</v>
      </c>
      <c r="H137" s="176" t="s">
        <v>1</v>
      </c>
      <c r="I137" s="178"/>
      <c r="L137" s="175"/>
      <c r="M137" s="179"/>
      <c r="N137" s="180"/>
      <c r="O137" s="180"/>
      <c r="P137" s="180"/>
      <c r="Q137" s="180"/>
      <c r="R137" s="180"/>
      <c r="S137" s="180"/>
      <c r="T137" s="181"/>
      <c r="AT137" s="176" t="s">
        <v>129</v>
      </c>
      <c r="AU137" s="176" t="s">
        <v>82</v>
      </c>
      <c r="AV137" s="15" t="s">
        <v>30</v>
      </c>
      <c r="AW137" s="15" t="s">
        <v>29</v>
      </c>
      <c r="AX137" s="15" t="s">
        <v>73</v>
      </c>
      <c r="AY137" s="176" t="s">
        <v>121</v>
      </c>
    </row>
    <row r="138" spans="1:65" s="13" customFormat="1">
      <c r="B138" s="158"/>
      <c r="D138" s="159" t="s">
        <v>129</v>
      </c>
      <c r="E138" s="160" t="s">
        <v>1</v>
      </c>
      <c r="F138" s="161" t="s">
        <v>735</v>
      </c>
      <c r="H138" s="162">
        <v>47.484000000000002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129</v>
      </c>
      <c r="AU138" s="160" t="s">
        <v>82</v>
      </c>
      <c r="AV138" s="13" t="s">
        <v>82</v>
      </c>
      <c r="AW138" s="13" t="s">
        <v>29</v>
      </c>
      <c r="AX138" s="13" t="s">
        <v>73</v>
      </c>
      <c r="AY138" s="160" t="s">
        <v>121</v>
      </c>
    </row>
    <row r="139" spans="1:65" s="15" customFormat="1">
      <c r="B139" s="175"/>
      <c r="D139" s="159" t="s">
        <v>129</v>
      </c>
      <c r="E139" s="176" t="s">
        <v>1</v>
      </c>
      <c r="F139" s="177" t="s">
        <v>736</v>
      </c>
      <c r="H139" s="176" t="s">
        <v>1</v>
      </c>
      <c r="I139" s="178"/>
      <c r="L139" s="175"/>
      <c r="M139" s="179"/>
      <c r="N139" s="180"/>
      <c r="O139" s="180"/>
      <c r="P139" s="180"/>
      <c r="Q139" s="180"/>
      <c r="R139" s="180"/>
      <c r="S139" s="180"/>
      <c r="T139" s="181"/>
      <c r="AT139" s="176" t="s">
        <v>129</v>
      </c>
      <c r="AU139" s="176" t="s">
        <v>82</v>
      </c>
      <c r="AV139" s="15" t="s">
        <v>30</v>
      </c>
      <c r="AW139" s="15" t="s">
        <v>29</v>
      </c>
      <c r="AX139" s="15" t="s">
        <v>73</v>
      </c>
      <c r="AY139" s="176" t="s">
        <v>121</v>
      </c>
    </row>
    <row r="140" spans="1:65" s="15" customFormat="1">
      <c r="B140" s="175"/>
      <c r="D140" s="159" t="s">
        <v>129</v>
      </c>
      <c r="E140" s="176" t="s">
        <v>1</v>
      </c>
      <c r="F140" s="177" t="s">
        <v>298</v>
      </c>
      <c r="H140" s="176" t="s">
        <v>1</v>
      </c>
      <c r="I140" s="178"/>
      <c r="L140" s="175"/>
      <c r="M140" s="179"/>
      <c r="N140" s="180"/>
      <c r="O140" s="180"/>
      <c r="P140" s="180"/>
      <c r="Q140" s="180"/>
      <c r="R140" s="180"/>
      <c r="S140" s="180"/>
      <c r="T140" s="181"/>
      <c r="AT140" s="176" t="s">
        <v>129</v>
      </c>
      <c r="AU140" s="176" t="s">
        <v>82</v>
      </c>
      <c r="AV140" s="15" t="s">
        <v>30</v>
      </c>
      <c r="AW140" s="15" t="s">
        <v>29</v>
      </c>
      <c r="AX140" s="15" t="s">
        <v>73</v>
      </c>
      <c r="AY140" s="176" t="s">
        <v>121</v>
      </c>
    </row>
    <row r="141" spans="1:65" s="13" customFormat="1">
      <c r="B141" s="158"/>
      <c r="D141" s="159" t="s">
        <v>129</v>
      </c>
      <c r="E141" s="160" t="s">
        <v>1</v>
      </c>
      <c r="F141" s="161" t="s">
        <v>737</v>
      </c>
      <c r="H141" s="162">
        <v>-6.1269999999999998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129</v>
      </c>
      <c r="AU141" s="160" t="s">
        <v>82</v>
      </c>
      <c r="AV141" s="13" t="s">
        <v>82</v>
      </c>
      <c r="AW141" s="13" t="s">
        <v>29</v>
      </c>
      <c r="AX141" s="13" t="s">
        <v>73</v>
      </c>
      <c r="AY141" s="160" t="s">
        <v>121</v>
      </c>
    </row>
    <row r="142" spans="1:65" s="14" customFormat="1">
      <c r="B142" s="167"/>
      <c r="D142" s="159" t="s">
        <v>129</v>
      </c>
      <c r="E142" s="168" t="s">
        <v>1</v>
      </c>
      <c r="F142" s="169" t="s">
        <v>156</v>
      </c>
      <c r="H142" s="170">
        <v>41.356999999999999</v>
      </c>
      <c r="I142" s="171"/>
      <c r="L142" s="167"/>
      <c r="M142" s="172"/>
      <c r="N142" s="173"/>
      <c r="O142" s="173"/>
      <c r="P142" s="173"/>
      <c r="Q142" s="173"/>
      <c r="R142" s="173"/>
      <c r="S142" s="173"/>
      <c r="T142" s="174"/>
      <c r="AT142" s="168" t="s">
        <v>129</v>
      </c>
      <c r="AU142" s="168" t="s">
        <v>82</v>
      </c>
      <c r="AV142" s="14" t="s">
        <v>127</v>
      </c>
      <c r="AW142" s="14" t="s">
        <v>29</v>
      </c>
      <c r="AX142" s="14" t="s">
        <v>73</v>
      </c>
      <c r="AY142" s="168" t="s">
        <v>121</v>
      </c>
    </row>
    <row r="143" spans="1:65" s="13" customFormat="1">
      <c r="B143" s="158"/>
      <c r="D143" s="159" t="s">
        <v>129</v>
      </c>
      <c r="E143" s="160" t="s">
        <v>1</v>
      </c>
      <c r="F143" s="161" t="s">
        <v>738</v>
      </c>
      <c r="H143" s="162">
        <v>20.678999999999998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129</v>
      </c>
      <c r="AU143" s="160" t="s">
        <v>82</v>
      </c>
      <c r="AV143" s="13" t="s">
        <v>82</v>
      </c>
      <c r="AW143" s="13" t="s">
        <v>29</v>
      </c>
      <c r="AX143" s="13" t="s">
        <v>30</v>
      </c>
      <c r="AY143" s="160" t="s">
        <v>121</v>
      </c>
    </row>
    <row r="144" spans="1:65" s="2" customFormat="1" ht="62.65" customHeight="1">
      <c r="A144" s="33"/>
      <c r="B144" s="144"/>
      <c r="C144" s="145" t="s">
        <v>143</v>
      </c>
      <c r="D144" s="145" t="s">
        <v>123</v>
      </c>
      <c r="E144" s="146" t="s">
        <v>739</v>
      </c>
      <c r="F144" s="147" t="s">
        <v>740</v>
      </c>
      <c r="G144" s="148" t="s">
        <v>182</v>
      </c>
      <c r="H144" s="149">
        <v>16.542999999999999</v>
      </c>
      <c r="I144" s="150"/>
      <c r="J144" s="151">
        <f>ROUND(I144*H144,2)</f>
        <v>0</v>
      </c>
      <c r="K144" s="147" t="s">
        <v>134</v>
      </c>
      <c r="L144" s="34"/>
      <c r="M144" s="152" t="s">
        <v>1</v>
      </c>
      <c r="N144" s="153" t="s">
        <v>38</v>
      </c>
      <c r="O144" s="59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6" t="s">
        <v>127</v>
      </c>
      <c r="AT144" s="156" t="s">
        <v>123</v>
      </c>
      <c r="AU144" s="156" t="s">
        <v>82</v>
      </c>
      <c r="AY144" s="18" t="s">
        <v>121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8" t="s">
        <v>30</v>
      </c>
      <c r="BK144" s="157">
        <f>ROUND(I144*H144,2)</f>
        <v>0</v>
      </c>
      <c r="BL144" s="18" t="s">
        <v>127</v>
      </c>
      <c r="BM144" s="156" t="s">
        <v>741</v>
      </c>
    </row>
    <row r="145" spans="1:65" s="13" customFormat="1">
      <c r="B145" s="158"/>
      <c r="D145" s="159" t="s">
        <v>129</v>
      </c>
      <c r="E145" s="160" t="s">
        <v>1</v>
      </c>
      <c r="F145" s="161" t="s">
        <v>742</v>
      </c>
      <c r="H145" s="162">
        <v>16.542999999999999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129</v>
      </c>
      <c r="AU145" s="160" t="s">
        <v>82</v>
      </c>
      <c r="AV145" s="13" t="s">
        <v>82</v>
      </c>
      <c r="AW145" s="13" t="s">
        <v>29</v>
      </c>
      <c r="AX145" s="13" t="s">
        <v>30</v>
      </c>
      <c r="AY145" s="160" t="s">
        <v>121</v>
      </c>
    </row>
    <row r="146" spans="1:65" s="2" customFormat="1" ht="55.5" customHeight="1">
      <c r="A146" s="33"/>
      <c r="B146" s="144"/>
      <c r="C146" s="145" t="s">
        <v>147</v>
      </c>
      <c r="D146" s="145" t="s">
        <v>123</v>
      </c>
      <c r="E146" s="146" t="s">
        <v>743</v>
      </c>
      <c r="F146" s="147" t="s">
        <v>744</v>
      </c>
      <c r="G146" s="148" t="s">
        <v>182</v>
      </c>
      <c r="H146" s="149">
        <v>4.1360000000000001</v>
      </c>
      <c r="I146" s="150"/>
      <c r="J146" s="151">
        <f>ROUND(I146*H146,2)</f>
        <v>0</v>
      </c>
      <c r="K146" s="147" t="s">
        <v>134</v>
      </c>
      <c r="L146" s="34"/>
      <c r="M146" s="152" t="s">
        <v>1</v>
      </c>
      <c r="N146" s="153" t="s">
        <v>38</v>
      </c>
      <c r="O146" s="59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6" t="s">
        <v>127</v>
      </c>
      <c r="AT146" s="156" t="s">
        <v>123</v>
      </c>
      <c r="AU146" s="156" t="s">
        <v>82</v>
      </c>
      <c r="AY146" s="18" t="s">
        <v>121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8" t="s">
        <v>30</v>
      </c>
      <c r="BK146" s="157">
        <f>ROUND(I146*H146,2)</f>
        <v>0</v>
      </c>
      <c r="BL146" s="18" t="s">
        <v>127</v>
      </c>
      <c r="BM146" s="156" t="s">
        <v>745</v>
      </c>
    </row>
    <row r="147" spans="1:65" s="13" customFormat="1">
      <c r="B147" s="158"/>
      <c r="D147" s="159" t="s">
        <v>129</v>
      </c>
      <c r="E147" s="160" t="s">
        <v>1</v>
      </c>
      <c r="F147" s="161" t="s">
        <v>746</v>
      </c>
      <c r="H147" s="162">
        <v>4.1360000000000001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129</v>
      </c>
      <c r="AU147" s="160" t="s">
        <v>82</v>
      </c>
      <c r="AV147" s="13" t="s">
        <v>82</v>
      </c>
      <c r="AW147" s="13" t="s">
        <v>29</v>
      </c>
      <c r="AX147" s="13" t="s">
        <v>30</v>
      </c>
      <c r="AY147" s="160" t="s">
        <v>121</v>
      </c>
    </row>
    <row r="148" spans="1:65" s="2" customFormat="1" ht="21.75" customHeight="1">
      <c r="A148" s="33"/>
      <c r="B148" s="144"/>
      <c r="C148" s="145" t="s">
        <v>151</v>
      </c>
      <c r="D148" s="145" t="s">
        <v>123</v>
      </c>
      <c r="E148" s="146" t="s">
        <v>312</v>
      </c>
      <c r="F148" s="147" t="s">
        <v>313</v>
      </c>
      <c r="G148" s="148" t="s">
        <v>126</v>
      </c>
      <c r="H148" s="149">
        <v>86.334999999999994</v>
      </c>
      <c r="I148" s="150"/>
      <c r="J148" s="151">
        <f>ROUND(I148*H148,2)</f>
        <v>0</v>
      </c>
      <c r="K148" s="147" t="s">
        <v>134</v>
      </c>
      <c r="L148" s="34"/>
      <c r="M148" s="152" t="s">
        <v>1</v>
      </c>
      <c r="N148" s="153" t="s">
        <v>38</v>
      </c>
      <c r="O148" s="59"/>
      <c r="P148" s="154">
        <f>O148*H148</f>
        <v>0</v>
      </c>
      <c r="Q148" s="154">
        <v>8.4000000000000003E-4</v>
      </c>
      <c r="R148" s="154">
        <f>Q148*H148</f>
        <v>7.25214E-2</v>
      </c>
      <c r="S148" s="154">
        <v>0</v>
      </c>
      <c r="T148" s="15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6" t="s">
        <v>127</v>
      </c>
      <c r="AT148" s="156" t="s">
        <v>123</v>
      </c>
      <c r="AU148" s="156" t="s">
        <v>82</v>
      </c>
      <c r="AY148" s="18" t="s">
        <v>121</v>
      </c>
      <c r="BE148" s="157">
        <f>IF(N148="základní",J148,0)</f>
        <v>0</v>
      </c>
      <c r="BF148" s="157">
        <f>IF(N148="snížená",J148,0)</f>
        <v>0</v>
      </c>
      <c r="BG148" s="157">
        <f>IF(N148="zákl. přenesená",J148,0)</f>
        <v>0</v>
      </c>
      <c r="BH148" s="157">
        <f>IF(N148="sníž. přenesená",J148,0)</f>
        <v>0</v>
      </c>
      <c r="BI148" s="157">
        <f>IF(N148="nulová",J148,0)</f>
        <v>0</v>
      </c>
      <c r="BJ148" s="18" t="s">
        <v>30</v>
      </c>
      <c r="BK148" s="157">
        <f>ROUND(I148*H148,2)</f>
        <v>0</v>
      </c>
      <c r="BL148" s="18" t="s">
        <v>127</v>
      </c>
      <c r="BM148" s="156" t="s">
        <v>747</v>
      </c>
    </row>
    <row r="149" spans="1:65" s="13" customFormat="1">
      <c r="B149" s="158"/>
      <c r="D149" s="159" t="s">
        <v>129</v>
      </c>
      <c r="E149" s="160" t="s">
        <v>1</v>
      </c>
      <c r="F149" s="161" t="s">
        <v>748</v>
      </c>
      <c r="H149" s="162">
        <v>86.334999999999994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129</v>
      </c>
      <c r="AU149" s="160" t="s">
        <v>82</v>
      </c>
      <c r="AV149" s="13" t="s">
        <v>82</v>
      </c>
      <c r="AW149" s="13" t="s">
        <v>29</v>
      </c>
      <c r="AX149" s="13" t="s">
        <v>73</v>
      </c>
      <c r="AY149" s="160" t="s">
        <v>121</v>
      </c>
    </row>
    <row r="150" spans="1:65" s="14" customFormat="1">
      <c r="B150" s="167"/>
      <c r="D150" s="159" t="s">
        <v>129</v>
      </c>
      <c r="E150" s="168" t="s">
        <v>1</v>
      </c>
      <c r="F150" s="169" t="s">
        <v>156</v>
      </c>
      <c r="H150" s="170">
        <v>86.334999999999994</v>
      </c>
      <c r="I150" s="171"/>
      <c r="L150" s="167"/>
      <c r="M150" s="172"/>
      <c r="N150" s="173"/>
      <c r="O150" s="173"/>
      <c r="P150" s="173"/>
      <c r="Q150" s="173"/>
      <c r="R150" s="173"/>
      <c r="S150" s="173"/>
      <c r="T150" s="174"/>
      <c r="AT150" s="168" t="s">
        <v>129</v>
      </c>
      <c r="AU150" s="168" t="s">
        <v>82</v>
      </c>
      <c r="AV150" s="14" t="s">
        <v>127</v>
      </c>
      <c r="AW150" s="14" t="s">
        <v>29</v>
      </c>
      <c r="AX150" s="14" t="s">
        <v>30</v>
      </c>
      <c r="AY150" s="168" t="s">
        <v>121</v>
      </c>
    </row>
    <row r="151" spans="1:65" s="2" customFormat="1" ht="24.2" customHeight="1">
      <c r="A151" s="33"/>
      <c r="B151" s="144"/>
      <c r="C151" s="145" t="s">
        <v>157</v>
      </c>
      <c r="D151" s="145" t="s">
        <v>123</v>
      </c>
      <c r="E151" s="146" t="s">
        <v>318</v>
      </c>
      <c r="F151" s="147" t="s">
        <v>319</v>
      </c>
      <c r="G151" s="148" t="s">
        <v>126</v>
      </c>
      <c r="H151" s="149">
        <v>86.334999999999994</v>
      </c>
      <c r="I151" s="150"/>
      <c r="J151" s="151">
        <f>ROUND(I151*H151,2)</f>
        <v>0</v>
      </c>
      <c r="K151" s="147" t="s">
        <v>134</v>
      </c>
      <c r="L151" s="34"/>
      <c r="M151" s="152" t="s">
        <v>1</v>
      </c>
      <c r="N151" s="153" t="s">
        <v>38</v>
      </c>
      <c r="O151" s="59"/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6" t="s">
        <v>127</v>
      </c>
      <c r="AT151" s="156" t="s">
        <v>123</v>
      </c>
      <c r="AU151" s="156" t="s">
        <v>82</v>
      </c>
      <c r="AY151" s="18" t="s">
        <v>121</v>
      </c>
      <c r="BE151" s="157">
        <f>IF(N151="základní",J151,0)</f>
        <v>0</v>
      </c>
      <c r="BF151" s="157">
        <f>IF(N151="snížená",J151,0)</f>
        <v>0</v>
      </c>
      <c r="BG151" s="157">
        <f>IF(N151="zákl. přenesená",J151,0)</f>
        <v>0</v>
      </c>
      <c r="BH151" s="157">
        <f>IF(N151="sníž. přenesená",J151,0)</f>
        <v>0</v>
      </c>
      <c r="BI151" s="157">
        <f>IF(N151="nulová",J151,0)</f>
        <v>0</v>
      </c>
      <c r="BJ151" s="18" t="s">
        <v>30</v>
      </c>
      <c r="BK151" s="157">
        <f>ROUND(I151*H151,2)</f>
        <v>0</v>
      </c>
      <c r="BL151" s="18" t="s">
        <v>127</v>
      </c>
      <c r="BM151" s="156" t="s">
        <v>749</v>
      </c>
    </row>
    <row r="152" spans="1:65" s="13" customFormat="1">
      <c r="B152" s="158"/>
      <c r="D152" s="159" t="s">
        <v>129</v>
      </c>
      <c r="E152" s="160" t="s">
        <v>1</v>
      </c>
      <c r="F152" s="161" t="s">
        <v>750</v>
      </c>
      <c r="H152" s="162">
        <v>86.334999999999994</v>
      </c>
      <c r="I152" s="163"/>
      <c r="L152" s="158"/>
      <c r="M152" s="164"/>
      <c r="N152" s="165"/>
      <c r="O152" s="165"/>
      <c r="P152" s="165"/>
      <c r="Q152" s="165"/>
      <c r="R152" s="165"/>
      <c r="S152" s="165"/>
      <c r="T152" s="166"/>
      <c r="AT152" s="160" t="s">
        <v>129</v>
      </c>
      <c r="AU152" s="160" t="s">
        <v>82</v>
      </c>
      <c r="AV152" s="13" t="s">
        <v>82</v>
      </c>
      <c r="AW152" s="13" t="s">
        <v>29</v>
      </c>
      <c r="AX152" s="13" t="s">
        <v>30</v>
      </c>
      <c r="AY152" s="160" t="s">
        <v>121</v>
      </c>
    </row>
    <row r="153" spans="1:65" s="2" customFormat="1" ht="37.9" customHeight="1">
      <c r="A153" s="33"/>
      <c r="B153" s="144"/>
      <c r="C153" s="145" t="s">
        <v>159</v>
      </c>
      <c r="D153" s="145" t="s">
        <v>123</v>
      </c>
      <c r="E153" s="146" t="s">
        <v>323</v>
      </c>
      <c r="F153" s="147" t="s">
        <v>324</v>
      </c>
      <c r="G153" s="148" t="s">
        <v>182</v>
      </c>
      <c r="H153" s="149">
        <v>26.806000000000001</v>
      </c>
      <c r="I153" s="150"/>
      <c r="J153" s="151">
        <f>ROUND(I153*H153,2)</f>
        <v>0</v>
      </c>
      <c r="K153" s="147" t="s">
        <v>134</v>
      </c>
      <c r="L153" s="34"/>
      <c r="M153" s="152" t="s">
        <v>1</v>
      </c>
      <c r="N153" s="153" t="s">
        <v>38</v>
      </c>
      <c r="O153" s="59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6" t="s">
        <v>127</v>
      </c>
      <c r="AT153" s="156" t="s">
        <v>123</v>
      </c>
      <c r="AU153" s="156" t="s">
        <v>82</v>
      </c>
      <c r="AY153" s="18" t="s">
        <v>121</v>
      </c>
      <c r="BE153" s="157">
        <f>IF(N153="základní",J153,0)</f>
        <v>0</v>
      </c>
      <c r="BF153" s="157">
        <f>IF(N153="snížená",J153,0)</f>
        <v>0</v>
      </c>
      <c r="BG153" s="157">
        <f>IF(N153="zákl. přenesená",J153,0)</f>
        <v>0</v>
      </c>
      <c r="BH153" s="157">
        <f>IF(N153="sníž. přenesená",J153,0)</f>
        <v>0</v>
      </c>
      <c r="BI153" s="157">
        <f>IF(N153="nulová",J153,0)</f>
        <v>0</v>
      </c>
      <c r="BJ153" s="18" t="s">
        <v>30</v>
      </c>
      <c r="BK153" s="157">
        <f>ROUND(I153*H153,2)</f>
        <v>0</v>
      </c>
      <c r="BL153" s="18" t="s">
        <v>127</v>
      </c>
      <c r="BM153" s="156" t="s">
        <v>751</v>
      </c>
    </row>
    <row r="154" spans="1:65" s="13" customFormat="1">
      <c r="B154" s="158"/>
      <c r="D154" s="159" t="s">
        <v>129</v>
      </c>
      <c r="E154" s="160" t="s">
        <v>1</v>
      </c>
      <c r="F154" s="161" t="s">
        <v>752</v>
      </c>
      <c r="H154" s="162">
        <v>6.1269999999999998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129</v>
      </c>
      <c r="AU154" s="160" t="s">
        <v>82</v>
      </c>
      <c r="AV154" s="13" t="s">
        <v>82</v>
      </c>
      <c r="AW154" s="13" t="s">
        <v>29</v>
      </c>
      <c r="AX154" s="13" t="s">
        <v>73</v>
      </c>
      <c r="AY154" s="160" t="s">
        <v>121</v>
      </c>
    </row>
    <row r="155" spans="1:65" s="13" customFormat="1">
      <c r="B155" s="158"/>
      <c r="D155" s="159" t="s">
        <v>129</v>
      </c>
      <c r="E155" s="160" t="s">
        <v>1</v>
      </c>
      <c r="F155" s="161" t="s">
        <v>753</v>
      </c>
      <c r="H155" s="162">
        <v>20.678999999999998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129</v>
      </c>
      <c r="AU155" s="160" t="s">
        <v>82</v>
      </c>
      <c r="AV155" s="13" t="s">
        <v>82</v>
      </c>
      <c r="AW155" s="13" t="s">
        <v>29</v>
      </c>
      <c r="AX155" s="13" t="s">
        <v>73</v>
      </c>
      <c r="AY155" s="160" t="s">
        <v>121</v>
      </c>
    </row>
    <row r="156" spans="1:65" s="14" customFormat="1">
      <c r="B156" s="167"/>
      <c r="D156" s="159" t="s">
        <v>129</v>
      </c>
      <c r="E156" s="168" t="s">
        <v>1</v>
      </c>
      <c r="F156" s="169" t="s">
        <v>156</v>
      </c>
      <c r="H156" s="170">
        <v>26.806000000000001</v>
      </c>
      <c r="I156" s="171"/>
      <c r="L156" s="167"/>
      <c r="M156" s="172"/>
      <c r="N156" s="173"/>
      <c r="O156" s="173"/>
      <c r="P156" s="173"/>
      <c r="Q156" s="173"/>
      <c r="R156" s="173"/>
      <c r="S156" s="173"/>
      <c r="T156" s="174"/>
      <c r="AT156" s="168" t="s">
        <v>129</v>
      </c>
      <c r="AU156" s="168" t="s">
        <v>82</v>
      </c>
      <c r="AV156" s="14" t="s">
        <v>127</v>
      </c>
      <c r="AW156" s="14" t="s">
        <v>29</v>
      </c>
      <c r="AX156" s="14" t="s">
        <v>30</v>
      </c>
      <c r="AY156" s="168" t="s">
        <v>121</v>
      </c>
    </row>
    <row r="157" spans="1:65" s="2" customFormat="1" ht="37.9" customHeight="1">
      <c r="A157" s="33"/>
      <c r="B157" s="144"/>
      <c r="C157" s="145" t="s">
        <v>163</v>
      </c>
      <c r="D157" s="145" t="s">
        <v>123</v>
      </c>
      <c r="E157" s="146" t="s">
        <v>329</v>
      </c>
      <c r="F157" s="147" t="s">
        <v>330</v>
      </c>
      <c r="G157" s="148" t="s">
        <v>182</v>
      </c>
      <c r="H157" s="149">
        <v>20.678999999999998</v>
      </c>
      <c r="I157" s="150"/>
      <c r="J157" s="151">
        <f>ROUND(I157*H157,2)</f>
        <v>0</v>
      </c>
      <c r="K157" s="147" t="s">
        <v>134</v>
      </c>
      <c r="L157" s="34"/>
      <c r="M157" s="152" t="s">
        <v>1</v>
      </c>
      <c r="N157" s="153" t="s">
        <v>38</v>
      </c>
      <c r="O157" s="59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6" t="s">
        <v>127</v>
      </c>
      <c r="AT157" s="156" t="s">
        <v>123</v>
      </c>
      <c r="AU157" s="156" t="s">
        <v>82</v>
      </c>
      <c r="AY157" s="18" t="s">
        <v>121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8" t="s">
        <v>30</v>
      </c>
      <c r="BK157" s="157">
        <f>ROUND(I157*H157,2)</f>
        <v>0</v>
      </c>
      <c r="BL157" s="18" t="s">
        <v>127</v>
      </c>
      <c r="BM157" s="156" t="s">
        <v>754</v>
      </c>
    </row>
    <row r="158" spans="1:65" s="13" customFormat="1">
      <c r="B158" s="158"/>
      <c r="D158" s="159" t="s">
        <v>129</v>
      </c>
      <c r="E158" s="160" t="s">
        <v>1</v>
      </c>
      <c r="F158" s="161" t="s">
        <v>755</v>
      </c>
      <c r="H158" s="162">
        <v>16.542999999999999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129</v>
      </c>
      <c r="AU158" s="160" t="s">
        <v>82</v>
      </c>
      <c r="AV158" s="13" t="s">
        <v>82</v>
      </c>
      <c r="AW158" s="13" t="s">
        <v>29</v>
      </c>
      <c r="AX158" s="13" t="s">
        <v>73</v>
      </c>
      <c r="AY158" s="160" t="s">
        <v>121</v>
      </c>
    </row>
    <row r="159" spans="1:65" s="13" customFormat="1">
      <c r="B159" s="158"/>
      <c r="D159" s="159" t="s">
        <v>129</v>
      </c>
      <c r="E159" s="160" t="s">
        <v>1</v>
      </c>
      <c r="F159" s="161" t="s">
        <v>756</v>
      </c>
      <c r="H159" s="162">
        <v>4.1360000000000001</v>
      </c>
      <c r="I159" s="163"/>
      <c r="L159" s="158"/>
      <c r="M159" s="164"/>
      <c r="N159" s="165"/>
      <c r="O159" s="165"/>
      <c r="P159" s="165"/>
      <c r="Q159" s="165"/>
      <c r="R159" s="165"/>
      <c r="S159" s="165"/>
      <c r="T159" s="166"/>
      <c r="AT159" s="160" t="s">
        <v>129</v>
      </c>
      <c r="AU159" s="160" t="s">
        <v>82</v>
      </c>
      <c r="AV159" s="13" t="s">
        <v>82</v>
      </c>
      <c r="AW159" s="13" t="s">
        <v>29</v>
      </c>
      <c r="AX159" s="13" t="s">
        <v>73</v>
      </c>
      <c r="AY159" s="160" t="s">
        <v>121</v>
      </c>
    </row>
    <row r="160" spans="1:65" s="14" customFormat="1">
      <c r="B160" s="167"/>
      <c r="D160" s="159" t="s">
        <v>129</v>
      </c>
      <c r="E160" s="168" t="s">
        <v>1</v>
      </c>
      <c r="F160" s="169" t="s">
        <v>156</v>
      </c>
      <c r="H160" s="170">
        <v>20.678999999999998</v>
      </c>
      <c r="I160" s="171"/>
      <c r="L160" s="167"/>
      <c r="M160" s="172"/>
      <c r="N160" s="173"/>
      <c r="O160" s="173"/>
      <c r="P160" s="173"/>
      <c r="Q160" s="173"/>
      <c r="R160" s="173"/>
      <c r="S160" s="173"/>
      <c r="T160" s="174"/>
      <c r="AT160" s="168" t="s">
        <v>129</v>
      </c>
      <c r="AU160" s="168" t="s">
        <v>82</v>
      </c>
      <c r="AV160" s="14" t="s">
        <v>127</v>
      </c>
      <c r="AW160" s="14" t="s">
        <v>29</v>
      </c>
      <c r="AX160" s="14" t="s">
        <v>30</v>
      </c>
      <c r="AY160" s="168" t="s">
        <v>121</v>
      </c>
    </row>
    <row r="161" spans="1:65" s="2" customFormat="1" ht="16.5" customHeight="1">
      <c r="A161" s="33"/>
      <c r="B161" s="144"/>
      <c r="C161" s="145" t="s">
        <v>167</v>
      </c>
      <c r="D161" s="145" t="s">
        <v>123</v>
      </c>
      <c r="E161" s="146" t="s">
        <v>335</v>
      </c>
      <c r="F161" s="147" t="s">
        <v>336</v>
      </c>
      <c r="G161" s="148" t="s">
        <v>182</v>
      </c>
      <c r="H161" s="149">
        <v>47.484000000000002</v>
      </c>
      <c r="I161" s="150"/>
      <c r="J161" s="151">
        <f>ROUND(I161*H161,2)</f>
        <v>0</v>
      </c>
      <c r="K161" s="147" t="s">
        <v>134</v>
      </c>
      <c r="L161" s="34"/>
      <c r="M161" s="152" t="s">
        <v>1</v>
      </c>
      <c r="N161" s="153" t="s">
        <v>38</v>
      </c>
      <c r="O161" s="59"/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6" t="s">
        <v>127</v>
      </c>
      <c r="AT161" s="156" t="s">
        <v>123</v>
      </c>
      <c r="AU161" s="156" t="s">
        <v>82</v>
      </c>
      <c r="AY161" s="18" t="s">
        <v>121</v>
      </c>
      <c r="BE161" s="157">
        <f>IF(N161="základní",J161,0)</f>
        <v>0</v>
      </c>
      <c r="BF161" s="157">
        <f>IF(N161="snížená",J161,0)</f>
        <v>0</v>
      </c>
      <c r="BG161" s="157">
        <f>IF(N161="zákl. přenesená",J161,0)</f>
        <v>0</v>
      </c>
      <c r="BH161" s="157">
        <f>IF(N161="sníž. přenesená",J161,0)</f>
        <v>0</v>
      </c>
      <c r="BI161" s="157">
        <f>IF(N161="nulová",J161,0)</f>
        <v>0</v>
      </c>
      <c r="BJ161" s="18" t="s">
        <v>30</v>
      </c>
      <c r="BK161" s="157">
        <f>ROUND(I161*H161,2)</f>
        <v>0</v>
      </c>
      <c r="BL161" s="18" t="s">
        <v>127</v>
      </c>
      <c r="BM161" s="156" t="s">
        <v>757</v>
      </c>
    </row>
    <row r="162" spans="1:65" s="13" customFormat="1">
      <c r="B162" s="158"/>
      <c r="D162" s="159" t="s">
        <v>129</v>
      </c>
      <c r="E162" s="160" t="s">
        <v>1</v>
      </c>
      <c r="F162" s="161" t="s">
        <v>758</v>
      </c>
      <c r="H162" s="162">
        <v>41.356999999999999</v>
      </c>
      <c r="I162" s="163"/>
      <c r="L162" s="158"/>
      <c r="M162" s="164"/>
      <c r="N162" s="165"/>
      <c r="O162" s="165"/>
      <c r="P162" s="165"/>
      <c r="Q162" s="165"/>
      <c r="R162" s="165"/>
      <c r="S162" s="165"/>
      <c r="T162" s="166"/>
      <c r="AT162" s="160" t="s">
        <v>129</v>
      </c>
      <c r="AU162" s="160" t="s">
        <v>82</v>
      </c>
      <c r="AV162" s="13" t="s">
        <v>82</v>
      </c>
      <c r="AW162" s="13" t="s">
        <v>29</v>
      </c>
      <c r="AX162" s="13" t="s">
        <v>73</v>
      </c>
      <c r="AY162" s="160" t="s">
        <v>121</v>
      </c>
    </row>
    <row r="163" spans="1:65" s="13" customFormat="1">
      <c r="B163" s="158"/>
      <c r="D163" s="159" t="s">
        <v>129</v>
      </c>
      <c r="E163" s="160" t="s">
        <v>1</v>
      </c>
      <c r="F163" s="161" t="s">
        <v>759</v>
      </c>
      <c r="H163" s="162">
        <v>6.1269999999999998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129</v>
      </c>
      <c r="AU163" s="160" t="s">
        <v>82</v>
      </c>
      <c r="AV163" s="13" t="s">
        <v>82</v>
      </c>
      <c r="AW163" s="13" t="s">
        <v>29</v>
      </c>
      <c r="AX163" s="13" t="s">
        <v>73</v>
      </c>
      <c r="AY163" s="160" t="s">
        <v>121</v>
      </c>
    </row>
    <row r="164" spans="1:65" s="14" customFormat="1">
      <c r="B164" s="167"/>
      <c r="D164" s="159" t="s">
        <v>129</v>
      </c>
      <c r="E164" s="168" t="s">
        <v>1</v>
      </c>
      <c r="F164" s="169" t="s">
        <v>156</v>
      </c>
      <c r="H164" s="170">
        <v>47.484000000000002</v>
      </c>
      <c r="I164" s="171"/>
      <c r="L164" s="167"/>
      <c r="M164" s="172"/>
      <c r="N164" s="173"/>
      <c r="O164" s="173"/>
      <c r="P164" s="173"/>
      <c r="Q164" s="173"/>
      <c r="R164" s="173"/>
      <c r="S164" s="173"/>
      <c r="T164" s="174"/>
      <c r="AT164" s="168" t="s">
        <v>129</v>
      </c>
      <c r="AU164" s="168" t="s">
        <v>82</v>
      </c>
      <c r="AV164" s="14" t="s">
        <v>127</v>
      </c>
      <c r="AW164" s="14" t="s">
        <v>29</v>
      </c>
      <c r="AX164" s="14" t="s">
        <v>30</v>
      </c>
      <c r="AY164" s="168" t="s">
        <v>121</v>
      </c>
    </row>
    <row r="165" spans="1:65" s="2" customFormat="1" ht="16.5" customHeight="1">
      <c r="A165" s="33"/>
      <c r="B165" s="144"/>
      <c r="C165" s="145" t="s">
        <v>8</v>
      </c>
      <c r="D165" s="145" t="s">
        <v>123</v>
      </c>
      <c r="E165" s="146" t="s">
        <v>341</v>
      </c>
      <c r="F165" s="147" t="s">
        <v>342</v>
      </c>
      <c r="G165" s="148" t="s">
        <v>182</v>
      </c>
      <c r="H165" s="149">
        <v>33.01</v>
      </c>
      <c r="I165" s="150"/>
      <c r="J165" s="151">
        <f>ROUND(I165*H165,2)</f>
        <v>0</v>
      </c>
      <c r="K165" s="147" t="s">
        <v>1</v>
      </c>
      <c r="L165" s="34"/>
      <c r="M165" s="152" t="s">
        <v>1</v>
      </c>
      <c r="N165" s="153" t="s">
        <v>38</v>
      </c>
      <c r="O165" s="59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6" t="s">
        <v>127</v>
      </c>
      <c r="AT165" s="156" t="s">
        <v>123</v>
      </c>
      <c r="AU165" s="156" t="s">
        <v>82</v>
      </c>
      <c r="AY165" s="18" t="s">
        <v>121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8" t="s">
        <v>30</v>
      </c>
      <c r="BK165" s="157">
        <f>ROUND(I165*H165,2)</f>
        <v>0</v>
      </c>
      <c r="BL165" s="18" t="s">
        <v>127</v>
      </c>
      <c r="BM165" s="156" t="s">
        <v>760</v>
      </c>
    </row>
    <row r="166" spans="1:65" s="13" customFormat="1">
      <c r="B166" s="158"/>
      <c r="D166" s="159" t="s">
        <v>129</v>
      </c>
      <c r="E166" s="160" t="s">
        <v>1</v>
      </c>
      <c r="F166" s="161" t="s">
        <v>759</v>
      </c>
      <c r="H166" s="162">
        <v>6.1269999999999998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129</v>
      </c>
      <c r="AU166" s="160" t="s">
        <v>82</v>
      </c>
      <c r="AV166" s="13" t="s">
        <v>82</v>
      </c>
      <c r="AW166" s="13" t="s">
        <v>29</v>
      </c>
      <c r="AX166" s="13" t="s">
        <v>73</v>
      </c>
      <c r="AY166" s="160" t="s">
        <v>121</v>
      </c>
    </row>
    <row r="167" spans="1:65" s="13" customFormat="1">
      <c r="B167" s="158"/>
      <c r="D167" s="159" t="s">
        <v>129</v>
      </c>
      <c r="E167" s="160" t="s">
        <v>1</v>
      </c>
      <c r="F167" s="161" t="s">
        <v>761</v>
      </c>
      <c r="H167" s="162">
        <v>10.34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129</v>
      </c>
      <c r="AU167" s="160" t="s">
        <v>82</v>
      </c>
      <c r="AV167" s="13" t="s">
        <v>82</v>
      </c>
      <c r="AW167" s="13" t="s">
        <v>29</v>
      </c>
      <c r="AX167" s="13" t="s">
        <v>73</v>
      </c>
      <c r="AY167" s="160" t="s">
        <v>121</v>
      </c>
    </row>
    <row r="168" spans="1:65" s="13" customFormat="1">
      <c r="B168" s="158"/>
      <c r="D168" s="159" t="s">
        <v>129</v>
      </c>
      <c r="E168" s="160" t="s">
        <v>1</v>
      </c>
      <c r="F168" s="161" t="s">
        <v>755</v>
      </c>
      <c r="H168" s="162">
        <v>16.542999999999999</v>
      </c>
      <c r="I168" s="163"/>
      <c r="L168" s="158"/>
      <c r="M168" s="164"/>
      <c r="N168" s="165"/>
      <c r="O168" s="165"/>
      <c r="P168" s="165"/>
      <c r="Q168" s="165"/>
      <c r="R168" s="165"/>
      <c r="S168" s="165"/>
      <c r="T168" s="166"/>
      <c r="AT168" s="160" t="s">
        <v>129</v>
      </c>
      <c r="AU168" s="160" t="s">
        <v>82</v>
      </c>
      <c r="AV168" s="13" t="s">
        <v>82</v>
      </c>
      <c r="AW168" s="13" t="s">
        <v>29</v>
      </c>
      <c r="AX168" s="13" t="s">
        <v>73</v>
      </c>
      <c r="AY168" s="160" t="s">
        <v>121</v>
      </c>
    </row>
    <row r="169" spans="1:65" s="14" customFormat="1">
      <c r="B169" s="167"/>
      <c r="D169" s="159" t="s">
        <v>129</v>
      </c>
      <c r="E169" s="168" t="s">
        <v>1</v>
      </c>
      <c r="F169" s="169" t="s">
        <v>156</v>
      </c>
      <c r="H169" s="170">
        <v>33.01</v>
      </c>
      <c r="I169" s="171"/>
      <c r="L169" s="167"/>
      <c r="M169" s="172"/>
      <c r="N169" s="173"/>
      <c r="O169" s="173"/>
      <c r="P169" s="173"/>
      <c r="Q169" s="173"/>
      <c r="R169" s="173"/>
      <c r="S169" s="173"/>
      <c r="T169" s="174"/>
      <c r="AT169" s="168" t="s">
        <v>129</v>
      </c>
      <c r="AU169" s="168" t="s">
        <v>82</v>
      </c>
      <c r="AV169" s="14" t="s">
        <v>127</v>
      </c>
      <c r="AW169" s="14" t="s">
        <v>29</v>
      </c>
      <c r="AX169" s="14" t="s">
        <v>30</v>
      </c>
      <c r="AY169" s="168" t="s">
        <v>121</v>
      </c>
    </row>
    <row r="170" spans="1:65" s="2" customFormat="1" ht="16.5" customHeight="1">
      <c r="A170" s="33"/>
      <c r="B170" s="144"/>
      <c r="C170" s="145" t="s">
        <v>179</v>
      </c>
      <c r="D170" s="145" t="s">
        <v>123</v>
      </c>
      <c r="E170" s="146" t="s">
        <v>346</v>
      </c>
      <c r="F170" s="147" t="s">
        <v>347</v>
      </c>
      <c r="G170" s="148" t="s">
        <v>182</v>
      </c>
      <c r="H170" s="149">
        <v>4.1360000000000001</v>
      </c>
      <c r="I170" s="150"/>
      <c r="J170" s="151">
        <f>ROUND(I170*H170,2)</f>
        <v>0</v>
      </c>
      <c r="K170" s="147" t="s">
        <v>1</v>
      </c>
      <c r="L170" s="34"/>
      <c r="M170" s="152" t="s">
        <v>1</v>
      </c>
      <c r="N170" s="153" t="s">
        <v>38</v>
      </c>
      <c r="O170" s="59"/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6" t="s">
        <v>127</v>
      </c>
      <c r="AT170" s="156" t="s">
        <v>123</v>
      </c>
      <c r="AU170" s="156" t="s">
        <v>82</v>
      </c>
      <c r="AY170" s="18" t="s">
        <v>121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8" t="s">
        <v>30</v>
      </c>
      <c r="BK170" s="157">
        <f>ROUND(I170*H170,2)</f>
        <v>0</v>
      </c>
      <c r="BL170" s="18" t="s">
        <v>127</v>
      </c>
      <c r="BM170" s="156" t="s">
        <v>762</v>
      </c>
    </row>
    <row r="171" spans="1:65" s="13" customFormat="1">
      <c r="B171" s="158"/>
      <c r="D171" s="159" t="s">
        <v>129</v>
      </c>
      <c r="E171" s="160" t="s">
        <v>1</v>
      </c>
      <c r="F171" s="161" t="s">
        <v>756</v>
      </c>
      <c r="H171" s="162">
        <v>4.1360000000000001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129</v>
      </c>
      <c r="AU171" s="160" t="s">
        <v>82</v>
      </c>
      <c r="AV171" s="13" t="s">
        <v>82</v>
      </c>
      <c r="AW171" s="13" t="s">
        <v>29</v>
      </c>
      <c r="AX171" s="13" t="s">
        <v>30</v>
      </c>
      <c r="AY171" s="160" t="s">
        <v>121</v>
      </c>
    </row>
    <row r="172" spans="1:65" s="2" customFormat="1" ht="16.5" customHeight="1">
      <c r="A172" s="33"/>
      <c r="B172" s="144"/>
      <c r="C172" s="145" t="s">
        <v>185</v>
      </c>
      <c r="D172" s="145" t="s">
        <v>123</v>
      </c>
      <c r="E172" s="146" t="s">
        <v>350</v>
      </c>
      <c r="F172" s="147" t="s">
        <v>351</v>
      </c>
      <c r="G172" s="148" t="s">
        <v>182</v>
      </c>
      <c r="H172" s="149">
        <v>10.34</v>
      </c>
      <c r="I172" s="150"/>
      <c r="J172" s="151">
        <f>ROUND(I172*H172,2)</f>
        <v>0</v>
      </c>
      <c r="K172" s="147" t="s">
        <v>1</v>
      </c>
      <c r="L172" s="34"/>
      <c r="M172" s="152" t="s">
        <v>1</v>
      </c>
      <c r="N172" s="153" t="s">
        <v>38</v>
      </c>
      <c r="O172" s="59"/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6" t="s">
        <v>127</v>
      </c>
      <c r="AT172" s="156" t="s">
        <v>123</v>
      </c>
      <c r="AU172" s="156" t="s">
        <v>82</v>
      </c>
      <c r="AY172" s="18" t="s">
        <v>121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8" t="s">
        <v>30</v>
      </c>
      <c r="BK172" s="157">
        <f>ROUND(I172*H172,2)</f>
        <v>0</v>
      </c>
      <c r="BL172" s="18" t="s">
        <v>127</v>
      </c>
      <c r="BM172" s="156" t="s">
        <v>763</v>
      </c>
    </row>
    <row r="173" spans="1:65" s="13" customFormat="1">
      <c r="B173" s="158"/>
      <c r="D173" s="159" t="s">
        <v>129</v>
      </c>
      <c r="E173" s="160" t="s">
        <v>1</v>
      </c>
      <c r="F173" s="161" t="s">
        <v>761</v>
      </c>
      <c r="H173" s="162">
        <v>10.34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129</v>
      </c>
      <c r="AU173" s="160" t="s">
        <v>82</v>
      </c>
      <c r="AV173" s="13" t="s">
        <v>82</v>
      </c>
      <c r="AW173" s="13" t="s">
        <v>29</v>
      </c>
      <c r="AX173" s="13" t="s">
        <v>73</v>
      </c>
      <c r="AY173" s="160" t="s">
        <v>121</v>
      </c>
    </row>
    <row r="174" spans="1:65" s="14" customFormat="1">
      <c r="B174" s="167"/>
      <c r="D174" s="159" t="s">
        <v>129</v>
      </c>
      <c r="E174" s="168" t="s">
        <v>1</v>
      </c>
      <c r="F174" s="169" t="s">
        <v>156</v>
      </c>
      <c r="H174" s="170">
        <v>10.34</v>
      </c>
      <c r="I174" s="171"/>
      <c r="L174" s="167"/>
      <c r="M174" s="172"/>
      <c r="N174" s="173"/>
      <c r="O174" s="173"/>
      <c r="P174" s="173"/>
      <c r="Q174" s="173"/>
      <c r="R174" s="173"/>
      <c r="S174" s="173"/>
      <c r="T174" s="174"/>
      <c r="AT174" s="168" t="s">
        <v>129</v>
      </c>
      <c r="AU174" s="168" t="s">
        <v>82</v>
      </c>
      <c r="AV174" s="14" t="s">
        <v>127</v>
      </c>
      <c r="AW174" s="14" t="s">
        <v>29</v>
      </c>
      <c r="AX174" s="14" t="s">
        <v>30</v>
      </c>
      <c r="AY174" s="168" t="s">
        <v>121</v>
      </c>
    </row>
    <row r="175" spans="1:65" s="2" customFormat="1" ht="24.2" customHeight="1">
      <c r="A175" s="33"/>
      <c r="B175" s="144"/>
      <c r="C175" s="145" t="s">
        <v>189</v>
      </c>
      <c r="D175" s="145" t="s">
        <v>123</v>
      </c>
      <c r="E175" s="146" t="s">
        <v>354</v>
      </c>
      <c r="F175" s="147" t="s">
        <v>355</v>
      </c>
      <c r="G175" s="148" t="s">
        <v>182</v>
      </c>
      <c r="H175" s="149">
        <v>27.571000000000002</v>
      </c>
      <c r="I175" s="150"/>
      <c r="J175" s="151">
        <f>ROUND(I175*H175,2)</f>
        <v>0</v>
      </c>
      <c r="K175" s="147" t="s">
        <v>134</v>
      </c>
      <c r="L175" s="34"/>
      <c r="M175" s="152" t="s">
        <v>1</v>
      </c>
      <c r="N175" s="153" t="s">
        <v>38</v>
      </c>
      <c r="O175" s="59"/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6" t="s">
        <v>127</v>
      </c>
      <c r="AT175" s="156" t="s">
        <v>123</v>
      </c>
      <c r="AU175" s="156" t="s">
        <v>82</v>
      </c>
      <c r="AY175" s="18" t="s">
        <v>121</v>
      </c>
      <c r="BE175" s="157">
        <f>IF(N175="základní",J175,0)</f>
        <v>0</v>
      </c>
      <c r="BF175" s="157">
        <f>IF(N175="snížená",J175,0)</f>
        <v>0</v>
      </c>
      <c r="BG175" s="157">
        <f>IF(N175="zákl. přenesená",J175,0)</f>
        <v>0</v>
      </c>
      <c r="BH175" s="157">
        <f>IF(N175="sníž. přenesená",J175,0)</f>
        <v>0</v>
      </c>
      <c r="BI175" s="157">
        <f>IF(N175="nulová",J175,0)</f>
        <v>0</v>
      </c>
      <c r="BJ175" s="18" t="s">
        <v>30</v>
      </c>
      <c r="BK175" s="157">
        <f>ROUND(I175*H175,2)</f>
        <v>0</v>
      </c>
      <c r="BL175" s="18" t="s">
        <v>127</v>
      </c>
      <c r="BM175" s="156" t="s">
        <v>764</v>
      </c>
    </row>
    <row r="176" spans="1:65" s="15" customFormat="1">
      <c r="B176" s="175"/>
      <c r="D176" s="159" t="s">
        <v>129</v>
      </c>
      <c r="E176" s="176" t="s">
        <v>1</v>
      </c>
      <c r="F176" s="177" t="s">
        <v>291</v>
      </c>
      <c r="H176" s="176" t="s">
        <v>1</v>
      </c>
      <c r="I176" s="178"/>
      <c r="L176" s="175"/>
      <c r="M176" s="179"/>
      <c r="N176" s="180"/>
      <c r="O176" s="180"/>
      <c r="P176" s="180"/>
      <c r="Q176" s="180"/>
      <c r="R176" s="180"/>
      <c r="S176" s="180"/>
      <c r="T176" s="181"/>
      <c r="AT176" s="176" t="s">
        <v>129</v>
      </c>
      <c r="AU176" s="176" t="s">
        <v>82</v>
      </c>
      <c r="AV176" s="15" t="s">
        <v>30</v>
      </c>
      <c r="AW176" s="15" t="s">
        <v>29</v>
      </c>
      <c r="AX176" s="15" t="s">
        <v>73</v>
      </c>
      <c r="AY176" s="176" t="s">
        <v>121</v>
      </c>
    </row>
    <row r="177" spans="1:65" s="13" customFormat="1">
      <c r="B177" s="158"/>
      <c r="D177" s="159" t="s">
        <v>129</v>
      </c>
      <c r="E177" s="160" t="s">
        <v>1</v>
      </c>
      <c r="F177" s="161" t="s">
        <v>735</v>
      </c>
      <c r="H177" s="162">
        <v>47.484000000000002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129</v>
      </c>
      <c r="AU177" s="160" t="s">
        <v>82</v>
      </c>
      <c r="AV177" s="13" t="s">
        <v>82</v>
      </c>
      <c r="AW177" s="13" t="s">
        <v>29</v>
      </c>
      <c r="AX177" s="13" t="s">
        <v>73</v>
      </c>
      <c r="AY177" s="160" t="s">
        <v>121</v>
      </c>
    </row>
    <row r="178" spans="1:65" s="15" customFormat="1">
      <c r="B178" s="175"/>
      <c r="D178" s="159" t="s">
        <v>129</v>
      </c>
      <c r="E178" s="176" t="s">
        <v>1</v>
      </c>
      <c r="F178" s="177" t="s">
        <v>736</v>
      </c>
      <c r="H178" s="176" t="s">
        <v>1</v>
      </c>
      <c r="I178" s="178"/>
      <c r="L178" s="175"/>
      <c r="M178" s="179"/>
      <c r="N178" s="180"/>
      <c r="O178" s="180"/>
      <c r="P178" s="180"/>
      <c r="Q178" s="180"/>
      <c r="R178" s="180"/>
      <c r="S178" s="180"/>
      <c r="T178" s="181"/>
      <c r="AT178" s="176" t="s">
        <v>129</v>
      </c>
      <c r="AU178" s="176" t="s">
        <v>82</v>
      </c>
      <c r="AV178" s="15" t="s">
        <v>30</v>
      </c>
      <c r="AW178" s="15" t="s">
        <v>29</v>
      </c>
      <c r="AX178" s="15" t="s">
        <v>73</v>
      </c>
      <c r="AY178" s="176" t="s">
        <v>121</v>
      </c>
    </row>
    <row r="179" spans="1:65" s="15" customFormat="1">
      <c r="B179" s="175"/>
      <c r="D179" s="159" t="s">
        <v>129</v>
      </c>
      <c r="E179" s="176" t="s">
        <v>1</v>
      </c>
      <c r="F179" s="177" t="s">
        <v>298</v>
      </c>
      <c r="H179" s="176" t="s">
        <v>1</v>
      </c>
      <c r="I179" s="178"/>
      <c r="L179" s="175"/>
      <c r="M179" s="179"/>
      <c r="N179" s="180"/>
      <c r="O179" s="180"/>
      <c r="P179" s="180"/>
      <c r="Q179" s="180"/>
      <c r="R179" s="180"/>
      <c r="S179" s="180"/>
      <c r="T179" s="181"/>
      <c r="AT179" s="176" t="s">
        <v>129</v>
      </c>
      <c r="AU179" s="176" t="s">
        <v>82</v>
      </c>
      <c r="AV179" s="15" t="s">
        <v>30</v>
      </c>
      <c r="AW179" s="15" t="s">
        <v>29</v>
      </c>
      <c r="AX179" s="15" t="s">
        <v>73</v>
      </c>
      <c r="AY179" s="176" t="s">
        <v>121</v>
      </c>
    </row>
    <row r="180" spans="1:65" s="13" customFormat="1">
      <c r="B180" s="158"/>
      <c r="D180" s="159" t="s">
        <v>129</v>
      </c>
      <c r="E180" s="160" t="s">
        <v>1</v>
      </c>
      <c r="F180" s="161" t="s">
        <v>737</v>
      </c>
      <c r="H180" s="162">
        <v>-6.1269999999999998</v>
      </c>
      <c r="I180" s="163"/>
      <c r="L180" s="158"/>
      <c r="M180" s="164"/>
      <c r="N180" s="165"/>
      <c r="O180" s="165"/>
      <c r="P180" s="165"/>
      <c r="Q180" s="165"/>
      <c r="R180" s="165"/>
      <c r="S180" s="165"/>
      <c r="T180" s="166"/>
      <c r="AT180" s="160" t="s">
        <v>129</v>
      </c>
      <c r="AU180" s="160" t="s">
        <v>82</v>
      </c>
      <c r="AV180" s="13" t="s">
        <v>82</v>
      </c>
      <c r="AW180" s="13" t="s">
        <v>29</v>
      </c>
      <c r="AX180" s="13" t="s">
        <v>73</v>
      </c>
      <c r="AY180" s="160" t="s">
        <v>121</v>
      </c>
    </row>
    <row r="181" spans="1:65" s="15" customFormat="1">
      <c r="B181" s="175"/>
      <c r="D181" s="159" t="s">
        <v>129</v>
      </c>
      <c r="E181" s="176" t="s">
        <v>1</v>
      </c>
      <c r="F181" s="177" t="s">
        <v>359</v>
      </c>
      <c r="H181" s="176" t="s">
        <v>1</v>
      </c>
      <c r="I181" s="178"/>
      <c r="L181" s="175"/>
      <c r="M181" s="179"/>
      <c r="N181" s="180"/>
      <c r="O181" s="180"/>
      <c r="P181" s="180"/>
      <c r="Q181" s="180"/>
      <c r="R181" s="180"/>
      <c r="S181" s="180"/>
      <c r="T181" s="181"/>
      <c r="AT181" s="176" t="s">
        <v>129</v>
      </c>
      <c r="AU181" s="176" t="s">
        <v>82</v>
      </c>
      <c r="AV181" s="15" t="s">
        <v>30</v>
      </c>
      <c r="AW181" s="15" t="s">
        <v>29</v>
      </c>
      <c r="AX181" s="15" t="s">
        <v>73</v>
      </c>
      <c r="AY181" s="176" t="s">
        <v>121</v>
      </c>
    </row>
    <row r="182" spans="1:65" s="13" customFormat="1">
      <c r="B182" s="158"/>
      <c r="D182" s="159" t="s">
        <v>129</v>
      </c>
      <c r="E182" s="160" t="s">
        <v>1</v>
      </c>
      <c r="F182" s="161" t="s">
        <v>765</v>
      </c>
      <c r="H182" s="162">
        <v>-10.722</v>
      </c>
      <c r="I182" s="163"/>
      <c r="L182" s="158"/>
      <c r="M182" s="164"/>
      <c r="N182" s="165"/>
      <c r="O182" s="165"/>
      <c r="P182" s="165"/>
      <c r="Q182" s="165"/>
      <c r="R182" s="165"/>
      <c r="S182" s="165"/>
      <c r="T182" s="166"/>
      <c r="AT182" s="160" t="s">
        <v>129</v>
      </c>
      <c r="AU182" s="160" t="s">
        <v>82</v>
      </c>
      <c r="AV182" s="13" t="s">
        <v>82</v>
      </c>
      <c r="AW182" s="13" t="s">
        <v>29</v>
      </c>
      <c r="AX182" s="13" t="s">
        <v>73</v>
      </c>
      <c r="AY182" s="160" t="s">
        <v>121</v>
      </c>
    </row>
    <row r="183" spans="1:65" s="15" customFormat="1">
      <c r="B183" s="175"/>
      <c r="D183" s="159" t="s">
        <v>129</v>
      </c>
      <c r="E183" s="176" t="s">
        <v>1</v>
      </c>
      <c r="F183" s="177" t="s">
        <v>361</v>
      </c>
      <c r="H183" s="176" t="s">
        <v>1</v>
      </c>
      <c r="I183" s="178"/>
      <c r="L183" s="175"/>
      <c r="M183" s="179"/>
      <c r="N183" s="180"/>
      <c r="O183" s="180"/>
      <c r="P183" s="180"/>
      <c r="Q183" s="180"/>
      <c r="R183" s="180"/>
      <c r="S183" s="180"/>
      <c r="T183" s="181"/>
      <c r="AT183" s="176" t="s">
        <v>129</v>
      </c>
      <c r="AU183" s="176" t="s">
        <v>82</v>
      </c>
      <c r="AV183" s="15" t="s">
        <v>30</v>
      </c>
      <c r="AW183" s="15" t="s">
        <v>29</v>
      </c>
      <c r="AX183" s="15" t="s">
        <v>73</v>
      </c>
      <c r="AY183" s="176" t="s">
        <v>121</v>
      </c>
    </row>
    <row r="184" spans="1:65" s="13" customFormat="1">
      <c r="B184" s="158"/>
      <c r="D184" s="159" t="s">
        <v>129</v>
      </c>
      <c r="E184" s="160" t="s">
        <v>1</v>
      </c>
      <c r="F184" s="161" t="s">
        <v>766</v>
      </c>
      <c r="H184" s="162">
        <v>-3.0640000000000001</v>
      </c>
      <c r="I184" s="163"/>
      <c r="L184" s="158"/>
      <c r="M184" s="164"/>
      <c r="N184" s="165"/>
      <c r="O184" s="165"/>
      <c r="P184" s="165"/>
      <c r="Q184" s="165"/>
      <c r="R184" s="165"/>
      <c r="S184" s="165"/>
      <c r="T184" s="166"/>
      <c r="AT184" s="160" t="s">
        <v>129</v>
      </c>
      <c r="AU184" s="160" t="s">
        <v>82</v>
      </c>
      <c r="AV184" s="13" t="s">
        <v>82</v>
      </c>
      <c r="AW184" s="13" t="s">
        <v>29</v>
      </c>
      <c r="AX184" s="13" t="s">
        <v>73</v>
      </c>
      <c r="AY184" s="160" t="s">
        <v>121</v>
      </c>
    </row>
    <row r="185" spans="1:65" s="14" customFormat="1">
      <c r="B185" s="167"/>
      <c r="D185" s="159" t="s">
        <v>129</v>
      </c>
      <c r="E185" s="168" t="s">
        <v>1</v>
      </c>
      <c r="F185" s="169" t="s">
        <v>156</v>
      </c>
      <c r="H185" s="170">
        <v>27.571000000000002</v>
      </c>
      <c r="I185" s="171"/>
      <c r="L185" s="167"/>
      <c r="M185" s="172"/>
      <c r="N185" s="173"/>
      <c r="O185" s="173"/>
      <c r="P185" s="173"/>
      <c r="Q185" s="173"/>
      <c r="R185" s="173"/>
      <c r="S185" s="173"/>
      <c r="T185" s="174"/>
      <c r="AT185" s="168" t="s">
        <v>129</v>
      </c>
      <c r="AU185" s="168" t="s">
        <v>82</v>
      </c>
      <c r="AV185" s="14" t="s">
        <v>127</v>
      </c>
      <c r="AW185" s="14" t="s">
        <v>29</v>
      </c>
      <c r="AX185" s="14" t="s">
        <v>30</v>
      </c>
      <c r="AY185" s="168" t="s">
        <v>121</v>
      </c>
    </row>
    <row r="186" spans="1:65" s="2" customFormat="1" ht="16.5" customHeight="1">
      <c r="A186" s="33"/>
      <c r="B186" s="144"/>
      <c r="C186" s="182" t="s">
        <v>195</v>
      </c>
      <c r="D186" s="182" t="s">
        <v>173</v>
      </c>
      <c r="E186" s="183" t="s">
        <v>364</v>
      </c>
      <c r="F186" s="184" t="s">
        <v>365</v>
      </c>
      <c r="G186" s="185" t="s">
        <v>176</v>
      </c>
      <c r="H186" s="186">
        <v>57.32</v>
      </c>
      <c r="I186" s="187"/>
      <c r="J186" s="188">
        <f>ROUND(I186*H186,2)</f>
        <v>0</v>
      </c>
      <c r="K186" s="184" t="s">
        <v>1</v>
      </c>
      <c r="L186" s="189"/>
      <c r="M186" s="190" t="s">
        <v>1</v>
      </c>
      <c r="N186" s="191" t="s">
        <v>38</v>
      </c>
      <c r="O186" s="59"/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56" t="s">
        <v>157</v>
      </c>
      <c r="AT186" s="156" t="s">
        <v>173</v>
      </c>
      <c r="AU186" s="156" t="s">
        <v>82</v>
      </c>
      <c r="AY186" s="18" t="s">
        <v>121</v>
      </c>
      <c r="BE186" s="157">
        <f>IF(N186="základní",J186,0)</f>
        <v>0</v>
      </c>
      <c r="BF186" s="157">
        <f>IF(N186="snížená",J186,0)</f>
        <v>0</v>
      </c>
      <c r="BG186" s="157">
        <f>IF(N186="zákl. přenesená",J186,0)</f>
        <v>0</v>
      </c>
      <c r="BH186" s="157">
        <f>IF(N186="sníž. přenesená",J186,0)</f>
        <v>0</v>
      </c>
      <c r="BI186" s="157">
        <f>IF(N186="nulová",J186,0)</f>
        <v>0</v>
      </c>
      <c r="BJ186" s="18" t="s">
        <v>30</v>
      </c>
      <c r="BK186" s="157">
        <f>ROUND(I186*H186,2)</f>
        <v>0</v>
      </c>
      <c r="BL186" s="18" t="s">
        <v>127</v>
      </c>
      <c r="BM186" s="156" t="s">
        <v>767</v>
      </c>
    </row>
    <row r="187" spans="1:65" s="13" customFormat="1">
      <c r="B187" s="158"/>
      <c r="D187" s="159" t="s">
        <v>129</v>
      </c>
      <c r="E187" s="160" t="s">
        <v>1</v>
      </c>
      <c r="F187" s="161" t="s">
        <v>768</v>
      </c>
      <c r="H187" s="162">
        <v>57.32</v>
      </c>
      <c r="I187" s="163"/>
      <c r="L187" s="158"/>
      <c r="M187" s="164"/>
      <c r="N187" s="165"/>
      <c r="O187" s="165"/>
      <c r="P187" s="165"/>
      <c r="Q187" s="165"/>
      <c r="R187" s="165"/>
      <c r="S187" s="165"/>
      <c r="T187" s="166"/>
      <c r="AT187" s="160" t="s">
        <v>129</v>
      </c>
      <c r="AU187" s="160" t="s">
        <v>82</v>
      </c>
      <c r="AV187" s="13" t="s">
        <v>82</v>
      </c>
      <c r="AW187" s="13" t="s">
        <v>29</v>
      </c>
      <c r="AX187" s="13" t="s">
        <v>73</v>
      </c>
      <c r="AY187" s="160" t="s">
        <v>121</v>
      </c>
    </row>
    <row r="188" spans="1:65" s="14" customFormat="1">
      <c r="B188" s="167"/>
      <c r="D188" s="159" t="s">
        <v>129</v>
      </c>
      <c r="E188" s="168" t="s">
        <v>1</v>
      </c>
      <c r="F188" s="169" t="s">
        <v>156</v>
      </c>
      <c r="H188" s="170">
        <v>57.32</v>
      </c>
      <c r="I188" s="171"/>
      <c r="L188" s="167"/>
      <c r="M188" s="172"/>
      <c r="N188" s="173"/>
      <c r="O188" s="173"/>
      <c r="P188" s="173"/>
      <c r="Q188" s="173"/>
      <c r="R188" s="173"/>
      <c r="S188" s="173"/>
      <c r="T188" s="174"/>
      <c r="AT188" s="168" t="s">
        <v>129</v>
      </c>
      <c r="AU188" s="168" t="s">
        <v>82</v>
      </c>
      <c r="AV188" s="14" t="s">
        <v>127</v>
      </c>
      <c r="AW188" s="14" t="s">
        <v>29</v>
      </c>
      <c r="AX188" s="14" t="s">
        <v>30</v>
      </c>
      <c r="AY188" s="168" t="s">
        <v>121</v>
      </c>
    </row>
    <row r="189" spans="1:65" s="2" customFormat="1" ht="24.2" customHeight="1">
      <c r="A189" s="33"/>
      <c r="B189" s="144"/>
      <c r="C189" s="145" t="s">
        <v>206</v>
      </c>
      <c r="D189" s="145" t="s">
        <v>123</v>
      </c>
      <c r="E189" s="146" t="s">
        <v>369</v>
      </c>
      <c r="F189" s="147" t="s">
        <v>370</v>
      </c>
      <c r="G189" s="148" t="s">
        <v>182</v>
      </c>
      <c r="H189" s="149">
        <v>10.722</v>
      </c>
      <c r="I189" s="150"/>
      <c r="J189" s="151">
        <f>ROUND(I189*H189,2)</f>
        <v>0</v>
      </c>
      <c r="K189" s="147" t="s">
        <v>134</v>
      </c>
      <c r="L189" s="34"/>
      <c r="M189" s="152" t="s">
        <v>1</v>
      </c>
      <c r="N189" s="153" t="s">
        <v>38</v>
      </c>
      <c r="O189" s="59"/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6" t="s">
        <v>127</v>
      </c>
      <c r="AT189" s="156" t="s">
        <v>123</v>
      </c>
      <c r="AU189" s="156" t="s">
        <v>82</v>
      </c>
      <c r="AY189" s="18" t="s">
        <v>121</v>
      </c>
      <c r="BE189" s="157">
        <f>IF(N189="základní",J189,0)</f>
        <v>0</v>
      </c>
      <c r="BF189" s="157">
        <f>IF(N189="snížená",J189,0)</f>
        <v>0</v>
      </c>
      <c r="BG189" s="157">
        <f>IF(N189="zákl. přenesená",J189,0)</f>
        <v>0</v>
      </c>
      <c r="BH189" s="157">
        <f>IF(N189="sníž. přenesená",J189,0)</f>
        <v>0</v>
      </c>
      <c r="BI189" s="157">
        <f>IF(N189="nulová",J189,0)</f>
        <v>0</v>
      </c>
      <c r="BJ189" s="18" t="s">
        <v>30</v>
      </c>
      <c r="BK189" s="157">
        <f>ROUND(I189*H189,2)</f>
        <v>0</v>
      </c>
      <c r="BL189" s="18" t="s">
        <v>127</v>
      </c>
      <c r="BM189" s="156" t="s">
        <v>769</v>
      </c>
    </row>
    <row r="190" spans="1:65" s="13" customFormat="1">
      <c r="B190" s="158"/>
      <c r="D190" s="159" t="s">
        <v>129</v>
      </c>
      <c r="E190" s="160" t="s">
        <v>1</v>
      </c>
      <c r="F190" s="161" t="s">
        <v>770</v>
      </c>
      <c r="H190" s="162">
        <v>10.722</v>
      </c>
      <c r="I190" s="163"/>
      <c r="L190" s="158"/>
      <c r="M190" s="164"/>
      <c r="N190" s="165"/>
      <c r="O190" s="165"/>
      <c r="P190" s="165"/>
      <c r="Q190" s="165"/>
      <c r="R190" s="165"/>
      <c r="S190" s="165"/>
      <c r="T190" s="166"/>
      <c r="AT190" s="160" t="s">
        <v>129</v>
      </c>
      <c r="AU190" s="160" t="s">
        <v>82</v>
      </c>
      <c r="AV190" s="13" t="s">
        <v>82</v>
      </c>
      <c r="AW190" s="13" t="s">
        <v>29</v>
      </c>
      <c r="AX190" s="13" t="s">
        <v>73</v>
      </c>
      <c r="AY190" s="160" t="s">
        <v>121</v>
      </c>
    </row>
    <row r="191" spans="1:65" s="14" customFormat="1">
      <c r="B191" s="167"/>
      <c r="D191" s="159" t="s">
        <v>129</v>
      </c>
      <c r="E191" s="168" t="s">
        <v>1</v>
      </c>
      <c r="F191" s="169" t="s">
        <v>156</v>
      </c>
      <c r="H191" s="170">
        <v>10.722</v>
      </c>
      <c r="I191" s="171"/>
      <c r="L191" s="167"/>
      <c r="M191" s="172"/>
      <c r="N191" s="173"/>
      <c r="O191" s="173"/>
      <c r="P191" s="173"/>
      <c r="Q191" s="173"/>
      <c r="R191" s="173"/>
      <c r="S191" s="173"/>
      <c r="T191" s="174"/>
      <c r="AT191" s="168" t="s">
        <v>129</v>
      </c>
      <c r="AU191" s="168" t="s">
        <v>82</v>
      </c>
      <c r="AV191" s="14" t="s">
        <v>127</v>
      </c>
      <c r="AW191" s="14" t="s">
        <v>29</v>
      </c>
      <c r="AX191" s="14" t="s">
        <v>30</v>
      </c>
      <c r="AY191" s="168" t="s">
        <v>121</v>
      </c>
    </row>
    <row r="192" spans="1:65" s="2" customFormat="1" ht="16.5" customHeight="1">
      <c r="A192" s="33"/>
      <c r="B192" s="144"/>
      <c r="C192" s="182" t="s">
        <v>212</v>
      </c>
      <c r="D192" s="182" t="s">
        <v>173</v>
      </c>
      <c r="E192" s="183" t="s">
        <v>376</v>
      </c>
      <c r="F192" s="184" t="s">
        <v>377</v>
      </c>
      <c r="G192" s="185" t="s">
        <v>176</v>
      </c>
      <c r="H192" s="186">
        <v>22.291</v>
      </c>
      <c r="I192" s="187"/>
      <c r="J192" s="188">
        <f>ROUND(I192*H192,2)</f>
        <v>0</v>
      </c>
      <c r="K192" s="184" t="s">
        <v>134</v>
      </c>
      <c r="L192" s="189"/>
      <c r="M192" s="190" t="s">
        <v>1</v>
      </c>
      <c r="N192" s="191" t="s">
        <v>38</v>
      </c>
      <c r="O192" s="59"/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6" t="s">
        <v>157</v>
      </c>
      <c r="AT192" s="156" t="s">
        <v>173</v>
      </c>
      <c r="AU192" s="156" t="s">
        <v>82</v>
      </c>
      <c r="AY192" s="18" t="s">
        <v>121</v>
      </c>
      <c r="BE192" s="157">
        <f>IF(N192="základní",J192,0)</f>
        <v>0</v>
      </c>
      <c r="BF192" s="157">
        <f>IF(N192="snížená",J192,0)</f>
        <v>0</v>
      </c>
      <c r="BG192" s="157">
        <f>IF(N192="zákl. přenesená",J192,0)</f>
        <v>0</v>
      </c>
      <c r="BH192" s="157">
        <f>IF(N192="sníž. přenesená",J192,0)</f>
        <v>0</v>
      </c>
      <c r="BI192" s="157">
        <f>IF(N192="nulová",J192,0)</f>
        <v>0</v>
      </c>
      <c r="BJ192" s="18" t="s">
        <v>30</v>
      </c>
      <c r="BK192" s="157">
        <f>ROUND(I192*H192,2)</f>
        <v>0</v>
      </c>
      <c r="BL192" s="18" t="s">
        <v>127</v>
      </c>
      <c r="BM192" s="156" t="s">
        <v>771</v>
      </c>
    </row>
    <row r="193" spans="1:65" s="13" customFormat="1">
      <c r="B193" s="158"/>
      <c r="D193" s="159" t="s">
        <v>129</v>
      </c>
      <c r="E193" s="160" t="s">
        <v>1</v>
      </c>
      <c r="F193" s="161" t="s">
        <v>772</v>
      </c>
      <c r="H193" s="162">
        <v>22.291</v>
      </c>
      <c r="I193" s="163"/>
      <c r="L193" s="158"/>
      <c r="M193" s="164"/>
      <c r="N193" s="165"/>
      <c r="O193" s="165"/>
      <c r="P193" s="165"/>
      <c r="Q193" s="165"/>
      <c r="R193" s="165"/>
      <c r="S193" s="165"/>
      <c r="T193" s="166"/>
      <c r="AT193" s="160" t="s">
        <v>129</v>
      </c>
      <c r="AU193" s="160" t="s">
        <v>82</v>
      </c>
      <c r="AV193" s="13" t="s">
        <v>82</v>
      </c>
      <c r="AW193" s="13" t="s">
        <v>29</v>
      </c>
      <c r="AX193" s="13" t="s">
        <v>73</v>
      </c>
      <c r="AY193" s="160" t="s">
        <v>121</v>
      </c>
    </row>
    <row r="194" spans="1:65" s="14" customFormat="1">
      <c r="B194" s="167"/>
      <c r="D194" s="159" t="s">
        <v>129</v>
      </c>
      <c r="E194" s="168" t="s">
        <v>1</v>
      </c>
      <c r="F194" s="169" t="s">
        <v>156</v>
      </c>
      <c r="H194" s="170">
        <v>22.291</v>
      </c>
      <c r="I194" s="171"/>
      <c r="L194" s="167"/>
      <c r="M194" s="172"/>
      <c r="N194" s="173"/>
      <c r="O194" s="173"/>
      <c r="P194" s="173"/>
      <c r="Q194" s="173"/>
      <c r="R194" s="173"/>
      <c r="S194" s="173"/>
      <c r="T194" s="174"/>
      <c r="AT194" s="168" t="s">
        <v>129</v>
      </c>
      <c r="AU194" s="168" t="s">
        <v>82</v>
      </c>
      <c r="AV194" s="14" t="s">
        <v>127</v>
      </c>
      <c r="AW194" s="14" t="s">
        <v>29</v>
      </c>
      <c r="AX194" s="14" t="s">
        <v>30</v>
      </c>
      <c r="AY194" s="168" t="s">
        <v>121</v>
      </c>
    </row>
    <row r="195" spans="1:65" s="2" customFormat="1" ht="24.2" customHeight="1">
      <c r="A195" s="33"/>
      <c r="B195" s="144"/>
      <c r="C195" s="145" t="s">
        <v>306</v>
      </c>
      <c r="D195" s="145" t="s">
        <v>123</v>
      </c>
      <c r="E195" s="146" t="s">
        <v>452</v>
      </c>
      <c r="F195" s="147" t="s">
        <v>453</v>
      </c>
      <c r="G195" s="148" t="s">
        <v>182</v>
      </c>
      <c r="H195" s="149">
        <v>50.356000000000002</v>
      </c>
      <c r="I195" s="150"/>
      <c r="J195" s="151">
        <f>ROUND(I195*H195,2)</f>
        <v>0</v>
      </c>
      <c r="K195" s="147" t="s">
        <v>134</v>
      </c>
      <c r="L195" s="34"/>
      <c r="M195" s="152" t="s">
        <v>1</v>
      </c>
      <c r="N195" s="153" t="s">
        <v>38</v>
      </c>
      <c r="O195" s="59"/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56" t="s">
        <v>127</v>
      </c>
      <c r="AT195" s="156" t="s">
        <v>123</v>
      </c>
      <c r="AU195" s="156" t="s">
        <v>82</v>
      </c>
      <c r="AY195" s="18" t="s">
        <v>121</v>
      </c>
      <c r="BE195" s="157">
        <f>IF(N195="základní",J195,0)</f>
        <v>0</v>
      </c>
      <c r="BF195" s="157">
        <f>IF(N195="snížená",J195,0)</f>
        <v>0</v>
      </c>
      <c r="BG195" s="157">
        <f>IF(N195="zákl. přenesená",J195,0)</f>
        <v>0</v>
      </c>
      <c r="BH195" s="157">
        <f>IF(N195="sníž. přenesená",J195,0)</f>
        <v>0</v>
      </c>
      <c r="BI195" s="157">
        <f>IF(N195="nulová",J195,0)</f>
        <v>0</v>
      </c>
      <c r="BJ195" s="18" t="s">
        <v>30</v>
      </c>
      <c r="BK195" s="157">
        <f>ROUND(I195*H195,2)</f>
        <v>0</v>
      </c>
      <c r="BL195" s="18" t="s">
        <v>127</v>
      </c>
      <c r="BM195" s="156" t="s">
        <v>773</v>
      </c>
    </row>
    <row r="196" spans="1:65" s="13" customFormat="1">
      <c r="B196" s="158"/>
      <c r="D196" s="159" t="s">
        <v>129</v>
      </c>
      <c r="E196" s="160" t="s">
        <v>1</v>
      </c>
      <c r="F196" s="161" t="s">
        <v>774</v>
      </c>
      <c r="H196" s="162">
        <v>12.384</v>
      </c>
      <c r="I196" s="163"/>
      <c r="L196" s="158"/>
      <c r="M196" s="164"/>
      <c r="N196" s="165"/>
      <c r="O196" s="165"/>
      <c r="P196" s="165"/>
      <c r="Q196" s="165"/>
      <c r="R196" s="165"/>
      <c r="S196" s="165"/>
      <c r="T196" s="166"/>
      <c r="AT196" s="160" t="s">
        <v>129</v>
      </c>
      <c r="AU196" s="160" t="s">
        <v>82</v>
      </c>
      <c r="AV196" s="13" t="s">
        <v>82</v>
      </c>
      <c r="AW196" s="13" t="s">
        <v>29</v>
      </c>
      <c r="AX196" s="13" t="s">
        <v>73</v>
      </c>
      <c r="AY196" s="160" t="s">
        <v>121</v>
      </c>
    </row>
    <row r="197" spans="1:65" s="13" customFormat="1">
      <c r="B197" s="158"/>
      <c r="D197" s="159" t="s">
        <v>129</v>
      </c>
      <c r="E197" s="160" t="s">
        <v>1</v>
      </c>
      <c r="F197" s="161" t="s">
        <v>752</v>
      </c>
      <c r="H197" s="162">
        <v>6.1269999999999998</v>
      </c>
      <c r="I197" s="163"/>
      <c r="L197" s="158"/>
      <c r="M197" s="164"/>
      <c r="N197" s="165"/>
      <c r="O197" s="165"/>
      <c r="P197" s="165"/>
      <c r="Q197" s="165"/>
      <c r="R197" s="165"/>
      <c r="S197" s="165"/>
      <c r="T197" s="166"/>
      <c r="AT197" s="160" t="s">
        <v>129</v>
      </c>
      <c r="AU197" s="160" t="s">
        <v>82</v>
      </c>
      <c r="AV197" s="13" t="s">
        <v>82</v>
      </c>
      <c r="AW197" s="13" t="s">
        <v>29</v>
      </c>
      <c r="AX197" s="13" t="s">
        <v>73</v>
      </c>
      <c r="AY197" s="160" t="s">
        <v>121</v>
      </c>
    </row>
    <row r="198" spans="1:65" s="13" customFormat="1">
      <c r="B198" s="158"/>
      <c r="D198" s="159" t="s">
        <v>129</v>
      </c>
      <c r="E198" s="160" t="s">
        <v>1</v>
      </c>
      <c r="F198" s="161" t="s">
        <v>775</v>
      </c>
      <c r="H198" s="162">
        <v>31.844999999999999</v>
      </c>
      <c r="I198" s="163"/>
      <c r="L198" s="158"/>
      <c r="M198" s="164"/>
      <c r="N198" s="165"/>
      <c r="O198" s="165"/>
      <c r="P198" s="165"/>
      <c r="Q198" s="165"/>
      <c r="R198" s="165"/>
      <c r="S198" s="165"/>
      <c r="T198" s="166"/>
      <c r="AT198" s="160" t="s">
        <v>129</v>
      </c>
      <c r="AU198" s="160" t="s">
        <v>82</v>
      </c>
      <c r="AV198" s="13" t="s">
        <v>82</v>
      </c>
      <c r="AW198" s="13" t="s">
        <v>29</v>
      </c>
      <c r="AX198" s="13" t="s">
        <v>73</v>
      </c>
      <c r="AY198" s="160" t="s">
        <v>121</v>
      </c>
    </row>
    <row r="199" spans="1:65" s="14" customFormat="1">
      <c r="B199" s="167"/>
      <c r="D199" s="159" t="s">
        <v>129</v>
      </c>
      <c r="E199" s="168" t="s">
        <v>1</v>
      </c>
      <c r="F199" s="169" t="s">
        <v>156</v>
      </c>
      <c r="H199" s="170">
        <v>50.356000000000002</v>
      </c>
      <c r="I199" s="171"/>
      <c r="L199" s="167"/>
      <c r="M199" s="172"/>
      <c r="N199" s="173"/>
      <c r="O199" s="173"/>
      <c r="P199" s="173"/>
      <c r="Q199" s="173"/>
      <c r="R199" s="173"/>
      <c r="S199" s="173"/>
      <c r="T199" s="174"/>
      <c r="AT199" s="168" t="s">
        <v>129</v>
      </c>
      <c r="AU199" s="168" t="s">
        <v>82</v>
      </c>
      <c r="AV199" s="14" t="s">
        <v>127</v>
      </c>
      <c r="AW199" s="14" t="s">
        <v>29</v>
      </c>
      <c r="AX199" s="14" t="s">
        <v>30</v>
      </c>
      <c r="AY199" s="168" t="s">
        <v>121</v>
      </c>
    </row>
    <row r="200" spans="1:65" s="2" customFormat="1" ht="37.9" customHeight="1">
      <c r="A200" s="33"/>
      <c r="B200" s="144"/>
      <c r="C200" s="145" t="s">
        <v>311</v>
      </c>
      <c r="D200" s="145" t="s">
        <v>123</v>
      </c>
      <c r="E200" s="146" t="s">
        <v>387</v>
      </c>
      <c r="F200" s="147" t="s">
        <v>388</v>
      </c>
      <c r="G200" s="148" t="s">
        <v>182</v>
      </c>
      <c r="H200" s="149">
        <v>50.356000000000002</v>
      </c>
      <c r="I200" s="150"/>
      <c r="J200" s="151">
        <f>ROUND(I200*H200,2)</f>
        <v>0</v>
      </c>
      <c r="K200" s="147" t="s">
        <v>134</v>
      </c>
      <c r="L200" s="34"/>
      <c r="M200" s="152" t="s">
        <v>1</v>
      </c>
      <c r="N200" s="153" t="s">
        <v>38</v>
      </c>
      <c r="O200" s="59"/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56" t="s">
        <v>127</v>
      </c>
      <c r="AT200" s="156" t="s">
        <v>123</v>
      </c>
      <c r="AU200" s="156" t="s">
        <v>82</v>
      </c>
      <c r="AY200" s="18" t="s">
        <v>121</v>
      </c>
      <c r="BE200" s="157">
        <f>IF(N200="základní",J200,0)</f>
        <v>0</v>
      </c>
      <c r="BF200" s="157">
        <f>IF(N200="snížená",J200,0)</f>
        <v>0</v>
      </c>
      <c r="BG200" s="157">
        <f>IF(N200="zákl. přenesená",J200,0)</f>
        <v>0</v>
      </c>
      <c r="BH200" s="157">
        <f>IF(N200="sníž. přenesená",J200,0)</f>
        <v>0</v>
      </c>
      <c r="BI200" s="157">
        <f>IF(N200="nulová",J200,0)</f>
        <v>0</v>
      </c>
      <c r="BJ200" s="18" t="s">
        <v>30</v>
      </c>
      <c r="BK200" s="157">
        <f>ROUND(I200*H200,2)</f>
        <v>0</v>
      </c>
      <c r="BL200" s="18" t="s">
        <v>127</v>
      </c>
      <c r="BM200" s="156" t="s">
        <v>776</v>
      </c>
    </row>
    <row r="201" spans="1:65" s="13" customFormat="1">
      <c r="B201" s="158"/>
      <c r="D201" s="159" t="s">
        <v>129</v>
      </c>
      <c r="E201" s="160" t="s">
        <v>1</v>
      </c>
      <c r="F201" s="161" t="s">
        <v>777</v>
      </c>
      <c r="H201" s="162">
        <v>50.356000000000002</v>
      </c>
      <c r="I201" s="163"/>
      <c r="L201" s="158"/>
      <c r="M201" s="164"/>
      <c r="N201" s="165"/>
      <c r="O201" s="165"/>
      <c r="P201" s="165"/>
      <c r="Q201" s="165"/>
      <c r="R201" s="165"/>
      <c r="S201" s="165"/>
      <c r="T201" s="166"/>
      <c r="AT201" s="160" t="s">
        <v>129</v>
      </c>
      <c r="AU201" s="160" t="s">
        <v>82</v>
      </c>
      <c r="AV201" s="13" t="s">
        <v>82</v>
      </c>
      <c r="AW201" s="13" t="s">
        <v>29</v>
      </c>
      <c r="AX201" s="13" t="s">
        <v>30</v>
      </c>
      <c r="AY201" s="160" t="s">
        <v>121</v>
      </c>
    </row>
    <row r="202" spans="1:65" s="2" customFormat="1" ht="24.2" customHeight="1">
      <c r="A202" s="33"/>
      <c r="B202" s="144"/>
      <c r="C202" s="145" t="s">
        <v>7</v>
      </c>
      <c r="D202" s="145" t="s">
        <v>123</v>
      </c>
      <c r="E202" s="146" t="s">
        <v>392</v>
      </c>
      <c r="F202" s="147" t="s">
        <v>393</v>
      </c>
      <c r="G202" s="148" t="s">
        <v>126</v>
      </c>
      <c r="H202" s="149">
        <v>30.635000000000002</v>
      </c>
      <c r="I202" s="150"/>
      <c r="J202" s="151">
        <f>ROUND(I202*H202,2)</f>
        <v>0</v>
      </c>
      <c r="K202" s="147" t="s">
        <v>134</v>
      </c>
      <c r="L202" s="34"/>
      <c r="M202" s="152" t="s">
        <v>1</v>
      </c>
      <c r="N202" s="153" t="s">
        <v>38</v>
      </c>
      <c r="O202" s="59"/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6" t="s">
        <v>127</v>
      </c>
      <c r="AT202" s="156" t="s">
        <v>123</v>
      </c>
      <c r="AU202" s="156" t="s">
        <v>82</v>
      </c>
      <c r="AY202" s="18" t="s">
        <v>121</v>
      </c>
      <c r="BE202" s="157">
        <f>IF(N202="základní",J202,0)</f>
        <v>0</v>
      </c>
      <c r="BF202" s="157">
        <f>IF(N202="snížená",J202,0)</f>
        <v>0</v>
      </c>
      <c r="BG202" s="157">
        <f>IF(N202="zákl. přenesená",J202,0)</f>
        <v>0</v>
      </c>
      <c r="BH202" s="157">
        <f>IF(N202="sníž. přenesená",J202,0)</f>
        <v>0</v>
      </c>
      <c r="BI202" s="157">
        <f>IF(N202="nulová",J202,0)</f>
        <v>0</v>
      </c>
      <c r="BJ202" s="18" t="s">
        <v>30</v>
      </c>
      <c r="BK202" s="157">
        <f>ROUND(I202*H202,2)</f>
        <v>0</v>
      </c>
      <c r="BL202" s="18" t="s">
        <v>127</v>
      </c>
      <c r="BM202" s="156" t="s">
        <v>778</v>
      </c>
    </row>
    <row r="203" spans="1:65" s="13" customFormat="1">
      <c r="B203" s="158"/>
      <c r="D203" s="159" t="s">
        <v>129</v>
      </c>
      <c r="E203" s="160" t="s">
        <v>1</v>
      </c>
      <c r="F203" s="161" t="s">
        <v>727</v>
      </c>
      <c r="H203" s="162">
        <v>30.635000000000002</v>
      </c>
      <c r="I203" s="163"/>
      <c r="L203" s="158"/>
      <c r="M203" s="164"/>
      <c r="N203" s="165"/>
      <c r="O203" s="165"/>
      <c r="P203" s="165"/>
      <c r="Q203" s="165"/>
      <c r="R203" s="165"/>
      <c r="S203" s="165"/>
      <c r="T203" s="166"/>
      <c r="AT203" s="160" t="s">
        <v>129</v>
      </c>
      <c r="AU203" s="160" t="s">
        <v>82</v>
      </c>
      <c r="AV203" s="13" t="s">
        <v>82</v>
      </c>
      <c r="AW203" s="13" t="s">
        <v>29</v>
      </c>
      <c r="AX203" s="13" t="s">
        <v>73</v>
      </c>
      <c r="AY203" s="160" t="s">
        <v>121</v>
      </c>
    </row>
    <row r="204" spans="1:65" s="14" customFormat="1">
      <c r="B204" s="167"/>
      <c r="D204" s="159" t="s">
        <v>129</v>
      </c>
      <c r="E204" s="168" t="s">
        <v>1</v>
      </c>
      <c r="F204" s="169" t="s">
        <v>156</v>
      </c>
      <c r="H204" s="170">
        <v>30.635000000000002</v>
      </c>
      <c r="I204" s="171"/>
      <c r="L204" s="167"/>
      <c r="M204" s="172"/>
      <c r="N204" s="173"/>
      <c r="O204" s="173"/>
      <c r="P204" s="173"/>
      <c r="Q204" s="173"/>
      <c r="R204" s="173"/>
      <c r="S204" s="173"/>
      <c r="T204" s="174"/>
      <c r="AT204" s="168" t="s">
        <v>129</v>
      </c>
      <c r="AU204" s="168" t="s">
        <v>82</v>
      </c>
      <c r="AV204" s="14" t="s">
        <v>127</v>
      </c>
      <c r="AW204" s="14" t="s">
        <v>29</v>
      </c>
      <c r="AX204" s="14" t="s">
        <v>30</v>
      </c>
      <c r="AY204" s="168" t="s">
        <v>121</v>
      </c>
    </row>
    <row r="205" spans="1:65" s="2" customFormat="1" ht="16.5" customHeight="1">
      <c r="A205" s="33"/>
      <c r="B205" s="144"/>
      <c r="C205" s="182" t="s">
        <v>322</v>
      </c>
      <c r="D205" s="182" t="s">
        <v>173</v>
      </c>
      <c r="E205" s="183" t="s">
        <v>174</v>
      </c>
      <c r="F205" s="184" t="s">
        <v>397</v>
      </c>
      <c r="G205" s="185" t="s">
        <v>176</v>
      </c>
      <c r="H205" s="186">
        <v>9.8030000000000008</v>
      </c>
      <c r="I205" s="187"/>
      <c r="J205" s="188">
        <f>ROUND(I205*H205,2)</f>
        <v>0</v>
      </c>
      <c r="K205" s="184" t="s">
        <v>134</v>
      </c>
      <c r="L205" s="189"/>
      <c r="M205" s="190" t="s">
        <v>1</v>
      </c>
      <c r="N205" s="191" t="s">
        <v>38</v>
      </c>
      <c r="O205" s="59"/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6" t="s">
        <v>157</v>
      </c>
      <c r="AT205" s="156" t="s">
        <v>173</v>
      </c>
      <c r="AU205" s="156" t="s">
        <v>82</v>
      </c>
      <c r="AY205" s="18" t="s">
        <v>121</v>
      </c>
      <c r="BE205" s="157">
        <f>IF(N205="základní",J205,0)</f>
        <v>0</v>
      </c>
      <c r="BF205" s="157">
        <f>IF(N205="snížená",J205,0)</f>
        <v>0</v>
      </c>
      <c r="BG205" s="157">
        <f>IF(N205="zákl. přenesená",J205,0)</f>
        <v>0</v>
      </c>
      <c r="BH205" s="157">
        <f>IF(N205="sníž. přenesená",J205,0)</f>
        <v>0</v>
      </c>
      <c r="BI205" s="157">
        <f>IF(N205="nulová",J205,0)</f>
        <v>0</v>
      </c>
      <c r="BJ205" s="18" t="s">
        <v>30</v>
      </c>
      <c r="BK205" s="157">
        <f>ROUND(I205*H205,2)</f>
        <v>0</v>
      </c>
      <c r="BL205" s="18" t="s">
        <v>127</v>
      </c>
      <c r="BM205" s="156" t="s">
        <v>779</v>
      </c>
    </row>
    <row r="206" spans="1:65" s="13" customFormat="1">
      <c r="B206" s="158"/>
      <c r="D206" s="159" t="s">
        <v>129</v>
      </c>
      <c r="E206" s="160" t="s">
        <v>1</v>
      </c>
      <c r="F206" s="161" t="s">
        <v>780</v>
      </c>
      <c r="H206" s="162">
        <v>9.8030000000000008</v>
      </c>
      <c r="I206" s="163"/>
      <c r="L206" s="158"/>
      <c r="M206" s="164"/>
      <c r="N206" s="165"/>
      <c r="O206" s="165"/>
      <c r="P206" s="165"/>
      <c r="Q206" s="165"/>
      <c r="R206" s="165"/>
      <c r="S206" s="165"/>
      <c r="T206" s="166"/>
      <c r="AT206" s="160" t="s">
        <v>129</v>
      </c>
      <c r="AU206" s="160" t="s">
        <v>82</v>
      </c>
      <c r="AV206" s="13" t="s">
        <v>82</v>
      </c>
      <c r="AW206" s="13" t="s">
        <v>29</v>
      </c>
      <c r="AX206" s="13" t="s">
        <v>73</v>
      </c>
      <c r="AY206" s="160" t="s">
        <v>121</v>
      </c>
    </row>
    <row r="207" spans="1:65" s="14" customFormat="1">
      <c r="B207" s="167"/>
      <c r="D207" s="159" t="s">
        <v>129</v>
      </c>
      <c r="E207" s="168" t="s">
        <v>1</v>
      </c>
      <c r="F207" s="169" t="s">
        <v>156</v>
      </c>
      <c r="H207" s="170">
        <v>9.8030000000000008</v>
      </c>
      <c r="I207" s="171"/>
      <c r="L207" s="167"/>
      <c r="M207" s="172"/>
      <c r="N207" s="173"/>
      <c r="O207" s="173"/>
      <c r="P207" s="173"/>
      <c r="Q207" s="173"/>
      <c r="R207" s="173"/>
      <c r="S207" s="173"/>
      <c r="T207" s="174"/>
      <c r="AT207" s="168" t="s">
        <v>129</v>
      </c>
      <c r="AU207" s="168" t="s">
        <v>82</v>
      </c>
      <c r="AV207" s="14" t="s">
        <v>127</v>
      </c>
      <c r="AW207" s="14" t="s">
        <v>29</v>
      </c>
      <c r="AX207" s="14" t="s">
        <v>30</v>
      </c>
      <c r="AY207" s="168" t="s">
        <v>121</v>
      </c>
    </row>
    <row r="208" spans="1:65" s="2" customFormat="1" ht="24.2" customHeight="1">
      <c r="A208" s="33"/>
      <c r="B208" s="144"/>
      <c r="C208" s="145" t="s">
        <v>328</v>
      </c>
      <c r="D208" s="145" t="s">
        <v>123</v>
      </c>
      <c r="E208" s="146" t="s">
        <v>401</v>
      </c>
      <c r="F208" s="147" t="s">
        <v>402</v>
      </c>
      <c r="G208" s="148" t="s">
        <v>126</v>
      </c>
      <c r="H208" s="149">
        <v>30.635000000000002</v>
      </c>
      <c r="I208" s="150"/>
      <c r="J208" s="151">
        <f>ROUND(I208*H208,2)</f>
        <v>0</v>
      </c>
      <c r="K208" s="147" t="s">
        <v>134</v>
      </c>
      <c r="L208" s="34"/>
      <c r="M208" s="152" t="s">
        <v>1</v>
      </c>
      <c r="N208" s="153" t="s">
        <v>38</v>
      </c>
      <c r="O208" s="59"/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6" t="s">
        <v>127</v>
      </c>
      <c r="AT208" s="156" t="s">
        <v>123</v>
      </c>
      <c r="AU208" s="156" t="s">
        <v>82</v>
      </c>
      <c r="AY208" s="18" t="s">
        <v>121</v>
      </c>
      <c r="BE208" s="157">
        <f>IF(N208="základní",J208,0)</f>
        <v>0</v>
      </c>
      <c r="BF208" s="157">
        <f>IF(N208="snížená",J208,0)</f>
        <v>0</v>
      </c>
      <c r="BG208" s="157">
        <f>IF(N208="zákl. přenesená",J208,0)</f>
        <v>0</v>
      </c>
      <c r="BH208" s="157">
        <f>IF(N208="sníž. přenesená",J208,0)</f>
        <v>0</v>
      </c>
      <c r="BI208" s="157">
        <f>IF(N208="nulová",J208,0)</f>
        <v>0</v>
      </c>
      <c r="BJ208" s="18" t="s">
        <v>30</v>
      </c>
      <c r="BK208" s="157">
        <f>ROUND(I208*H208,2)</f>
        <v>0</v>
      </c>
      <c r="BL208" s="18" t="s">
        <v>127</v>
      </c>
      <c r="BM208" s="156" t="s">
        <v>781</v>
      </c>
    </row>
    <row r="209" spans="1:65" s="13" customFormat="1">
      <c r="B209" s="158"/>
      <c r="D209" s="159" t="s">
        <v>129</v>
      </c>
      <c r="E209" s="160" t="s">
        <v>1</v>
      </c>
      <c r="F209" s="161" t="s">
        <v>782</v>
      </c>
      <c r="H209" s="162">
        <v>30.635000000000002</v>
      </c>
      <c r="I209" s="163"/>
      <c r="L209" s="158"/>
      <c r="M209" s="164"/>
      <c r="N209" s="165"/>
      <c r="O209" s="165"/>
      <c r="P209" s="165"/>
      <c r="Q209" s="165"/>
      <c r="R209" s="165"/>
      <c r="S209" s="165"/>
      <c r="T209" s="166"/>
      <c r="AT209" s="160" t="s">
        <v>129</v>
      </c>
      <c r="AU209" s="160" t="s">
        <v>82</v>
      </c>
      <c r="AV209" s="13" t="s">
        <v>82</v>
      </c>
      <c r="AW209" s="13" t="s">
        <v>29</v>
      </c>
      <c r="AX209" s="13" t="s">
        <v>30</v>
      </c>
      <c r="AY209" s="160" t="s">
        <v>121</v>
      </c>
    </row>
    <row r="210" spans="1:65" s="2" customFormat="1" ht="16.5" customHeight="1">
      <c r="A210" s="33"/>
      <c r="B210" s="144"/>
      <c r="C210" s="182" t="s">
        <v>334</v>
      </c>
      <c r="D210" s="182" t="s">
        <v>173</v>
      </c>
      <c r="E210" s="183" t="s">
        <v>405</v>
      </c>
      <c r="F210" s="184" t="s">
        <v>406</v>
      </c>
      <c r="G210" s="185" t="s">
        <v>407</v>
      </c>
      <c r="H210" s="186">
        <v>0.96499999999999997</v>
      </c>
      <c r="I210" s="187"/>
      <c r="J210" s="188">
        <f>ROUND(I210*H210,2)</f>
        <v>0</v>
      </c>
      <c r="K210" s="184" t="s">
        <v>134</v>
      </c>
      <c r="L210" s="189"/>
      <c r="M210" s="190" t="s">
        <v>1</v>
      </c>
      <c r="N210" s="191" t="s">
        <v>38</v>
      </c>
      <c r="O210" s="59"/>
      <c r="P210" s="154">
        <f>O210*H210</f>
        <v>0</v>
      </c>
      <c r="Q210" s="154">
        <v>1E-3</v>
      </c>
      <c r="R210" s="154">
        <f>Q210*H210</f>
        <v>9.6500000000000004E-4</v>
      </c>
      <c r="S210" s="154">
        <v>0</v>
      </c>
      <c r="T210" s="155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6" t="s">
        <v>157</v>
      </c>
      <c r="AT210" s="156" t="s">
        <v>173</v>
      </c>
      <c r="AU210" s="156" t="s">
        <v>82</v>
      </c>
      <c r="AY210" s="18" t="s">
        <v>121</v>
      </c>
      <c r="BE210" s="157">
        <f>IF(N210="základní",J210,0)</f>
        <v>0</v>
      </c>
      <c r="BF210" s="157">
        <f>IF(N210="snížená",J210,0)</f>
        <v>0</v>
      </c>
      <c r="BG210" s="157">
        <f>IF(N210="zákl. přenesená",J210,0)</f>
        <v>0</v>
      </c>
      <c r="BH210" s="157">
        <f>IF(N210="sníž. přenesená",J210,0)</f>
        <v>0</v>
      </c>
      <c r="BI210" s="157">
        <f>IF(N210="nulová",J210,0)</f>
        <v>0</v>
      </c>
      <c r="BJ210" s="18" t="s">
        <v>30</v>
      </c>
      <c r="BK210" s="157">
        <f>ROUND(I210*H210,2)</f>
        <v>0</v>
      </c>
      <c r="BL210" s="18" t="s">
        <v>127</v>
      </c>
      <c r="BM210" s="156" t="s">
        <v>783</v>
      </c>
    </row>
    <row r="211" spans="1:65" s="13" customFormat="1">
      <c r="B211" s="158"/>
      <c r="D211" s="159" t="s">
        <v>129</v>
      </c>
      <c r="E211" s="160" t="s">
        <v>1</v>
      </c>
      <c r="F211" s="161" t="s">
        <v>784</v>
      </c>
      <c r="H211" s="162">
        <v>0.96499999999999997</v>
      </c>
      <c r="I211" s="163"/>
      <c r="L211" s="158"/>
      <c r="M211" s="164"/>
      <c r="N211" s="165"/>
      <c r="O211" s="165"/>
      <c r="P211" s="165"/>
      <c r="Q211" s="165"/>
      <c r="R211" s="165"/>
      <c r="S211" s="165"/>
      <c r="T211" s="166"/>
      <c r="AT211" s="160" t="s">
        <v>129</v>
      </c>
      <c r="AU211" s="160" t="s">
        <v>82</v>
      </c>
      <c r="AV211" s="13" t="s">
        <v>82</v>
      </c>
      <c r="AW211" s="13" t="s">
        <v>29</v>
      </c>
      <c r="AX211" s="13" t="s">
        <v>73</v>
      </c>
      <c r="AY211" s="160" t="s">
        <v>121</v>
      </c>
    </row>
    <row r="212" spans="1:65" s="14" customFormat="1">
      <c r="B212" s="167"/>
      <c r="D212" s="159" t="s">
        <v>129</v>
      </c>
      <c r="E212" s="168" t="s">
        <v>1</v>
      </c>
      <c r="F212" s="169" t="s">
        <v>156</v>
      </c>
      <c r="H212" s="170">
        <v>0.96499999999999997</v>
      </c>
      <c r="I212" s="171"/>
      <c r="L212" s="167"/>
      <c r="M212" s="172"/>
      <c r="N212" s="173"/>
      <c r="O212" s="173"/>
      <c r="P212" s="173"/>
      <c r="Q212" s="173"/>
      <c r="R212" s="173"/>
      <c r="S212" s="173"/>
      <c r="T212" s="174"/>
      <c r="AT212" s="168" t="s">
        <v>129</v>
      </c>
      <c r="AU212" s="168" t="s">
        <v>82</v>
      </c>
      <c r="AV212" s="14" t="s">
        <v>127</v>
      </c>
      <c r="AW212" s="14" t="s">
        <v>29</v>
      </c>
      <c r="AX212" s="14" t="s">
        <v>30</v>
      </c>
      <c r="AY212" s="168" t="s">
        <v>121</v>
      </c>
    </row>
    <row r="213" spans="1:65" s="12" customFormat="1" ht="22.9" customHeight="1">
      <c r="B213" s="131"/>
      <c r="D213" s="132" t="s">
        <v>72</v>
      </c>
      <c r="E213" s="142" t="s">
        <v>136</v>
      </c>
      <c r="F213" s="142" t="s">
        <v>410</v>
      </c>
      <c r="I213" s="134"/>
      <c r="J213" s="143">
        <f>BK213</f>
        <v>0</v>
      </c>
      <c r="L213" s="131"/>
      <c r="M213" s="136"/>
      <c r="N213" s="137"/>
      <c r="O213" s="137"/>
      <c r="P213" s="138">
        <f>SUM(P214:P229)</f>
        <v>0</v>
      </c>
      <c r="Q213" s="137"/>
      <c r="R213" s="138">
        <f>SUM(R214:R229)</f>
        <v>0</v>
      </c>
      <c r="S213" s="137"/>
      <c r="T213" s="139">
        <f>SUM(T214:T229)</f>
        <v>0</v>
      </c>
      <c r="AR213" s="132" t="s">
        <v>30</v>
      </c>
      <c r="AT213" s="140" t="s">
        <v>72</v>
      </c>
      <c r="AU213" s="140" t="s">
        <v>30</v>
      </c>
      <c r="AY213" s="132" t="s">
        <v>121</v>
      </c>
      <c r="BK213" s="141">
        <f>SUM(BK214:BK229)</f>
        <v>0</v>
      </c>
    </row>
    <row r="214" spans="1:65" s="2" customFormat="1" ht="24.2" customHeight="1">
      <c r="A214" s="33"/>
      <c r="B214" s="144"/>
      <c r="C214" s="145" t="s">
        <v>340</v>
      </c>
      <c r="D214" s="145" t="s">
        <v>123</v>
      </c>
      <c r="E214" s="146" t="s">
        <v>419</v>
      </c>
      <c r="F214" s="147" t="s">
        <v>420</v>
      </c>
      <c r="G214" s="148" t="s">
        <v>182</v>
      </c>
      <c r="H214" s="149">
        <v>0.3</v>
      </c>
      <c r="I214" s="150"/>
      <c r="J214" s="151">
        <f>ROUND(I214*H214,2)</f>
        <v>0</v>
      </c>
      <c r="K214" s="147" t="s">
        <v>134</v>
      </c>
      <c r="L214" s="34"/>
      <c r="M214" s="152" t="s">
        <v>1</v>
      </c>
      <c r="N214" s="153" t="s">
        <v>38</v>
      </c>
      <c r="O214" s="59"/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6" t="s">
        <v>127</v>
      </c>
      <c r="AT214" s="156" t="s">
        <v>123</v>
      </c>
      <c r="AU214" s="156" t="s">
        <v>82</v>
      </c>
      <c r="AY214" s="18" t="s">
        <v>121</v>
      </c>
      <c r="BE214" s="157">
        <f>IF(N214="základní",J214,0)</f>
        <v>0</v>
      </c>
      <c r="BF214" s="157">
        <f>IF(N214="snížená",J214,0)</f>
        <v>0</v>
      </c>
      <c r="BG214" s="157">
        <f>IF(N214="zákl. přenesená",J214,0)</f>
        <v>0</v>
      </c>
      <c r="BH214" s="157">
        <f>IF(N214="sníž. přenesená",J214,0)</f>
        <v>0</v>
      </c>
      <c r="BI214" s="157">
        <f>IF(N214="nulová",J214,0)</f>
        <v>0</v>
      </c>
      <c r="BJ214" s="18" t="s">
        <v>30</v>
      </c>
      <c r="BK214" s="157">
        <f>ROUND(I214*H214,2)</f>
        <v>0</v>
      </c>
      <c r="BL214" s="18" t="s">
        <v>127</v>
      </c>
      <c r="BM214" s="156" t="s">
        <v>785</v>
      </c>
    </row>
    <row r="215" spans="1:65" s="15" customFormat="1">
      <c r="B215" s="175"/>
      <c r="D215" s="159" t="s">
        <v>129</v>
      </c>
      <c r="E215" s="176" t="s">
        <v>1</v>
      </c>
      <c r="F215" s="177" t="s">
        <v>422</v>
      </c>
      <c r="H215" s="176" t="s">
        <v>1</v>
      </c>
      <c r="I215" s="178"/>
      <c r="L215" s="175"/>
      <c r="M215" s="179"/>
      <c r="N215" s="180"/>
      <c r="O215" s="180"/>
      <c r="P215" s="180"/>
      <c r="Q215" s="180"/>
      <c r="R215" s="180"/>
      <c r="S215" s="180"/>
      <c r="T215" s="181"/>
      <c r="AT215" s="176" t="s">
        <v>129</v>
      </c>
      <c r="AU215" s="176" t="s">
        <v>82</v>
      </c>
      <c r="AV215" s="15" t="s">
        <v>30</v>
      </c>
      <c r="AW215" s="15" t="s">
        <v>29</v>
      </c>
      <c r="AX215" s="15" t="s">
        <v>73</v>
      </c>
      <c r="AY215" s="176" t="s">
        <v>121</v>
      </c>
    </row>
    <row r="216" spans="1:65" s="13" customFormat="1">
      <c r="B216" s="158"/>
      <c r="D216" s="159" t="s">
        <v>129</v>
      </c>
      <c r="E216" s="160" t="s">
        <v>1</v>
      </c>
      <c r="F216" s="161" t="s">
        <v>786</v>
      </c>
      <c r="H216" s="162">
        <v>0.3</v>
      </c>
      <c r="I216" s="163"/>
      <c r="L216" s="158"/>
      <c r="M216" s="164"/>
      <c r="N216" s="165"/>
      <c r="O216" s="165"/>
      <c r="P216" s="165"/>
      <c r="Q216" s="165"/>
      <c r="R216" s="165"/>
      <c r="S216" s="165"/>
      <c r="T216" s="166"/>
      <c r="AT216" s="160" t="s">
        <v>129</v>
      </c>
      <c r="AU216" s="160" t="s">
        <v>82</v>
      </c>
      <c r="AV216" s="13" t="s">
        <v>82</v>
      </c>
      <c r="AW216" s="13" t="s">
        <v>29</v>
      </c>
      <c r="AX216" s="13" t="s">
        <v>30</v>
      </c>
      <c r="AY216" s="160" t="s">
        <v>121</v>
      </c>
    </row>
    <row r="217" spans="1:65" s="2" customFormat="1" ht="24.2" customHeight="1">
      <c r="A217" s="33"/>
      <c r="B217" s="144"/>
      <c r="C217" s="145" t="s">
        <v>345</v>
      </c>
      <c r="D217" s="145" t="s">
        <v>123</v>
      </c>
      <c r="E217" s="146" t="s">
        <v>787</v>
      </c>
      <c r="F217" s="147" t="s">
        <v>788</v>
      </c>
      <c r="G217" s="148" t="s">
        <v>133</v>
      </c>
      <c r="H217" s="149">
        <v>1</v>
      </c>
      <c r="I217" s="150"/>
      <c r="J217" s="151">
        <f>ROUND(I217*H217,2)</f>
        <v>0</v>
      </c>
      <c r="K217" s="147" t="s">
        <v>134</v>
      </c>
      <c r="L217" s="34"/>
      <c r="M217" s="152" t="s">
        <v>1</v>
      </c>
      <c r="N217" s="153" t="s">
        <v>38</v>
      </c>
      <c r="O217" s="59"/>
      <c r="P217" s="154">
        <f>O217*H217</f>
        <v>0</v>
      </c>
      <c r="Q217" s="154">
        <v>0</v>
      </c>
      <c r="R217" s="154">
        <f>Q217*H217</f>
        <v>0</v>
      </c>
      <c r="S217" s="154">
        <v>0</v>
      </c>
      <c r="T217" s="155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56" t="s">
        <v>127</v>
      </c>
      <c r="AT217" s="156" t="s">
        <v>123</v>
      </c>
      <c r="AU217" s="156" t="s">
        <v>82</v>
      </c>
      <c r="AY217" s="18" t="s">
        <v>121</v>
      </c>
      <c r="BE217" s="157">
        <f>IF(N217="základní",J217,0)</f>
        <v>0</v>
      </c>
      <c r="BF217" s="157">
        <f>IF(N217="snížená",J217,0)</f>
        <v>0</v>
      </c>
      <c r="BG217" s="157">
        <f>IF(N217="zákl. přenesená",J217,0)</f>
        <v>0</v>
      </c>
      <c r="BH217" s="157">
        <f>IF(N217="sníž. přenesená",J217,0)</f>
        <v>0</v>
      </c>
      <c r="BI217" s="157">
        <f>IF(N217="nulová",J217,0)</f>
        <v>0</v>
      </c>
      <c r="BJ217" s="18" t="s">
        <v>30</v>
      </c>
      <c r="BK217" s="157">
        <f>ROUND(I217*H217,2)</f>
        <v>0</v>
      </c>
      <c r="BL217" s="18" t="s">
        <v>127</v>
      </c>
      <c r="BM217" s="156" t="s">
        <v>789</v>
      </c>
    </row>
    <row r="218" spans="1:65" s="13" customFormat="1">
      <c r="B218" s="158"/>
      <c r="D218" s="159" t="s">
        <v>129</v>
      </c>
      <c r="E218" s="160" t="s">
        <v>1</v>
      </c>
      <c r="F218" s="161" t="s">
        <v>30</v>
      </c>
      <c r="H218" s="162">
        <v>1</v>
      </c>
      <c r="I218" s="163"/>
      <c r="L218" s="158"/>
      <c r="M218" s="164"/>
      <c r="N218" s="165"/>
      <c r="O218" s="165"/>
      <c r="P218" s="165"/>
      <c r="Q218" s="165"/>
      <c r="R218" s="165"/>
      <c r="S218" s="165"/>
      <c r="T218" s="166"/>
      <c r="AT218" s="160" t="s">
        <v>129</v>
      </c>
      <c r="AU218" s="160" t="s">
        <v>82</v>
      </c>
      <c r="AV218" s="13" t="s">
        <v>82</v>
      </c>
      <c r="AW218" s="13" t="s">
        <v>29</v>
      </c>
      <c r="AX218" s="13" t="s">
        <v>30</v>
      </c>
      <c r="AY218" s="160" t="s">
        <v>121</v>
      </c>
    </row>
    <row r="219" spans="1:65" s="2" customFormat="1" ht="37.9" customHeight="1">
      <c r="A219" s="33"/>
      <c r="B219" s="144"/>
      <c r="C219" s="145" t="s">
        <v>349</v>
      </c>
      <c r="D219" s="145" t="s">
        <v>123</v>
      </c>
      <c r="E219" s="146" t="s">
        <v>425</v>
      </c>
      <c r="F219" s="147" t="s">
        <v>426</v>
      </c>
      <c r="G219" s="148" t="s">
        <v>176</v>
      </c>
      <c r="H219" s="149">
        <v>0.67500000000000004</v>
      </c>
      <c r="I219" s="150"/>
      <c r="J219" s="151">
        <f>ROUND(I219*H219,2)</f>
        <v>0</v>
      </c>
      <c r="K219" s="147" t="s">
        <v>134</v>
      </c>
      <c r="L219" s="34"/>
      <c r="M219" s="152" t="s">
        <v>1</v>
      </c>
      <c r="N219" s="153" t="s">
        <v>38</v>
      </c>
      <c r="O219" s="59"/>
      <c r="P219" s="154">
        <f>O219*H219</f>
        <v>0</v>
      </c>
      <c r="Q219" s="154">
        <v>0</v>
      </c>
      <c r="R219" s="154">
        <f>Q219*H219</f>
        <v>0</v>
      </c>
      <c r="S219" s="154">
        <v>0</v>
      </c>
      <c r="T219" s="155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6" t="s">
        <v>127</v>
      </c>
      <c r="AT219" s="156" t="s">
        <v>123</v>
      </c>
      <c r="AU219" s="156" t="s">
        <v>82</v>
      </c>
      <c r="AY219" s="18" t="s">
        <v>121</v>
      </c>
      <c r="BE219" s="157">
        <f>IF(N219="základní",J219,0)</f>
        <v>0</v>
      </c>
      <c r="BF219" s="157">
        <f>IF(N219="snížená",J219,0)</f>
        <v>0</v>
      </c>
      <c r="BG219" s="157">
        <f>IF(N219="zákl. přenesená",J219,0)</f>
        <v>0</v>
      </c>
      <c r="BH219" s="157">
        <f>IF(N219="sníž. přenesená",J219,0)</f>
        <v>0</v>
      </c>
      <c r="BI219" s="157">
        <f>IF(N219="nulová",J219,0)</f>
        <v>0</v>
      </c>
      <c r="BJ219" s="18" t="s">
        <v>30</v>
      </c>
      <c r="BK219" s="157">
        <f>ROUND(I219*H219,2)</f>
        <v>0</v>
      </c>
      <c r="BL219" s="18" t="s">
        <v>127</v>
      </c>
      <c r="BM219" s="156" t="s">
        <v>790</v>
      </c>
    </row>
    <row r="220" spans="1:65" s="13" customFormat="1">
      <c r="B220" s="158"/>
      <c r="D220" s="159" t="s">
        <v>129</v>
      </c>
      <c r="E220" s="160" t="s">
        <v>1</v>
      </c>
      <c r="F220" s="161" t="s">
        <v>791</v>
      </c>
      <c r="H220" s="162">
        <v>0.66</v>
      </c>
      <c r="I220" s="163"/>
      <c r="L220" s="158"/>
      <c r="M220" s="164"/>
      <c r="N220" s="165"/>
      <c r="O220" s="165"/>
      <c r="P220" s="165"/>
      <c r="Q220" s="165"/>
      <c r="R220" s="165"/>
      <c r="S220" s="165"/>
      <c r="T220" s="166"/>
      <c r="AT220" s="160" t="s">
        <v>129</v>
      </c>
      <c r="AU220" s="160" t="s">
        <v>82</v>
      </c>
      <c r="AV220" s="13" t="s">
        <v>82</v>
      </c>
      <c r="AW220" s="13" t="s">
        <v>29</v>
      </c>
      <c r="AX220" s="13" t="s">
        <v>73</v>
      </c>
      <c r="AY220" s="160" t="s">
        <v>121</v>
      </c>
    </row>
    <row r="221" spans="1:65" s="13" customFormat="1">
      <c r="B221" s="158"/>
      <c r="D221" s="159" t="s">
        <v>129</v>
      </c>
      <c r="E221" s="160" t="s">
        <v>1</v>
      </c>
      <c r="F221" s="161" t="s">
        <v>792</v>
      </c>
      <c r="H221" s="162">
        <v>1.4999999999999999E-2</v>
      </c>
      <c r="I221" s="163"/>
      <c r="L221" s="158"/>
      <c r="M221" s="164"/>
      <c r="N221" s="165"/>
      <c r="O221" s="165"/>
      <c r="P221" s="165"/>
      <c r="Q221" s="165"/>
      <c r="R221" s="165"/>
      <c r="S221" s="165"/>
      <c r="T221" s="166"/>
      <c r="AT221" s="160" t="s">
        <v>129</v>
      </c>
      <c r="AU221" s="160" t="s">
        <v>82</v>
      </c>
      <c r="AV221" s="13" t="s">
        <v>82</v>
      </c>
      <c r="AW221" s="13" t="s">
        <v>29</v>
      </c>
      <c r="AX221" s="13" t="s">
        <v>73</v>
      </c>
      <c r="AY221" s="160" t="s">
        <v>121</v>
      </c>
    </row>
    <row r="222" spans="1:65" s="14" customFormat="1">
      <c r="B222" s="167"/>
      <c r="D222" s="159" t="s">
        <v>129</v>
      </c>
      <c r="E222" s="168" t="s">
        <v>1</v>
      </c>
      <c r="F222" s="169" t="s">
        <v>156</v>
      </c>
      <c r="H222" s="170">
        <v>0.67500000000000004</v>
      </c>
      <c r="I222" s="171"/>
      <c r="L222" s="167"/>
      <c r="M222" s="172"/>
      <c r="N222" s="173"/>
      <c r="O222" s="173"/>
      <c r="P222" s="173"/>
      <c r="Q222" s="173"/>
      <c r="R222" s="173"/>
      <c r="S222" s="173"/>
      <c r="T222" s="174"/>
      <c r="AT222" s="168" t="s">
        <v>129</v>
      </c>
      <c r="AU222" s="168" t="s">
        <v>82</v>
      </c>
      <c r="AV222" s="14" t="s">
        <v>127</v>
      </c>
      <c r="AW222" s="14" t="s">
        <v>29</v>
      </c>
      <c r="AX222" s="14" t="s">
        <v>30</v>
      </c>
      <c r="AY222" s="168" t="s">
        <v>121</v>
      </c>
    </row>
    <row r="223" spans="1:65" s="2" customFormat="1" ht="24.2" customHeight="1">
      <c r="A223" s="33"/>
      <c r="B223" s="144"/>
      <c r="C223" s="145" t="s">
        <v>353</v>
      </c>
      <c r="D223" s="145" t="s">
        <v>123</v>
      </c>
      <c r="E223" s="146" t="s">
        <v>430</v>
      </c>
      <c r="F223" s="147" t="s">
        <v>431</v>
      </c>
      <c r="G223" s="148" t="s">
        <v>176</v>
      </c>
      <c r="H223" s="149">
        <v>0.67500000000000004</v>
      </c>
      <c r="I223" s="150"/>
      <c r="J223" s="151">
        <f>ROUND(I223*H223,2)</f>
        <v>0</v>
      </c>
      <c r="K223" s="147" t="s">
        <v>134</v>
      </c>
      <c r="L223" s="34"/>
      <c r="M223" s="152" t="s">
        <v>1</v>
      </c>
      <c r="N223" s="153" t="s">
        <v>38</v>
      </c>
      <c r="O223" s="59"/>
      <c r="P223" s="154">
        <f>O223*H223</f>
        <v>0</v>
      </c>
      <c r="Q223" s="154">
        <v>0</v>
      </c>
      <c r="R223" s="154">
        <f>Q223*H223</f>
        <v>0</v>
      </c>
      <c r="S223" s="154">
        <v>0</v>
      </c>
      <c r="T223" s="155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56" t="s">
        <v>127</v>
      </c>
      <c r="AT223" s="156" t="s">
        <v>123</v>
      </c>
      <c r="AU223" s="156" t="s">
        <v>82</v>
      </c>
      <c r="AY223" s="18" t="s">
        <v>121</v>
      </c>
      <c r="BE223" s="157">
        <f>IF(N223="základní",J223,0)</f>
        <v>0</v>
      </c>
      <c r="BF223" s="157">
        <f>IF(N223="snížená",J223,0)</f>
        <v>0</v>
      </c>
      <c r="BG223" s="157">
        <f>IF(N223="zákl. přenesená",J223,0)</f>
        <v>0</v>
      </c>
      <c r="BH223" s="157">
        <f>IF(N223="sníž. přenesená",J223,0)</f>
        <v>0</v>
      </c>
      <c r="BI223" s="157">
        <f>IF(N223="nulová",J223,0)</f>
        <v>0</v>
      </c>
      <c r="BJ223" s="18" t="s">
        <v>30</v>
      </c>
      <c r="BK223" s="157">
        <f>ROUND(I223*H223,2)</f>
        <v>0</v>
      </c>
      <c r="BL223" s="18" t="s">
        <v>127</v>
      </c>
      <c r="BM223" s="156" t="s">
        <v>793</v>
      </c>
    </row>
    <row r="224" spans="1:65" s="13" customFormat="1">
      <c r="B224" s="158"/>
      <c r="D224" s="159" t="s">
        <v>129</v>
      </c>
      <c r="E224" s="160" t="s">
        <v>1</v>
      </c>
      <c r="F224" s="161" t="s">
        <v>794</v>
      </c>
      <c r="H224" s="162">
        <v>0.67500000000000004</v>
      </c>
      <c r="I224" s="163"/>
      <c r="L224" s="158"/>
      <c r="M224" s="164"/>
      <c r="N224" s="165"/>
      <c r="O224" s="165"/>
      <c r="P224" s="165"/>
      <c r="Q224" s="165"/>
      <c r="R224" s="165"/>
      <c r="S224" s="165"/>
      <c r="T224" s="166"/>
      <c r="AT224" s="160" t="s">
        <v>129</v>
      </c>
      <c r="AU224" s="160" t="s">
        <v>82</v>
      </c>
      <c r="AV224" s="13" t="s">
        <v>82</v>
      </c>
      <c r="AW224" s="13" t="s">
        <v>29</v>
      </c>
      <c r="AX224" s="13" t="s">
        <v>30</v>
      </c>
      <c r="AY224" s="160" t="s">
        <v>121</v>
      </c>
    </row>
    <row r="225" spans="1:65" s="2" customFormat="1" ht="24.2" customHeight="1">
      <c r="A225" s="33"/>
      <c r="B225" s="144"/>
      <c r="C225" s="145" t="s">
        <v>363</v>
      </c>
      <c r="D225" s="145" t="s">
        <v>123</v>
      </c>
      <c r="E225" s="146" t="s">
        <v>435</v>
      </c>
      <c r="F225" s="147" t="s">
        <v>436</v>
      </c>
      <c r="G225" s="148" t="s">
        <v>176</v>
      </c>
      <c r="H225" s="149">
        <v>4.05</v>
      </c>
      <c r="I225" s="150"/>
      <c r="J225" s="151">
        <f>ROUND(I225*H225,2)</f>
        <v>0</v>
      </c>
      <c r="K225" s="147" t="s">
        <v>134</v>
      </c>
      <c r="L225" s="34"/>
      <c r="M225" s="152" t="s">
        <v>1</v>
      </c>
      <c r="N225" s="153" t="s">
        <v>38</v>
      </c>
      <c r="O225" s="59"/>
      <c r="P225" s="154">
        <f>O225*H225</f>
        <v>0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56" t="s">
        <v>127</v>
      </c>
      <c r="AT225" s="156" t="s">
        <v>123</v>
      </c>
      <c r="AU225" s="156" t="s">
        <v>82</v>
      </c>
      <c r="AY225" s="18" t="s">
        <v>121</v>
      </c>
      <c r="BE225" s="157">
        <f>IF(N225="základní",J225,0)</f>
        <v>0</v>
      </c>
      <c r="BF225" s="157">
        <f>IF(N225="snížená",J225,0)</f>
        <v>0</v>
      </c>
      <c r="BG225" s="157">
        <f>IF(N225="zákl. přenesená",J225,0)</f>
        <v>0</v>
      </c>
      <c r="BH225" s="157">
        <f>IF(N225="sníž. přenesená",J225,0)</f>
        <v>0</v>
      </c>
      <c r="BI225" s="157">
        <f>IF(N225="nulová",J225,0)</f>
        <v>0</v>
      </c>
      <c r="BJ225" s="18" t="s">
        <v>30</v>
      </c>
      <c r="BK225" s="157">
        <f>ROUND(I225*H225,2)</f>
        <v>0</v>
      </c>
      <c r="BL225" s="18" t="s">
        <v>127</v>
      </c>
      <c r="BM225" s="156" t="s">
        <v>795</v>
      </c>
    </row>
    <row r="226" spans="1:65" s="13" customFormat="1">
      <c r="B226" s="158"/>
      <c r="D226" s="159" t="s">
        <v>129</v>
      </c>
      <c r="E226" s="160" t="s">
        <v>1</v>
      </c>
      <c r="F226" s="161" t="s">
        <v>796</v>
      </c>
      <c r="H226" s="162">
        <v>4.05</v>
      </c>
      <c r="I226" s="163"/>
      <c r="L226" s="158"/>
      <c r="M226" s="164"/>
      <c r="N226" s="165"/>
      <c r="O226" s="165"/>
      <c r="P226" s="165"/>
      <c r="Q226" s="165"/>
      <c r="R226" s="165"/>
      <c r="S226" s="165"/>
      <c r="T226" s="166"/>
      <c r="AT226" s="160" t="s">
        <v>129</v>
      </c>
      <c r="AU226" s="160" t="s">
        <v>82</v>
      </c>
      <c r="AV226" s="13" t="s">
        <v>82</v>
      </c>
      <c r="AW226" s="13" t="s">
        <v>29</v>
      </c>
      <c r="AX226" s="13" t="s">
        <v>73</v>
      </c>
      <c r="AY226" s="160" t="s">
        <v>121</v>
      </c>
    </row>
    <row r="227" spans="1:65" s="14" customFormat="1">
      <c r="B227" s="167"/>
      <c r="D227" s="159" t="s">
        <v>129</v>
      </c>
      <c r="E227" s="168" t="s">
        <v>1</v>
      </c>
      <c r="F227" s="169" t="s">
        <v>156</v>
      </c>
      <c r="H227" s="170">
        <v>4.05</v>
      </c>
      <c r="I227" s="171"/>
      <c r="L227" s="167"/>
      <c r="M227" s="172"/>
      <c r="N227" s="173"/>
      <c r="O227" s="173"/>
      <c r="P227" s="173"/>
      <c r="Q227" s="173"/>
      <c r="R227" s="173"/>
      <c r="S227" s="173"/>
      <c r="T227" s="174"/>
      <c r="AT227" s="168" t="s">
        <v>129</v>
      </c>
      <c r="AU227" s="168" t="s">
        <v>82</v>
      </c>
      <c r="AV227" s="14" t="s">
        <v>127</v>
      </c>
      <c r="AW227" s="14" t="s">
        <v>29</v>
      </c>
      <c r="AX227" s="14" t="s">
        <v>30</v>
      </c>
      <c r="AY227" s="168" t="s">
        <v>121</v>
      </c>
    </row>
    <row r="228" spans="1:65" s="2" customFormat="1" ht="16.5" customHeight="1">
      <c r="A228" s="33"/>
      <c r="B228" s="144"/>
      <c r="C228" s="145" t="s">
        <v>368</v>
      </c>
      <c r="D228" s="145" t="s">
        <v>123</v>
      </c>
      <c r="E228" s="146" t="s">
        <v>440</v>
      </c>
      <c r="F228" s="147" t="s">
        <v>441</v>
      </c>
      <c r="G228" s="148" t="s">
        <v>176</v>
      </c>
      <c r="H228" s="149">
        <v>0.67500000000000004</v>
      </c>
      <c r="I228" s="150"/>
      <c r="J228" s="151">
        <f>ROUND(I228*H228,2)</f>
        <v>0</v>
      </c>
      <c r="K228" s="147" t="s">
        <v>1</v>
      </c>
      <c r="L228" s="34"/>
      <c r="M228" s="152" t="s">
        <v>1</v>
      </c>
      <c r="N228" s="153" t="s">
        <v>38</v>
      </c>
      <c r="O228" s="59"/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6" t="s">
        <v>127</v>
      </c>
      <c r="AT228" s="156" t="s">
        <v>123</v>
      </c>
      <c r="AU228" s="156" t="s">
        <v>82</v>
      </c>
      <c r="AY228" s="18" t="s">
        <v>121</v>
      </c>
      <c r="BE228" s="157">
        <f>IF(N228="základní",J228,0)</f>
        <v>0</v>
      </c>
      <c r="BF228" s="157">
        <f>IF(N228="snížená",J228,0)</f>
        <v>0</v>
      </c>
      <c r="BG228" s="157">
        <f>IF(N228="zákl. přenesená",J228,0)</f>
        <v>0</v>
      </c>
      <c r="BH228" s="157">
        <f>IF(N228="sníž. přenesená",J228,0)</f>
        <v>0</v>
      </c>
      <c r="BI228" s="157">
        <f>IF(N228="nulová",J228,0)</f>
        <v>0</v>
      </c>
      <c r="BJ228" s="18" t="s">
        <v>30</v>
      </c>
      <c r="BK228" s="157">
        <f>ROUND(I228*H228,2)</f>
        <v>0</v>
      </c>
      <c r="BL228" s="18" t="s">
        <v>127</v>
      </c>
      <c r="BM228" s="156" t="s">
        <v>797</v>
      </c>
    </row>
    <row r="229" spans="1:65" s="13" customFormat="1">
      <c r="B229" s="158"/>
      <c r="D229" s="159" t="s">
        <v>129</v>
      </c>
      <c r="E229" s="160" t="s">
        <v>1</v>
      </c>
      <c r="F229" s="161" t="s">
        <v>794</v>
      </c>
      <c r="H229" s="162">
        <v>0.67500000000000004</v>
      </c>
      <c r="I229" s="163"/>
      <c r="L229" s="158"/>
      <c r="M229" s="164"/>
      <c r="N229" s="165"/>
      <c r="O229" s="165"/>
      <c r="P229" s="165"/>
      <c r="Q229" s="165"/>
      <c r="R229" s="165"/>
      <c r="S229" s="165"/>
      <c r="T229" s="166"/>
      <c r="AT229" s="160" t="s">
        <v>129</v>
      </c>
      <c r="AU229" s="160" t="s">
        <v>82</v>
      </c>
      <c r="AV229" s="13" t="s">
        <v>82</v>
      </c>
      <c r="AW229" s="13" t="s">
        <v>29</v>
      </c>
      <c r="AX229" s="13" t="s">
        <v>30</v>
      </c>
      <c r="AY229" s="160" t="s">
        <v>121</v>
      </c>
    </row>
    <row r="230" spans="1:65" s="12" customFormat="1" ht="22.9" customHeight="1">
      <c r="B230" s="131"/>
      <c r="D230" s="132" t="s">
        <v>72</v>
      </c>
      <c r="E230" s="142" t="s">
        <v>127</v>
      </c>
      <c r="F230" s="142" t="s">
        <v>443</v>
      </c>
      <c r="I230" s="134"/>
      <c r="J230" s="143">
        <f>BK230</f>
        <v>0</v>
      </c>
      <c r="L230" s="131"/>
      <c r="M230" s="136"/>
      <c r="N230" s="137"/>
      <c r="O230" s="137"/>
      <c r="P230" s="138">
        <f>SUM(P231:P237)</f>
        <v>0</v>
      </c>
      <c r="Q230" s="137"/>
      <c r="R230" s="138">
        <f>SUM(R231:R237)</f>
        <v>0</v>
      </c>
      <c r="S230" s="137"/>
      <c r="T230" s="139">
        <f>SUM(T231:T237)</f>
        <v>0</v>
      </c>
      <c r="AR230" s="132" t="s">
        <v>30</v>
      </c>
      <c r="AT230" s="140" t="s">
        <v>72</v>
      </c>
      <c r="AU230" s="140" t="s">
        <v>30</v>
      </c>
      <c r="AY230" s="132" t="s">
        <v>121</v>
      </c>
      <c r="BK230" s="141">
        <f>SUM(BK231:BK237)</f>
        <v>0</v>
      </c>
    </row>
    <row r="231" spans="1:65" s="2" customFormat="1" ht="24.2" customHeight="1">
      <c r="A231" s="33"/>
      <c r="B231" s="144"/>
      <c r="C231" s="145" t="s">
        <v>375</v>
      </c>
      <c r="D231" s="145" t="s">
        <v>123</v>
      </c>
      <c r="E231" s="146" t="s">
        <v>445</v>
      </c>
      <c r="F231" s="147" t="s">
        <v>446</v>
      </c>
      <c r="G231" s="148" t="s">
        <v>182</v>
      </c>
      <c r="H231" s="149">
        <v>3.0640000000000001</v>
      </c>
      <c r="I231" s="150"/>
      <c r="J231" s="151">
        <f>ROUND(I231*H231,2)</f>
        <v>0</v>
      </c>
      <c r="K231" s="147" t="s">
        <v>134</v>
      </c>
      <c r="L231" s="34"/>
      <c r="M231" s="152" t="s">
        <v>1</v>
      </c>
      <c r="N231" s="153" t="s">
        <v>38</v>
      </c>
      <c r="O231" s="59"/>
      <c r="P231" s="154">
        <f>O231*H231</f>
        <v>0</v>
      </c>
      <c r="Q231" s="154">
        <v>0</v>
      </c>
      <c r="R231" s="154">
        <f>Q231*H231</f>
        <v>0</v>
      </c>
      <c r="S231" s="154">
        <v>0</v>
      </c>
      <c r="T231" s="155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56" t="s">
        <v>127</v>
      </c>
      <c r="AT231" s="156" t="s">
        <v>123</v>
      </c>
      <c r="AU231" s="156" t="s">
        <v>82</v>
      </c>
      <c r="AY231" s="18" t="s">
        <v>121</v>
      </c>
      <c r="BE231" s="157">
        <f>IF(N231="základní",J231,0)</f>
        <v>0</v>
      </c>
      <c r="BF231" s="157">
        <f>IF(N231="snížená",J231,0)</f>
        <v>0</v>
      </c>
      <c r="BG231" s="157">
        <f>IF(N231="zákl. přenesená",J231,0)</f>
        <v>0</v>
      </c>
      <c r="BH231" s="157">
        <f>IF(N231="sníž. přenesená",J231,0)</f>
        <v>0</v>
      </c>
      <c r="BI231" s="157">
        <f>IF(N231="nulová",J231,0)</f>
        <v>0</v>
      </c>
      <c r="BJ231" s="18" t="s">
        <v>30</v>
      </c>
      <c r="BK231" s="157">
        <f>ROUND(I231*H231,2)</f>
        <v>0</v>
      </c>
      <c r="BL231" s="18" t="s">
        <v>127</v>
      </c>
      <c r="BM231" s="156" t="s">
        <v>798</v>
      </c>
    </row>
    <row r="232" spans="1:65" s="13" customFormat="1">
      <c r="B232" s="158"/>
      <c r="D232" s="159" t="s">
        <v>129</v>
      </c>
      <c r="E232" s="160" t="s">
        <v>1</v>
      </c>
      <c r="F232" s="161" t="s">
        <v>799</v>
      </c>
      <c r="H232" s="162">
        <v>3.0640000000000001</v>
      </c>
      <c r="I232" s="163"/>
      <c r="L232" s="158"/>
      <c r="M232" s="164"/>
      <c r="N232" s="165"/>
      <c r="O232" s="165"/>
      <c r="P232" s="165"/>
      <c r="Q232" s="165"/>
      <c r="R232" s="165"/>
      <c r="S232" s="165"/>
      <c r="T232" s="166"/>
      <c r="AT232" s="160" t="s">
        <v>129</v>
      </c>
      <c r="AU232" s="160" t="s">
        <v>82</v>
      </c>
      <c r="AV232" s="13" t="s">
        <v>82</v>
      </c>
      <c r="AW232" s="13" t="s">
        <v>29</v>
      </c>
      <c r="AX232" s="13" t="s">
        <v>73</v>
      </c>
      <c r="AY232" s="160" t="s">
        <v>121</v>
      </c>
    </row>
    <row r="233" spans="1:65" s="14" customFormat="1">
      <c r="B233" s="167"/>
      <c r="D233" s="159" t="s">
        <v>129</v>
      </c>
      <c r="E233" s="168" t="s">
        <v>1</v>
      </c>
      <c r="F233" s="169" t="s">
        <v>156</v>
      </c>
      <c r="H233" s="170">
        <v>3.0640000000000001</v>
      </c>
      <c r="I233" s="171"/>
      <c r="L233" s="167"/>
      <c r="M233" s="172"/>
      <c r="N233" s="173"/>
      <c r="O233" s="173"/>
      <c r="P233" s="173"/>
      <c r="Q233" s="173"/>
      <c r="R233" s="173"/>
      <c r="S233" s="173"/>
      <c r="T233" s="174"/>
      <c r="AT233" s="168" t="s">
        <v>129</v>
      </c>
      <c r="AU233" s="168" t="s">
        <v>82</v>
      </c>
      <c r="AV233" s="14" t="s">
        <v>127</v>
      </c>
      <c r="AW233" s="14" t="s">
        <v>29</v>
      </c>
      <c r="AX233" s="14" t="s">
        <v>30</v>
      </c>
      <c r="AY233" s="168" t="s">
        <v>121</v>
      </c>
    </row>
    <row r="234" spans="1:65" s="2" customFormat="1" ht="24.2" customHeight="1">
      <c r="A234" s="33"/>
      <c r="B234" s="144"/>
      <c r="C234" s="145" t="s">
        <v>380</v>
      </c>
      <c r="D234" s="145" t="s">
        <v>123</v>
      </c>
      <c r="E234" s="146" t="s">
        <v>452</v>
      </c>
      <c r="F234" s="147" t="s">
        <v>453</v>
      </c>
      <c r="G234" s="148" t="s">
        <v>182</v>
      </c>
      <c r="H234" s="149">
        <v>3.0640000000000001</v>
      </c>
      <c r="I234" s="150"/>
      <c r="J234" s="151">
        <f>ROUND(I234*H234,2)</f>
        <v>0</v>
      </c>
      <c r="K234" s="147" t="s">
        <v>134</v>
      </c>
      <c r="L234" s="34"/>
      <c r="M234" s="152" t="s">
        <v>1</v>
      </c>
      <c r="N234" s="153" t="s">
        <v>38</v>
      </c>
      <c r="O234" s="59"/>
      <c r="P234" s="154">
        <f>O234*H234</f>
        <v>0</v>
      </c>
      <c r="Q234" s="154">
        <v>0</v>
      </c>
      <c r="R234" s="154">
        <f>Q234*H234</f>
        <v>0</v>
      </c>
      <c r="S234" s="154">
        <v>0</v>
      </c>
      <c r="T234" s="155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56" t="s">
        <v>127</v>
      </c>
      <c r="AT234" s="156" t="s">
        <v>123</v>
      </c>
      <c r="AU234" s="156" t="s">
        <v>82</v>
      </c>
      <c r="AY234" s="18" t="s">
        <v>121</v>
      </c>
      <c r="BE234" s="157">
        <f>IF(N234="základní",J234,0)</f>
        <v>0</v>
      </c>
      <c r="BF234" s="157">
        <f>IF(N234="snížená",J234,0)</f>
        <v>0</v>
      </c>
      <c r="BG234" s="157">
        <f>IF(N234="zákl. přenesená",J234,0)</f>
        <v>0</v>
      </c>
      <c r="BH234" s="157">
        <f>IF(N234="sníž. přenesená",J234,0)</f>
        <v>0</v>
      </c>
      <c r="BI234" s="157">
        <f>IF(N234="nulová",J234,0)</f>
        <v>0</v>
      </c>
      <c r="BJ234" s="18" t="s">
        <v>30</v>
      </c>
      <c r="BK234" s="157">
        <f>ROUND(I234*H234,2)</f>
        <v>0</v>
      </c>
      <c r="BL234" s="18" t="s">
        <v>127</v>
      </c>
      <c r="BM234" s="156" t="s">
        <v>800</v>
      </c>
    </row>
    <row r="235" spans="1:65" s="13" customFormat="1">
      <c r="B235" s="158"/>
      <c r="D235" s="159" t="s">
        <v>129</v>
      </c>
      <c r="E235" s="160" t="s">
        <v>1</v>
      </c>
      <c r="F235" s="161" t="s">
        <v>801</v>
      </c>
      <c r="H235" s="162">
        <v>3.0640000000000001</v>
      </c>
      <c r="I235" s="163"/>
      <c r="L235" s="158"/>
      <c r="M235" s="164"/>
      <c r="N235" s="165"/>
      <c r="O235" s="165"/>
      <c r="P235" s="165"/>
      <c r="Q235" s="165"/>
      <c r="R235" s="165"/>
      <c r="S235" s="165"/>
      <c r="T235" s="166"/>
      <c r="AT235" s="160" t="s">
        <v>129</v>
      </c>
      <c r="AU235" s="160" t="s">
        <v>82</v>
      </c>
      <c r="AV235" s="13" t="s">
        <v>82</v>
      </c>
      <c r="AW235" s="13" t="s">
        <v>29</v>
      </c>
      <c r="AX235" s="13" t="s">
        <v>30</v>
      </c>
      <c r="AY235" s="160" t="s">
        <v>121</v>
      </c>
    </row>
    <row r="236" spans="1:65" s="2" customFormat="1" ht="37.9" customHeight="1">
      <c r="A236" s="33"/>
      <c r="B236" s="144"/>
      <c r="C236" s="145" t="s">
        <v>386</v>
      </c>
      <c r="D236" s="145" t="s">
        <v>123</v>
      </c>
      <c r="E236" s="146" t="s">
        <v>387</v>
      </c>
      <c r="F236" s="147" t="s">
        <v>388</v>
      </c>
      <c r="G236" s="148" t="s">
        <v>182</v>
      </c>
      <c r="H236" s="149">
        <v>3.0640000000000001</v>
      </c>
      <c r="I236" s="150"/>
      <c r="J236" s="151">
        <f>ROUND(I236*H236,2)</f>
        <v>0</v>
      </c>
      <c r="K236" s="147" t="s">
        <v>134</v>
      </c>
      <c r="L236" s="34"/>
      <c r="M236" s="152" t="s">
        <v>1</v>
      </c>
      <c r="N236" s="153" t="s">
        <v>38</v>
      </c>
      <c r="O236" s="59"/>
      <c r="P236" s="154">
        <f>O236*H236</f>
        <v>0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56" t="s">
        <v>127</v>
      </c>
      <c r="AT236" s="156" t="s">
        <v>123</v>
      </c>
      <c r="AU236" s="156" t="s">
        <v>82</v>
      </c>
      <c r="AY236" s="18" t="s">
        <v>121</v>
      </c>
      <c r="BE236" s="157">
        <f>IF(N236="základní",J236,0)</f>
        <v>0</v>
      </c>
      <c r="BF236" s="157">
        <f>IF(N236="snížená",J236,0)</f>
        <v>0</v>
      </c>
      <c r="BG236" s="157">
        <f>IF(N236="zákl. přenesená",J236,0)</f>
        <v>0</v>
      </c>
      <c r="BH236" s="157">
        <f>IF(N236="sníž. přenesená",J236,0)</f>
        <v>0</v>
      </c>
      <c r="BI236" s="157">
        <f>IF(N236="nulová",J236,0)</f>
        <v>0</v>
      </c>
      <c r="BJ236" s="18" t="s">
        <v>30</v>
      </c>
      <c r="BK236" s="157">
        <f>ROUND(I236*H236,2)</f>
        <v>0</v>
      </c>
      <c r="BL236" s="18" t="s">
        <v>127</v>
      </c>
      <c r="BM236" s="156" t="s">
        <v>802</v>
      </c>
    </row>
    <row r="237" spans="1:65" s="13" customFormat="1">
      <c r="B237" s="158"/>
      <c r="D237" s="159" t="s">
        <v>129</v>
      </c>
      <c r="E237" s="160" t="s">
        <v>1</v>
      </c>
      <c r="F237" s="161" t="s">
        <v>801</v>
      </c>
      <c r="H237" s="162">
        <v>3.0640000000000001</v>
      </c>
      <c r="I237" s="163"/>
      <c r="L237" s="158"/>
      <c r="M237" s="164"/>
      <c r="N237" s="165"/>
      <c r="O237" s="165"/>
      <c r="P237" s="165"/>
      <c r="Q237" s="165"/>
      <c r="R237" s="165"/>
      <c r="S237" s="165"/>
      <c r="T237" s="166"/>
      <c r="AT237" s="160" t="s">
        <v>129</v>
      </c>
      <c r="AU237" s="160" t="s">
        <v>82</v>
      </c>
      <c r="AV237" s="13" t="s">
        <v>82</v>
      </c>
      <c r="AW237" s="13" t="s">
        <v>29</v>
      </c>
      <c r="AX237" s="13" t="s">
        <v>30</v>
      </c>
      <c r="AY237" s="160" t="s">
        <v>121</v>
      </c>
    </row>
    <row r="238" spans="1:65" s="12" customFormat="1" ht="22.9" customHeight="1">
      <c r="B238" s="131"/>
      <c r="D238" s="132" t="s">
        <v>72</v>
      </c>
      <c r="E238" s="142" t="s">
        <v>157</v>
      </c>
      <c r="F238" s="142" t="s">
        <v>506</v>
      </c>
      <c r="I238" s="134"/>
      <c r="J238" s="143">
        <f>BK238</f>
        <v>0</v>
      </c>
      <c r="L238" s="131"/>
      <c r="M238" s="136"/>
      <c r="N238" s="137"/>
      <c r="O238" s="137"/>
      <c r="P238" s="138">
        <f>SUM(P239:P289)</f>
        <v>0</v>
      </c>
      <c r="Q238" s="137"/>
      <c r="R238" s="138">
        <f>SUM(R239:R289)</f>
        <v>8.59066E-2</v>
      </c>
      <c r="S238" s="137"/>
      <c r="T238" s="139">
        <f>SUM(T239:T289)</f>
        <v>0</v>
      </c>
      <c r="AR238" s="132" t="s">
        <v>30</v>
      </c>
      <c r="AT238" s="140" t="s">
        <v>72</v>
      </c>
      <c r="AU238" s="140" t="s">
        <v>30</v>
      </c>
      <c r="AY238" s="132" t="s">
        <v>121</v>
      </c>
      <c r="BK238" s="141">
        <f>SUM(BK239:BK289)</f>
        <v>0</v>
      </c>
    </row>
    <row r="239" spans="1:65" s="2" customFormat="1" ht="24.2" customHeight="1">
      <c r="A239" s="33"/>
      <c r="B239" s="144"/>
      <c r="C239" s="145" t="s">
        <v>391</v>
      </c>
      <c r="D239" s="145" t="s">
        <v>123</v>
      </c>
      <c r="E239" s="146" t="s">
        <v>803</v>
      </c>
      <c r="F239" s="147" t="s">
        <v>804</v>
      </c>
      <c r="G239" s="148" t="s">
        <v>252</v>
      </c>
      <c r="H239" s="149">
        <v>28</v>
      </c>
      <c r="I239" s="150"/>
      <c r="J239" s="151">
        <f>ROUND(I239*H239,2)</f>
        <v>0</v>
      </c>
      <c r="K239" s="147" t="s">
        <v>134</v>
      </c>
      <c r="L239" s="34"/>
      <c r="M239" s="152" t="s">
        <v>1</v>
      </c>
      <c r="N239" s="153" t="s">
        <v>38</v>
      </c>
      <c r="O239" s="59"/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56" t="s">
        <v>127</v>
      </c>
      <c r="AT239" s="156" t="s">
        <v>123</v>
      </c>
      <c r="AU239" s="156" t="s">
        <v>82</v>
      </c>
      <c r="AY239" s="18" t="s">
        <v>121</v>
      </c>
      <c r="BE239" s="157">
        <f>IF(N239="základní",J239,0)</f>
        <v>0</v>
      </c>
      <c r="BF239" s="157">
        <f>IF(N239="snížená",J239,0)</f>
        <v>0</v>
      </c>
      <c r="BG239" s="157">
        <f>IF(N239="zákl. přenesená",J239,0)</f>
        <v>0</v>
      </c>
      <c r="BH239" s="157">
        <f>IF(N239="sníž. přenesená",J239,0)</f>
        <v>0</v>
      </c>
      <c r="BI239" s="157">
        <f>IF(N239="nulová",J239,0)</f>
        <v>0</v>
      </c>
      <c r="BJ239" s="18" t="s">
        <v>30</v>
      </c>
      <c r="BK239" s="157">
        <f>ROUND(I239*H239,2)</f>
        <v>0</v>
      </c>
      <c r="BL239" s="18" t="s">
        <v>127</v>
      </c>
      <c r="BM239" s="156" t="s">
        <v>805</v>
      </c>
    </row>
    <row r="240" spans="1:65" s="13" customFormat="1">
      <c r="B240" s="158"/>
      <c r="D240" s="159" t="s">
        <v>129</v>
      </c>
      <c r="E240" s="160" t="s">
        <v>1</v>
      </c>
      <c r="F240" s="161" t="s">
        <v>353</v>
      </c>
      <c r="H240" s="162">
        <v>28</v>
      </c>
      <c r="I240" s="163"/>
      <c r="L240" s="158"/>
      <c r="M240" s="164"/>
      <c r="N240" s="165"/>
      <c r="O240" s="165"/>
      <c r="P240" s="165"/>
      <c r="Q240" s="165"/>
      <c r="R240" s="165"/>
      <c r="S240" s="165"/>
      <c r="T240" s="166"/>
      <c r="AT240" s="160" t="s">
        <v>129</v>
      </c>
      <c r="AU240" s="160" t="s">
        <v>82</v>
      </c>
      <c r="AV240" s="13" t="s">
        <v>82</v>
      </c>
      <c r="AW240" s="13" t="s">
        <v>29</v>
      </c>
      <c r="AX240" s="13" t="s">
        <v>30</v>
      </c>
      <c r="AY240" s="160" t="s">
        <v>121</v>
      </c>
    </row>
    <row r="241" spans="1:65" s="2" customFormat="1" ht="24.2" customHeight="1">
      <c r="A241" s="33"/>
      <c r="B241" s="144"/>
      <c r="C241" s="145" t="s">
        <v>396</v>
      </c>
      <c r="D241" s="145" t="s">
        <v>123</v>
      </c>
      <c r="E241" s="146" t="s">
        <v>806</v>
      </c>
      <c r="F241" s="147" t="s">
        <v>807</v>
      </c>
      <c r="G241" s="148" t="s">
        <v>252</v>
      </c>
      <c r="H241" s="149">
        <v>28</v>
      </c>
      <c r="I241" s="150"/>
      <c r="J241" s="151">
        <f>ROUND(I241*H241,2)</f>
        <v>0</v>
      </c>
      <c r="K241" s="147" t="s">
        <v>1</v>
      </c>
      <c r="L241" s="34"/>
      <c r="M241" s="152" t="s">
        <v>1</v>
      </c>
      <c r="N241" s="153" t="s">
        <v>38</v>
      </c>
      <c r="O241" s="59"/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56" t="s">
        <v>127</v>
      </c>
      <c r="AT241" s="156" t="s">
        <v>123</v>
      </c>
      <c r="AU241" s="156" t="s">
        <v>82</v>
      </c>
      <c r="AY241" s="18" t="s">
        <v>121</v>
      </c>
      <c r="BE241" s="157">
        <f>IF(N241="základní",J241,0)</f>
        <v>0</v>
      </c>
      <c r="BF241" s="157">
        <f>IF(N241="snížená",J241,0)</f>
        <v>0</v>
      </c>
      <c r="BG241" s="157">
        <f>IF(N241="zákl. přenesená",J241,0)</f>
        <v>0</v>
      </c>
      <c r="BH241" s="157">
        <f>IF(N241="sníž. přenesená",J241,0)</f>
        <v>0</v>
      </c>
      <c r="BI241" s="157">
        <f>IF(N241="nulová",J241,0)</f>
        <v>0</v>
      </c>
      <c r="BJ241" s="18" t="s">
        <v>30</v>
      </c>
      <c r="BK241" s="157">
        <f>ROUND(I241*H241,2)</f>
        <v>0</v>
      </c>
      <c r="BL241" s="18" t="s">
        <v>127</v>
      </c>
      <c r="BM241" s="156" t="s">
        <v>808</v>
      </c>
    </row>
    <row r="242" spans="1:65" s="13" customFormat="1">
      <c r="B242" s="158"/>
      <c r="D242" s="159" t="s">
        <v>129</v>
      </c>
      <c r="E242" s="160" t="s">
        <v>1</v>
      </c>
      <c r="F242" s="161" t="s">
        <v>353</v>
      </c>
      <c r="H242" s="162">
        <v>28</v>
      </c>
      <c r="I242" s="163"/>
      <c r="L242" s="158"/>
      <c r="M242" s="164"/>
      <c r="N242" s="165"/>
      <c r="O242" s="165"/>
      <c r="P242" s="165"/>
      <c r="Q242" s="165"/>
      <c r="R242" s="165"/>
      <c r="S242" s="165"/>
      <c r="T242" s="166"/>
      <c r="AT242" s="160" t="s">
        <v>129</v>
      </c>
      <c r="AU242" s="160" t="s">
        <v>82</v>
      </c>
      <c r="AV242" s="13" t="s">
        <v>82</v>
      </c>
      <c r="AW242" s="13" t="s">
        <v>29</v>
      </c>
      <c r="AX242" s="13" t="s">
        <v>30</v>
      </c>
      <c r="AY242" s="160" t="s">
        <v>121</v>
      </c>
    </row>
    <row r="243" spans="1:65" s="2" customFormat="1" ht="16.5" customHeight="1">
      <c r="A243" s="33"/>
      <c r="B243" s="144"/>
      <c r="C243" s="182" t="s">
        <v>400</v>
      </c>
      <c r="D243" s="182" t="s">
        <v>173</v>
      </c>
      <c r="E243" s="183" t="s">
        <v>809</v>
      </c>
      <c r="F243" s="184" t="s">
        <v>810</v>
      </c>
      <c r="G243" s="185" t="s">
        <v>133</v>
      </c>
      <c r="H243" s="186">
        <v>2.0299999999999998</v>
      </c>
      <c r="I243" s="187"/>
      <c r="J243" s="188">
        <f>ROUND(I243*H243,2)</f>
        <v>0</v>
      </c>
      <c r="K243" s="184" t="s">
        <v>1</v>
      </c>
      <c r="L243" s="189"/>
      <c r="M243" s="190" t="s">
        <v>1</v>
      </c>
      <c r="N243" s="191" t="s">
        <v>38</v>
      </c>
      <c r="O243" s="59"/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56" t="s">
        <v>157</v>
      </c>
      <c r="AT243" s="156" t="s">
        <v>173</v>
      </c>
      <c r="AU243" s="156" t="s">
        <v>82</v>
      </c>
      <c r="AY243" s="18" t="s">
        <v>121</v>
      </c>
      <c r="BE243" s="157">
        <f>IF(N243="základní",J243,0)</f>
        <v>0</v>
      </c>
      <c r="BF243" s="157">
        <f>IF(N243="snížená",J243,0)</f>
        <v>0</v>
      </c>
      <c r="BG243" s="157">
        <f>IF(N243="zákl. přenesená",J243,0)</f>
        <v>0</v>
      </c>
      <c r="BH243" s="157">
        <f>IF(N243="sníž. přenesená",J243,0)</f>
        <v>0</v>
      </c>
      <c r="BI243" s="157">
        <f>IF(N243="nulová",J243,0)</f>
        <v>0</v>
      </c>
      <c r="BJ243" s="18" t="s">
        <v>30</v>
      </c>
      <c r="BK243" s="157">
        <f>ROUND(I243*H243,2)</f>
        <v>0</v>
      </c>
      <c r="BL243" s="18" t="s">
        <v>127</v>
      </c>
      <c r="BM243" s="156" t="s">
        <v>811</v>
      </c>
    </row>
    <row r="244" spans="1:65" s="13" customFormat="1">
      <c r="B244" s="158"/>
      <c r="D244" s="159" t="s">
        <v>129</v>
      </c>
      <c r="E244" s="160" t="s">
        <v>1</v>
      </c>
      <c r="F244" s="161" t="s">
        <v>812</v>
      </c>
      <c r="H244" s="162">
        <v>2.0299999999999998</v>
      </c>
      <c r="I244" s="163"/>
      <c r="L244" s="158"/>
      <c r="M244" s="164"/>
      <c r="N244" s="165"/>
      <c r="O244" s="165"/>
      <c r="P244" s="165"/>
      <c r="Q244" s="165"/>
      <c r="R244" s="165"/>
      <c r="S244" s="165"/>
      <c r="T244" s="166"/>
      <c r="AT244" s="160" t="s">
        <v>129</v>
      </c>
      <c r="AU244" s="160" t="s">
        <v>82</v>
      </c>
      <c r="AV244" s="13" t="s">
        <v>82</v>
      </c>
      <c r="AW244" s="13" t="s">
        <v>29</v>
      </c>
      <c r="AX244" s="13" t="s">
        <v>73</v>
      </c>
      <c r="AY244" s="160" t="s">
        <v>121</v>
      </c>
    </row>
    <row r="245" spans="1:65" s="14" customFormat="1">
      <c r="B245" s="167"/>
      <c r="D245" s="159" t="s">
        <v>129</v>
      </c>
      <c r="E245" s="168" t="s">
        <v>1</v>
      </c>
      <c r="F245" s="169" t="s">
        <v>156</v>
      </c>
      <c r="H245" s="170">
        <v>2.0299999999999998</v>
      </c>
      <c r="I245" s="171"/>
      <c r="L245" s="167"/>
      <c r="M245" s="172"/>
      <c r="N245" s="173"/>
      <c r="O245" s="173"/>
      <c r="P245" s="173"/>
      <c r="Q245" s="173"/>
      <c r="R245" s="173"/>
      <c r="S245" s="173"/>
      <c r="T245" s="174"/>
      <c r="AT245" s="168" t="s">
        <v>129</v>
      </c>
      <c r="AU245" s="168" t="s">
        <v>82</v>
      </c>
      <c r="AV245" s="14" t="s">
        <v>127</v>
      </c>
      <c r="AW245" s="14" t="s">
        <v>29</v>
      </c>
      <c r="AX245" s="14" t="s">
        <v>30</v>
      </c>
      <c r="AY245" s="168" t="s">
        <v>121</v>
      </c>
    </row>
    <row r="246" spans="1:65" s="2" customFormat="1" ht="21.75" customHeight="1">
      <c r="A246" s="33"/>
      <c r="B246" s="144"/>
      <c r="C246" s="182" t="s">
        <v>404</v>
      </c>
      <c r="D246" s="182" t="s">
        <v>173</v>
      </c>
      <c r="E246" s="183" t="s">
        <v>813</v>
      </c>
      <c r="F246" s="184" t="s">
        <v>814</v>
      </c>
      <c r="G246" s="185" t="s">
        <v>133</v>
      </c>
      <c r="H246" s="186">
        <v>1.0149999999999999</v>
      </c>
      <c r="I246" s="187"/>
      <c r="J246" s="188">
        <f>ROUND(I246*H246,2)</f>
        <v>0</v>
      </c>
      <c r="K246" s="184" t="s">
        <v>1</v>
      </c>
      <c r="L246" s="189"/>
      <c r="M246" s="190" t="s">
        <v>1</v>
      </c>
      <c r="N246" s="191" t="s">
        <v>38</v>
      </c>
      <c r="O246" s="59"/>
      <c r="P246" s="154">
        <f>O246*H246</f>
        <v>0</v>
      </c>
      <c r="Q246" s="154">
        <v>0</v>
      </c>
      <c r="R246" s="154">
        <f>Q246*H246</f>
        <v>0</v>
      </c>
      <c r="S246" s="154">
        <v>0</v>
      </c>
      <c r="T246" s="155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56" t="s">
        <v>157</v>
      </c>
      <c r="AT246" s="156" t="s">
        <v>173</v>
      </c>
      <c r="AU246" s="156" t="s">
        <v>82</v>
      </c>
      <c r="AY246" s="18" t="s">
        <v>121</v>
      </c>
      <c r="BE246" s="157">
        <f>IF(N246="základní",J246,0)</f>
        <v>0</v>
      </c>
      <c r="BF246" s="157">
        <f>IF(N246="snížená",J246,0)</f>
        <v>0</v>
      </c>
      <c r="BG246" s="157">
        <f>IF(N246="zákl. přenesená",J246,0)</f>
        <v>0</v>
      </c>
      <c r="BH246" s="157">
        <f>IF(N246="sníž. přenesená",J246,0)</f>
        <v>0</v>
      </c>
      <c r="BI246" s="157">
        <f>IF(N246="nulová",J246,0)</f>
        <v>0</v>
      </c>
      <c r="BJ246" s="18" t="s">
        <v>30</v>
      </c>
      <c r="BK246" s="157">
        <f>ROUND(I246*H246,2)</f>
        <v>0</v>
      </c>
      <c r="BL246" s="18" t="s">
        <v>127</v>
      </c>
      <c r="BM246" s="156" t="s">
        <v>815</v>
      </c>
    </row>
    <row r="247" spans="1:65" s="13" customFormat="1">
      <c r="B247" s="158"/>
      <c r="D247" s="159" t="s">
        <v>129</v>
      </c>
      <c r="E247" s="160" t="s">
        <v>1</v>
      </c>
      <c r="F247" s="161" t="s">
        <v>816</v>
      </c>
      <c r="H247" s="162">
        <v>1.0149999999999999</v>
      </c>
      <c r="I247" s="163"/>
      <c r="L247" s="158"/>
      <c r="M247" s="164"/>
      <c r="N247" s="165"/>
      <c r="O247" s="165"/>
      <c r="P247" s="165"/>
      <c r="Q247" s="165"/>
      <c r="R247" s="165"/>
      <c r="S247" s="165"/>
      <c r="T247" s="166"/>
      <c r="AT247" s="160" t="s">
        <v>129</v>
      </c>
      <c r="AU247" s="160" t="s">
        <v>82</v>
      </c>
      <c r="AV247" s="13" t="s">
        <v>82</v>
      </c>
      <c r="AW247" s="13" t="s">
        <v>29</v>
      </c>
      <c r="AX247" s="13" t="s">
        <v>73</v>
      </c>
      <c r="AY247" s="160" t="s">
        <v>121</v>
      </c>
    </row>
    <row r="248" spans="1:65" s="14" customFormat="1">
      <c r="B248" s="167"/>
      <c r="D248" s="159" t="s">
        <v>129</v>
      </c>
      <c r="E248" s="168" t="s">
        <v>1</v>
      </c>
      <c r="F248" s="169" t="s">
        <v>156</v>
      </c>
      <c r="H248" s="170">
        <v>1.0149999999999999</v>
      </c>
      <c r="I248" s="171"/>
      <c r="L248" s="167"/>
      <c r="M248" s="172"/>
      <c r="N248" s="173"/>
      <c r="O248" s="173"/>
      <c r="P248" s="173"/>
      <c r="Q248" s="173"/>
      <c r="R248" s="173"/>
      <c r="S248" s="173"/>
      <c r="T248" s="174"/>
      <c r="AT248" s="168" t="s">
        <v>129</v>
      </c>
      <c r="AU248" s="168" t="s">
        <v>82</v>
      </c>
      <c r="AV248" s="14" t="s">
        <v>127</v>
      </c>
      <c r="AW248" s="14" t="s">
        <v>29</v>
      </c>
      <c r="AX248" s="14" t="s">
        <v>30</v>
      </c>
      <c r="AY248" s="168" t="s">
        <v>121</v>
      </c>
    </row>
    <row r="249" spans="1:65" s="2" customFormat="1" ht="24.2" customHeight="1">
      <c r="A249" s="33"/>
      <c r="B249" s="144"/>
      <c r="C249" s="182" t="s">
        <v>411</v>
      </c>
      <c r="D249" s="182" t="s">
        <v>173</v>
      </c>
      <c r="E249" s="183" t="s">
        <v>817</v>
      </c>
      <c r="F249" s="184" t="s">
        <v>818</v>
      </c>
      <c r="G249" s="185" t="s">
        <v>819</v>
      </c>
      <c r="H249" s="186">
        <v>1.0149999999999999</v>
      </c>
      <c r="I249" s="187"/>
      <c r="J249" s="188">
        <f>ROUND(I249*H249,2)</f>
        <v>0</v>
      </c>
      <c r="K249" s="184" t="s">
        <v>1</v>
      </c>
      <c r="L249" s="189"/>
      <c r="M249" s="190" t="s">
        <v>1</v>
      </c>
      <c r="N249" s="191" t="s">
        <v>38</v>
      </c>
      <c r="O249" s="59"/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56" t="s">
        <v>157</v>
      </c>
      <c r="AT249" s="156" t="s">
        <v>173</v>
      </c>
      <c r="AU249" s="156" t="s">
        <v>82</v>
      </c>
      <c r="AY249" s="18" t="s">
        <v>121</v>
      </c>
      <c r="BE249" s="157">
        <f>IF(N249="základní",J249,0)</f>
        <v>0</v>
      </c>
      <c r="BF249" s="157">
        <f>IF(N249="snížená",J249,0)</f>
        <v>0</v>
      </c>
      <c r="BG249" s="157">
        <f>IF(N249="zákl. přenesená",J249,0)</f>
        <v>0</v>
      </c>
      <c r="BH249" s="157">
        <f>IF(N249="sníž. přenesená",J249,0)</f>
        <v>0</v>
      </c>
      <c r="BI249" s="157">
        <f>IF(N249="nulová",J249,0)</f>
        <v>0</v>
      </c>
      <c r="BJ249" s="18" t="s">
        <v>30</v>
      </c>
      <c r="BK249" s="157">
        <f>ROUND(I249*H249,2)</f>
        <v>0</v>
      </c>
      <c r="BL249" s="18" t="s">
        <v>127</v>
      </c>
      <c r="BM249" s="156" t="s">
        <v>820</v>
      </c>
    </row>
    <row r="250" spans="1:65" s="13" customFormat="1">
      <c r="B250" s="158"/>
      <c r="D250" s="159" t="s">
        <v>129</v>
      </c>
      <c r="E250" s="160" t="s">
        <v>1</v>
      </c>
      <c r="F250" s="161" t="s">
        <v>816</v>
      </c>
      <c r="H250" s="162">
        <v>1.0149999999999999</v>
      </c>
      <c r="I250" s="163"/>
      <c r="L250" s="158"/>
      <c r="M250" s="164"/>
      <c r="N250" s="165"/>
      <c r="O250" s="165"/>
      <c r="P250" s="165"/>
      <c r="Q250" s="165"/>
      <c r="R250" s="165"/>
      <c r="S250" s="165"/>
      <c r="T250" s="166"/>
      <c r="AT250" s="160" t="s">
        <v>129</v>
      </c>
      <c r="AU250" s="160" t="s">
        <v>82</v>
      </c>
      <c r="AV250" s="13" t="s">
        <v>82</v>
      </c>
      <c r="AW250" s="13" t="s">
        <v>29</v>
      </c>
      <c r="AX250" s="13" t="s">
        <v>73</v>
      </c>
      <c r="AY250" s="160" t="s">
        <v>121</v>
      </c>
    </row>
    <row r="251" spans="1:65" s="14" customFormat="1">
      <c r="B251" s="167"/>
      <c r="D251" s="159" t="s">
        <v>129</v>
      </c>
      <c r="E251" s="168" t="s">
        <v>1</v>
      </c>
      <c r="F251" s="169" t="s">
        <v>156</v>
      </c>
      <c r="H251" s="170">
        <v>1.0149999999999999</v>
      </c>
      <c r="I251" s="171"/>
      <c r="L251" s="167"/>
      <c r="M251" s="172"/>
      <c r="N251" s="173"/>
      <c r="O251" s="173"/>
      <c r="P251" s="173"/>
      <c r="Q251" s="173"/>
      <c r="R251" s="173"/>
      <c r="S251" s="173"/>
      <c r="T251" s="174"/>
      <c r="AT251" s="168" t="s">
        <v>129</v>
      </c>
      <c r="AU251" s="168" t="s">
        <v>82</v>
      </c>
      <c r="AV251" s="14" t="s">
        <v>127</v>
      </c>
      <c r="AW251" s="14" t="s">
        <v>29</v>
      </c>
      <c r="AX251" s="14" t="s">
        <v>30</v>
      </c>
      <c r="AY251" s="168" t="s">
        <v>121</v>
      </c>
    </row>
    <row r="252" spans="1:65" s="2" customFormat="1" ht="24.2" customHeight="1">
      <c r="A252" s="33"/>
      <c r="B252" s="144"/>
      <c r="C252" s="145" t="s">
        <v>418</v>
      </c>
      <c r="D252" s="145" t="s">
        <v>123</v>
      </c>
      <c r="E252" s="146" t="s">
        <v>821</v>
      </c>
      <c r="F252" s="147" t="s">
        <v>822</v>
      </c>
      <c r="G252" s="148" t="s">
        <v>252</v>
      </c>
      <c r="H252" s="149">
        <v>28</v>
      </c>
      <c r="I252" s="150"/>
      <c r="J252" s="151">
        <f>ROUND(I252*H252,2)</f>
        <v>0</v>
      </c>
      <c r="K252" s="147" t="s">
        <v>134</v>
      </c>
      <c r="L252" s="34"/>
      <c r="M252" s="152" t="s">
        <v>1</v>
      </c>
      <c r="N252" s="153" t="s">
        <v>38</v>
      </c>
      <c r="O252" s="59"/>
      <c r="P252" s="154">
        <f>O252*H252</f>
        <v>0</v>
      </c>
      <c r="Q252" s="154">
        <v>0</v>
      </c>
      <c r="R252" s="154">
        <f>Q252*H252</f>
        <v>0</v>
      </c>
      <c r="S252" s="154">
        <v>0</v>
      </c>
      <c r="T252" s="155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56" t="s">
        <v>127</v>
      </c>
      <c r="AT252" s="156" t="s">
        <v>123</v>
      </c>
      <c r="AU252" s="156" t="s">
        <v>82</v>
      </c>
      <c r="AY252" s="18" t="s">
        <v>121</v>
      </c>
      <c r="BE252" s="157">
        <f>IF(N252="základní",J252,0)</f>
        <v>0</v>
      </c>
      <c r="BF252" s="157">
        <f>IF(N252="snížená",J252,0)</f>
        <v>0</v>
      </c>
      <c r="BG252" s="157">
        <f>IF(N252="zákl. přenesená",J252,0)</f>
        <v>0</v>
      </c>
      <c r="BH252" s="157">
        <f>IF(N252="sníž. přenesená",J252,0)</f>
        <v>0</v>
      </c>
      <c r="BI252" s="157">
        <f>IF(N252="nulová",J252,0)</f>
        <v>0</v>
      </c>
      <c r="BJ252" s="18" t="s">
        <v>30</v>
      </c>
      <c r="BK252" s="157">
        <f>ROUND(I252*H252,2)</f>
        <v>0</v>
      </c>
      <c r="BL252" s="18" t="s">
        <v>127</v>
      </c>
      <c r="BM252" s="156" t="s">
        <v>823</v>
      </c>
    </row>
    <row r="253" spans="1:65" s="15" customFormat="1">
      <c r="B253" s="175"/>
      <c r="D253" s="159" t="s">
        <v>129</v>
      </c>
      <c r="E253" s="176" t="s">
        <v>1</v>
      </c>
      <c r="F253" s="177" t="s">
        <v>824</v>
      </c>
      <c r="H253" s="176" t="s">
        <v>1</v>
      </c>
      <c r="I253" s="178"/>
      <c r="L253" s="175"/>
      <c r="M253" s="179"/>
      <c r="N253" s="180"/>
      <c r="O253" s="180"/>
      <c r="P253" s="180"/>
      <c r="Q253" s="180"/>
      <c r="R253" s="180"/>
      <c r="S253" s="180"/>
      <c r="T253" s="181"/>
      <c r="AT253" s="176" t="s">
        <v>129</v>
      </c>
      <c r="AU253" s="176" t="s">
        <v>82</v>
      </c>
      <c r="AV253" s="15" t="s">
        <v>30</v>
      </c>
      <c r="AW253" s="15" t="s">
        <v>29</v>
      </c>
      <c r="AX253" s="15" t="s">
        <v>73</v>
      </c>
      <c r="AY253" s="176" t="s">
        <v>121</v>
      </c>
    </row>
    <row r="254" spans="1:65" s="13" customFormat="1">
      <c r="B254" s="158"/>
      <c r="D254" s="159" t="s">
        <v>129</v>
      </c>
      <c r="E254" s="160" t="s">
        <v>1</v>
      </c>
      <c r="F254" s="161" t="s">
        <v>353</v>
      </c>
      <c r="H254" s="162">
        <v>28</v>
      </c>
      <c r="I254" s="163"/>
      <c r="L254" s="158"/>
      <c r="M254" s="164"/>
      <c r="N254" s="165"/>
      <c r="O254" s="165"/>
      <c r="P254" s="165"/>
      <c r="Q254" s="165"/>
      <c r="R254" s="165"/>
      <c r="S254" s="165"/>
      <c r="T254" s="166"/>
      <c r="AT254" s="160" t="s">
        <v>129</v>
      </c>
      <c r="AU254" s="160" t="s">
        <v>82</v>
      </c>
      <c r="AV254" s="13" t="s">
        <v>82</v>
      </c>
      <c r="AW254" s="13" t="s">
        <v>29</v>
      </c>
      <c r="AX254" s="13" t="s">
        <v>30</v>
      </c>
      <c r="AY254" s="160" t="s">
        <v>121</v>
      </c>
    </row>
    <row r="255" spans="1:65" s="2" customFormat="1" ht="24.2" customHeight="1">
      <c r="A255" s="33"/>
      <c r="B255" s="144"/>
      <c r="C255" s="182" t="s">
        <v>424</v>
      </c>
      <c r="D255" s="182" t="s">
        <v>173</v>
      </c>
      <c r="E255" s="183" t="s">
        <v>825</v>
      </c>
      <c r="F255" s="184" t="s">
        <v>826</v>
      </c>
      <c r="G255" s="185" t="s">
        <v>252</v>
      </c>
      <c r="H255" s="186">
        <v>28.42</v>
      </c>
      <c r="I255" s="187"/>
      <c r="J255" s="188">
        <f>ROUND(I255*H255,2)</f>
        <v>0</v>
      </c>
      <c r="K255" s="184" t="s">
        <v>134</v>
      </c>
      <c r="L255" s="189"/>
      <c r="M255" s="190" t="s">
        <v>1</v>
      </c>
      <c r="N255" s="191" t="s">
        <v>38</v>
      </c>
      <c r="O255" s="59"/>
      <c r="P255" s="154">
        <f>O255*H255</f>
        <v>0</v>
      </c>
      <c r="Q255" s="154">
        <v>1.0499999999999999E-3</v>
      </c>
      <c r="R255" s="154">
        <f>Q255*H255</f>
        <v>2.9840999999999999E-2</v>
      </c>
      <c r="S255" s="154">
        <v>0</v>
      </c>
      <c r="T255" s="155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56" t="s">
        <v>157</v>
      </c>
      <c r="AT255" s="156" t="s">
        <v>173</v>
      </c>
      <c r="AU255" s="156" t="s">
        <v>82</v>
      </c>
      <c r="AY255" s="18" t="s">
        <v>121</v>
      </c>
      <c r="BE255" s="157">
        <f>IF(N255="základní",J255,0)</f>
        <v>0</v>
      </c>
      <c r="BF255" s="157">
        <f>IF(N255="snížená",J255,0)</f>
        <v>0</v>
      </c>
      <c r="BG255" s="157">
        <f>IF(N255="zákl. přenesená",J255,0)</f>
        <v>0</v>
      </c>
      <c r="BH255" s="157">
        <f>IF(N255="sníž. přenesená",J255,0)</f>
        <v>0</v>
      </c>
      <c r="BI255" s="157">
        <f>IF(N255="nulová",J255,0)</f>
        <v>0</v>
      </c>
      <c r="BJ255" s="18" t="s">
        <v>30</v>
      </c>
      <c r="BK255" s="157">
        <f>ROUND(I255*H255,2)</f>
        <v>0</v>
      </c>
      <c r="BL255" s="18" t="s">
        <v>127</v>
      </c>
      <c r="BM255" s="156" t="s">
        <v>827</v>
      </c>
    </row>
    <row r="256" spans="1:65" s="13" customFormat="1">
      <c r="B256" s="158"/>
      <c r="D256" s="159" t="s">
        <v>129</v>
      </c>
      <c r="E256" s="160" t="s">
        <v>1</v>
      </c>
      <c r="F256" s="161" t="s">
        <v>828</v>
      </c>
      <c r="H256" s="162">
        <v>28.42</v>
      </c>
      <c r="I256" s="163"/>
      <c r="L256" s="158"/>
      <c r="M256" s="164"/>
      <c r="N256" s="165"/>
      <c r="O256" s="165"/>
      <c r="P256" s="165"/>
      <c r="Q256" s="165"/>
      <c r="R256" s="165"/>
      <c r="S256" s="165"/>
      <c r="T256" s="166"/>
      <c r="AT256" s="160" t="s">
        <v>129</v>
      </c>
      <c r="AU256" s="160" t="s">
        <v>82</v>
      </c>
      <c r="AV256" s="13" t="s">
        <v>82</v>
      </c>
      <c r="AW256" s="13" t="s">
        <v>29</v>
      </c>
      <c r="AX256" s="13" t="s">
        <v>73</v>
      </c>
      <c r="AY256" s="160" t="s">
        <v>121</v>
      </c>
    </row>
    <row r="257" spans="1:65" s="14" customFormat="1">
      <c r="B257" s="167"/>
      <c r="D257" s="159" t="s">
        <v>129</v>
      </c>
      <c r="E257" s="168" t="s">
        <v>1</v>
      </c>
      <c r="F257" s="169" t="s">
        <v>156</v>
      </c>
      <c r="H257" s="170">
        <v>28.42</v>
      </c>
      <c r="I257" s="171"/>
      <c r="L257" s="167"/>
      <c r="M257" s="172"/>
      <c r="N257" s="173"/>
      <c r="O257" s="173"/>
      <c r="P257" s="173"/>
      <c r="Q257" s="173"/>
      <c r="R257" s="173"/>
      <c r="S257" s="173"/>
      <c r="T257" s="174"/>
      <c r="AT257" s="168" t="s">
        <v>129</v>
      </c>
      <c r="AU257" s="168" t="s">
        <v>82</v>
      </c>
      <c r="AV257" s="14" t="s">
        <v>127</v>
      </c>
      <c r="AW257" s="14" t="s">
        <v>29</v>
      </c>
      <c r="AX257" s="14" t="s">
        <v>30</v>
      </c>
      <c r="AY257" s="168" t="s">
        <v>121</v>
      </c>
    </row>
    <row r="258" spans="1:65" s="2" customFormat="1" ht="24.2" customHeight="1">
      <c r="A258" s="33"/>
      <c r="B258" s="144"/>
      <c r="C258" s="145" t="s">
        <v>429</v>
      </c>
      <c r="D258" s="145" t="s">
        <v>123</v>
      </c>
      <c r="E258" s="146" t="s">
        <v>829</v>
      </c>
      <c r="F258" s="147" t="s">
        <v>830</v>
      </c>
      <c r="G258" s="148" t="s">
        <v>133</v>
      </c>
      <c r="H258" s="149">
        <v>1</v>
      </c>
      <c r="I258" s="150"/>
      <c r="J258" s="151">
        <f>ROUND(I258*H258,2)</f>
        <v>0</v>
      </c>
      <c r="K258" s="147" t="s">
        <v>134</v>
      </c>
      <c r="L258" s="34"/>
      <c r="M258" s="152" t="s">
        <v>1</v>
      </c>
      <c r="N258" s="153" t="s">
        <v>38</v>
      </c>
      <c r="O258" s="59"/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6" t="s">
        <v>127</v>
      </c>
      <c r="AT258" s="156" t="s">
        <v>123</v>
      </c>
      <c r="AU258" s="156" t="s">
        <v>82</v>
      </c>
      <c r="AY258" s="18" t="s">
        <v>121</v>
      </c>
      <c r="BE258" s="157">
        <f>IF(N258="základní",J258,0)</f>
        <v>0</v>
      </c>
      <c r="BF258" s="157">
        <f>IF(N258="snížená",J258,0)</f>
        <v>0</v>
      </c>
      <c r="BG258" s="157">
        <f>IF(N258="zákl. přenesená",J258,0)</f>
        <v>0</v>
      </c>
      <c r="BH258" s="157">
        <f>IF(N258="sníž. přenesená",J258,0)</f>
        <v>0</v>
      </c>
      <c r="BI258" s="157">
        <f>IF(N258="nulová",J258,0)</f>
        <v>0</v>
      </c>
      <c r="BJ258" s="18" t="s">
        <v>30</v>
      </c>
      <c r="BK258" s="157">
        <f>ROUND(I258*H258,2)</f>
        <v>0</v>
      </c>
      <c r="BL258" s="18" t="s">
        <v>127</v>
      </c>
      <c r="BM258" s="156" t="s">
        <v>831</v>
      </c>
    </row>
    <row r="259" spans="1:65" s="13" customFormat="1">
      <c r="B259" s="158"/>
      <c r="D259" s="159" t="s">
        <v>129</v>
      </c>
      <c r="E259" s="160" t="s">
        <v>1</v>
      </c>
      <c r="F259" s="161" t="s">
        <v>30</v>
      </c>
      <c r="H259" s="162">
        <v>1</v>
      </c>
      <c r="I259" s="163"/>
      <c r="L259" s="158"/>
      <c r="M259" s="164"/>
      <c r="N259" s="165"/>
      <c r="O259" s="165"/>
      <c r="P259" s="165"/>
      <c r="Q259" s="165"/>
      <c r="R259" s="165"/>
      <c r="S259" s="165"/>
      <c r="T259" s="166"/>
      <c r="AT259" s="160" t="s">
        <v>129</v>
      </c>
      <c r="AU259" s="160" t="s">
        <v>82</v>
      </c>
      <c r="AV259" s="13" t="s">
        <v>82</v>
      </c>
      <c r="AW259" s="13" t="s">
        <v>29</v>
      </c>
      <c r="AX259" s="13" t="s">
        <v>30</v>
      </c>
      <c r="AY259" s="160" t="s">
        <v>121</v>
      </c>
    </row>
    <row r="260" spans="1:65" s="2" customFormat="1" ht="37.9" customHeight="1">
      <c r="A260" s="33"/>
      <c r="B260" s="144"/>
      <c r="C260" s="182" t="s">
        <v>434</v>
      </c>
      <c r="D260" s="182" t="s">
        <v>173</v>
      </c>
      <c r="E260" s="183" t="s">
        <v>832</v>
      </c>
      <c r="F260" s="184" t="s">
        <v>833</v>
      </c>
      <c r="G260" s="185" t="s">
        <v>133</v>
      </c>
      <c r="H260" s="186">
        <v>1.01</v>
      </c>
      <c r="I260" s="187"/>
      <c r="J260" s="188">
        <f>ROUND(I260*H260,2)</f>
        <v>0</v>
      </c>
      <c r="K260" s="184" t="s">
        <v>1</v>
      </c>
      <c r="L260" s="189"/>
      <c r="M260" s="190" t="s">
        <v>1</v>
      </c>
      <c r="N260" s="191" t="s">
        <v>38</v>
      </c>
      <c r="O260" s="59"/>
      <c r="P260" s="154">
        <f>O260*H260</f>
        <v>0</v>
      </c>
      <c r="Q260" s="154">
        <v>1.9E-3</v>
      </c>
      <c r="R260" s="154">
        <f>Q260*H260</f>
        <v>1.9189999999999999E-3</v>
      </c>
      <c r="S260" s="154">
        <v>0</v>
      </c>
      <c r="T260" s="155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56" t="s">
        <v>157</v>
      </c>
      <c r="AT260" s="156" t="s">
        <v>173</v>
      </c>
      <c r="AU260" s="156" t="s">
        <v>82</v>
      </c>
      <c r="AY260" s="18" t="s">
        <v>121</v>
      </c>
      <c r="BE260" s="157">
        <f>IF(N260="základní",J260,0)</f>
        <v>0</v>
      </c>
      <c r="BF260" s="157">
        <f>IF(N260="snížená",J260,0)</f>
        <v>0</v>
      </c>
      <c r="BG260" s="157">
        <f>IF(N260="zákl. přenesená",J260,0)</f>
        <v>0</v>
      </c>
      <c r="BH260" s="157">
        <f>IF(N260="sníž. přenesená",J260,0)</f>
        <v>0</v>
      </c>
      <c r="BI260" s="157">
        <f>IF(N260="nulová",J260,0)</f>
        <v>0</v>
      </c>
      <c r="BJ260" s="18" t="s">
        <v>30</v>
      </c>
      <c r="BK260" s="157">
        <f>ROUND(I260*H260,2)</f>
        <v>0</v>
      </c>
      <c r="BL260" s="18" t="s">
        <v>127</v>
      </c>
      <c r="BM260" s="156" t="s">
        <v>834</v>
      </c>
    </row>
    <row r="261" spans="1:65" s="13" customFormat="1">
      <c r="B261" s="158"/>
      <c r="D261" s="159" t="s">
        <v>129</v>
      </c>
      <c r="E261" s="160" t="s">
        <v>1</v>
      </c>
      <c r="F261" s="161" t="s">
        <v>546</v>
      </c>
      <c r="H261" s="162">
        <v>1.01</v>
      </c>
      <c r="I261" s="163"/>
      <c r="L261" s="158"/>
      <c r="M261" s="164"/>
      <c r="N261" s="165"/>
      <c r="O261" s="165"/>
      <c r="P261" s="165"/>
      <c r="Q261" s="165"/>
      <c r="R261" s="165"/>
      <c r="S261" s="165"/>
      <c r="T261" s="166"/>
      <c r="AT261" s="160" t="s">
        <v>129</v>
      </c>
      <c r="AU261" s="160" t="s">
        <v>82</v>
      </c>
      <c r="AV261" s="13" t="s">
        <v>82</v>
      </c>
      <c r="AW261" s="13" t="s">
        <v>29</v>
      </c>
      <c r="AX261" s="13" t="s">
        <v>73</v>
      </c>
      <c r="AY261" s="160" t="s">
        <v>121</v>
      </c>
    </row>
    <row r="262" spans="1:65" s="14" customFormat="1">
      <c r="B262" s="167"/>
      <c r="D262" s="159" t="s">
        <v>129</v>
      </c>
      <c r="E262" s="168" t="s">
        <v>1</v>
      </c>
      <c r="F262" s="169" t="s">
        <v>156</v>
      </c>
      <c r="H262" s="170">
        <v>1.01</v>
      </c>
      <c r="I262" s="171"/>
      <c r="L262" s="167"/>
      <c r="M262" s="172"/>
      <c r="N262" s="173"/>
      <c r="O262" s="173"/>
      <c r="P262" s="173"/>
      <c r="Q262" s="173"/>
      <c r="R262" s="173"/>
      <c r="S262" s="173"/>
      <c r="T262" s="174"/>
      <c r="AT262" s="168" t="s">
        <v>129</v>
      </c>
      <c r="AU262" s="168" t="s">
        <v>82</v>
      </c>
      <c r="AV262" s="14" t="s">
        <v>127</v>
      </c>
      <c r="AW262" s="14" t="s">
        <v>29</v>
      </c>
      <c r="AX262" s="14" t="s">
        <v>30</v>
      </c>
      <c r="AY262" s="168" t="s">
        <v>121</v>
      </c>
    </row>
    <row r="263" spans="1:65" s="2" customFormat="1" ht="24.2" customHeight="1">
      <c r="A263" s="33"/>
      <c r="B263" s="144"/>
      <c r="C263" s="182" t="s">
        <v>439</v>
      </c>
      <c r="D263" s="182" t="s">
        <v>173</v>
      </c>
      <c r="E263" s="183" t="s">
        <v>835</v>
      </c>
      <c r="F263" s="184" t="s">
        <v>836</v>
      </c>
      <c r="G263" s="185" t="s">
        <v>133</v>
      </c>
      <c r="H263" s="186">
        <v>1.01</v>
      </c>
      <c r="I263" s="187"/>
      <c r="J263" s="188">
        <f>ROUND(I263*H263,2)</f>
        <v>0</v>
      </c>
      <c r="K263" s="184" t="s">
        <v>1</v>
      </c>
      <c r="L263" s="189"/>
      <c r="M263" s="190" t="s">
        <v>1</v>
      </c>
      <c r="N263" s="191" t="s">
        <v>38</v>
      </c>
      <c r="O263" s="59"/>
      <c r="P263" s="154">
        <f>O263*H263</f>
        <v>0</v>
      </c>
      <c r="Q263" s="154">
        <v>3.5000000000000001E-3</v>
      </c>
      <c r="R263" s="154">
        <f>Q263*H263</f>
        <v>3.5349999999999999E-3</v>
      </c>
      <c r="S263" s="154">
        <v>0</v>
      </c>
      <c r="T263" s="155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56" t="s">
        <v>157</v>
      </c>
      <c r="AT263" s="156" t="s">
        <v>173</v>
      </c>
      <c r="AU263" s="156" t="s">
        <v>82</v>
      </c>
      <c r="AY263" s="18" t="s">
        <v>121</v>
      </c>
      <c r="BE263" s="157">
        <f>IF(N263="základní",J263,0)</f>
        <v>0</v>
      </c>
      <c r="BF263" s="157">
        <f>IF(N263="snížená",J263,0)</f>
        <v>0</v>
      </c>
      <c r="BG263" s="157">
        <f>IF(N263="zákl. přenesená",J263,0)</f>
        <v>0</v>
      </c>
      <c r="BH263" s="157">
        <f>IF(N263="sníž. přenesená",J263,0)</f>
        <v>0</v>
      </c>
      <c r="BI263" s="157">
        <f>IF(N263="nulová",J263,0)</f>
        <v>0</v>
      </c>
      <c r="BJ263" s="18" t="s">
        <v>30</v>
      </c>
      <c r="BK263" s="157">
        <f>ROUND(I263*H263,2)</f>
        <v>0</v>
      </c>
      <c r="BL263" s="18" t="s">
        <v>127</v>
      </c>
      <c r="BM263" s="156" t="s">
        <v>837</v>
      </c>
    </row>
    <row r="264" spans="1:65" s="13" customFormat="1">
      <c r="B264" s="158"/>
      <c r="D264" s="159" t="s">
        <v>129</v>
      </c>
      <c r="E264" s="160" t="s">
        <v>1</v>
      </c>
      <c r="F264" s="161" t="s">
        <v>546</v>
      </c>
      <c r="H264" s="162">
        <v>1.01</v>
      </c>
      <c r="I264" s="163"/>
      <c r="L264" s="158"/>
      <c r="M264" s="164"/>
      <c r="N264" s="165"/>
      <c r="O264" s="165"/>
      <c r="P264" s="165"/>
      <c r="Q264" s="165"/>
      <c r="R264" s="165"/>
      <c r="S264" s="165"/>
      <c r="T264" s="166"/>
      <c r="AT264" s="160" t="s">
        <v>129</v>
      </c>
      <c r="AU264" s="160" t="s">
        <v>82</v>
      </c>
      <c r="AV264" s="13" t="s">
        <v>82</v>
      </c>
      <c r="AW264" s="13" t="s">
        <v>29</v>
      </c>
      <c r="AX264" s="13" t="s">
        <v>73</v>
      </c>
      <c r="AY264" s="160" t="s">
        <v>121</v>
      </c>
    </row>
    <row r="265" spans="1:65" s="14" customFormat="1">
      <c r="B265" s="167"/>
      <c r="D265" s="159" t="s">
        <v>129</v>
      </c>
      <c r="E265" s="168" t="s">
        <v>1</v>
      </c>
      <c r="F265" s="169" t="s">
        <v>156</v>
      </c>
      <c r="H265" s="170">
        <v>1.01</v>
      </c>
      <c r="I265" s="171"/>
      <c r="L265" s="167"/>
      <c r="M265" s="172"/>
      <c r="N265" s="173"/>
      <c r="O265" s="173"/>
      <c r="P265" s="173"/>
      <c r="Q265" s="173"/>
      <c r="R265" s="173"/>
      <c r="S265" s="173"/>
      <c r="T265" s="174"/>
      <c r="AT265" s="168" t="s">
        <v>129</v>
      </c>
      <c r="AU265" s="168" t="s">
        <v>82</v>
      </c>
      <c r="AV265" s="14" t="s">
        <v>127</v>
      </c>
      <c r="AW265" s="14" t="s">
        <v>29</v>
      </c>
      <c r="AX265" s="14" t="s">
        <v>30</v>
      </c>
      <c r="AY265" s="168" t="s">
        <v>121</v>
      </c>
    </row>
    <row r="266" spans="1:65" s="2" customFormat="1" ht="16.5" customHeight="1">
      <c r="A266" s="33"/>
      <c r="B266" s="144"/>
      <c r="C266" s="145" t="s">
        <v>444</v>
      </c>
      <c r="D266" s="145" t="s">
        <v>123</v>
      </c>
      <c r="E266" s="146" t="s">
        <v>838</v>
      </c>
      <c r="F266" s="147" t="s">
        <v>839</v>
      </c>
      <c r="G266" s="148" t="s">
        <v>133</v>
      </c>
      <c r="H266" s="149">
        <v>1</v>
      </c>
      <c r="I266" s="150"/>
      <c r="J266" s="151">
        <f>ROUND(I266*H266,2)</f>
        <v>0</v>
      </c>
      <c r="K266" s="147" t="s">
        <v>1</v>
      </c>
      <c r="L266" s="34"/>
      <c r="M266" s="152" t="s">
        <v>1</v>
      </c>
      <c r="N266" s="153" t="s">
        <v>38</v>
      </c>
      <c r="O266" s="59"/>
      <c r="P266" s="154">
        <f>O266*H266</f>
        <v>0</v>
      </c>
      <c r="Q266" s="154">
        <v>5.0000000000000001E-4</v>
      </c>
      <c r="R266" s="154">
        <f>Q266*H266</f>
        <v>5.0000000000000001E-4</v>
      </c>
      <c r="S266" s="154">
        <v>0</v>
      </c>
      <c r="T266" s="155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56" t="s">
        <v>127</v>
      </c>
      <c r="AT266" s="156" t="s">
        <v>123</v>
      </c>
      <c r="AU266" s="156" t="s">
        <v>82</v>
      </c>
      <c r="AY266" s="18" t="s">
        <v>121</v>
      </c>
      <c r="BE266" s="157">
        <f>IF(N266="základní",J266,0)</f>
        <v>0</v>
      </c>
      <c r="BF266" s="157">
        <f>IF(N266="snížená",J266,0)</f>
        <v>0</v>
      </c>
      <c r="BG266" s="157">
        <f>IF(N266="zákl. přenesená",J266,0)</f>
        <v>0</v>
      </c>
      <c r="BH266" s="157">
        <f>IF(N266="sníž. přenesená",J266,0)</f>
        <v>0</v>
      </c>
      <c r="BI266" s="157">
        <f>IF(N266="nulová",J266,0)</f>
        <v>0</v>
      </c>
      <c r="BJ266" s="18" t="s">
        <v>30</v>
      </c>
      <c r="BK266" s="157">
        <f>ROUND(I266*H266,2)</f>
        <v>0</v>
      </c>
      <c r="BL266" s="18" t="s">
        <v>127</v>
      </c>
      <c r="BM266" s="156" t="s">
        <v>840</v>
      </c>
    </row>
    <row r="267" spans="1:65" s="13" customFormat="1">
      <c r="B267" s="158"/>
      <c r="D267" s="159" t="s">
        <v>129</v>
      </c>
      <c r="E267" s="160" t="s">
        <v>1</v>
      </c>
      <c r="F267" s="161" t="s">
        <v>30</v>
      </c>
      <c r="H267" s="162">
        <v>1</v>
      </c>
      <c r="I267" s="163"/>
      <c r="L267" s="158"/>
      <c r="M267" s="164"/>
      <c r="N267" s="165"/>
      <c r="O267" s="165"/>
      <c r="P267" s="165"/>
      <c r="Q267" s="165"/>
      <c r="R267" s="165"/>
      <c r="S267" s="165"/>
      <c r="T267" s="166"/>
      <c r="AT267" s="160" t="s">
        <v>129</v>
      </c>
      <c r="AU267" s="160" t="s">
        <v>82</v>
      </c>
      <c r="AV267" s="13" t="s">
        <v>82</v>
      </c>
      <c r="AW267" s="13" t="s">
        <v>29</v>
      </c>
      <c r="AX267" s="13" t="s">
        <v>30</v>
      </c>
      <c r="AY267" s="160" t="s">
        <v>121</v>
      </c>
    </row>
    <row r="268" spans="1:65" s="2" customFormat="1" ht="24.2" customHeight="1">
      <c r="A268" s="33"/>
      <c r="B268" s="144"/>
      <c r="C268" s="145" t="s">
        <v>451</v>
      </c>
      <c r="D268" s="145" t="s">
        <v>123</v>
      </c>
      <c r="E268" s="146" t="s">
        <v>841</v>
      </c>
      <c r="F268" s="147" t="s">
        <v>842</v>
      </c>
      <c r="G268" s="148" t="s">
        <v>133</v>
      </c>
      <c r="H268" s="149">
        <v>7</v>
      </c>
      <c r="I268" s="150"/>
      <c r="J268" s="151">
        <f>ROUND(I268*H268,2)</f>
        <v>0</v>
      </c>
      <c r="K268" s="147" t="s">
        <v>134</v>
      </c>
      <c r="L268" s="34"/>
      <c r="M268" s="152" t="s">
        <v>1</v>
      </c>
      <c r="N268" s="153" t="s">
        <v>38</v>
      </c>
      <c r="O268" s="59"/>
      <c r="P268" s="154">
        <f>O268*H268</f>
        <v>0</v>
      </c>
      <c r="Q268" s="154">
        <v>0</v>
      </c>
      <c r="R268" s="154">
        <f>Q268*H268</f>
        <v>0</v>
      </c>
      <c r="S268" s="154">
        <v>0</v>
      </c>
      <c r="T268" s="155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6" t="s">
        <v>127</v>
      </c>
      <c r="AT268" s="156" t="s">
        <v>123</v>
      </c>
      <c r="AU268" s="156" t="s">
        <v>82</v>
      </c>
      <c r="AY268" s="18" t="s">
        <v>121</v>
      </c>
      <c r="BE268" s="157">
        <f>IF(N268="základní",J268,0)</f>
        <v>0</v>
      </c>
      <c r="BF268" s="157">
        <f>IF(N268="snížená",J268,0)</f>
        <v>0</v>
      </c>
      <c r="BG268" s="157">
        <f>IF(N268="zákl. přenesená",J268,0)</f>
        <v>0</v>
      </c>
      <c r="BH268" s="157">
        <f>IF(N268="sníž. přenesená",J268,0)</f>
        <v>0</v>
      </c>
      <c r="BI268" s="157">
        <f>IF(N268="nulová",J268,0)</f>
        <v>0</v>
      </c>
      <c r="BJ268" s="18" t="s">
        <v>30</v>
      </c>
      <c r="BK268" s="157">
        <f>ROUND(I268*H268,2)</f>
        <v>0</v>
      </c>
      <c r="BL268" s="18" t="s">
        <v>127</v>
      </c>
      <c r="BM268" s="156" t="s">
        <v>843</v>
      </c>
    </row>
    <row r="269" spans="1:65" s="13" customFormat="1">
      <c r="B269" s="158"/>
      <c r="D269" s="159" t="s">
        <v>129</v>
      </c>
      <c r="E269" s="160" t="s">
        <v>1</v>
      </c>
      <c r="F269" s="161" t="s">
        <v>844</v>
      </c>
      <c r="H269" s="162">
        <v>7</v>
      </c>
      <c r="I269" s="163"/>
      <c r="L269" s="158"/>
      <c r="M269" s="164"/>
      <c r="N269" s="165"/>
      <c r="O269" s="165"/>
      <c r="P269" s="165"/>
      <c r="Q269" s="165"/>
      <c r="R269" s="165"/>
      <c r="S269" s="165"/>
      <c r="T269" s="166"/>
      <c r="AT269" s="160" t="s">
        <v>129</v>
      </c>
      <c r="AU269" s="160" t="s">
        <v>82</v>
      </c>
      <c r="AV269" s="13" t="s">
        <v>82</v>
      </c>
      <c r="AW269" s="13" t="s">
        <v>29</v>
      </c>
      <c r="AX269" s="13" t="s">
        <v>73</v>
      </c>
      <c r="AY269" s="160" t="s">
        <v>121</v>
      </c>
    </row>
    <row r="270" spans="1:65" s="14" customFormat="1">
      <c r="B270" s="167"/>
      <c r="D270" s="159" t="s">
        <v>129</v>
      </c>
      <c r="E270" s="168" t="s">
        <v>1</v>
      </c>
      <c r="F270" s="169" t="s">
        <v>156</v>
      </c>
      <c r="H270" s="170">
        <v>7</v>
      </c>
      <c r="I270" s="171"/>
      <c r="L270" s="167"/>
      <c r="M270" s="172"/>
      <c r="N270" s="173"/>
      <c r="O270" s="173"/>
      <c r="P270" s="173"/>
      <c r="Q270" s="173"/>
      <c r="R270" s="173"/>
      <c r="S270" s="173"/>
      <c r="T270" s="174"/>
      <c r="AT270" s="168" t="s">
        <v>129</v>
      </c>
      <c r="AU270" s="168" t="s">
        <v>82</v>
      </c>
      <c r="AV270" s="14" t="s">
        <v>127</v>
      </c>
      <c r="AW270" s="14" t="s">
        <v>29</v>
      </c>
      <c r="AX270" s="14" t="s">
        <v>30</v>
      </c>
      <c r="AY270" s="168" t="s">
        <v>121</v>
      </c>
    </row>
    <row r="271" spans="1:65" s="2" customFormat="1" ht="16.5" customHeight="1">
      <c r="A271" s="33"/>
      <c r="B271" s="144"/>
      <c r="C271" s="182" t="s">
        <v>456</v>
      </c>
      <c r="D271" s="182" t="s">
        <v>173</v>
      </c>
      <c r="E271" s="183" t="s">
        <v>845</v>
      </c>
      <c r="F271" s="184" t="s">
        <v>846</v>
      </c>
      <c r="G271" s="185" t="s">
        <v>133</v>
      </c>
      <c r="H271" s="186">
        <v>1.0149999999999999</v>
      </c>
      <c r="I271" s="187"/>
      <c r="J271" s="188">
        <f>ROUND(I271*H271,2)</f>
        <v>0</v>
      </c>
      <c r="K271" s="184" t="s">
        <v>134</v>
      </c>
      <c r="L271" s="189"/>
      <c r="M271" s="190" t="s">
        <v>1</v>
      </c>
      <c r="N271" s="191" t="s">
        <v>38</v>
      </c>
      <c r="O271" s="59"/>
      <c r="P271" s="154">
        <f>O271*H271</f>
        <v>0</v>
      </c>
      <c r="Q271" s="154">
        <v>8.0000000000000007E-5</v>
      </c>
      <c r="R271" s="154">
        <f>Q271*H271</f>
        <v>8.1199999999999995E-5</v>
      </c>
      <c r="S271" s="154">
        <v>0</v>
      </c>
      <c r="T271" s="155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56" t="s">
        <v>157</v>
      </c>
      <c r="AT271" s="156" t="s">
        <v>173</v>
      </c>
      <c r="AU271" s="156" t="s">
        <v>82</v>
      </c>
      <c r="AY271" s="18" t="s">
        <v>121</v>
      </c>
      <c r="BE271" s="157">
        <f>IF(N271="základní",J271,0)</f>
        <v>0</v>
      </c>
      <c r="BF271" s="157">
        <f>IF(N271="snížená",J271,0)</f>
        <v>0</v>
      </c>
      <c r="BG271" s="157">
        <f>IF(N271="zákl. přenesená",J271,0)</f>
        <v>0</v>
      </c>
      <c r="BH271" s="157">
        <f>IF(N271="sníž. přenesená",J271,0)</f>
        <v>0</v>
      </c>
      <c r="BI271" s="157">
        <f>IF(N271="nulová",J271,0)</f>
        <v>0</v>
      </c>
      <c r="BJ271" s="18" t="s">
        <v>30</v>
      </c>
      <c r="BK271" s="157">
        <f>ROUND(I271*H271,2)</f>
        <v>0</v>
      </c>
      <c r="BL271" s="18" t="s">
        <v>127</v>
      </c>
      <c r="BM271" s="156" t="s">
        <v>847</v>
      </c>
    </row>
    <row r="272" spans="1:65" s="13" customFormat="1">
      <c r="B272" s="158"/>
      <c r="D272" s="159" t="s">
        <v>129</v>
      </c>
      <c r="E272" s="160" t="s">
        <v>1</v>
      </c>
      <c r="F272" s="161" t="s">
        <v>816</v>
      </c>
      <c r="H272" s="162">
        <v>1.0149999999999999</v>
      </c>
      <c r="I272" s="163"/>
      <c r="L272" s="158"/>
      <c r="M272" s="164"/>
      <c r="N272" s="165"/>
      <c r="O272" s="165"/>
      <c r="P272" s="165"/>
      <c r="Q272" s="165"/>
      <c r="R272" s="165"/>
      <c r="S272" s="165"/>
      <c r="T272" s="166"/>
      <c r="AT272" s="160" t="s">
        <v>129</v>
      </c>
      <c r="AU272" s="160" t="s">
        <v>82</v>
      </c>
      <c r="AV272" s="13" t="s">
        <v>82</v>
      </c>
      <c r="AW272" s="13" t="s">
        <v>29</v>
      </c>
      <c r="AX272" s="13" t="s">
        <v>73</v>
      </c>
      <c r="AY272" s="160" t="s">
        <v>121</v>
      </c>
    </row>
    <row r="273" spans="1:65" s="14" customFormat="1">
      <c r="B273" s="167"/>
      <c r="D273" s="159" t="s">
        <v>129</v>
      </c>
      <c r="E273" s="168" t="s">
        <v>1</v>
      </c>
      <c r="F273" s="169" t="s">
        <v>156</v>
      </c>
      <c r="H273" s="170">
        <v>1.0149999999999999</v>
      </c>
      <c r="I273" s="171"/>
      <c r="L273" s="167"/>
      <c r="M273" s="172"/>
      <c r="N273" s="173"/>
      <c r="O273" s="173"/>
      <c r="P273" s="173"/>
      <c r="Q273" s="173"/>
      <c r="R273" s="173"/>
      <c r="S273" s="173"/>
      <c r="T273" s="174"/>
      <c r="AT273" s="168" t="s">
        <v>129</v>
      </c>
      <c r="AU273" s="168" t="s">
        <v>82</v>
      </c>
      <c r="AV273" s="14" t="s">
        <v>127</v>
      </c>
      <c r="AW273" s="14" t="s">
        <v>29</v>
      </c>
      <c r="AX273" s="14" t="s">
        <v>30</v>
      </c>
      <c r="AY273" s="168" t="s">
        <v>121</v>
      </c>
    </row>
    <row r="274" spans="1:65" s="2" customFormat="1" ht="16.5" customHeight="1">
      <c r="A274" s="33"/>
      <c r="B274" s="144"/>
      <c r="C274" s="182" t="s">
        <v>459</v>
      </c>
      <c r="D274" s="182" t="s">
        <v>173</v>
      </c>
      <c r="E274" s="183" t="s">
        <v>848</v>
      </c>
      <c r="F274" s="184" t="s">
        <v>849</v>
      </c>
      <c r="G274" s="185" t="s">
        <v>133</v>
      </c>
      <c r="H274" s="186">
        <v>2.0299999999999998</v>
      </c>
      <c r="I274" s="187"/>
      <c r="J274" s="188">
        <f>ROUND(I274*H274,2)</f>
        <v>0</v>
      </c>
      <c r="K274" s="184" t="s">
        <v>1</v>
      </c>
      <c r="L274" s="189"/>
      <c r="M274" s="190" t="s">
        <v>1</v>
      </c>
      <c r="N274" s="191" t="s">
        <v>38</v>
      </c>
      <c r="O274" s="59"/>
      <c r="P274" s="154">
        <f>O274*H274</f>
        <v>0</v>
      </c>
      <c r="Q274" s="154">
        <v>8.0000000000000007E-5</v>
      </c>
      <c r="R274" s="154">
        <f>Q274*H274</f>
        <v>1.6239999999999999E-4</v>
      </c>
      <c r="S274" s="154">
        <v>0</v>
      </c>
      <c r="T274" s="155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56" t="s">
        <v>157</v>
      </c>
      <c r="AT274" s="156" t="s">
        <v>173</v>
      </c>
      <c r="AU274" s="156" t="s">
        <v>82</v>
      </c>
      <c r="AY274" s="18" t="s">
        <v>121</v>
      </c>
      <c r="BE274" s="157">
        <f>IF(N274="základní",J274,0)</f>
        <v>0</v>
      </c>
      <c r="BF274" s="157">
        <f>IF(N274="snížená",J274,0)</f>
        <v>0</v>
      </c>
      <c r="BG274" s="157">
        <f>IF(N274="zákl. přenesená",J274,0)</f>
        <v>0</v>
      </c>
      <c r="BH274" s="157">
        <f>IF(N274="sníž. přenesená",J274,0)</f>
        <v>0</v>
      </c>
      <c r="BI274" s="157">
        <f>IF(N274="nulová",J274,0)</f>
        <v>0</v>
      </c>
      <c r="BJ274" s="18" t="s">
        <v>30</v>
      </c>
      <c r="BK274" s="157">
        <f>ROUND(I274*H274,2)</f>
        <v>0</v>
      </c>
      <c r="BL274" s="18" t="s">
        <v>127</v>
      </c>
      <c r="BM274" s="156" t="s">
        <v>850</v>
      </c>
    </row>
    <row r="275" spans="1:65" s="13" customFormat="1">
      <c r="B275" s="158"/>
      <c r="D275" s="159" t="s">
        <v>129</v>
      </c>
      <c r="E275" s="160" t="s">
        <v>1</v>
      </c>
      <c r="F275" s="161" t="s">
        <v>812</v>
      </c>
      <c r="H275" s="162">
        <v>2.0299999999999998</v>
      </c>
      <c r="I275" s="163"/>
      <c r="L275" s="158"/>
      <c r="M275" s="164"/>
      <c r="N275" s="165"/>
      <c r="O275" s="165"/>
      <c r="P275" s="165"/>
      <c r="Q275" s="165"/>
      <c r="R275" s="165"/>
      <c r="S275" s="165"/>
      <c r="T275" s="166"/>
      <c r="AT275" s="160" t="s">
        <v>129</v>
      </c>
      <c r="AU275" s="160" t="s">
        <v>82</v>
      </c>
      <c r="AV275" s="13" t="s">
        <v>82</v>
      </c>
      <c r="AW275" s="13" t="s">
        <v>29</v>
      </c>
      <c r="AX275" s="13" t="s">
        <v>73</v>
      </c>
      <c r="AY275" s="160" t="s">
        <v>121</v>
      </c>
    </row>
    <row r="276" spans="1:65" s="14" customFormat="1">
      <c r="B276" s="167"/>
      <c r="D276" s="159" t="s">
        <v>129</v>
      </c>
      <c r="E276" s="168" t="s">
        <v>1</v>
      </c>
      <c r="F276" s="169" t="s">
        <v>156</v>
      </c>
      <c r="H276" s="170">
        <v>2.0299999999999998</v>
      </c>
      <c r="I276" s="171"/>
      <c r="L276" s="167"/>
      <c r="M276" s="172"/>
      <c r="N276" s="173"/>
      <c r="O276" s="173"/>
      <c r="P276" s="173"/>
      <c r="Q276" s="173"/>
      <c r="R276" s="173"/>
      <c r="S276" s="173"/>
      <c r="T276" s="174"/>
      <c r="AT276" s="168" t="s">
        <v>129</v>
      </c>
      <c r="AU276" s="168" t="s">
        <v>82</v>
      </c>
      <c r="AV276" s="14" t="s">
        <v>127</v>
      </c>
      <c r="AW276" s="14" t="s">
        <v>29</v>
      </c>
      <c r="AX276" s="14" t="s">
        <v>30</v>
      </c>
      <c r="AY276" s="168" t="s">
        <v>121</v>
      </c>
    </row>
    <row r="277" spans="1:65" s="2" customFormat="1" ht="16.5" customHeight="1">
      <c r="A277" s="33"/>
      <c r="B277" s="144"/>
      <c r="C277" s="182" t="s">
        <v>463</v>
      </c>
      <c r="D277" s="182" t="s">
        <v>173</v>
      </c>
      <c r="E277" s="183" t="s">
        <v>851</v>
      </c>
      <c r="F277" s="184" t="s">
        <v>852</v>
      </c>
      <c r="G277" s="185" t="s">
        <v>133</v>
      </c>
      <c r="H277" s="186">
        <v>4.0599999999999996</v>
      </c>
      <c r="I277" s="187"/>
      <c r="J277" s="188">
        <f>ROUND(I277*H277,2)</f>
        <v>0</v>
      </c>
      <c r="K277" s="184" t="s">
        <v>134</v>
      </c>
      <c r="L277" s="189"/>
      <c r="M277" s="190" t="s">
        <v>1</v>
      </c>
      <c r="N277" s="191" t="s">
        <v>38</v>
      </c>
      <c r="O277" s="59"/>
      <c r="P277" s="154">
        <f>O277*H277</f>
        <v>0</v>
      </c>
      <c r="Q277" s="154">
        <v>5.0000000000000002E-5</v>
      </c>
      <c r="R277" s="154">
        <f>Q277*H277</f>
        <v>2.03E-4</v>
      </c>
      <c r="S277" s="154">
        <v>0</v>
      </c>
      <c r="T277" s="155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56" t="s">
        <v>157</v>
      </c>
      <c r="AT277" s="156" t="s">
        <v>173</v>
      </c>
      <c r="AU277" s="156" t="s">
        <v>82</v>
      </c>
      <c r="AY277" s="18" t="s">
        <v>121</v>
      </c>
      <c r="BE277" s="157">
        <f>IF(N277="základní",J277,0)</f>
        <v>0</v>
      </c>
      <c r="BF277" s="157">
        <f>IF(N277="snížená",J277,0)</f>
        <v>0</v>
      </c>
      <c r="BG277" s="157">
        <f>IF(N277="zákl. přenesená",J277,0)</f>
        <v>0</v>
      </c>
      <c r="BH277" s="157">
        <f>IF(N277="sníž. přenesená",J277,0)</f>
        <v>0</v>
      </c>
      <c r="BI277" s="157">
        <f>IF(N277="nulová",J277,0)</f>
        <v>0</v>
      </c>
      <c r="BJ277" s="18" t="s">
        <v>30</v>
      </c>
      <c r="BK277" s="157">
        <f>ROUND(I277*H277,2)</f>
        <v>0</v>
      </c>
      <c r="BL277" s="18" t="s">
        <v>127</v>
      </c>
      <c r="BM277" s="156" t="s">
        <v>853</v>
      </c>
    </row>
    <row r="278" spans="1:65" s="13" customFormat="1">
      <c r="B278" s="158"/>
      <c r="D278" s="159" t="s">
        <v>129</v>
      </c>
      <c r="E278" s="160" t="s">
        <v>1</v>
      </c>
      <c r="F278" s="161" t="s">
        <v>854</v>
      </c>
      <c r="H278" s="162">
        <v>4.0599999999999996</v>
      </c>
      <c r="I278" s="163"/>
      <c r="L278" s="158"/>
      <c r="M278" s="164"/>
      <c r="N278" s="165"/>
      <c r="O278" s="165"/>
      <c r="P278" s="165"/>
      <c r="Q278" s="165"/>
      <c r="R278" s="165"/>
      <c r="S278" s="165"/>
      <c r="T278" s="166"/>
      <c r="AT278" s="160" t="s">
        <v>129</v>
      </c>
      <c r="AU278" s="160" t="s">
        <v>82</v>
      </c>
      <c r="AV278" s="13" t="s">
        <v>82</v>
      </c>
      <c r="AW278" s="13" t="s">
        <v>29</v>
      </c>
      <c r="AX278" s="13" t="s">
        <v>73</v>
      </c>
      <c r="AY278" s="160" t="s">
        <v>121</v>
      </c>
    </row>
    <row r="279" spans="1:65" s="14" customFormat="1">
      <c r="B279" s="167"/>
      <c r="D279" s="159" t="s">
        <v>129</v>
      </c>
      <c r="E279" s="168" t="s">
        <v>1</v>
      </c>
      <c r="F279" s="169" t="s">
        <v>156</v>
      </c>
      <c r="H279" s="170">
        <v>4.0599999999999996</v>
      </c>
      <c r="I279" s="171"/>
      <c r="L279" s="167"/>
      <c r="M279" s="172"/>
      <c r="N279" s="173"/>
      <c r="O279" s="173"/>
      <c r="P279" s="173"/>
      <c r="Q279" s="173"/>
      <c r="R279" s="173"/>
      <c r="S279" s="173"/>
      <c r="T279" s="174"/>
      <c r="AT279" s="168" t="s">
        <v>129</v>
      </c>
      <c r="AU279" s="168" t="s">
        <v>82</v>
      </c>
      <c r="AV279" s="14" t="s">
        <v>127</v>
      </c>
      <c r="AW279" s="14" t="s">
        <v>29</v>
      </c>
      <c r="AX279" s="14" t="s">
        <v>30</v>
      </c>
      <c r="AY279" s="168" t="s">
        <v>121</v>
      </c>
    </row>
    <row r="280" spans="1:65" s="2" customFormat="1" ht="24.2" customHeight="1">
      <c r="A280" s="33"/>
      <c r="B280" s="144"/>
      <c r="C280" s="145" t="s">
        <v>467</v>
      </c>
      <c r="D280" s="145" t="s">
        <v>123</v>
      </c>
      <c r="E280" s="146" t="s">
        <v>855</v>
      </c>
      <c r="F280" s="147" t="s">
        <v>856</v>
      </c>
      <c r="G280" s="148" t="s">
        <v>133</v>
      </c>
      <c r="H280" s="149">
        <v>1</v>
      </c>
      <c r="I280" s="150"/>
      <c r="J280" s="151">
        <f>ROUND(I280*H280,2)</f>
        <v>0</v>
      </c>
      <c r="K280" s="147" t="s">
        <v>134</v>
      </c>
      <c r="L280" s="34"/>
      <c r="M280" s="152" t="s">
        <v>1</v>
      </c>
      <c r="N280" s="153" t="s">
        <v>38</v>
      </c>
      <c r="O280" s="59"/>
      <c r="P280" s="154">
        <f>O280*H280</f>
        <v>0</v>
      </c>
      <c r="Q280" s="154">
        <v>0.04</v>
      </c>
      <c r="R280" s="154">
        <f>Q280*H280</f>
        <v>0.04</v>
      </c>
      <c r="S280" s="154">
        <v>0</v>
      </c>
      <c r="T280" s="155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56" t="s">
        <v>127</v>
      </c>
      <c r="AT280" s="156" t="s">
        <v>123</v>
      </c>
      <c r="AU280" s="156" t="s">
        <v>82</v>
      </c>
      <c r="AY280" s="18" t="s">
        <v>121</v>
      </c>
      <c r="BE280" s="157">
        <f>IF(N280="základní",J280,0)</f>
        <v>0</v>
      </c>
      <c r="BF280" s="157">
        <f>IF(N280="snížená",J280,0)</f>
        <v>0</v>
      </c>
      <c r="BG280" s="157">
        <f>IF(N280="zákl. přenesená",J280,0)</f>
        <v>0</v>
      </c>
      <c r="BH280" s="157">
        <f>IF(N280="sníž. přenesená",J280,0)</f>
        <v>0</v>
      </c>
      <c r="BI280" s="157">
        <f>IF(N280="nulová",J280,0)</f>
        <v>0</v>
      </c>
      <c r="BJ280" s="18" t="s">
        <v>30</v>
      </c>
      <c r="BK280" s="157">
        <f>ROUND(I280*H280,2)</f>
        <v>0</v>
      </c>
      <c r="BL280" s="18" t="s">
        <v>127</v>
      </c>
      <c r="BM280" s="156" t="s">
        <v>857</v>
      </c>
    </row>
    <row r="281" spans="1:65" s="13" customFormat="1">
      <c r="B281" s="158"/>
      <c r="D281" s="159" t="s">
        <v>129</v>
      </c>
      <c r="E281" s="160" t="s">
        <v>1</v>
      </c>
      <c r="F281" s="161" t="s">
        <v>30</v>
      </c>
      <c r="H281" s="162">
        <v>1</v>
      </c>
      <c r="I281" s="163"/>
      <c r="L281" s="158"/>
      <c r="M281" s="164"/>
      <c r="N281" s="165"/>
      <c r="O281" s="165"/>
      <c r="P281" s="165"/>
      <c r="Q281" s="165"/>
      <c r="R281" s="165"/>
      <c r="S281" s="165"/>
      <c r="T281" s="166"/>
      <c r="AT281" s="160" t="s">
        <v>129</v>
      </c>
      <c r="AU281" s="160" t="s">
        <v>82</v>
      </c>
      <c r="AV281" s="13" t="s">
        <v>82</v>
      </c>
      <c r="AW281" s="13" t="s">
        <v>29</v>
      </c>
      <c r="AX281" s="13" t="s">
        <v>30</v>
      </c>
      <c r="AY281" s="160" t="s">
        <v>121</v>
      </c>
    </row>
    <row r="282" spans="1:65" s="2" customFormat="1" ht="16.5" customHeight="1">
      <c r="A282" s="33"/>
      <c r="B282" s="144"/>
      <c r="C282" s="182" t="s">
        <v>471</v>
      </c>
      <c r="D282" s="182" t="s">
        <v>173</v>
      </c>
      <c r="E282" s="183" t="s">
        <v>858</v>
      </c>
      <c r="F282" s="184" t="s">
        <v>859</v>
      </c>
      <c r="G282" s="185" t="s">
        <v>133</v>
      </c>
      <c r="H282" s="186">
        <v>1</v>
      </c>
      <c r="I282" s="187"/>
      <c r="J282" s="188">
        <f>ROUND(I282*H282,2)</f>
        <v>0</v>
      </c>
      <c r="K282" s="184" t="s">
        <v>134</v>
      </c>
      <c r="L282" s="189"/>
      <c r="M282" s="190" t="s">
        <v>1</v>
      </c>
      <c r="N282" s="191" t="s">
        <v>38</v>
      </c>
      <c r="O282" s="59"/>
      <c r="P282" s="154">
        <f>O282*H282</f>
        <v>0</v>
      </c>
      <c r="Q282" s="154">
        <v>7.3000000000000001E-3</v>
      </c>
      <c r="R282" s="154">
        <f>Q282*H282</f>
        <v>7.3000000000000001E-3</v>
      </c>
      <c r="S282" s="154">
        <v>0</v>
      </c>
      <c r="T282" s="155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6" t="s">
        <v>157</v>
      </c>
      <c r="AT282" s="156" t="s">
        <v>173</v>
      </c>
      <c r="AU282" s="156" t="s">
        <v>82</v>
      </c>
      <c r="AY282" s="18" t="s">
        <v>121</v>
      </c>
      <c r="BE282" s="157">
        <f>IF(N282="základní",J282,0)</f>
        <v>0</v>
      </c>
      <c r="BF282" s="157">
        <f>IF(N282="snížená",J282,0)</f>
        <v>0</v>
      </c>
      <c r="BG282" s="157">
        <f>IF(N282="zákl. přenesená",J282,0)</f>
        <v>0</v>
      </c>
      <c r="BH282" s="157">
        <f>IF(N282="sníž. přenesená",J282,0)</f>
        <v>0</v>
      </c>
      <c r="BI282" s="157">
        <f>IF(N282="nulová",J282,0)</f>
        <v>0</v>
      </c>
      <c r="BJ282" s="18" t="s">
        <v>30</v>
      </c>
      <c r="BK282" s="157">
        <f>ROUND(I282*H282,2)</f>
        <v>0</v>
      </c>
      <c r="BL282" s="18" t="s">
        <v>127</v>
      </c>
      <c r="BM282" s="156" t="s">
        <v>860</v>
      </c>
    </row>
    <row r="283" spans="1:65" s="13" customFormat="1">
      <c r="B283" s="158"/>
      <c r="D283" s="159" t="s">
        <v>129</v>
      </c>
      <c r="E283" s="160" t="s">
        <v>1</v>
      </c>
      <c r="F283" s="161" t="s">
        <v>30</v>
      </c>
      <c r="H283" s="162">
        <v>1</v>
      </c>
      <c r="I283" s="163"/>
      <c r="L283" s="158"/>
      <c r="M283" s="164"/>
      <c r="N283" s="165"/>
      <c r="O283" s="165"/>
      <c r="P283" s="165"/>
      <c r="Q283" s="165"/>
      <c r="R283" s="165"/>
      <c r="S283" s="165"/>
      <c r="T283" s="166"/>
      <c r="AT283" s="160" t="s">
        <v>129</v>
      </c>
      <c r="AU283" s="160" t="s">
        <v>82</v>
      </c>
      <c r="AV283" s="13" t="s">
        <v>82</v>
      </c>
      <c r="AW283" s="13" t="s">
        <v>29</v>
      </c>
      <c r="AX283" s="13" t="s">
        <v>30</v>
      </c>
      <c r="AY283" s="160" t="s">
        <v>121</v>
      </c>
    </row>
    <row r="284" spans="1:65" s="2" customFormat="1" ht="16.5" customHeight="1">
      <c r="A284" s="33"/>
      <c r="B284" s="144"/>
      <c r="C284" s="182" t="s">
        <v>475</v>
      </c>
      <c r="D284" s="182" t="s">
        <v>173</v>
      </c>
      <c r="E284" s="183" t="s">
        <v>643</v>
      </c>
      <c r="F284" s="184" t="s">
        <v>644</v>
      </c>
      <c r="G284" s="185" t="s">
        <v>645</v>
      </c>
      <c r="H284" s="186">
        <v>1</v>
      </c>
      <c r="I284" s="187"/>
      <c r="J284" s="188">
        <f>ROUND(I284*H284,2)</f>
        <v>0</v>
      </c>
      <c r="K284" s="184" t="s">
        <v>1</v>
      </c>
      <c r="L284" s="189"/>
      <c r="M284" s="190" t="s">
        <v>1</v>
      </c>
      <c r="N284" s="191" t="s">
        <v>38</v>
      </c>
      <c r="O284" s="59"/>
      <c r="P284" s="154">
        <f>O284*H284</f>
        <v>0</v>
      </c>
      <c r="Q284" s="154">
        <v>0</v>
      </c>
      <c r="R284" s="154">
        <f>Q284*H284</f>
        <v>0</v>
      </c>
      <c r="S284" s="154">
        <v>0</v>
      </c>
      <c r="T284" s="155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56" t="s">
        <v>157</v>
      </c>
      <c r="AT284" s="156" t="s">
        <v>173</v>
      </c>
      <c r="AU284" s="156" t="s">
        <v>82</v>
      </c>
      <c r="AY284" s="18" t="s">
        <v>121</v>
      </c>
      <c r="BE284" s="157">
        <f>IF(N284="základní",J284,0)</f>
        <v>0</v>
      </c>
      <c r="BF284" s="157">
        <f>IF(N284="snížená",J284,0)</f>
        <v>0</v>
      </c>
      <c r="BG284" s="157">
        <f>IF(N284="zákl. přenesená",J284,0)</f>
        <v>0</v>
      </c>
      <c r="BH284" s="157">
        <f>IF(N284="sníž. přenesená",J284,0)</f>
        <v>0</v>
      </c>
      <c r="BI284" s="157">
        <f>IF(N284="nulová",J284,0)</f>
        <v>0</v>
      </c>
      <c r="BJ284" s="18" t="s">
        <v>30</v>
      </c>
      <c r="BK284" s="157">
        <f>ROUND(I284*H284,2)</f>
        <v>0</v>
      </c>
      <c r="BL284" s="18" t="s">
        <v>127</v>
      </c>
      <c r="BM284" s="156" t="s">
        <v>861</v>
      </c>
    </row>
    <row r="285" spans="1:65" s="13" customFormat="1">
      <c r="B285" s="158"/>
      <c r="D285" s="159" t="s">
        <v>129</v>
      </c>
      <c r="E285" s="160" t="s">
        <v>1</v>
      </c>
      <c r="F285" s="161" t="s">
        <v>30</v>
      </c>
      <c r="H285" s="162">
        <v>1</v>
      </c>
      <c r="I285" s="163"/>
      <c r="L285" s="158"/>
      <c r="M285" s="164"/>
      <c r="N285" s="165"/>
      <c r="O285" s="165"/>
      <c r="P285" s="165"/>
      <c r="Q285" s="165"/>
      <c r="R285" s="165"/>
      <c r="S285" s="165"/>
      <c r="T285" s="166"/>
      <c r="AT285" s="160" t="s">
        <v>129</v>
      </c>
      <c r="AU285" s="160" t="s">
        <v>82</v>
      </c>
      <c r="AV285" s="13" t="s">
        <v>82</v>
      </c>
      <c r="AW285" s="13" t="s">
        <v>29</v>
      </c>
      <c r="AX285" s="13" t="s">
        <v>30</v>
      </c>
      <c r="AY285" s="160" t="s">
        <v>121</v>
      </c>
    </row>
    <row r="286" spans="1:65" s="2" customFormat="1" ht="16.5" customHeight="1">
      <c r="A286" s="33"/>
      <c r="B286" s="144"/>
      <c r="C286" s="145" t="s">
        <v>479</v>
      </c>
      <c r="D286" s="145" t="s">
        <v>123</v>
      </c>
      <c r="E286" s="146" t="s">
        <v>862</v>
      </c>
      <c r="F286" s="147" t="s">
        <v>863</v>
      </c>
      <c r="G286" s="148" t="s">
        <v>133</v>
      </c>
      <c r="H286" s="149">
        <v>1</v>
      </c>
      <c r="I286" s="150"/>
      <c r="J286" s="151">
        <f>ROUND(I286*H286,2)</f>
        <v>0</v>
      </c>
      <c r="K286" s="147" t="s">
        <v>134</v>
      </c>
      <c r="L286" s="34"/>
      <c r="M286" s="152" t="s">
        <v>1</v>
      </c>
      <c r="N286" s="153" t="s">
        <v>38</v>
      </c>
      <c r="O286" s="59"/>
      <c r="P286" s="154">
        <f>O286*H286</f>
        <v>0</v>
      </c>
      <c r="Q286" s="154">
        <v>3.1E-4</v>
      </c>
      <c r="R286" s="154">
        <f>Q286*H286</f>
        <v>3.1E-4</v>
      </c>
      <c r="S286" s="154">
        <v>0</v>
      </c>
      <c r="T286" s="155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6" t="s">
        <v>127</v>
      </c>
      <c r="AT286" s="156" t="s">
        <v>123</v>
      </c>
      <c r="AU286" s="156" t="s">
        <v>82</v>
      </c>
      <c r="AY286" s="18" t="s">
        <v>121</v>
      </c>
      <c r="BE286" s="157">
        <f>IF(N286="základní",J286,0)</f>
        <v>0</v>
      </c>
      <c r="BF286" s="157">
        <f>IF(N286="snížená",J286,0)</f>
        <v>0</v>
      </c>
      <c r="BG286" s="157">
        <f>IF(N286="zákl. přenesená",J286,0)</f>
        <v>0</v>
      </c>
      <c r="BH286" s="157">
        <f>IF(N286="sníž. přenesená",J286,0)</f>
        <v>0</v>
      </c>
      <c r="BI286" s="157">
        <f>IF(N286="nulová",J286,0)</f>
        <v>0</v>
      </c>
      <c r="BJ286" s="18" t="s">
        <v>30</v>
      </c>
      <c r="BK286" s="157">
        <f>ROUND(I286*H286,2)</f>
        <v>0</v>
      </c>
      <c r="BL286" s="18" t="s">
        <v>127</v>
      </c>
      <c r="BM286" s="156" t="s">
        <v>864</v>
      </c>
    </row>
    <row r="287" spans="1:65" s="13" customFormat="1">
      <c r="B287" s="158"/>
      <c r="D287" s="159" t="s">
        <v>129</v>
      </c>
      <c r="E287" s="160" t="s">
        <v>1</v>
      </c>
      <c r="F287" s="161" t="s">
        <v>30</v>
      </c>
      <c r="H287" s="162">
        <v>1</v>
      </c>
      <c r="I287" s="163"/>
      <c r="L287" s="158"/>
      <c r="M287" s="164"/>
      <c r="N287" s="165"/>
      <c r="O287" s="165"/>
      <c r="P287" s="165"/>
      <c r="Q287" s="165"/>
      <c r="R287" s="165"/>
      <c r="S287" s="165"/>
      <c r="T287" s="166"/>
      <c r="AT287" s="160" t="s">
        <v>129</v>
      </c>
      <c r="AU287" s="160" t="s">
        <v>82</v>
      </c>
      <c r="AV287" s="13" t="s">
        <v>82</v>
      </c>
      <c r="AW287" s="13" t="s">
        <v>29</v>
      </c>
      <c r="AX287" s="13" t="s">
        <v>30</v>
      </c>
      <c r="AY287" s="160" t="s">
        <v>121</v>
      </c>
    </row>
    <row r="288" spans="1:65" s="2" customFormat="1" ht="16.5" customHeight="1">
      <c r="A288" s="33"/>
      <c r="B288" s="144"/>
      <c r="C288" s="145" t="s">
        <v>484</v>
      </c>
      <c r="D288" s="145" t="s">
        <v>123</v>
      </c>
      <c r="E288" s="146" t="s">
        <v>865</v>
      </c>
      <c r="F288" s="147" t="s">
        <v>866</v>
      </c>
      <c r="G288" s="148" t="s">
        <v>252</v>
      </c>
      <c r="H288" s="149">
        <v>0.3</v>
      </c>
      <c r="I288" s="150"/>
      <c r="J288" s="151">
        <f>ROUND(I288*H288,2)</f>
        <v>0</v>
      </c>
      <c r="K288" s="147" t="s">
        <v>1</v>
      </c>
      <c r="L288" s="34"/>
      <c r="M288" s="152" t="s">
        <v>1</v>
      </c>
      <c r="N288" s="153" t="s">
        <v>38</v>
      </c>
      <c r="O288" s="59"/>
      <c r="P288" s="154">
        <f>O288*H288</f>
        <v>0</v>
      </c>
      <c r="Q288" s="154">
        <v>6.8500000000000002E-3</v>
      </c>
      <c r="R288" s="154">
        <f>Q288*H288</f>
        <v>2.055E-3</v>
      </c>
      <c r="S288" s="154">
        <v>0</v>
      </c>
      <c r="T288" s="155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6" t="s">
        <v>127</v>
      </c>
      <c r="AT288" s="156" t="s">
        <v>123</v>
      </c>
      <c r="AU288" s="156" t="s">
        <v>82</v>
      </c>
      <c r="AY288" s="18" t="s">
        <v>121</v>
      </c>
      <c r="BE288" s="157">
        <f>IF(N288="základní",J288,0)</f>
        <v>0</v>
      </c>
      <c r="BF288" s="157">
        <f>IF(N288="snížená",J288,0)</f>
        <v>0</v>
      </c>
      <c r="BG288" s="157">
        <f>IF(N288="zákl. přenesená",J288,0)</f>
        <v>0</v>
      </c>
      <c r="BH288" s="157">
        <f>IF(N288="sníž. přenesená",J288,0)</f>
        <v>0</v>
      </c>
      <c r="BI288" s="157">
        <f>IF(N288="nulová",J288,0)</f>
        <v>0</v>
      </c>
      <c r="BJ288" s="18" t="s">
        <v>30</v>
      </c>
      <c r="BK288" s="157">
        <f>ROUND(I288*H288,2)</f>
        <v>0</v>
      </c>
      <c r="BL288" s="18" t="s">
        <v>127</v>
      </c>
      <c r="BM288" s="156" t="s">
        <v>867</v>
      </c>
    </row>
    <row r="289" spans="1:65" s="13" customFormat="1">
      <c r="B289" s="158"/>
      <c r="D289" s="159" t="s">
        <v>129</v>
      </c>
      <c r="E289" s="160" t="s">
        <v>1</v>
      </c>
      <c r="F289" s="161" t="s">
        <v>786</v>
      </c>
      <c r="H289" s="162">
        <v>0.3</v>
      </c>
      <c r="I289" s="163"/>
      <c r="L289" s="158"/>
      <c r="M289" s="164"/>
      <c r="N289" s="165"/>
      <c r="O289" s="165"/>
      <c r="P289" s="165"/>
      <c r="Q289" s="165"/>
      <c r="R289" s="165"/>
      <c r="S289" s="165"/>
      <c r="T289" s="166"/>
      <c r="AT289" s="160" t="s">
        <v>129</v>
      </c>
      <c r="AU289" s="160" t="s">
        <v>82</v>
      </c>
      <c r="AV289" s="13" t="s">
        <v>82</v>
      </c>
      <c r="AW289" s="13" t="s">
        <v>29</v>
      </c>
      <c r="AX289" s="13" t="s">
        <v>30</v>
      </c>
      <c r="AY289" s="160" t="s">
        <v>121</v>
      </c>
    </row>
    <row r="290" spans="1:65" s="12" customFormat="1" ht="22.9" customHeight="1">
      <c r="B290" s="131"/>
      <c r="D290" s="132" t="s">
        <v>72</v>
      </c>
      <c r="E290" s="142" t="s">
        <v>159</v>
      </c>
      <c r="F290" s="142" t="s">
        <v>194</v>
      </c>
      <c r="I290" s="134"/>
      <c r="J290" s="143">
        <f>BK290</f>
        <v>0</v>
      </c>
      <c r="L290" s="131"/>
      <c r="M290" s="136"/>
      <c r="N290" s="137"/>
      <c r="O290" s="137"/>
      <c r="P290" s="138">
        <f>SUM(P291:P295)</f>
        <v>0</v>
      </c>
      <c r="Q290" s="137"/>
      <c r="R290" s="138">
        <f>SUM(R291:R295)</f>
        <v>0</v>
      </c>
      <c r="S290" s="137"/>
      <c r="T290" s="139">
        <f>SUM(T291:T295)</f>
        <v>0</v>
      </c>
      <c r="AR290" s="132" t="s">
        <v>30</v>
      </c>
      <c r="AT290" s="140" t="s">
        <v>72</v>
      </c>
      <c r="AU290" s="140" t="s">
        <v>30</v>
      </c>
      <c r="AY290" s="132" t="s">
        <v>121</v>
      </c>
      <c r="BK290" s="141">
        <f>SUM(BK291:BK295)</f>
        <v>0</v>
      </c>
    </row>
    <row r="291" spans="1:65" s="2" customFormat="1" ht="24.2" customHeight="1">
      <c r="A291" s="33"/>
      <c r="B291" s="144"/>
      <c r="C291" s="145" t="s">
        <v>488</v>
      </c>
      <c r="D291" s="145" t="s">
        <v>123</v>
      </c>
      <c r="E291" s="146" t="s">
        <v>868</v>
      </c>
      <c r="F291" s="147" t="s">
        <v>869</v>
      </c>
      <c r="G291" s="148" t="s">
        <v>645</v>
      </c>
      <c r="H291" s="149">
        <v>1</v>
      </c>
      <c r="I291" s="150"/>
      <c r="J291" s="151">
        <f>ROUND(I291*H291,2)</f>
        <v>0</v>
      </c>
      <c r="K291" s="147" t="s">
        <v>1</v>
      </c>
      <c r="L291" s="34"/>
      <c r="M291" s="152" t="s">
        <v>1</v>
      </c>
      <c r="N291" s="153" t="s">
        <v>38</v>
      </c>
      <c r="O291" s="59"/>
      <c r="P291" s="154">
        <f>O291*H291</f>
        <v>0</v>
      </c>
      <c r="Q291" s="154">
        <v>0</v>
      </c>
      <c r="R291" s="154">
        <f>Q291*H291</f>
        <v>0</v>
      </c>
      <c r="S291" s="154">
        <v>0</v>
      </c>
      <c r="T291" s="155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56" t="s">
        <v>127</v>
      </c>
      <c r="AT291" s="156" t="s">
        <v>123</v>
      </c>
      <c r="AU291" s="156" t="s">
        <v>82</v>
      </c>
      <c r="AY291" s="18" t="s">
        <v>121</v>
      </c>
      <c r="BE291" s="157">
        <f>IF(N291="základní",J291,0)</f>
        <v>0</v>
      </c>
      <c r="BF291" s="157">
        <f>IF(N291="snížená",J291,0)</f>
        <v>0</v>
      </c>
      <c r="BG291" s="157">
        <f>IF(N291="zákl. přenesená",J291,0)</f>
        <v>0</v>
      </c>
      <c r="BH291" s="157">
        <f>IF(N291="sníž. přenesená",J291,0)</f>
        <v>0</v>
      </c>
      <c r="BI291" s="157">
        <f>IF(N291="nulová",J291,0)</f>
        <v>0</v>
      </c>
      <c r="BJ291" s="18" t="s">
        <v>30</v>
      </c>
      <c r="BK291" s="157">
        <f>ROUND(I291*H291,2)</f>
        <v>0</v>
      </c>
      <c r="BL291" s="18" t="s">
        <v>127</v>
      </c>
      <c r="BM291" s="156" t="s">
        <v>870</v>
      </c>
    </row>
    <row r="292" spans="1:65" s="13" customFormat="1">
      <c r="B292" s="158"/>
      <c r="D292" s="159" t="s">
        <v>129</v>
      </c>
      <c r="E292" s="160" t="s">
        <v>1</v>
      </c>
      <c r="F292" s="161" t="s">
        <v>30</v>
      </c>
      <c r="H292" s="162">
        <v>1</v>
      </c>
      <c r="I292" s="163"/>
      <c r="L292" s="158"/>
      <c r="M292" s="164"/>
      <c r="N292" s="165"/>
      <c r="O292" s="165"/>
      <c r="P292" s="165"/>
      <c r="Q292" s="165"/>
      <c r="R292" s="165"/>
      <c r="S292" s="165"/>
      <c r="T292" s="166"/>
      <c r="AT292" s="160" t="s">
        <v>129</v>
      </c>
      <c r="AU292" s="160" t="s">
        <v>82</v>
      </c>
      <c r="AV292" s="13" t="s">
        <v>82</v>
      </c>
      <c r="AW292" s="13" t="s">
        <v>29</v>
      </c>
      <c r="AX292" s="13" t="s">
        <v>30</v>
      </c>
      <c r="AY292" s="160" t="s">
        <v>121</v>
      </c>
    </row>
    <row r="293" spans="1:65" s="2" customFormat="1" ht="24.2" customHeight="1">
      <c r="A293" s="33"/>
      <c r="B293" s="144"/>
      <c r="C293" s="145" t="s">
        <v>492</v>
      </c>
      <c r="D293" s="145" t="s">
        <v>123</v>
      </c>
      <c r="E293" s="146" t="s">
        <v>871</v>
      </c>
      <c r="F293" s="147" t="s">
        <v>872</v>
      </c>
      <c r="G293" s="148" t="s">
        <v>198</v>
      </c>
      <c r="H293" s="149">
        <v>1</v>
      </c>
      <c r="I293" s="150"/>
      <c r="J293" s="151">
        <f>ROUND(I293*H293,2)</f>
        <v>0</v>
      </c>
      <c r="K293" s="147" t="s">
        <v>1</v>
      </c>
      <c r="L293" s="34"/>
      <c r="M293" s="152" t="s">
        <v>1</v>
      </c>
      <c r="N293" s="153" t="s">
        <v>38</v>
      </c>
      <c r="O293" s="59"/>
      <c r="P293" s="154">
        <f>O293*H293</f>
        <v>0</v>
      </c>
      <c r="Q293" s="154">
        <v>0</v>
      </c>
      <c r="R293" s="154">
        <f>Q293*H293</f>
        <v>0</v>
      </c>
      <c r="S293" s="154">
        <v>0</v>
      </c>
      <c r="T293" s="155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56" t="s">
        <v>127</v>
      </c>
      <c r="AT293" s="156" t="s">
        <v>123</v>
      </c>
      <c r="AU293" s="156" t="s">
        <v>82</v>
      </c>
      <c r="AY293" s="18" t="s">
        <v>121</v>
      </c>
      <c r="BE293" s="157">
        <f>IF(N293="základní",J293,0)</f>
        <v>0</v>
      </c>
      <c r="BF293" s="157">
        <f>IF(N293="snížená",J293,0)</f>
        <v>0</v>
      </c>
      <c r="BG293" s="157">
        <f>IF(N293="zákl. přenesená",J293,0)</f>
        <v>0</v>
      </c>
      <c r="BH293" s="157">
        <f>IF(N293="sníž. přenesená",J293,0)</f>
        <v>0</v>
      </c>
      <c r="BI293" s="157">
        <f>IF(N293="nulová",J293,0)</f>
        <v>0</v>
      </c>
      <c r="BJ293" s="18" t="s">
        <v>30</v>
      </c>
      <c r="BK293" s="157">
        <f>ROUND(I293*H293,2)</f>
        <v>0</v>
      </c>
      <c r="BL293" s="18" t="s">
        <v>127</v>
      </c>
      <c r="BM293" s="156" t="s">
        <v>873</v>
      </c>
    </row>
    <row r="294" spans="1:65" s="13" customFormat="1">
      <c r="B294" s="158"/>
      <c r="D294" s="159" t="s">
        <v>129</v>
      </c>
      <c r="E294" s="160" t="s">
        <v>1</v>
      </c>
      <c r="F294" s="161" t="s">
        <v>30</v>
      </c>
      <c r="H294" s="162">
        <v>1</v>
      </c>
      <c r="I294" s="163"/>
      <c r="L294" s="158"/>
      <c r="M294" s="164"/>
      <c r="N294" s="165"/>
      <c r="O294" s="165"/>
      <c r="P294" s="165"/>
      <c r="Q294" s="165"/>
      <c r="R294" s="165"/>
      <c r="S294" s="165"/>
      <c r="T294" s="166"/>
      <c r="AT294" s="160" t="s">
        <v>129</v>
      </c>
      <c r="AU294" s="160" t="s">
        <v>82</v>
      </c>
      <c r="AV294" s="13" t="s">
        <v>82</v>
      </c>
      <c r="AW294" s="13" t="s">
        <v>29</v>
      </c>
      <c r="AX294" s="13" t="s">
        <v>30</v>
      </c>
      <c r="AY294" s="160" t="s">
        <v>121</v>
      </c>
    </row>
    <row r="295" spans="1:65" s="2" customFormat="1" ht="24.2" customHeight="1">
      <c r="A295" s="33"/>
      <c r="B295" s="144"/>
      <c r="C295" s="145" t="s">
        <v>496</v>
      </c>
      <c r="D295" s="145" t="s">
        <v>123</v>
      </c>
      <c r="E295" s="146" t="s">
        <v>874</v>
      </c>
      <c r="F295" s="147" t="s">
        <v>875</v>
      </c>
      <c r="G295" s="148" t="s">
        <v>176</v>
      </c>
      <c r="H295" s="149">
        <v>0.159</v>
      </c>
      <c r="I295" s="150"/>
      <c r="J295" s="151">
        <f>ROUND(I295*H295,2)</f>
        <v>0</v>
      </c>
      <c r="K295" s="147" t="s">
        <v>134</v>
      </c>
      <c r="L295" s="34"/>
      <c r="M295" s="152" t="s">
        <v>1</v>
      </c>
      <c r="N295" s="153" t="s">
        <v>38</v>
      </c>
      <c r="O295" s="59"/>
      <c r="P295" s="154">
        <f>O295*H295</f>
        <v>0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56" t="s">
        <v>127</v>
      </c>
      <c r="AT295" s="156" t="s">
        <v>123</v>
      </c>
      <c r="AU295" s="156" t="s">
        <v>82</v>
      </c>
      <c r="AY295" s="18" t="s">
        <v>121</v>
      </c>
      <c r="BE295" s="157">
        <f>IF(N295="základní",J295,0)</f>
        <v>0</v>
      </c>
      <c r="BF295" s="157">
        <f>IF(N295="snížená",J295,0)</f>
        <v>0</v>
      </c>
      <c r="BG295" s="157">
        <f>IF(N295="zákl. přenesená",J295,0)</f>
        <v>0</v>
      </c>
      <c r="BH295" s="157">
        <f>IF(N295="sníž. přenesená",J295,0)</f>
        <v>0</v>
      </c>
      <c r="BI295" s="157">
        <f>IF(N295="nulová",J295,0)</f>
        <v>0</v>
      </c>
      <c r="BJ295" s="18" t="s">
        <v>30</v>
      </c>
      <c r="BK295" s="157">
        <f>ROUND(I295*H295,2)</f>
        <v>0</v>
      </c>
      <c r="BL295" s="18" t="s">
        <v>127</v>
      </c>
      <c r="BM295" s="156" t="s">
        <v>876</v>
      </c>
    </row>
    <row r="296" spans="1:65" s="12" customFormat="1" ht="25.9" customHeight="1">
      <c r="B296" s="131"/>
      <c r="D296" s="132" t="s">
        <v>72</v>
      </c>
      <c r="E296" s="133" t="s">
        <v>877</v>
      </c>
      <c r="F296" s="133" t="s">
        <v>878</v>
      </c>
      <c r="I296" s="134"/>
      <c r="J296" s="135">
        <f>BK296</f>
        <v>0</v>
      </c>
      <c r="L296" s="131"/>
      <c r="M296" s="136"/>
      <c r="N296" s="137"/>
      <c r="O296" s="137"/>
      <c r="P296" s="138">
        <f>P297</f>
        <v>0</v>
      </c>
      <c r="Q296" s="137"/>
      <c r="R296" s="138">
        <f>R297</f>
        <v>1.81E-3</v>
      </c>
      <c r="S296" s="137"/>
      <c r="T296" s="139">
        <f>T297</f>
        <v>0</v>
      </c>
      <c r="AR296" s="132" t="s">
        <v>82</v>
      </c>
      <c r="AT296" s="140" t="s">
        <v>72</v>
      </c>
      <c r="AU296" s="140" t="s">
        <v>73</v>
      </c>
      <c r="AY296" s="132" t="s">
        <v>121</v>
      </c>
      <c r="BK296" s="141">
        <f>BK297</f>
        <v>0</v>
      </c>
    </row>
    <row r="297" spans="1:65" s="12" customFormat="1" ht="22.9" customHeight="1">
      <c r="B297" s="131"/>
      <c r="D297" s="132" t="s">
        <v>72</v>
      </c>
      <c r="E297" s="142" t="s">
        <v>879</v>
      </c>
      <c r="F297" s="142" t="s">
        <v>880</v>
      </c>
      <c r="I297" s="134"/>
      <c r="J297" s="143">
        <f>BK297</f>
        <v>0</v>
      </c>
      <c r="L297" s="131"/>
      <c r="M297" s="136"/>
      <c r="N297" s="137"/>
      <c r="O297" s="137"/>
      <c r="P297" s="138">
        <f>SUM(P298:P303)</f>
        <v>0</v>
      </c>
      <c r="Q297" s="137"/>
      <c r="R297" s="138">
        <f>SUM(R298:R303)</f>
        <v>1.81E-3</v>
      </c>
      <c r="S297" s="137"/>
      <c r="T297" s="139">
        <f>SUM(T298:T303)</f>
        <v>0</v>
      </c>
      <c r="AR297" s="132" t="s">
        <v>82</v>
      </c>
      <c r="AT297" s="140" t="s">
        <v>72</v>
      </c>
      <c r="AU297" s="140" t="s">
        <v>30</v>
      </c>
      <c r="AY297" s="132" t="s">
        <v>121</v>
      </c>
      <c r="BK297" s="141">
        <f>SUM(BK298:BK303)</f>
        <v>0</v>
      </c>
    </row>
    <row r="298" spans="1:65" s="2" customFormat="1" ht="24.2" customHeight="1">
      <c r="A298" s="33"/>
      <c r="B298" s="144"/>
      <c r="C298" s="145" t="s">
        <v>501</v>
      </c>
      <c r="D298" s="145" t="s">
        <v>123</v>
      </c>
      <c r="E298" s="146" t="s">
        <v>881</v>
      </c>
      <c r="F298" s="147" t="s">
        <v>882</v>
      </c>
      <c r="G298" s="148" t="s">
        <v>133</v>
      </c>
      <c r="H298" s="149">
        <v>1</v>
      </c>
      <c r="I298" s="150"/>
      <c r="J298" s="151">
        <f>ROUND(I298*H298,2)</f>
        <v>0</v>
      </c>
      <c r="K298" s="147" t="s">
        <v>1</v>
      </c>
      <c r="L298" s="34"/>
      <c r="M298" s="152" t="s">
        <v>1</v>
      </c>
      <c r="N298" s="153" t="s">
        <v>38</v>
      </c>
      <c r="O298" s="59"/>
      <c r="P298" s="154">
        <f>O298*H298</f>
        <v>0</v>
      </c>
      <c r="Q298" s="154">
        <v>1.81E-3</v>
      </c>
      <c r="R298" s="154">
        <f>Q298*H298</f>
        <v>1.81E-3</v>
      </c>
      <c r="S298" s="154">
        <v>0</v>
      </c>
      <c r="T298" s="155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56" t="s">
        <v>195</v>
      </c>
      <c r="AT298" s="156" t="s">
        <v>123</v>
      </c>
      <c r="AU298" s="156" t="s">
        <v>82</v>
      </c>
      <c r="AY298" s="18" t="s">
        <v>121</v>
      </c>
      <c r="BE298" s="157">
        <f>IF(N298="základní",J298,0)</f>
        <v>0</v>
      </c>
      <c r="BF298" s="157">
        <f>IF(N298="snížená",J298,0)</f>
        <v>0</v>
      </c>
      <c r="BG298" s="157">
        <f>IF(N298="zákl. přenesená",J298,0)</f>
        <v>0</v>
      </c>
      <c r="BH298" s="157">
        <f>IF(N298="sníž. přenesená",J298,0)</f>
        <v>0</v>
      </c>
      <c r="BI298" s="157">
        <f>IF(N298="nulová",J298,0)</f>
        <v>0</v>
      </c>
      <c r="BJ298" s="18" t="s">
        <v>30</v>
      </c>
      <c r="BK298" s="157">
        <f>ROUND(I298*H298,2)</f>
        <v>0</v>
      </c>
      <c r="BL298" s="18" t="s">
        <v>195</v>
      </c>
      <c r="BM298" s="156" t="s">
        <v>883</v>
      </c>
    </row>
    <row r="299" spans="1:65" s="13" customFormat="1">
      <c r="B299" s="158"/>
      <c r="D299" s="159" t="s">
        <v>129</v>
      </c>
      <c r="E299" s="160" t="s">
        <v>1</v>
      </c>
      <c r="F299" s="161" t="s">
        <v>30</v>
      </c>
      <c r="H299" s="162">
        <v>1</v>
      </c>
      <c r="I299" s="163"/>
      <c r="L299" s="158"/>
      <c r="M299" s="164"/>
      <c r="N299" s="165"/>
      <c r="O299" s="165"/>
      <c r="P299" s="165"/>
      <c r="Q299" s="165"/>
      <c r="R299" s="165"/>
      <c r="S299" s="165"/>
      <c r="T299" s="166"/>
      <c r="AT299" s="160" t="s">
        <v>129</v>
      </c>
      <c r="AU299" s="160" t="s">
        <v>82</v>
      </c>
      <c r="AV299" s="13" t="s">
        <v>82</v>
      </c>
      <c r="AW299" s="13" t="s">
        <v>29</v>
      </c>
      <c r="AX299" s="13" t="s">
        <v>30</v>
      </c>
      <c r="AY299" s="160" t="s">
        <v>121</v>
      </c>
    </row>
    <row r="300" spans="1:65" s="2" customFormat="1" ht="16.5" customHeight="1">
      <c r="A300" s="33"/>
      <c r="B300" s="144"/>
      <c r="C300" s="145" t="s">
        <v>509</v>
      </c>
      <c r="D300" s="145" t="s">
        <v>123</v>
      </c>
      <c r="E300" s="146" t="s">
        <v>884</v>
      </c>
      <c r="F300" s="147" t="s">
        <v>885</v>
      </c>
      <c r="G300" s="148" t="s">
        <v>133</v>
      </c>
      <c r="H300" s="149">
        <v>0</v>
      </c>
      <c r="I300" s="150"/>
      <c r="J300" s="151">
        <f>ROUND(I300*H300,2)</f>
        <v>0</v>
      </c>
      <c r="K300" s="147" t="s">
        <v>1</v>
      </c>
      <c r="L300" s="34"/>
      <c r="M300" s="152" t="s">
        <v>1</v>
      </c>
      <c r="N300" s="153" t="s">
        <v>38</v>
      </c>
      <c r="O300" s="59"/>
      <c r="P300" s="154">
        <f>O300*H300</f>
        <v>0</v>
      </c>
      <c r="Q300" s="154">
        <v>3.0000000000000001E-5</v>
      </c>
      <c r="R300" s="154">
        <f>Q300*H300</f>
        <v>0</v>
      </c>
      <c r="S300" s="154">
        <v>3.0000000000000001E-5</v>
      </c>
      <c r="T300" s="155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56" t="s">
        <v>195</v>
      </c>
      <c r="AT300" s="156" t="s">
        <v>123</v>
      </c>
      <c r="AU300" s="156" t="s">
        <v>82</v>
      </c>
      <c r="AY300" s="18" t="s">
        <v>121</v>
      </c>
      <c r="BE300" s="157">
        <f>IF(N300="základní",J300,0)</f>
        <v>0</v>
      </c>
      <c r="BF300" s="157">
        <f>IF(N300="snížená",J300,0)</f>
        <v>0</v>
      </c>
      <c r="BG300" s="157">
        <f>IF(N300="zákl. přenesená",J300,0)</f>
        <v>0</v>
      </c>
      <c r="BH300" s="157">
        <f>IF(N300="sníž. přenesená",J300,0)</f>
        <v>0</v>
      </c>
      <c r="BI300" s="157">
        <f>IF(N300="nulová",J300,0)</f>
        <v>0</v>
      </c>
      <c r="BJ300" s="18" t="s">
        <v>30</v>
      </c>
      <c r="BK300" s="157">
        <f>ROUND(I300*H300,2)</f>
        <v>0</v>
      </c>
      <c r="BL300" s="18" t="s">
        <v>195</v>
      </c>
      <c r="BM300" s="156" t="s">
        <v>886</v>
      </c>
    </row>
    <row r="301" spans="1:65" s="15" customFormat="1" ht="22.5">
      <c r="B301" s="175"/>
      <c r="D301" s="159" t="s">
        <v>129</v>
      </c>
      <c r="E301" s="176" t="s">
        <v>1</v>
      </c>
      <c r="F301" s="177" t="s">
        <v>887</v>
      </c>
      <c r="H301" s="176" t="s">
        <v>1</v>
      </c>
      <c r="I301" s="178"/>
      <c r="L301" s="175"/>
      <c r="M301" s="179"/>
      <c r="N301" s="180"/>
      <c r="O301" s="180"/>
      <c r="P301" s="180"/>
      <c r="Q301" s="180"/>
      <c r="R301" s="180"/>
      <c r="S301" s="180"/>
      <c r="T301" s="181"/>
      <c r="AT301" s="176" t="s">
        <v>129</v>
      </c>
      <c r="AU301" s="176" t="s">
        <v>82</v>
      </c>
      <c r="AV301" s="15" t="s">
        <v>30</v>
      </c>
      <c r="AW301" s="15" t="s">
        <v>29</v>
      </c>
      <c r="AX301" s="15" t="s">
        <v>73</v>
      </c>
      <c r="AY301" s="176" t="s">
        <v>121</v>
      </c>
    </row>
    <row r="302" spans="1:65" s="13" customFormat="1">
      <c r="B302" s="158"/>
      <c r="D302" s="159" t="s">
        <v>129</v>
      </c>
      <c r="E302" s="160" t="s">
        <v>1</v>
      </c>
      <c r="F302" s="161" t="s">
        <v>73</v>
      </c>
      <c r="H302" s="162">
        <v>0</v>
      </c>
      <c r="I302" s="163"/>
      <c r="L302" s="158"/>
      <c r="M302" s="164"/>
      <c r="N302" s="165"/>
      <c r="O302" s="165"/>
      <c r="P302" s="165"/>
      <c r="Q302" s="165"/>
      <c r="R302" s="165"/>
      <c r="S302" s="165"/>
      <c r="T302" s="166"/>
      <c r="AT302" s="160" t="s">
        <v>129</v>
      </c>
      <c r="AU302" s="160" t="s">
        <v>82</v>
      </c>
      <c r="AV302" s="13" t="s">
        <v>82</v>
      </c>
      <c r="AW302" s="13" t="s">
        <v>29</v>
      </c>
      <c r="AX302" s="13" t="s">
        <v>30</v>
      </c>
      <c r="AY302" s="160" t="s">
        <v>121</v>
      </c>
    </row>
    <row r="303" spans="1:65" s="2" customFormat="1" ht="24.2" customHeight="1">
      <c r="A303" s="33"/>
      <c r="B303" s="144"/>
      <c r="C303" s="145" t="s">
        <v>515</v>
      </c>
      <c r="D303" s="145" t="s">
        <v>123</v>
      </c>
      <c r="E303" s="146" t="s">
        <v>888</v>
      </c>
      <c r="F303" s="147" t="s">
        <v>889</v>
      </c>
      <c r="G303" s="148" t="s">
        <v>176</v>
      </c>
      <c r="H303" s="149">
        <v>2E-3</v>
      </c>
      <c r="I303" s="150"/>
      <c r="J303" s="151">
        <f>ROUND(I303*H303,2)</f>
        <v>0</v>
      </c>
      <c r="K303" s="147" t="s">
        <v>1</v>
      </c>
      <c r="L303" s="34"/>
      <c r="M303" s="206" t="s">
        <v>1</v>
      </c>
      <c r="N303" s="207" t="s">
        <v>38</v>
      </c>
      <c r="O303" s="208"/>
      <c r="P303" s="209">
        <f>O303*H303</f>
        <v>0</v>
      </c>
      <c r="Q303" s="209">
        <v>0</v>
      </c>
      <c r="R303" s="209">
        <f>Q303*H303</f>
        <v>0</v>
      </c>
      <c r="S303" s="209">
        <v>0</v>
      </c>
      <c r="T303" s="210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56" t="s">
        <v>195</v>
      </c>
      <c r="AT303" s="156" t="s">
        <v>123</v>
      </c>
      <c r="AU303" s="156" t="s">
        <v>82</v>
      </c>
      <c r="AY303" s="18" t="s">
        <v>121</v>
      </c>
      <c r="BE303" s="157">
        <f>IF(N303="základní",J303,0)</f>
        <v>0</v>
      </c>
      <c r="BF303" s="157">
        <f>IF(N303="snížená",J303,0)</f>
        <v>0</v>
      </c>
      <c r="BG303" s="157">
        <f>IF(N303="zákl. přenesená",J303,0)</f>
        <v>0</v>
      </c>
      <c r="BH303" s="157">
        <f>IF(N303="sníž. přenesená",J303,0)</f>
        <v>0</v>
      </c>
      <c r="BI303" s="157">
        <f>IF(N303="nulová",J303,0)</f>
        <v>0</v>
      </c>
      <c r="BJ303" s="18" t="s">
        <v>30</v>
      </c>
      <c r="BK303" s="157">
        <f>ROUND(I303*H303,2)</f>
        <v>0</v>
      </c>
      <c r="BL303" s="18" t="s">
        <v>195</v>
      </c>
      <c r="BM303" s="156" t="s">
        <v>890</v>
      </c>
    </row>
    <row r="304" spans="1:65" s="2" customFormat="1" ht="6.95" customHeight="1">
      <c r="A304" s="33"/>
      <c r="B304" s="48"/>
      <c r="C304" s="49"/>
      <c r="D304" s="49"/>
      <c r="E304" s="49"/>
      <c r="F304" s="49"/>
      <c r="G304" s="49"/>
      <c r="H304" s="49"/>
      <c r="I304" s="49"/>
      <c r="J304" s="49"/>
      <c r="K304" s="49"/>
      <c r="L304" s="34"/>
      <c r="M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</row>
  </sheetData>
  <autoFilter ref="C123:K303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91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5" customHeight="1">
      <c r="B4" s="21"/>
      <c r="D4" s="22" t="s">
        <v>95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51" t="str">
        <f>'Rekapitulace stavby'!K6</f>
        <v>Brno, Podstráská II - drobná rekonstrukce vodovodu</v>
      </c>
      <c r="F7" s="252"/>
      <c r="G7" s="252"/>
      <c r="H7" s="252"/>
      <c r="L7" s="21"/>
    </row>
    <row r="8" spans="1:46" s="2" customFormat="1" ht="12" customHeight="1">
      <c r="A8" s="33"/>
      <c r="B8" s="34"/>
      <c r="C8" s="33"/>
      <c r="D8" s="28" t="s">
        <v>96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1" t="s">
        <v>891</v>
      </c>
      <c r="F9" s="250"/>
      <c r="G9" s="250"/>
      <c r="H9" s="25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25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3" t="str">
        <f>'Rekapitulace stavby'!E14</f>
        <v>Vyplň údaj</v>
      </c>
      <c r="F18" s="223"/>
      <c r="G18" s="223"/>
      <c r="H18" s="223"/>
      <c r="I18" s="28" t="s">
        <v>25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25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25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27" t="s">
        <v>1</v>
      </c>
      <c r="F27" s="227"/>
      <c r="G27" s="227"/>
      <c r="H27" s="22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33</v>
      </c>
      <c r="E30" s="33"/>
      <c r="F30" s="33"/>
      <c r="G30" s="33"/>
      <c r="H30" s="33"/>
      <c r="I30" s="33"/>
      <c r="J30" s="72">
        <f>ROUND(J119,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37</v>
      </c>
      <c r="E33" s="28" t="s">
        <v>38</v>
      </c>
      <c r="F33" s="100">
        <f>ROUND((SUM(BE119:BE161)),  0)</f>
        <v>0</v>
      </c>
      <c r="G33" s="33"/>
      <c r="H33" s="33"/>
      <c r="I33" s="101">
        <v>0.21</v>
      </c>
      <c r="J33" s="100">
        <f>ROUND(((SUM(BE119:BE161))*I33),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39</v>
      </c>
      <c r="F34" s="100">
        <f>ROUND((SUM(BF119:BF161)),  0)</f>
        <v>0</v>
      </c>
      <c r="G34" s="33"/>
      <c r="H34" s="33"/>
      <c r="I34" s="101">
        <v>0.12</v>
      </c>
      <c r="J34" s="100">
        <f>ROUND(((SUM(BF119:BF161))*I34),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00">
        <f>ROUND((SUM(BG119:BG161)),  0)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00">
        <f>ROUND((SUM(BH119:BH161)),  0)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0">
        <f>ROUND((SUM(BI119:BI161)),  0)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43</v>
      </c>
      <c r="E39" s="61"/>
      <c r="F39" s="61"/>
      <c r="G39" s="104" t="s">
        <v>44</v>
      </c>
      <c r="H39" s="105" t="s">
        <v>45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08" t="s">
        <v>49</v>
      </c>
      <c r="G61" s="46" t="s">
        <v>48</v>
      </c>
      <c r="H61" s="36"/>
      <c r="I61" s="36"/>
      <c r="J61" s="109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08" t="s">
        <v>49</v>
      </c>
      <c r="G76" s="46" t="s">
        <v>48</v>
      </c>
      <c r="H76" s="36"/>
      <c r="I76" s="36"/>
      <c r="J76" s="109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1" t="str">
        <f>E7</f>
        <v>Brno, Podstráská II - drobná rekonstrukce vodovodu</v>
      </c>
      <c r="F85" s="252"/>
      <c r="G85" s="252"/>
      <c r="H85" s="25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96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1" t="str">
        <f>E9</f>
        <v>SO 800 - Náhradní výsadba zeleně</v>
      </c>
      <c r="F87" s="250"/>
      <c r="G87" s="250"/>
      <c r="H87" s="25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 xml:space="preserve"> 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28" t="s">
        <v>28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99</v>
      </c>
      <c r="D94" s="102"/>
      <c r="E94" s="102"/>
      <c r="F94" s="102"/>
      <c r="G94" s="102"/>
      <c r="H94" s="102"/>
      <c r="I94" s="102"/>
      <c r="J94" s="111" t="s">
        <v>100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101</v>
      </c>
      <c r="D96" s="33"/>
      <c r="E96" s="33"/>
      <c r="F96" s="33"/>
      <c r="G96" s="33"/>
      <c r="H96" s="33"/>
      <c r="I96" s="33"/>
      <c r="J96" s="72">
        <f>J119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102</v>
      </c>
    </row>
    <row r="97" spans="1:31" s="9" customFormat="1" ht="24.95" customHeight="1">
      <c r="B97" s="113"/>
      <c r="D97" s="114" t="s">
        <v>103</v>
      </c>
      <c r="E97" s="115"/>
      <c r="F97" s="115"/>
      <c r="G97" s="115"/>
      <c r="H97" s="115"/>
      <c r="I97" s="115"/>
      <c r="J97" s="116">
        <f>J120</f>
        <v>0</v>
      </c>
      <c r="L97" s="113"/>
    </row>
    <row r="98" spans="1:31" s="10" customFormat="1" ht="19.899999999999999" customHeight="1">
      <c r="B98" s="117"/>
      <c r="D98" s="118" t="s">
        <v>104</v>
      </c>
      <c r="E98" s="119"/>
      <c r="F98" s="119"/>
      <c r="G98" s="119"/>
      <c r="H98" s="119"/>
      <c r="I98" s="119"/>
      <c r="J98" s="120">
        <f>J121</f>
        <v>0</v>
      </c>
      <c r="L98" s="117"/>
    </row>
    <row r="99" spans="1:31" s="10" customFormat="1" ht="19.899999999999999" customHeight="1">
      <c r="B99" s="117"/>
      <c r="D99" s="118" t="s">
        <v>105</v>
      </c>
      <c r="E99" s="119"/>
      <c r="F99" s="119"/>
      <c r="G99" s="119"/>
      <c r="H99" s="119"/>
      <c r="I99" s="119"/>
      <c r="J99" s="120">
        <f>J160</f>
        <v>0</v>
      </c>
      <c r="L99" s="117"/>
    </row>
    <row r="100" spans="1:31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106</v>
      </c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16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51" t="str">
        <f>E7</f>
        <v>Brno, Podstráská II - drobná rekonstrukce vodovodu</v>
      </c>
      <c r="F109" s="252"/>
      <c r="G109" s="252"/>
      <c r="H109" s="252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96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41" t="str">
        <f>E9</f>
        <v>SO 800 - Náhradní výsadba zeleně</v>
      </c>
      <c r="F111" s="250"/>
      <c r="G111" s="250"/>
      <c r="H111" s="250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20</v>
      </c>
      <c r="D113" s="33"/>
      <c r="E113" s="33"/>
      <c r="F113" s="26" t="str">
        <f>F12</f>
        <v xml:space="preserve"> </v>
      </c>
      <c r="G113" s="33"/>
      <c r="H113" s="33"/>
      <c r="I113" s="28" t="s">
        <v>22</v>
      </c>
      <c r="J113" s="56" t="str">
        <f>IF(J12="","",J12)</f>
        <v/>
      </c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23</v>
      </c>
      <c r="D115" s="33"/>
      <c r="E115" s="33"/>
      <c r="F115" s="26" t="str">
        <f>E15</f>
        <v xml:space="preserve"> </v>
      </c>
      <c r="G115" s="33"/>
      <c r="H115" s="33"/>
      <c r="I115" s="28" t="s">
        <v>28</v>
      </c>
      <c r="J115" s="31" t="str">
        <f>E21</f>
        <v xml:space="preserve"> 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26</v>
      </c>
      <c r="D116" s="33"/>
      <c r="E116" s="33"/>
      <c r="F116" s="26" t="str">
        <f>IF(E18="","",E18)</f>
        <v>Vyplň údaj</v>
      </c>
      <c r="G116" s="33"/>
      <c r="H116" s="33"/>
      <c r="I116" s="28" t="s">
        <v>31</v>
      </c>
      <c r="J116" s="31" t="str">
        <f>E24</f>
        <v xml:space="preserve"> 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21"/>
      <c r="B118" s="122"/>
      <c r="C118" s="123" t="s">
        <v>107</v>
      </c>
      <c r="D118" s="124" t="s">
        <v>58</v>
      </c>
      <c r="E118" s="124" t="s">
        <v>54</v>
      </c>
      <c r="F118" s="124" t="s">
        <v>55</v>
      </c>
      <c r="G118" s="124" t="s">
        <v>108</v>
      </c>
      <c r="H118" s="124" t="s">
        <v>109</v>
      </c>
      <c r="I118" s="124" t="s">
        <v>110</v>
      </c>
      <c r="J118" s="124" t="s">
        <v>100</v>
      </c>
      <c r="K118" s="125" t="s">
        <v>111</v>
      </c>
      <c r="L118" s="126"/>
      <c r="M118" s="63" t="s">
        <v>1</v>
      </c>
      <c r="N118" s="64" t="s">
        <v>37</v>
      </c>
      <c r="O118" s="64" t="s">
        <v>112</v>
      </c>
      <c r="P118" s="64" t="s">
        <v>113</v>
      </c>
      <c r="Q118" s="64" t="s">
        <v>114</v>
      </c>
      <c r="R118" s="64" t="s">
        <v>115</v>
      </c>
      <c r="S118" s="64" t="s">
        <v>116</v>
      </c>
      <c r="T118" s="65" t="s">
        <v>117</v>
      </c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</row>
    <row r="119" spans="1:65" s="2" customFormat="1" ht="22.9" customHeight="1">
      <c r="A119" s="33"/>
      <c r="B119" s="34"/>
      <c r="C119" s="70" t="s">
        <v>118</v>
      </c>
      <c r="D119" s="33"/>
      <c r="E119" s="33"/>
      <c r="F119" s="33"/>
      <c r="G119" s="33"/>
      <c r="H119" s="33"/>
      <c r="I119" s="33"/>
      <c r="J119" s="127">
        <f>BK119</f>
        <v>0</v>
      </c>
      <c r="K119" s="33"/>
      <c r="L119" s="34"/>
      <c r="M119" s="66"/>
      <c r="N119" s="57"/>
      <c r="O119" s="67"/>
      <c r="P119" s="128">
        <f>P120</f>
        <v>0</v>
      </c>
      <c r="Q119" s="67"/>
      <c r="R119" s="128">
        <f>R120</f>
        <v>1.70058</v>
      </c>
      <c r="S119" s="67"/>
      <c r="T119" s="129">
        <f>T120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72</v>
      </c>
      <c r="AU119" s="18" t="s">
        <v>102</v>
      </c>
      <c r="BK119" s="130">
        <f>BK120</f>
        <v>0</v>
      </c>
    </row>
    <row r="120" spans="1:65" s="12" customFormat="1" ht="25.9" customHeight="1">
      <c r="B120" s="131"/>
      <c r="D120" s="132" t="s">
        <v>72</v>
      </c>
      <c r="E120" s="133" t="s">
        <v>119</v>
      </c>
      <c r="F120" s="133" t="s">
        <v>120</v>
      </c>
      <c r="I120" s="134"/>
      <c r="J120" s="135">
        <f>BK120</f>
        <v>0</v>
      </c>
      <c r="L120" s="131"/>
      <c r="M120" s="136"/>
      <c r="N120" s="137"/>
      <c r="O120" s="137"/>
      <c r="P120" s="138">
        <f>P121+P160</f>
        <v>0</v>
      </c>
      <c r="Q120" s="137"/>
      <c r="R120" s="138">
        <f>R121+R160</f>
        <v>1.70058</v>
      </c>
      <c r="S120" s="137"/>
      <c r="T120" s="139">
        <f>T121+T160</f>
        <v>0</v>
      </c>
      <c r="AR120" s="132" t="s">
        <v>30</v>
      </c>
      <c r="AT120" s="140" t="s">
        <v>72</v>
      </c>
      <c r="AU120" s="140" t="s">
        <v>73</v>
      </c>
      <c r="AY120" s="132" t="s">
        <v>121</v>
      </c>
      <c r="BK120" s="141">
        <f>BK121+BK160</f>
        <v>0</v>
      </c>
    </row>
    <row r="121" spans="1:65" s="12" customFormat="1" ht="22.9" customHeight="1">
      <c r="B121" s="131"/>
      <c r="D121" s="132" t="s">
        <v>72</v>
      </c>
      <c r="E121" s="142" t="s">
        <v>30</v>
      </c>
      <c r="F121" s="142" t="s">
        <v>122</v>
      </c>
      <c r="I121" s="134"/>
      <c r="J121" s="143">
        <f>BK121</f>
        <v>0</v>
      </c>
      <c r="L121" s="131"/>
      <c r="M121" s="136"/>
      <c r="N121" s="137"/>
      <c r="O121" s="137"/>
      <c r="P121" s="138">
        <f>SUM(P122:P159)</f>
        <v>0</v>
      </c>
      <c r="Q121" s="137"/>
      <c r="R121" s="138">
        <f>SUM(R122:R159)</f>
        <v>1.70058</v>
      </c>
      <c r="S121" s="137"/>
      <c r="T121" s="139">
        <f>SUM(T122:T159)</f>
        <v>0</v>
      </c>
      <c r="AR121" s="132" t="s">
        <v>30</v>
      </c>
      <c r="AT121" s="140" t="s">
        <v>72</v>
      </c>
      <c r="AU121" s="140" t="s">
        <v>30</v>
      </c>
      <c r="AY121" s="132" t="s">
        <v>121</v>
      </c>
      <c r="BK121" s="141">
        <f>SUM(BK122:BK159)</f>
        <v>0</v>
      </c>
    </row>
    <row r="122" spans="1:65" s="2" customFormat="1" ht="37.9" customHeight="1">
      <c r="A122" s="33"/>
      <c r="B122" s="144"/>
      <c r="C122" s="145" t="s">
        <v>30</v>
      </c>
      <c r="D122" s="145" t="s">
        <v>123</v>
      </c>
      <c r="E122" s="146" t="s">
        <v>892</v>
      </c>
      <c r="F122" s="147" t="s">
        <v>893</v>
      </c>
      <c r="G122" s="148" t="s">
        <v>133</v>
      </c>
      <c r="H122" s="149">
        <v>3</v>
      </c>
      <c r="I122" s="150"/>
      <c r="J122" s="151">
        <f>ROUND(I122*H122,2)</f>
        <v>0</v>
      </c>
      <c r="K122" s="147" t="s">
        <v>134</v>
      </c>
      <c r="L122" s="34"/>
      <c r="M122" s="152" t="s">
        <v>1</v>
      </c>
      <c r="N122" s="153" t="s">
        <v>38</v>
      </c>
      <c r="O122" s="59"/>
      <c r="P122" s="154">
        <f>O122*H122</f>
        <v>0</v>
      </c>
      <c r="Q122" s="154">
        <v>0</v>
      </c>
      <c r="R122" s="154">
        <f>Q122*H122</f>
        <v>0</v>
      </c>
      <c r="S122" s="154">
        <v>0</v>
      </c>
      <c r="T122" s="155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56" t="s">
        <v>127</v>
      </c>
      <c r="AT122" s="156" t="s">
        <v>123</v>
      </c>
      <c r="AU122" s="156" t="s">
        <v>82</v>
      </c>
      <c r="AY122" s="18" t="s">
        <v>121</v>
      </c>
      <c r="BE122" s="157">
        <f>IF(N122="základní",J122,0)</f>
        <v>0</v>
      </c>
      <c r="BF122" s="157">
        <f>IF(N122="snížená",J122,0)</f>
        <v>0</v>
      </c>
      <c r="BG122" s="157">
        <f>IF(N122="zákl. přenesená",J122,0)</f>
        <v>0</v>
      </c>
      <c r="BH122" s="157">
        <f>IF(N122="sníž. přenesená",J122,0)</f>
        <v>0</v>
      </c>
      <c r="BI122" s="157">
        <f>IF(N122="nulová",J122,0)</f>
        <v>0</v>
      </c>
      <c r="BJ122" s="18" t="s">
        <v>30</v>
      </c>
      <c r="BK122" s="157">
        <f>ROUND(I122*H122,2)</f>
        <v>0</v>
      </c>
      <c r="BL122" s="18" t="s">
        <v>127</v>
      </c>
      <c r="BM122" s="156" t="s">
        <v>894</v>
      </c>
    </row>
    <row r="123" spans="1:65" s="13" customFormat="1">
      <c r="B123" s="158"/>
      <c r="D123" s="159" t="s">
        <v>129</v>
      </c>
      <c r="E123" s="160" t="s">
        <v>1</v>
      </c>
      <c r="F123" s="161" t="s">
        <v>895</v>
      </c>
      <c r="H123" s="162">
        <v>3</v>
      </c>
      <c r="I123" s="163"/>
      <c r="L123" s="158"/>
      <c r="M123" s="164"/>
      <c r="N123" s="165"/>
      <c r="O123" s="165"/>
      <c r="P123" s="165"/>
      <c r="Q123" s="165"/>
      <c r="R123" s="165"/>
      <c r="S123" s="165"/>
      <c r="T123" s="166"/>
      <c r="AT123" s="160" t="s">
        <v>129</v>
      </c>
      <c r="AU123" s="160" t="s">
        <v>82</v>
      </c>
      <c r="AV123" s="13" t="s">
        <v>82</v>
      </c>
      <c r="AW123" s="13" t="s">
        <v>29</v>
      </c>
      <c r="AX123" s="13" t="s">
        <v>73</v>
      </c>
      <c r="AY123" s="160" t="s">
        <v>121</v>
      </c>
    </row>
    <row r="124" spans="1:65" s="14" customFormat="1">
      <c r="B124" s="167"/>
      <c r="D124" s="159" t="s">
        <v>129</v>
      </c>
      <c r="E124" s="168" t="s">
        <v>1</v>
      </c>
      <c r="F124" s="169" t="s">
        <v>156</v>
      </c>
      <c r="H124" s="170">
        <v>3</v>
      </c>
      <c r="I124" s="171"/>
      <c r="L124" s="167"/>
      <c r="M124" s="172"/>
      <c r="N124" s="173"/>
      <c r="O124" s="173"/>
      <c r="P124" s="173"/>
      <c r="Q124" s="173"/>
      <c r="R124" s="173"/>
      <c r="S124" s="173"/>
      <c r="T124" s="174"/>
      <c r="AT124" s="168" t="s">
        <v>129</v>
      </c>
      <c r="AU124" s="168" t="s">
        <v>82</v>
      </c>
      <c r="AV124" s="14" t="s">
        <v>127</v>
      </c>
      <c r="AW124" s="14" t="s">
        <v>29</v>
      </c>
      <c r="AX124" s="14" t="s">
        <v>30</v>
      </c>
      <c r="AY124" s="168" t="s">
        <v>121</v>
      </c>
    </row>
    <row r="125" spans="1:65" s="2" customFormat="1" ht="16.5" customHeight="1">
      <c r="A125" s="33"/>
      <c r="B125" s="144"/>
      <c r="C125" s="182" t="s">
        <v>82</v>
      </c>
      <c r="D125" s="182" t="s">
        <v>173</v>
      </c>
      <c r="E125" s="183" t="s">
        <v>896</v>
      </c>
      <c r="F125" s="184" t="s">
        <v>897</v>
      </c>
      <c r="G125" s="185" t="s">
        <v>182</v>
      </c>
      <c r="H125" s="186">
        <v>4.5</v>
      </c>
      <c r="I125" s="187"/>
      <c r="J125" s="188">
        <f>ROUND(I125*H125,2)</f>
        <v>0</v>
      </c>
      <c r="K125" s="184" t="s">
        <v>134</v>
      </c>
      <c r="L125" s="189"/>
      <c r="M125" s="190" t="s">
        <v>1</v>
      </c>
      <c r="N125" s="191" t="s">
        <v>38</v>
      </c>
      <c r="O125" s="59"/>
      <c r="P125" s="154">
        <f>O125*H125</f>
        <v>0</v>
      </c>
      <c r="Q125" s="154">
        <v>0.22</v>
      </c>
      <c r="R125" s="154">
        <f>Q125*H125</f>
        <v>0.99</v>
      </c>
      <c r="S125" s="154">
        <v>0</v>
      </c>
      <c r="T125" s="155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6" t="s">
        <v>157</v>
      </c>
      <c r="AT125" s="156" t="s">
        <v>173</v>
      </c>
      <c r="AU125" s="156" t="s">
        <v>82</v>
      </c>
      <c r="AY125" s="18" t="s">
        <v>121</v>
      </c>
      <c r="BE125" s="157">
        <f>IF(N125="základní",J125,0)</f>
        <v>0</v>
      </c>
      <c r="BF125" s="157">
        <f>IF(N125="snížená",J125,0)</f>
        <v>0</v>
      </c>
      <c r="BG125" s="157">
        <f>IF(N125="zákl. přenesená",J125,0)</f>
        <v>0</v>
      </c>
      <c r="BH125" s="157">
        <f>IF(N125="sníž. přenesená",J125,0)</f>
        <v>0</v>
      </c>
      <c r="BI125" s="157">
        <f>IF(N125="nulová",J125,0)</f>
        <v>0</v>
      </c>
      <c r="BJ125" s="18" t="s">
        <v>30</v>
      </c>
      <c r="BK125" s="157">
        <f>ROUND(I125*H125,2)</f>
        <v>0</v>
      </c>
      <c r="BL125" s="18" t="s">
        <v>127</v>
      </c>
      <c r="BM125" s="156" t="s">
        <v>898</v>
      </c>
    </row>
    <row r="126" spans="1:65" s="15" customFormat="1">
      <c r="B126" s="175"/>
      <c r="D126" s="159" t="s">
        <v>129</v>
      </c>
      <c r="E126" s="176" t="s">
        <v>1</v>
      </c>
      <c r="F126" s="177" t="s">
        <v>899</v>
      </c>
      <c r="H126" s="176" t="s">
        <v>1</v>
      </c>
      <c r="I126" s="178"/>
      <c r="L126" s="175"/>
      <c r="M126" s="179"/>
      <c r="N126" s="180"/>
      <c r="O126" s="180"/>
      <c r="P126" s="180"/>
      <c r="Q126" s="180"/>
      <c r="R126" s="180"/>
      <c r="S126" s="180"/>
      <c r="T126" s="181"/>
      <c r="AT126" s="176" t="s">
        <v>129</v>
      </c>
      <c r="AU126" s="176" t="s">
        <v>82</v>
      </c>
      <c r="AV126" s="15" t="s">
        <v>30</v>
      </c>
      <c r="AW126" s="15" t="s">
        <v>29</v>
      </c>
      <c r="AX126" s="15" t="s">
        <v>73</v>
      </c>
      <c r="AY126" s="176" t="s">
        <v>121</v>
      </c>
    </row>
    <row r="127" spans="1:65" s="13" customFormat="1">
      <c r="B127" s="158"/>
      <c r="D127" s="159" t="s">
        <v>129</v>
      </c>
      <c r="E127" s="160" t="s">
        <v>1</v>
      </c>
      <c r="F127" s="161" t="s">
        <v>900</v>
      </c>
      <c r="H127" s="162">
        <v>4.5</v>
      </c>
      <c r="I127" s="163"/>
      <c r="L127" s="158"/>
      <c r="M127" s="164"/>
      <c r="N127" s="165"/>
      <c r="O127" s="165"/>
      <c r="P127" s="165"/>
      <c r="Q127" s="165"/>
      <c r="R127" s="165"/>
      <c r="S127" s="165"/>
      <c r="T127" s="166"/>
      <c r="AT127" s="160" t="s">
        <v>129</v>
      </c>
      <c r="AU127" s="160" t="s">
        <v>82</v>
      </c>
      <c r="AV127" s="13" t="s">
        <v>82</v>
      </c>
      <c r="AW127" s="13" t="s">
        <v>29</v>
      </c>
      <c r="AX127" s="13" t="s">
        <v>73</v>
      </c>
      <c r="AY127" s="160" t="s">
        <v>121</v>
      </c>
    </row>
    <row r="128" spans="1:65" s="2" customFormat="1" ht="24.2" customHeight="1">
      <c r="A128" s="33"/>
      <c r="B128" s="144"/>
      <c r="C128" s="145" t="s">
        <v>136</v>
      </c>
      <c r="D128" s="145" t="s">
        <v>123</v>
      </c>
      <c r="E128" s="146" t="s">
        <v>901</v>
      </c>
      <c r="F128" s="147" t="s">
        <v>902</v>
      </c>
      <c r="G128" s="148" t="s">
        <v>133</v>
      </c>
      <c r="H128" s="149">
        <v>3</v>
      </c>
      <c r="I128" s="150"/>
      <c r="J128" s="151">
        <f>ROUND(I128*H128,2)</f>
        <v>0</v>
      </c>
      <c r="K128" s="147" t="s">
        <v>134</v>
      </c>
      <c r="L128" s="34"/>
      <c r="M128" s="152" t="s">
        <v>1</v>
      </c>
      <c r="N128" s="153" t="s">
        <v>38</v>
      </c>
      <c r="O128" s="59"/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6" t="s">
        <v>127</v>
      </c>
      <c r="AT128" s="156" t="s">
        <v>123</v>
      </c>
      <c r="AU128" s="156" t="s">
        <v>82</v>
      </c>
      <c r="AY128" s="18" t="s">
        <v>121</v>
      </c>
      <c r="BE128" s="157">
        <f>IF(N128="základní",J128,0)</f>
        <v>0</v>
      </c>
      <c r="BF128" s="157">
        <f>IF(N128="snížená",J128,0)</f>
        <v>0</v>
      </c>
      <c r="BG128" s="157">
        <f>IF(N128="zákl. přenesená",J128,0)</f>
        <v>0</v>
      </c>
      <c r="BH128" s="157">
        <f>IF(N128="sníž. přenesená",J128,0)</f>
        <v>0</v>
      </c>
      <c r="BI128" s="157">
        <f>IF(N128="nulová",J128,0)</f>
        <v>0</v>
      </c>
      <c r="BJ128" s="18" t="s">
        <v>30</v>
      </c>
      <c r="BK128" s="157">
        <f>ROUND(I128*H128,2)</f>
        <v>0</v>
      </c>
      <c r="BL128" s="18" t="s">
        <v>127</v>
      </c>
      <c r="BM128" s="156" t="s">
        <v>903</v>
      </c>
    </row>
    <row r="129" spans="1:65" s="13" customFormat="1">
      <c r="B129" s="158"/>
      <c r="D129" s="159" t="s">
        <v>129</v>
      </c>
      <c r="E129" s="160" t="s">
        <v>1</v>
      </c>
      <c r="F129" s="161" t="s">
        <v>895</v>
      </c>
      <c r="H129" s="162">
        <v>3</v>
      </c>
      <c r="I129" s="163"/>
      <c r="L129" s="158"/>
      <c r="M129" s="164"/>
      <c r="N129" s="165"/>
      <c r="O129" s="165"/>
      <c r="P129" s="165"/>
      <c r="Q129" s="165"/>
      <c r="R129" s="165"/>
      <c r="S129" s="165"/>
      <c r="T129" s="166"/>
      <c r="AT129" s="160" t="s">
        <v>129</v>
      </c>
      <c r="AU129" s="160" t="s">
        <v>82</v>
      </c>
      <c r="AV129" s="13" t="s">
        <v>82</v>
      </c>
      <c r="AW129" s="13" t="s">
        <v>29</v>
      </c>
      <c r="AX129" s="13" t="s">
        <v>73</v>
      </c>
      <c r="AY129" s="160" t="s">
        <v>121</v>
      </c>
    </row>
    <row r="130" spans="1:65" s="2" customFormat="1" ht="33" customHeight="1">
      <c r="A130" s="33"/>
      <c r="B130" s="144"/>
      <c r="C130" s="182" t="s">
        <v>127</v>
      </c>
      <c r="D130" s="182" t="s">
        <v>173</v>
      </c>
      <c r="E130" s="183" t="s">
        <v>904</v>
      </c>
      <c r="F130" s="184" t="s">
        <v>905</v>
      </c>
      <c r="G130" s="185" t="s">
        <v>645</v>
      </c>
      <c r="H130" s="186">
        <v>3</v>
      </c>
      <c r="I130" s="187"/>
      <c r="J130" s="188">
        <f>ROUND(I130*H130,2)</f>
        <v>0</v>
      </c>
      <c r="K130" s="184" t="s">
        <v>1</v>
      </c>
      <c r="L130" s="189"/>
      <c r="M130" s="190" t="s">
        <v>1</v>
      </c>
      <c r="N130" s="191" t="s">
        <v>38</v>
      </c>
      <c r="O130" s="59"/>
      <c r="P130" s="154">
        <f>O130*H130</f>
        <v>0</v>
      </c>
      <c r="Q130" s="154">
        <v>0.22</v>
      </c>
      <c r="R130" s="154">
        <f>Q130*H130</f>
        <v>0.66</v>
      </c>
      <c r="S130" s="154">
        <v>0</v>
      </c>
      <c r="T130" s="15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6" t="s">
        <v>157</v>
      </c>
      <c r="AT130" s="156" t="s">
        <v>173</v>
      </c>
      <c r="AU130" s="156" t="s">
        <v>82</v>
      </c>
      <c r="AY130" s="18" t="s">
        <v>121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8" t="s">
        <v>30</v>
      </c>
      <c r="BK130" s="157">
        <f>ROUND(I130*H130,2)</f>
        <v>0</v>
      </c>
      <c r="BL130" s="18" t="s">
        <v>127</v>
      </c>
      <c r="BM130" s="156" t="s">
        <v>906</v>
      </c>
    </row>
    <row r="131" spans="1:65" s="13" customFormat="1">
      <c r="B131" s="158"/>
      <c r="D131" s="159" t="s">
        <v>129</v>
      </c>
      <c r="E131" s="160" t="s">
        <v>1</v>
      </c>
      <c r="F131" s="161" t="s">
        <v>895</v>
      </c>
      <c r="H131" s="162">
        <v>3</v>
      </c>
      <c r="I131" s="163"/>
      <c r="L131" s="158"/>
      <c r="M131" s="164"/>
      <c r="N131" s="165"/>
      <c r="O131" s="165"/>
      <c r="P131" s="165"/>
      <c r="Q131" s="165"/>
      <c r="R131" s="165"/>
      <c r="S131" s="165"/>
      <c r="T131" s="166"/>
      <c r="AT131" s="160" t="s">
        <v>129</v>
      </c>
      <c r="AU131" s="160" t="s">
        <v>82</v>
      </c>
      <c r="AV131" s="13" t="s">
        <v>82</v>
      </c>
      <c r="AW131" s="13" t="s">
        <v>29</v>
      </c>
      <c r="AX131" s="13" t="s">
        <v>73</v>
      </c>
      <c r="AY131" s="160" t="s">
        <v>121</v>
      </c>
    </row>
    <row r="132" spans="1:65" s="2" customFormat="1" ht="24.2" customHeight="1">
      <c r="A132" s="33"/>
      <c r="B132" s="144"/>
      <c r="C132" s="145" t="s">
        <v>143</v>
      </c>
      <c r="D132" s="145" t="s">
        <v>123</v>
      </c>
      <c r="E132" s="146" t="s">
        <v>907</v>
      </c>
      <c r="F132" s="147" t="s">
        <v>908</v>
      </c>
      <c r="G132" s="148" t="s">
        <v>133</v>
      </c>
      <c r="H132" s="149">
        <v>3</v>
      </c>
      <c r="I132" s="150"/>
      <c r="J132" s="151">
        <f>ROUND(I132*H132,2)</f>
        <v>0</v>
      </c>
      <c r="K132" s="147" t="s">
        <v>1</v>
      </c>
      <c r="L132" s="34"/>
      <c r="M132" s="152" t="s">
        <v>1</v>
      </c>
      <c r="N132" s="153" t="s">
        <v>38</v>
      </c>
      <c r="O132" s="59"/>
      <c r="P132" s="154">
        <f>O132*H132</f>
        <v>0</v>
      </c>
      <c r="Q132" s="154">
        <v>6.0000000000000002E-5</v>
      </c>
      <c r="R132" s="154">
        <f>Q132*H132</f>
        <v>1.8000000000000001E-4</v>
      </c>
      <c r="S132" s="154">
        <v>0</v>
      </c>
      <c r="T132" s="155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6" t="s">
        <v>127</v>
      </c>
      <c r="AT132" s="156" t="s">
        <v>123</v>
      </c>
      <c r="AU132" s="156" t="s">
        <v>82</v>
      </c>
      <c r="AY132" s="18" t="s">
        <v>121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8" t="s">
        <v>30</v>
      </c>
      <c r="BK132" s="157">
        <f>ROUND(I132*H132,2)</f>
        <v>0</v>
      </c>
      <c r="BL132" s="18" t="s">
        <v>127</v>
      </c>
      <c r="BM132" s="156" t="s">
        <v>909</v>
      </c>
    </row>
    <row r="133" spans="1:65" s="13" customFormat="1">
      <c r="B133" s="158"/>
      <c r="D133" s="159" t="s">
        <v>129</v>
      </c>
      <c r="E133" s="160" t="s">
        <v>1</v>
      </c>
      <c r="F133" s="161" t="s">
        <v>895</v>
      </c>
      <c r="H133" s="162">
        <v>3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129</v>
      </c>
      <c r="AU133" s="160" t="s">
        <v>82</v>
      </c>
      <c r="AV133" s="13" t="s">
        <v>82</v>
      </c>
      <c r="AW133" s="13" t="s">
        <v>29</v>
      </c>
      <c r="AX133" s="13" t="s">
        <v>73</v>
      </c>
      <c r="AY133" s="160" t="s">
        <v>121</v>
      </c>
    </row>
    <row r="134" spans="1:65" s="2" customFormat="1" ht="24.2" customHeight="1">
      <c r="A134" s="33"/>
      <c r="B134" s="144"/>
      <c r="C134" s="145" t="s">
        <v>147</v>
      </c>
      <c r="D134" s="145" t="s">
        <v>123</v>
      </c>
      <c r="E134" s="146" t="s">
        <v>910</v>
      </c>
      <c r="F134" s="147" t="s">
        <v>911</v>
      </c>
      <c r="G134" s="148" t="s">
        <v>133</v>
      </c>
      <c r="H134" s="149">
        <v>3</v>
      </c>
      <c r="I134" s="150"/>
      <c r="J134" s="151">
        <f>ROUND(I134*H134,2)</f>
        <v>0</v>
      </c>
      <c r="K134" s="147" t="s">
        <v>134</v>
      </c>
      <c r="L134" s="34"/>
      <c r="M134" s="152" t="s">
        <v>1</v>
      </c>
      <c r="N134" s="153" t="s">
        <v>38</v>
      </c>
      <c r="O134" s="59"/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6" t="s">
        <v>127</v>
      </c>
      <c r="AT134" s="156" t="s">
        <v>123</v>
      </c>
      <c r="AU134" s="156" t="s">
        <v>82</v>
      </c>
      <c r="AY134" s="18" t="s">
        <v>121</v>
      </c>
      <c r="BE134" s="157">
        <f>IF(N134="základní",J134,0)</f>
        <v>0</v>
      </c>
      <c r="BF134" s="157">
        <f>IF(N134="snížená",J134,0)</f>
        <v>0</v>
      </c>
      <c r="BG134" s="157">
        <f>IF(N134="zákl. přenesená",J134,0)</f>
        <v>0</v>
      </c>
      <c r="BH134" s="157">
        <f>IF(N134="sníž. přenesená",J134,0)</f>
        <v>0</v>
      </c>
      <c r="BI134" s="157">
        <f>IF(N134="nulová",J134,0)</f>
        <v>0</v>
      </c>
      <c r="BJ134" s="18" t="s">
        <v>30</v>
      </c>
      <c r="BK134" s="157">
        <f>ROUND(I134*H134,2)</f>
        <v>0</v>
      </c>
      <c r="BL134" s="18" t="s">
        <v>127</v>
      </c>
      <c r="BM134" s="156" t="s">
        <v>912</v>
      </c>
    </row>
    <row r="135" spans="1:65" s="13" customFormat="1">
      <c r="B135" s="158"/>
      <c r="D135" s="159" t="s">
        <v>129</v>
      </c>
      <c r="E135" s="160" t="s">
        <v>1</v>
      </c>
      <c r="F135" s="161" t="s">
        <v>895</v>
      </c>
      <c r="H135" s="162">
        <v>3</v>
      </c>
      <c r="I135" s="163"/>
      <c r="L135" s="158"/>
      <c r="M135" s="164"/>
      <c r="N135" s="165"/>
      <c r="O135" s="165"/>
      <c r="P135" s="165"/>
      <c r="Q135" s="165"/>
      <c r="R135" s="165"/>
      <c r="S135" s="165"/>
      <c r="T135" s="166"/>
      <c r="AT135" s="160" t="s">
        <v>129</v>
      </c>
      <c r="AU135" s="160" t="s">
        <v>82</v>
      </c>
      <c r="AV135" s="13" t="s">
        <v>82</v>
      </c>
      <c r="AW135" s="13" t="s">
        <v>29</v>
      </c>
      <c r="AX135" s="13" t="s">
        <v>73</v>
      </c>
      <c r="AY135" s="160" t="s">
        <v>121</v>
      </c>
    </row>
    <row r="136" spans="1:65" s="2" customFormat="1" ht="24.2" customHeight="1">
      <c r="A136" s="33"/>
      <c r="B136" s="144"/>
      <c r="C136" s="145" t="s">
        <v>151</v>
      </c>
      <c r="D136" s="145" t="s">
        <v>123</v>
      </c>
      <c r="E136" s="146" t="s">
        <v>913</v>
      </c>
      <c r="F136" s="147" t="s">
        <v>914</v>
      </c>
      <c r="G136" s="148" t="s">
        <v>133</v>
      </c>
      <c r="H136" s="149">
        <v>18</v>
      </c>
      <c r="I136" s="150"/>
      <c r="J136" s="151">
        <f>ROUND(I136*H136,2)</f>
        <v>0</v>
      </c>
      <c r="K136" s="147" t="s">
        <v>134</v>
      </c>
      <c r="L136" s="34"/>
      <c r="M136" s="152" t="s">
        <v>1</v>
      </c>
      <c r="N136" s="153" t="s">
        <v>38</v>
      </c>
      <c r="O136" s="59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6" t="s">
        <v>127</v>
      </c>
      <c r="AT136" s="156" t="s">
        <v>123</v>
      </c>
      <c r="AU136" s="156" t="s">
        <v>82</v>
      </c>
      <c r="AY136" s="18" t="s">
        <v>121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8" t="s">
        <v>30</v>
      </c>
      <c r="BK136" s="157">
        <f>ROUND(I136*H136,2)</f>
        <v>0</v>
      </c>
      <c r="BL136" s="18" t="s">
        <v>127</v>
      </c>
      <c r="BM136" s="156" t="s">
        <v>915</v>
      </c>
    </row>
    <row r="137" spans="1:65" s="13" customFormat="1">
      <c r="B137" s="158"/>
      <c r="D137" s="159" t="s">
        <v>129</v>
      </c>
      <c r="E137" s="160" t="s">
        <v>1</v>
      </c>
      <c r="F137" s="161" t="s">
        <v>916</v>
      </c>
      <c r="H137" s="162">
        <v>18</v>
      </c>
      <c r="I137" s="163"/>
      <c r="L137" s="158"/>
      <c r="M137" s="164"/>
      <c r="N137" s="165"/>
      <c r="O137" s="165"/>
      <c r="P137" s="165"/>
      <c r="Q137" s="165"/>
      <c r="R137" s="165"/>
      <c r="S137" s="165"/>
      <c r="T137" s="166"/>
      <c r="AT137" s="160" t="s">
        <v>129</v>
      </c>
      <c r="AU137" s="160" t="s">
        <v>82</v>
      </c>
      <c r="AV137" s="13" t="s">
        <v>82</v>
      </c>
      <c r="AW137" s="13" t="s">
        <v>29</v>
      </c>
      <c r="AX137" s="13" t="s">
        <v>73</v>
      </c>
      <c r="AY137" s="160" t="s">
        <v>121</v>
      </c>
    </row>
    <row r="138" spans="1:65" s="2" customFormat="1" ht="24.2" customHeight="1">
      <c r="A138" s="33"/>
      <c r="B138" s="144"/>
      <c r="C138" s="145" t="s">
        <v>157</v>
      </c>
      <c r="D138" s="145" t="s">
        <v>123</v>
      </c>
      <c r="E138" s="146" t="s">
        <v>917</v>
      </c>
      <c r="F138" s="147" t="s">
        <v>918</v>
      </c>
      <c r="G138" s="148" t="s">
        <v>133</v>
      </c>
      <c r="H138" s="149">
        <v>3</v>
      </c>
      <c r="I138" s="150"/>
      <c r="J138" s="151">
        <f>ROUND(I138*H138,2)</f>
        <v>0</v>
      </c>
      <c r="K138" s="147" t="s">
        <v>1</v>
      </c>
      <c r="L138" s="34"/>
      <c r="M138" s="152" t="s">
        <v>1</v>
      </c>
      <c r="N138" s="153" t="s">
        <v>38</v>
      </c>
      <c r="O138" s="59"/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6" t="s">
        <v>127</v>
      </c>
      <c r="AT138" s="156" t="s">
        <v>123</v>
      </c>
      <c r="AU138" s="156" t="s">
        <v>82</v>
      </c>
      <c r="AY138" s="18" t="s">
        <v>121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8" t="s">
        <v>30</v>
      </c>
      <c r="BK138" s="157">
        <f>ROUND(I138*H138,2)</f>
        <v>0</v>
      </c>
      <c r="BL138" s="18" t="s">
        <v>127</v>
      </c>
      <c r="BM138" s="156" t="s">
        <v>919</v>
      </c>
    </row>
    <row r="139" spans="1:65" s="13" customFormat="1">
      <c r="B139" s="158"/>
      <c r="D139" s="159" t="s">
        <v>129</v>
      </c>
      <c r="E139" s="160" t="s">
        <v>1</v>
      </c>
      <c r="F139" s="161" t="s">
        <v>895</v>
      </c>
      <c r="H139" s="162">
        <v>3</v>
      </c>
      <c r="I139" s="163"/>
      <c r="L139" s="158"/>
      <c r="M139" s="164"/>
      <c r="N139" s="165"/>
      <c r="O139" s="165"/>
      <c r="P139" s="165"/>
      <c r="Q139" s="165"/>
      <c r="R139" s="165"/>
      <c r="S139" s="165"/>
      <c r="T139" s="166"/>
      <c r="AT139" s="160" t="s">
        <v>129</v>
      </c>
      <c r="AU139" s="160" t="s">
        <v>82</v>
      </c>
      <c r="AV139" s="13" t="s">
        <v>82</v>
      </c>
      <c r="AW139" s="13" t="s">
        <v>29</v>
      </c>
      <c r="AX139" s="13" t="s">
        <v>73</v>
      </c>
      <c r="AY139" s="160" t="s">
        <v>121</v>
      </c>
    </row>
    <row r="140" spans="1:65" s="2" customFormat="1" ht="24.2" customHeight="1">
      <c r="A140" s="33"/>
      <c r="B140" s="144"/>
      <c r="C140" s="145" t="s">
        <v>159</v>
      </c>
      <c r="D140" s="145" t="s">
        <v>123</v>
      </c>
      <c r="E140" s="146" t="s">
        <v>920</v>
      </c>
      <c r="F140" s="147" t="s">
        <v>921</v>
      </c>
      <c r="G140" s="148" t="s">
        <v>645</v>
      </c>
      <c r="H140" s="149">
        <v>3</v>
      </c>
      <c r="I140" s="150"/>
      <c r="J140" s="151">
        <f>ROUND(I140*H140,2)</f>
        <v>0</v>
      </c>
      <c r="K140" s="147" t="s">
        <v>1</v>
      </c>
      <c r="L140" s="34"/>
      <c r="M140" s="152" t="s">
        <v>1</v>
      </c>
      <c r="N140" s="153" t="s">
        <v>38</v>
      </c>
      <c r="O140" s="59"/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6" t="s">
        <v>127</v>
      </c>
      <c r="AT140" s="156" t="s">
        <v>123</v>
      </c>
      <c r="AU140" s="156" t="s">
        <v>82</v>
      </c>
      <c r="AY140" s="18" t="s">
        <v>121</v>
      </c>
      <c r="BE140" s="157">
        <f>IF(N140="základní",J140,0)</f>
        <v>0</v>
      </c>
      <c r="BF140" s="157">
        <f>IF(N140="snížená",J140,0)</f>
        <v>0</v>
      </c>
      <c r="BG140" s="157">
        <f>IF(N140="zákl. přenesená",J140,0)</f>
        <v>0</v>
      </c>
      <c r="BH140" s="157">
        <f>IF(N140="sníž. přenesená",J140,0)</f>
        <v>0</v>
      </c>
      <c r="BI140" s="157">
        <f>IF(N140="nulová",J140,0)</f>
        <v>0</v>
      </c>
      <c r="BJ140" s="18" t="s">
        <v>30</v>
      </c>
      <c r="BK140" s="157">
        <f>ROUND(I140*H140,2)</f>
        <v>0</v>
      </c>
      <c r="BL140" s="18" t="s">
        <v>127</v>
      </c>
      <c r="BM140" s="156" t="s">
        <v>922</v>
      </c>
    </row>
    <row r="141" spans="1:65" s="13" customFormat="1">
      <c r="B141" s="158"/>
      <c r="D141" s="159" t="s">
        <v>129</v>
      </c>
      <c r="E141" s="160" t="s">
        <v>1</v>
      </c>
      <c r="F141" s="161" t="s">
        <v>895</v>
      </c>
      <c r="H141" s="162">
        <v>3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129</v>
      </c>
      <c r="AU141" s="160" t="s">
        <v>82</v>
      </c>
      <c r="AV141" s="13" t="s">
        <v>82</v>
      </c>
      <c r="AW141" s="13" t="s">
        <v>29</v>
      </c>
      <c r="AX141" s="13" t="s">
        <v>73</v>
      </c>
      <c r="AY141" s="160" t="s">
        <v>121</v>
      </c>
    </row>
    <row r="142" spans="1:65" s="2" customFormat="1" ht="24.2" customHeight="1">
      <c r="A142" s="33"/>
      <c r="B142" s="144"/>
      <c r="C142" s="145" t="s">
        <v>163</v>
      </c>
      <c r="D142" s="145" t="s">
        <v>123</v>
      </c>
      <c r="E142" s="146" t="s">
        <v>923</v>
      </c>
      <c r="F142" s="147" t="s">
        <v>924</v>
      </c>
      <c r="G142" s="148" t="s">
        <v>133</v>
      </c>
      <c r="H142" s="149">
        <v>18</v>
      </c>
      <c r="I142" s="150"/>
      <c r="J142" s="151">
        <f>ROUND(I142*H142,2)</f>
        <v>0</v>
      </c>
      <c r="K142" s="147" t="s">
        <v>134</v>
      </c>
      <c r="L142" s="34"/>
      <c r="M142" s="152" t="s">
        <v>1</v>
      </c>
      <c r="N142" s="153" t="s">
        <v>38</v>
      </c>
      <c r="O142" s="59"/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6" t="s">
        <v>127</v>
      </c>
      <c r="AT142" s="156" t="s">
        <v>123</v>
      </c>
      <c r="AU142" s="156" t="s">
        <v>82</v>
      </c>
      <c r="AY142" s="18" t="s">
        <v>121</v>
      </c>
      <c r="BE142" s="157">
        <f>IF(N142="základní",J142,0)</f>
        <v>0</v>
      </c>
      <c r="BF142" s="157">
        <f>IF(N142="snížená",J142,0)</f>
        <v>0</v>
      </c>
      <c r="BG142" s="157">
        <f>IF(N142="zákl. přenesená",J142,0)</f>
        <v>0</v>
      </c>
      <c r="BH142" s="157">
        <f>IF(N142="sníž. přenesená",J142,0)</f>
        <v>0</v>
      </c>
      <c r="BI142" s="157">
        <f>IF(N142="nulová",J142,0)</f>
        <v>0</v>
      </c>
      <c r="BJ142" s="18" t="s">
        <v>30</v>
      </c>
      <c r="BK142" s="157">
        <f>ROUND(I142*H142,2)</f>
        <v>0</v>
      </c>
      <c r="BL142" s="18" t="s">
        <v>127</v>
      </c>
      <c r="BM142" s="156" t="s">
        <v>925</v>
      </c>
    </row>
    <row r="143" spans="1:65" s="13" customFormat="1">
      <c r="B143" s="158"/>
      <c r="D143" s="159" t="s">
        <v>129</v>
      </c>
      <c r="E143" s="160" t="s">
        <v>1</v>
      </c>
      <c r="F143" s="161" t="s">
        <v>916</v>
      </c>
      <c r="H143" s="162">
        <v>18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129</v>
      </c>
      <c r="AU143" s="160" t="s">
        <v>82</v>
      </c>
      <c r="AV143" s="13" t="s">
        <v>82</v>
      </c>
      <c r="AW143" s="13" t="s">
        <v>29</v>
      </c>
      <c r="AX143" s="13" t="s">
        <v>73</v>
      </c>
      <c r="AY143" s="160" t="s">
        <v>121</v>
      </c>
    </row>
    <row r="144" spans="1:65" s="2" customFormat="1" ht="24.2" customHeight="1">
      <c r="A144" s="33"/>
      <c r="B144" s="144"/>
      <c r="C144" s="145" t="s">
        <v>167</v>
      </c>
      <c r="D144" s="145" t="s">
        <v>123</v>
      </c>
      <c r="E144" s="146" t="s">
        <v>926</v>
      </c>
      <c r="F144" s="147" t="s">
        <v>927</v>
      </c>
      <c r="G144" s="148" t="s">
        <v>126</v>
      </c>
      <c r="H144" s="149">
        <v>2.4</v>
      </c>
      <c r="I144" s="150"/>
      <c r="J144" s="151">
        <f>ROUND(I144*H144,2)</f>
        <v>0</v>
      </c>
      <c r="K144" s="147" t="s">
        <v>134</v>
      </c>
      <c r="L144" s="34"/>
      <c r="M144" s="152" t="s">
        <v>1</v>
      </c>
      <c r="N144" s="153" t="s">
        <v>38</v>
      </c>
      <c r="O144" s="59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6" t="s">
        <v>127</v>
      </c>
      <c r="AT144" s="156" t="s">
        <v>123</v>
      </c>
      <c r="AU144" s="156" t="s">
        <v>82</v>
      </c>
      <c r="AY144" s="18" t="s">
        <v>121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8" t="s">
        <v>30</v>
      </c>
      <c r="BK144" s="157">
        <f>ROUND(I144*H144,2)</f>
        <v>0</v>
      </c>
      <c r="BL144" s="18" t="s">
        <v>127</v>
      </c>
      <c r="BM144" s="156" t="s">
        <v>928</v>
      </c>
    </row>
    <row r="145" spans="1:65" s="13" customFormat="1">
      <c r="B145" s="158"/>
      <c r="D145" s="159" t="s">
        <v>129</v>
      </c>
      <c r="E145" s="160" t="s">
        <v>1</v>
      </c>
      <c r="F145" s="161" t="s">
        <v>929</v>
      </c>
      <c r="H145" s="162">
        <v>2.4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129</v>
      </c>
      <c r="AU145" s="160" t="s">
        <v>82</v>
      </c>
      <c r="AV145" s="13" t="s">
        <v>82</v>
      </c>
      <c r="AW145" s="13" t="s">
        <v>29</v>
      </c>
      <c r="AX145" s="13" t="s">
        <v>73</v>
      </c>
      <c r="AY145" s="160" t="s">
        <v>121</v>
      </c>
    </row>
    <row r="146" spans="1:65" s="2" customFormat="1" ht="16.5" customHeight="1">
      <c r="A146" s="33"/>
      <c r="B146" s="144"/>
      <c r="C146" s="182" t="s">
        <v>8</v>
      </c>
      <c r="D146" s="182" t="s">
        <v>173</v>
      </c>
      <c r="E146" s="183" t="s">
        <v>930</v>
      </c>
      <c r="F146" s="184" t="s">
        <v>931</v>
      </c>
      <c r="G146" s="185" t="s">
        <v>182</v>
      </c>
      <c r="H146" s="186">
        <v>0.252</v>
      </c>
      <c r="I146" s="187"/>
      <c r="J146" s="188">
        <f>ROUND(I146*H146,2)</f>
        <v>0</v>
      </c>
      <c r="K146" s="184" t="s">
        <v>134</v>
      </c>
      <c r="L146" s="189"/>
      <c r="M146" s="190" t="s">
        <v>1</v>
      </c>
      <c r="N146" s="191" t="s">
        <v>38</v>
      </c>
      <c r="O146" s="59"/>
      <c r="P146" s="154">
        <f>O146*H146</f>
        <v>0</v>
      </c>
      <c r="Q146" s="154">
        <v>0.2</v>
      </c>
      <c r="R146" s="154">
        <f>Q146*H146</f>
        <v>5.04E-2</v>
      </c>
      <c r="S146" s="154">
        <v>0</v>
      </c>
      <c r="T146" s="155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6" t="s">
        <v>157</v>
      </c>
      <c r="AT146" s="156" t="s">
        <v>173</v>
      </c>
      <c r="AU146" s="156" t="s">
        <v>82</v>
      </c>
      <c r="AY146" s="18" t="s">
        <v>121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8" t="s">
        <v>30</v>
      </c>
      <c r="BK146" s="157">
        <f>ROUND(I146*H146,2)</f>
        <v>0</v>
      </c>
      <c r="BL146" s="18" t="s">
        <v>127</v>
      </c>
      <c r="BM146" s="156" t="s">
        <v>932</v>
      </c>
    </row>
    <row r="147" spans="1:65" s="13" customFormat="1">
      <c r="B147" s="158"/>
      <c r="D147" s="159" t="s">
        <v>129</v>
      </c>
      <c r="E147" s="160" t="s">
        <v>1</v>
      </c>
      <c r="F147" s="161" t="s">
        <v>933</v>
      </c>
      <c r="H147" s="162">
        <v>0.252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129</v>
      </c>
      <c r="AU147" s="160" t="s">
        <v>82</v>
      </c>
      <c r="AV147" s="13" t="s">
        <v>82</v>
      </c>
      <c r="AW147" s="13" t="s">
        <v>29</v>
      </c>
      <c r="AX147" s="13" t="s">
        <v>73</v>
      </c>
      <c r="AY147" s="160" t="s">
        <v>121</v>
      </c>
    </row>
    <row r="148" spans="1:65" s="2" customFormat="1" ht="24.2" customHeight="1">
      <c r="A148" s="33"/>
      <c r="B148" s="144"/>
      <c r="C148" s="145" t="s">
        <v>179</v>
      </c>
      <c r="D148" s="145" t="s">
        <v>123</v>
      </c>
      <c r="E148" s="146" t="s">
        <v>934</v>
      </c>
      <c r="F148" s="147" t="s">
        <v>935</v>
      </c>
      <c r="G148" s="148" t="s">
        <v>176</v>
      </c>
      <c r="H148" s="149">
        <v>1.7999999999999999E-2</v>
      </c>
      <c r="I148" s="150"/>
      <c r="J148" s="151">
        <f>ROUND(I148*H148,2)</f>
        <v>0</v>
      </c>
      <c r="K148" s="147" t="s">
        <v>134</v>
      </c>
      <c r="L148" s="34"/>
      <c r="M148" s="152" t="s">
        <v>1</v>
      </c>
      <c r="N148" s="153" t="s">
        <v>38</v>
      </c>
      <c r="O148" s="59"/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6" t="s">
        <v>127</v>
      </c>
      <c r="AT148" s="156" t="s">
        <v>123</v>
      </c>
      <c r="AU148" s="156" t="s">
        <v>82</v>
      </c>
      <c r="AY148" s="18" t="s">
        <v>121</v>
      </c>
      <c r="BE148" s="157">
        <f>IF(N148="základní",J148,0)</f>
        <v>0</v>
      </c>
      <c r="BF148" s="157">
        <f>IF(N148="snížená",J148,0)</f>
        <v>0</v>
      </c>
      <c r="BG148" s="157">
        <f>IF(N148="zákl. přenesená",J148,0)</f>
        <v>0</v>
      </c>
      <c r="BH148" s="157">
        <f>IF(N148="sníž. přenesená",J148,0)</f>
        <v>0</v>
      </c>
      <c r="BI148" s="157">
        <f>IF(N148="nulová",J148,0)</f>
        <v>0</v>
      </c>
      <c r="BJ148" s="18" t="s">
        <v>30</v>
      </c>
      <c r="BK148" s="157">
        <f>ROUND(I148*H148,2)</f>
        <v>0</v>
      </c>
      <c r="BL148" s="18" t="s">
        <v>127</v>
      </c>
      <c r="BM148" s="156" t="s">
        <v>936</v>
      </c>
    </row>
    <row r="149" spans="1:65" s="13" customFormat="1">
      <c r="B149" s="158"/>
      <c r="D149" s="159" t="s">
        <v>129</v>
      </c>
      <c r="E149" s="160" t="s">
        <v>1</v>
      </c>
      <c r="F149" s="161" t="s">
        <v>937</v>
      </c>
      <c r="H149" s="162">
        <v>1.7999999999999999E-2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129</v>
      </c>
      <c r="AU149" s="160" t="s">
        <v>82</v>
      </c>
      <c r="AV149" s="13" t="s">
        <v>82</v>
      </c>
      <c r="AW149" s="13" t="s">
        <v>29</v>
      </c>
      <c r="AX149" s="13" t="s">
        <v>73</v>
      </c>
      <c r="AY149" s="160" t="s">
        <v>121</v>
      </c>
    </row>
    <row r="150" spans="1:65" s="2" customFormat="1" ht="16.5" customHeight="1">
      <c r="A150" s="33"/>
      <c r="B150" s="144"/>
      <c r="C150" s="145" t="s">
        <v>185</v>
      </c>
      <c r="D150" s="145" t="s">
        <v>123</v>
      </c>
      <c r="E150" s="146" t="s">
        <v>938</v>
      </c>
      <c r="F150" s="147" t="s">
        <v>939</v>
      </c>
      <c r="G150" s="148" t="s">
        <v>645</v>
      </c>
      <c r="H150" s="149">
        <v>9</v>
      </c>
      <c r="I150" s="150"/>
      <c r="J150" s="151">
        <f>ROUND(I150*H150,2)</f>
        <v>0</v>
      </c>
      <c r="K150" s="147" t="s">
        <v>1</v>
      </c>
      <c r="L150" s="34"/>
      <c r="M150" s="152" t="s">
        <v>1</v>
      </c>
      <c r="N150" s="153" t="s">
        <v>38</v>
      </c>
      <c r="O150" s="59"/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6" t="s">
        <v>127</v>
      </c>
      <c r="AT150" s="156" t="s">
        <v>123</v>
      </c>
      <c r="AU150" s="156" t="s">
        <v>82</v>
      </c>
      <c r="AY150" s="18" t="s">
        <v>121</v>
      </c>
      <c r="BE150" s="157">
        <f>IF(N150="základní",J150,0)</f>
        <v>0</v>
      </c>
      <c r="BF150" s="157">
        <f>IF(N150="snížená",J150,0)</f>
        <v>0</v>
      </c>
      <c r="BG150" s="157">
        <f>IF(N150="zákl. přenesená",J150,0)</f>
        <v>0</v>
      </c>
      <c r="BH150" s="157">
        <f>IF(N150="sníž. přenesená",J150,0)</f>
        <v>0</v>
      </c>
      <c r="BI150" s="157">
        <f>IF(N150="nulová",J150,0)</f>
        <v>0</v>
      </c>
      <c r="BJ150" s="18" t="s">
        <v>30</v>
      </c>
      <c r="BK150" s="157">
        <f>ROUND(I150*H150,2)</f>
        <v>0</v>
      </c>
      <c r="BL150" s="18" t="s">
        <v>127</v>
      </c>
      <c r="BM150" s="156" t="s">
        <v>940</v>
      </c>
    </row>
    <row r="151" spans="1:65" s="13" customFormat="1">
      <c r="B151" s="158"/>
      <c r="D151" s="159" t="s">
        <v>129</v>
      </c>
      <c r="E151" s="160" t="s">
        <v>1</v>
      </c>
      <c r="F151" s="161" t="s">
        <v>941</v>
      </c>
      <c r="H151" s="162">
        <v>9</v>
      </c>
      <c r="I151" s="163"/>
      <c r="L151" s="158"/>
      <c r="M151" s="164"/>
      <c r="N151" s="165"/>
      <c r="O151" s="165"/>
      <c r="P151" s="165"/>
      <c r="Q151" s="165"/>
      <c r="R151" s="165"/>
      <c r="S151" s="165"/>
      <c r="T151" s="166"/>
      <c r="AT151" s="160" t="s">
        <v>129</v>
      </c>
      <c r="AU151" s="160" t="s">
        <v>82</v>
      </c>
      <c r="AV151" s="13" t="s">
        <v>82</v>
      </c>
      <c r="AW151" s="13" t="s">
        <v>29</v>
      </c>
      <c r="AX151" s="13" t="s">
        <v>73</v>
      </c>
      <c r="AY151" s="160" t="s">
        <v>121</v>
      </c>
    </row>
    <row r="152" spans="1:65" s="2" customFormat="1" ht="16.5" customHeight="1">
      <c r="A152" s="33"/>
      <c r="B152" s="144"/>
      <c r="C152" s="145" t="s">
        <v>189</v>
      </c>
      <c r="D152" s="145" t="s">
        <v>123</v>
      </c>
      <c r="E152" s="146" t="s">
        <v>942</v>
      </c>
      <c r="F152" s="147" t="s">
        <v>943</v>
      </c>
      <c r="G152" s="148" t="s">
        <v>182</v>
      </c>
      <c r="H152" s="149">
        <v>7.2</v>
      </c>
      <c r="I152" s="150"/>
      <c r="J152" s="151">
        <f>ROUND(I152*H152,2)</f>
        <v>0</v>
      </c>
      <c r="K152" s="147" t="s">
        <v>134</v>
      </c>
      <c r="L152" s="34"/>
      <c r="M152" s="152" t="s">
        <v>1</v>
      </c>
      <c r="N152" s="153" t="s">
        <v>38</v>
      </c>
      <c r="O152" s="59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6" t="s">
        <v>127</v>
      </c>
      <c r="AT152" s="156" t="s">
        <v>123</v>
      </c>
      <c r="AU152" s="156" t="s">
        <v>82</v>
      </c>
      <c r="AY152" s="18" t="s">
        <v>121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8" t="s">
        <v>30</v>
      </c>
      <c r="BK152" s="157">
        <f>ROUND(I152*H152,2)</f>
        <v>0</v>
      </c>
      <c r="BL152" s="18" t="s">
        <v>127</v>
      </c>
      <c r="BM152" s="156" t="s">
        <v>944</v>
      </c>
    </row>
    <row r="153" spans="1:65" s="15" customFormat="1">
      <c r="B153" s="175"/>
      <c r="D153" s="159" t="s">
        <v>129</v>
      </c>
      <c r="E153" s="176" t="s">
        <v>1</v>
      </c>
      <c r="F153" s="177" t="s">
        <v>945</v>
      </c>
      <c r="H153" s="176" t="s">
        <v>1</v>
      </c>
      <c r="I153" s="178"/>
      <c r="L153" s="175"/>
      <c r="M153" s="179"/>
      <c r="N153" s="180"/>
      <c r="O153" s="180"/>
      <c r="P153" s="180"/>
      <c r="Q153" s="180"/>
      <c r="R153" s="180"/>
      <c r="S153" s="180"/>
      <c r="T153" s="181"/>
      <c r="AT153" s="176" t="s">
        <v>129</v>
      </c>
      <c r="AU153" s="176" t="s">
        <v>82</v>
      </c>
      <c r="AV153" s="15" t="s">
        <v>30</v>
      </c>
      <c r="AW153" s="15" t="s">
        <v>29</v>
      </c>
      <c r="AX153" s="15" t="s">
        <v>73</v>
      </c>
      <c r="AY153" s="176" t="s">
        <v>121</v>
      </c>
    </row>
    <row r="154" spans="1:65" s="13" customFormat="1">
      <c r="B154" s="158"/>
      <c r="D154" s="159" t="s">
        <v>129</v>
      </c>
      <c r="E154" s="160" t="s">
        <v>1</v>
      </c>
      <c r="F154" s="161" t="s">
        <v>946</v>
      </c>
      <c r="H154" s="162">
        <v>7.2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129</v>
      </c>
      <c r="AU154" s="160" t="s">
        <v>82</v>
      </c>
      <c r="AV154" s="13" t="s">
        <v>82</v>
      </c>
      <c r="AW154" s="13" t="s">
        <v>29</v>
      </c>
      <c r="AX154" s="13" t="s">
        <v>73</v>
      </c>
      <c r="AY154" s="160" t="s">
        <v>121</v>
      </c>
    </row>
    <row r="155" spans="1:65" s="2" customFormat="1" ht="21.75" customHeight="1">
      <c r="A155" s="33"/>
      <c r="B155" s="144"/>
      <c r="C155" s="145" t="s">
        <v>195</v>
      </c>
      <c r="D155" s="145" t="s">
        <v>123</v>
      </c>
      <c r="E155" s="146" t="s">
        <v>947</v>
      </c>
      <c r="F155" s="147" t="s">
        <v>948</v>
      </c>
      <c r="G155" s="148" t="s">
        <v>182</v>
      </c>
      <c r="H155" s="149">
        <v>7.2</v>
      </c>
      <c r="I155" s="150"/>
      <c r="J155" s="151">
        <f>ROUND(I155*H155,2)</f>
        <v>0</v>
      </c>
      <c r="K155" s="147" t="s">
        <v>134</v>
      </c>
      <c r="L155" s="34"/>
      <c r="M155" s="152" t="s">
        <v>1</v>
      </c>
      <c r="N155" s="153" t="s">
        <v>38</v>
      </c>
      <c r="O155" s="59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6" t="s">
        <v>127</v>
      </c>
      <c r="AT155" s="156" t="s">
        <v>123</v>
      </c>
      <c r="AU155" s="156" t="s">
        <v>82</v>
      </c>
      <c r="AY155" s="18" t="s">
        <v>121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8" t="s">
        <v>30</v>
      </c>
      <c r="BK155" s="157">
        <f>ROUND(I155*H155,2)</f>
        <v>0</v>
      </c>
      <c r="BL155" s="18" t="s">
        <v>127</v>
      </c>
      <c r="BM155" s="156" t="s">
        <v>949</v>
      </c>
    </row>
    <row r="156" spans="1:65" s="13" customFormat="1">
      <c r="B156" s="158"/>
      <c r="D156" s="159" t="s">
        <v>129</v>
      </c>
      <c r="E156" s="160" t="s">
        <v>1</v>
      </c>
      <c r="F156" s="161" t="s">
        <v>946</v>
      </c>
      <c r="H156" s="162">
        <v>7.2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129</v>
      </c>
      <c r="AU156" s="160" t="s">
        <v>82</v>
      </c>
      <c r="AV156" s="13" t="s">
        <v>82</v>
      </c>
      <c r="AW156" s="13" t="s">
        <v>29</v>
      </c>
      <c r="AX156" s="13" t="s">
        <v>73</v>
      </c>
      <c r="AY156" s="160" t="s">
        <v>121</v>
      </c>
    </row>
    <row r="157" spans="1:65" s="2" customFormat="1" ht="24.2" customHeight="1">
      <c r="A157" s="33"/>
      <c r="B157" s="144"/>
      <c r="C157" s="145" t="s">
        <v>206</v>
      </c>
      <c r="D157" s="145" t="s">
        <v>123</v>
      </c>
      <c r="E157" s="146" t="s">
        <v>950</v>
      </c>
      <c r="F157" s="147" t="s">
        <v>951</v>
      </c>
      <c r="G157" s="148" t="s">
        <v>182</v>
      </c>
      <c r="H157" s="149">
        <v>100.8</v>
      </c>
      <c r="I157" s="150"/>
      <c r="J157" s="151">
        <f>ROUND(I157*H157,2)</f>
        <v>0</v>
      </c>
      <c r="K157" s="147" t="s">
        <v>134</v>
      </c>
      <c r="L157" s="34"/>
      <c r="M157" s="152" t="s">
        <v>1</v>
      </c>
      <c r="N157" s="153" t="s">
        <v>38</v>
      </c>
      <c r="O157" s="59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6" t="s">
        <v>127</v>
      </c>
      <c r="AT157" s="156" t="s">
        <v>123</v>
      </c>
      <c r="AU157" s="156" t="s">
        <v>82</v>
      </c>
      <c r="AY157" s="18" t="s">
        <v>121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8" t="s">
        <v>30</v>
      </c>
      <c r="BK157" s="157">
        <f>ROUND(I157*H157,2)</f>
        <v>0</v>
      </c>
      <c r="BL157" s="18" t="s">
        <v>127</v>
      </c>
      <c r="BM157" s="156" t="s">
        <v>952</v>
      </c>
    </row>
    <row r="158" spans="1:65" s="13" customFormat="1">
      <c r="B158" s="158"/>
      <c r="D158" s="159" t="s">
        <v>129</v>
      </c>
      <c r="E158" s="160" t="s">
        <v>1</v>
      </c>
      <c r="F158" s="161" t="s">
        <v>953</v>
      </c>
      <c r="H158" s="162">
        <v>100.8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129</v>
      </c>
      <c r="AU158" s="160" t="s">
        <v>82</v>
      </c>
      <c r="AV158" s="13" t="s">
        <v>82</v>
      </c>
      <c r="AW158" s="13" t="s">
        <v>29</v>
      </c>
      <c r="AX158" s="13" t="s">
        <v>73</v>
      </c>
      <c r="AY158" s="160" t="s">
        <v>121</v>
      </c>
    </row>
    <row r="159" spans="1:65" s="14" customFormat="1">
      <c r="B159" s="167"/>
      <c r="D159" s="159" t="s">
        <v>129</v>
      </c>
      <c r="E159" s="168" t="s">
        <v>1</v>
      </c>
      <c r="F159" s="169" t="s">
        <v>156</v>
      </c>
      <c r="H159" s="170">
        <v>100.8</v>
      </c>
      <c r="I159" s="171"/>
      <c r="L159" s="167"/>
      <c r="M159" s="172"/>
      <c r="N159" s="173"/>
      <c r="O159" s="173"/>
      <c r="P159" s="173"/>
      <c r="Q159" s="173"/>
      <c r="R159" s="173"/>
      <c r="S159" s="173"/>
      <c r="T159" s="174"/>
      <c r="AT159" s="168" t="s">
        <v>129</v>
      </c>
      <c r="AU159" s="168" t="s">
        <v>82</v>
      </c>
      <c r="AV159" s="14" t="s">
        <v>127</v>
      </c>
      <c r="AW159" s="14" t="s">
        <v>29</v>
      </c>
      <c r="AX159" s="14" t="s">
        <v>30</v>
      </c>
      <c r="AY159" s="168" t="s">
        <v>121</v>
      </c>
    </row>
    <row r="160" spans="1:65" s="12" customFormat="1" ht="22.9" customHeight="1">
      <c r="B160" s="131"/>
      <c r="D160" s="132" t="s">
        <v>72</v>
      </c>
      <c r="E160" s="142" t="s">
        <v>159</v>
      </c>
      <c r="F160" s="142" t="s">
        <v>194</v>
      </c>
      <c r="I160" s="134"/>
      <c r="J160" s="143">
        <f>BK160</f>
        <v>0</v>
      </c>
      <c r="L160" s="131"/>
      <c r="M160" s="136"/>
      <c r="N160" s="137"/>
      <c r="O160" s="137"/>
      <c r="P160" s="138">
        <f>P161</f>
        <v>0</v>
      </c>
      <c r="Q160" s="137"/>
      <c r="R160" s="138">
        <f>R161</f>
        <v>0</v>
      </c>
      <c r="S160" s="137"/>
      <c r="T160" s="139">
        <f>T161</f>
        <v>0</v>
      </c>
      <c r="AR160" s="132" t="s">
        <v>30</v>
      </c>
      <c r="AT160" s="140" t="s">
        <v>72</v>
      </c>
      <c r="AU160" s="140" t="s">
        <v>30</v>
      </c>
      <c r="AY160" s="132" t="s">
        <v>121</v>
      </c>
      <c r="BK160" s="141">
        <f>BK161</f>
        <v>0</v>
      </c>
    </row>
    <row r="161" spans="1:65" s="2" customFormat="1" ht="24.2" customHeight="1">
      <c r="A161" s="33"/>
      <c r="B161" s="144"/>
      <c r="C161" s="145" t="s">
        <v>212</v>
      </c>
      <c r="D161" s="145" t="s">
        <v>123</v>
      </c>
      <c r="E161" s="146" t="s">
        <v>954</v>
      </c>
      <c r="F161" s="147" t="s">
        <v>955</v>
      </c>
      <c r="G161" s="148" t="s">
        <v>176</v>
      </c>
      <c r="H161" s="149">
        <v>1.7010000000000001</v>
      </c>
      <c r="I161" s="150"/>
      <c r="J161" s="151">
        <f>ROUND(I161*H161,2)</f>
        <v>0</v>
      </c>
      <c r="K161" s="147" t="s">
        <v>134</v>
      </c>
      <c r="L161" s="34"/>
      <c r="M161" s="206" t="s">
        <v>1</v>
      </c>
      <c r="N161" s="207" t="s">
        <v>38</v>
      </c>
      <c r="O161" s="208"/>
      <c r="P161" s="209">
        <f>O161*H161</f>
        <v>0</v>
      </c>
      <c r="Q161" s="209">
        <v>0</v>
      </c>
      <c r="R161" s="209">
        <f>Q161*H161</f>
        <v>0</v>
      </c>
      <c r="S161" s="209">
        <v>0</v>
      </c>
      <c r="T161" s="210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6" t="s">
        <v>127</v>
      </c>
      <c r="AT161" s="156" t="s">
        <v>123</v>
      </c>
      <c r="AU161" s="156" t="s">
        <v>82</v>
      </c>
      <c r="AY161" s="18" t="s">
        <v>121</v>
      </c>
      <c r="BE161" s="157">
        <f>IF(N161="základní",J161,0)</f>
        <v>0</v>
      </c>
      <c r="BF161" s="157">
        <f>IF(N161="snížená",J161,0)</f>
        <v>0</v>
      </c>
      <c r="BG161" s="157">
        <f>IF(N161="zákl. přenesená",J161,0)</f>
        <v>0</v>
      </c>
      <c r="BH161" s="157">
        <f>IF(N161="sníž. přenesená",J161,0)</f>
        <v>0</v>
      </c>
      <c r="BI161" s="157">
        <f>IF(N161="nulová",J161,0)</f>
        <v>0</v>
      </c>
      <c r="BJ161" s="18" t="s">
        <v>30</v>
      </c>
      <c r="BK161" s="157">
        <f>ROUND(I161*H161,2)</f>
        <v>0</v>
      </c>
      <c r="BL161" s="18" t="s">
        <v>127</v>
      </c>
      <c r="BM161" s="156" t="s">
        <v>956</v>
      </c>
    </row>
    <row r="162" spans="1:65" s="2" customFormat="1" ht="6.95" customHeight="1">
      <c r="A162" s="33"/>
      <c r="B162" s="48"/>
      <c r="C162" s="49"/>
      <c r="D162" s="49"/>
      <c r="E162" s="49"/>
      <c r="F162" s="49"/>
      <c r="G162" s="49"/>
      <c r="H162" s="49"/>
      <c r="I162" s="49"/>
      <c r="J162" s="49"/>
      <c r="K162" s="49"/>
      <c r="L162" s="34"/>
      <c r="M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</sheetData>
  <autoFilter ref="C118:K161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3"/>
  <sheetViews>
    <sheetView showGridLines="0" workbookViewId="0">
      <selection activeCell="J12" sqref="J1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 t="s">
        <v>5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8" t="s">
        <v>94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1:46" s="1" customFormat="1" ht="24.95" customHeight="1">
      <c r="B4" s="21"/>
      <c r="D4" s="22" t="s">
        <v>95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51" t="str">
        <f>'Rekapitulace stavby'!K6</f>
        <v>Brno, Podstráská II - drobná rekonstrukce vodovodu</v>
      </c>
      <c r="F7" s="252"/>
      <c r="G7" s="252"/>
      <c r="H7" s="252"/>
      <c r="L7" s="21"/>
    </row>
    <row r="8" spans="1:46" s="2" customFormat="1" ht="12" customHeight="1">
      <c r="A8" s="33"/>
      <c r="B8" s="34"/>
      <c r="C8" s="33"/>
      <c r="D8" s="28" t="s">
        <v>96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1" t="s">
        <v>957</v>
      </c>
      <c r="F9" s="250"/>
      <c r="G9" s="250"/>
      <c r="H9" s="25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25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3" t="str">
        <f>'Rekapitulace stavby'!E14</f>
        <v>Vyplň údaj</v>
      </c>
      <c r="F18" s="223"/>
      <c r="G18" s="223"/>
      <c r="H18" s="223"/>
      <c r="I18" s="28" t="s">
        <v>25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25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25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27" t="s">
        <v>1</v>
      </c>
      <c r="F27" s="227"/>
      <c r="G27" s="227"/>
      <c r="H27" s="22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33</v>
      </c>
      <c r="E30" s="33"/>
      <c r="F30" s="33"/>
      <c r="G30" s="33"/>
      <c r="H30" s="33"/>
      <c r="I30" s="33"/>
      <c r="J30" s="72">
        <f>ROUND(J118,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37</v>
      </c>
      <c r="E33" s="28" t="s">
        <v>38</v>
      </c>
      <c r="F33" s="100">
        <f>ROUND((SUM(BE118:BE172)),  0)</f>
        <v>0</v>
      </c>
      <c r="G33" s="33"/>
      <c r="H33" s="33"/>
      <c r="I33" s="101">
        <v>0.21</v>
      </c>
      <c r="J33" s="100">
        <f>ROUND(((SUM(BE118:BE172))*I33),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39</v>
      </c>
      <c r="F34" s="100">
        <f>ROUND((SUM(BF118:BF172)),  0)</f>
        <v>0</v>
      </c>
      <c r="G34" s="33"/>
      <c r="H34" s="33"/>
      <c r="I34" s="101">
        <v>0.12</v>
      </c>
      <c r="J34" s="100">
        <f>ROUND(((SUM(BF118:BF172))*I34),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00">
        <f>ROUND((SUM(BG118:BG172)),  0)</f>
        <v>0</v>
      </c>
      <c r="G35" s="33"/>
      <c r="H35" s="33"/>
      <c r="I35" s="101">
        <v>0.21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00">
        <f>ROUND((SUM(BH118:BH172)),  0)</f>
        <v>0</v>
      </c>
      <c r="G36" s="33"/>
      <c r="H36" s="33"/>
      <c r="I36" s="101">
        <v>0.12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0">
        <f>ROUND((SUM(BI118:BI172)),  0)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43</v>
      </c>
      <c r="E39" s="61"/>
      <c r="F39" s="61"/>
      <c r="G39" s="104" t="s">
        <v>44</v>
      </c>
      <c r="H39" s="105" t="s">
        <v>45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08" t="s">
        <v>49</v>
      </c>
      <c r="G61" s="46" t="s">
        <v>48</v>
      </c>
      <c r="H61" s="36"/>
      <c r="I61" s="36"/>
      <c r="J61" s="109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08" t="s">
        <v>49</v>
      </c>
      <c r="G76" s="46" t="s">
        <v>48</v>
      </c>
      <c r="H76" s="36"/>
      <c r="I76" s="36"/>
      <c r="J76" s="109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98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1" t="str">
        <f>E7</f>
        <v>Brno, Podstráská II - drobná rekonstrukce vodovodu</v>
      </c>
      <c r="F85" s="252"/>
      <c r="G85" s="252"/>
      <c r="H85" s="25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96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1" t="str">
        <f>E9</f>
        <v>SO 90 - Ostatní rozpočtové náklady</v>
      </c>
      <c r="F87" s="250"/>
      <c r="G87" s="250"/>
      <c r="H87" s="25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 xml:space="preserve"> 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28" t="s">
        <v>28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99</v>
      </c>
      <c r="D94" s="102"/>
      <c r="E94" s="102"/>
      <c r="F94" s="102"/>
      <c r="G94" s="102"/>
      <c r="H94" s="102"/>
      <c r="I94" s="102"/>
      <c r="J94" s="111" t="s">
        <v>100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101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102</v>
      </c>
    </row>
    <row r="97" spans="1:31" s="9" customFormat="1" ht="24.95" customHeight="1">
      <c r="B97" s="113"/>
      <c r="D97" s="114" t="s">
        <v>103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105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106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16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51" t="str">
        <f>E7</f>
        <v>Brno, Podstráská II - drobná rekonstrukce vodovodu</v>
      </c>
      <c r="F108" s="252"/>
      <c r="G108" s="252"/>
      <c r="H108" s="252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96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41" t="str">
        <f>E9</f>
        <v>SO 90 - Ostatní rozpočtové náklady</v>
      </c>
      <c r="F110" s="250"/>
      <c r="G110" s="250"/>
      <c r="H110" s="250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20</v>
      </c>
      <c r="D112" s="33"/>
      <c r="E112" s="33"/>
      <c r="F112" s="26" t="str">
        <f>F12</f>
        <v xml:space="preserve"> </v>
      </c>
      <c r="G112" s="33"/>
      <c r="H112" s="33"/>
      <c r="I112" s="28" t="s">
        <v>22</v>
      </c>
      <c r="J112" s="56" t="str">
        <f>IF(J12="","",J12)</f>
        <v/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>
      <c r="A114" s="33"/>
      <c r="B114" s="34"/>
      <c r="C114" s="28" t="s">
        <v>23</v>
      </c>
      <c r="D114" s="33"/>
      <c r="E114" s="33"/>
      <c r="F114" s="26" t="str">
        <f>E15</f>
        <v xml:space="preserve"> </v>
      </c>
      <c r="G114" s="33"/>
      <c r="H114" s="33"/>
      <c r="I114" s="28" t="s">
        <v>28</v>
      </c>
      <c r="J114" s="31" t="str">
        <f>E21</f>
        <v xml:space="preserve"> 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28" t="s">
        <v>31</v>
      </c>
      <c r="J115" s="31" t="str">
        <f>E24</f>
        <v xml:space="preserve"> 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107</v>
      </c>
      <c r="D117" s="124" t="s">
        <v>58</v>
      </c>
      <c r="E117" s="124" t="s">
        <v>54</v>
      </c>
      <c r="F117" s="124" t="s">
        <v>55</v>
      </c>
      <c r="G117" s="124" t="s">
        <v>108</v>
      </c>
      <c r="H117" s="124" t="s">
        <v>109</v>
      </c>
      <c r="I117" s="124" t="s">
        <v>110</v>
      </c>
      <c r="J117" s="124" t="s">
        <v>100</v>
      </c>
      <c r="K117" s="125" t="s">
        <v>111</v>
      </c>
      <c r="L117" s="126"/>
      <c r="M117" s="63" t="s">
        <v>1</v>
      </c>
      <c r="N117" s="64" t="s">
        <v>37</v>
      </c>
      <c r="O117" s="64" t="s">
        <v>112</v>
      </c>
      <c r="P117" s="64" t="s">
        <v>113</v>
      </c>
      <c r="Q117" s="64" t="s">
        <v>114</v>
      </c>
      <c r="R117" s="64" t="s">
        <v>115</v>
      </c>
      <c r="S117" s="64" t="s">
        <v>116</v>
      </c>
      <c r="T117" s="65" t="s">
        <v>117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118</v>
      </c>
      <c r="D118" s="33"/>
      <c r="E118" s="33"/>
      <c r="F118" s="33"/>
      <c r="G118" s="33"/>
      <c r="H118" s="33"/>
      <c r="I118" s="33"/>
      <c r="J118" s="127">
        <f>BK118</f>
        <v>0</v>
      </c>
      <c r="K118" s="33"/>
      <c r="L118" s="34"/>
      <c r="M118" s="66"/>
      <c r="N118" s="57"/>
      <c r="O118" s="67"/>
      <c r="P118" s="128">
        <f>P119</f>
        <v>0</v>
      </c>
      <c r="Q118" s="67"/>
      <c r="R118" s="128">
        <f>R119</f>
        <v>3.0000000000000004E-5</v>
      </c>
      <c r="S118" s="67"/>
      <c r="T118" s="129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72</v>
      </c>
      <c r="AU118" s="18" t="s">
        <v>102</v>
      </c>
      <c r="BK118" s="130">
        <f>BK119</f>
        <v>0</v>
      </c>
    </row>
    <row r="119" spans="1:65" s="12" customFormat="1" ht="25.9" customHeight="1">
      <c r="B119" s="131"/>
      <c r="D119" s="132" t="s">
        <v>72</v>
      </c>
      <c r="E119" s="133" t="s">
        <v>119</v>
      </c>
      <c r="F119" s="133" t="s">
        <v>120</v>
      </c>
      <c r="I119" s="134"/>
      <c r="J119" s="135">
        <f>BK119</f>
        <v>0</v>
      </c>
      <c r="L119" s="131"/>
      <c r="M119" s="136"/>
      <c r="N119" s="137"/>
      <c r="O119" s="137"/>
      <c r="P119" s="138">
        <f>P120</f>
        <v>0</v>
      </c>
      <c r="Q119" s="137"/>
      <c r="R119" s="138">
        <f>R120</f>
        <v>3.0000000000000004E-5</v>
      </c>
      <c r="S119" s="137"/>
      <c r="T119" s="139">
        <f>T120</f>
        <v>0</v>
      </c>
      <c r="AR119" s="132" t="s">
        <v>30</v>
      </c>
      <c r="AT119" s="140" t="s">
        <v>72</v>
      </c>
      <c r="AU119" s="140" t="s">
        <v>73</v>
      </c>
      <c r="AY119" s="132" t="s">
        <v>121</v>
      </c>
      <c r="BK119" s="141">
        <f>BK120</f>
        <v>0</v>
      </c>
    </row>
    <row r="120" spans="1:65" s="12" customFormat="1" ht="22.9" customHeight="1">
      <c r="B120" s="131"/>
      <c r="D120" s="132" t="s">
        <v>72</v>
      </c>
      <c r="E120" s="142" t="s">
        <v>159</v>
      </c>
      <c r="F120" s="142" t="s">
        <v>194</v>
      </c>
      <c r="I120" s="134"/>
      <c r="J120" s="143">
        <f>BK120</f>
        <v>0</v>
      </c>
      <c r="L120" s="131"/>
      <c r="M120" s="136"/>
      <c r="N120" s="137"/>
      <c r="O120" s="137"/>
      <c r="P120" s="138">
        <f>SUM(P121:P172)</f>
        <v>0</v>
      </c>
      <c r="Q120" s="137"/>
      <c r="R120" s="138">
        <f>SUM(R121:R172)</f>
        <v>3.0000000000000004E-5</v>
      </c>
      <c r="S120" s="137"/>
      <c r="T120" s="139">
        <f>SUM(T121:T172)</f>
        <v>0</v>
      </c>
      <c r="AR120" s="132" t="s">
        <v>30</v>
      </c>
      <c r="AT120" s="140" t="s">
        <v>72</v>
      </c>
      <c r="AU120" s="140" t="s">
        <v>30</v>
      </c>
      <c r="AY120" s="132" t="s">
        <v>121</v>
      </c>
      <c r="BK120" s="141">
        <f>SUM(BK121:BK172)</f>
        <v>0</v>
      </c>
    </row>
    <row r="121" spans="1:65" s="2" customFormat="1" ht="16.5" customHeight="1">
      <c r="A121" s="33"/>
      <c r="B121" s="144"/>
      <c r="C121" s="145" t="s">
        <v>30</v>
      </c>
      <c r="D121" s="145" t="s">
        <v>123</v>
      </c>
      <c r="E121" s="146" t="s">
        <v>958</v>
      </c>
      <c r="F121" s="147" t="s">
        <v>959</v>
      </c>
      <c r="G121" s="148" t="s">
        <v>198</v>
      </c>
      <c r="H121" s="149">
        <v>1</v>
      </c>
      <c r="I121" s="150"/>
      <c r="J121" s="151">
        <f>ROUND(I121*H121,2)</f>
        <v>0</v>
      </c>
      <c r="K121" s="147" t="s">
        <v>1</v>
      </c>
      <c r="L121" s="34"/>
      <c r="M121" s="152" t="s">
        <v>1</v>
      </c>
      <c r="N121" s="153" t="s">
        <v>38</v>
      </c>
      <c r="O121" s="59"/>
      <c r="P121" s="154">
        <f>O121*H121</f>
        <v>0</v>
      </c>
      <c r="Q121" s="154">
        <v>0</v>
      </c>
      <c r="R121" s="154">
        <f>Q121*H121</f>
        <v>0</v>
      </c>
      <c r="S121" s="154">
        <v>0</v>
      </c>
      <c r="T121" s="155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6" t="s">
        <v>127</v>
      </c>
      <c r="AT121" s="156" t="s">
        <v>123</v>
      </c>
      <c r="AU121" s="156" t="s">
        <v>82</v>
      </c>
      <c r="AY121" s="18" t="s">
        <v>121</v>
      </c>
      <c r="BE121" s="157">
        <f>IF(N121="základní",J121,0)</f>
        <v>0</v>
      </c>
      <c r="BF121" s="157">
        <f>IF(N121="snížená",J121,0)</f>
        <v>0</v>
      </c>
      <c r="BG121" s="157">
        <f>IF(N121="zákl. přenesená",J121,0)</f>
        <v>0</v>
      </c>
      <c r="BH121" s="157">
        <f>IF(N121="sníž. přenesená",J121,0)</f>
        <v>0</v>
      </c>
      <c r="BI121" s="157">
        <f>IF(N121="nulová",J121,0)</f>
        <v>0</v>
      </c>
      <c r="BJ121" s="18" t="s">
        <v>30</v>
      </c>
      <c r="BK121" s="157">
        <f>ROUND(I121*H121,2)</f>
        <v>0</v>
      </c>
      <c r="BL121" s="18" t="s">
        <v>127</v>
      </c>
      <c r="BM121" s="156" t="s">
        <v>960</v>
      </c>
    </row>
    <row r="122" spans="1:65" s="13" customFormat="1">
      <c r="B122" s="158"/>
      <c r="D122" s="159" t="s">
        <v>129</v>
      </c>
      <c r="E122" s="160" t="s">
        <v>1</v>
      </c>
      <c r="F122" s="161" t="s">
        <v>30</v>
      </c>
      <c r="H122" s="162">
        <v>1</v>
      </c>
      <c r="I122" s="163"/>
      <c r="L122" s="158"/>
      <c r="M122" s="164"/>
      <c r="N122" s="165"/>
      <c r="O122" s="165"/>
      <c r="P122" s="165"/>
      <c r="Q122" s="165"/>
      <c r="R122" s="165"/>
      <c r="S122" s="165"/>
      <c r="T122" s="166"/>
      <c r="AT122" s="160" t="s">
        <v>129</v>
      </c>
      <c r="AU122" s="160" t="s">
        <v>82</v>
      </c>
      <c r="AV122" s="13" t="s">
        <v>82</v>
      </c>
      <c r="AW122" s="13" t="s">
        <v>29</v>
      </c>
      <c r="AX122" s="13" t="s">
        <v>30</v>
      </c>
      <c r="AY122" s="160" t="s">
        <v>121</v>
      </c>
    </row>
    <row r="123" spans="1:65" s="2" customFormat="1" ht="24.2" customHeight="1">
      <c r="A123" s="33"/>
      <c r="B123" s="144"/>
      <c r="C123" s="145" t="s">
        <v>82</v>
      </c>
      <c r="D123" s="145" t="s">
        <v>123</v>
      </c>
      <c r="E123" s="146" t="s">
        <v>961</v>
      </c>
      <c r="F123" s="147" t="s">
        <v>962</v>
      </c>
      <c r="G123" s="148" t="s">
        <v>198</v>
      </c>
      <c r="H123" s="149">
        <v>1</v>
      </c>
      <c r="I123" s="150"/>
      <c r="J123" s="151">
        <f>ROUND(I123*H123,2)</f>
        <v>0</v>
      </c>
      <c r="K123" s="147" t="s">
        <v>1</v>
      </c>
      <c r="L123" s="34"/>
      <c r="M123" s="152" t="s">
        <v>1</v>
      </c>
      <c r="N123" s="153" t="s">
        <v>38</v>
      </c>
      <c r="O123" s="59"/>
      <c r="P123" s="154">
        <f>O123*H123</f>
        <v>0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6" t="s">
        <v>127</v>
      </c>
      <c r="AT123" s="156" t="s">
        <v>123</v>
      </c>
      <c r="AU123" s="156" t="s">
        <v>82</v>
      </c>
      <c r="AY123" s="18" t="s">
        <v>121</v>
      </c>
      <c r="BE123" s="157">
        <f>IF(N123="základní",J123,0)</f>
        <v>0</v>
      </c>
      <c r="BF123" s="157">
        <f>IF(N123="snížená",J123,0)</f>
        <v>0</v>
      </c>
      <c r="BG123" s="157">
        <f>IF(N123="zákl. přenesená",J123,0)</f>
        <v>0</v>
      </c>
      <c r="BH123" s="157">
        <f>IF(N123="sníž. přenesená",J123,0)</f>
        <v>0</v>
      </c>
      <c r="BI123" s="157">
        <f>IF(N123="nulová",J123,0)</f>
        <v>0</v>
      </c>
      <c r="BJ123" s="18" t="s">
        <v>30</v>
      </c>
      <c r="BK123" s="157">
        <f>ROUND(I123*H123,2)</f>
        <v>0</v>
      </c>
      <c r="BL123" s="18" t="s">
        <v>127</v>
      </c>
      <c r="BM123" s="156" t="s">
        <v>963</v>
      </c>
    </row>
    <row r="124" spans="1:65" s="13" customFormat="1">
      <c r="B124" s="158"/>
      <c r="D124" s="159" t="s">
        <v>129</v>
      </c>
      <c r="E124" s="160" t="s">
        <v>1</v>
      </c>
      <c r="F124" s="161" t="s">
        <v>30</v>
      </c>
      <c r="H124" s="162">
        <v>1</v>
      </c>
      <c r="I124" s="163"/>
      <c r="L124" s="158"/>
      <c r="M124" s="164"/>
      <c r="N124" s="165"/>
      <c r="O124" s="165"/>
      <c r="P124" s="165"/>
      <c r="Q124" s="165"/>
      <c r="R124" s="165"/>
      <c r="S124" s="165"/>
      <c r="T124" s="166"/>
      <c r="AT124" s="160" t="s">
        <v>129</v>
      </c>
      <c r="AU124" s="160" t="s">
        <v>82</v>
      </c>
      <c r="AV124" s="13" t="s">
        <v>82</v>
      </c>
      <c r="AW124" s="13" t="s">
        <v>29</v>
      </c>
      <c r="AX124" s="13" t="s">
        <v>30</v>
      </c>
      <c r="AY124" s="160" t="s">
        <v>121</v>
      </c>
    </row>
    <row r="125" spans="1:65" s="2" customFormat="1" ht="24.2" customHeight="1">
      <c r="A125" s="33"/>
      <c r="B125" s="144"/>
      <c r="C125" s="145" t="s">
        <v>136</v>
      </c>
      <c r="D125" s="145" t="s">
        <v>123</v>
      </c>
      <c r="E125" s="146" t="s">
        <v>964</v>
      </c>
      <c r="F125" s="147" t="s">
        <v>965</v>
      </c>
      <c r="G125" s="148" t="s">
        <v>198</v>
      </c>
      <c r="H125" s="149">
        <v>1</v>
      </c>
      <c r="I125" s="150"/>
      <c r="J125" s="151">
        <f>ROUND(I125*H125,2)</f>
        <v>0</v>
      </c>
      <c r="K125" s="147" t="s">
        <v>1</v>
      </c>
      <c r="L125" s="34"/>
      <c r="M125" s="152" t="s">
        <v>1</v>
      </c>
      <c r="N125" s="153" t="s">
        <v>38</v>
      </c>
      <c r="O125" s="59"/>
      <c r="P125" s="154">
        <f>O125*H125</f>
        <v>0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6" t="s">
        <v>127</v>
      </c>
      <c r="AT125" s="156" t="s">
        <v>123</v>
      </c>
      <c r="AU125" s="156" t="s">
        <v>82</v>
      </c>
      <c r="AY125" s="18" t="s">
        <v>121</v>
      </c>
      <c r="BE125" s="157">
        <f>IF(N125="základní",J125,0)</f>
        <v>0</v>
      </c>
      <c r="BF125" s="157">
        <f>IF(N125="snížená",J125,0)</f>
        <v>0</v>
      </c>
      <c r="BG125" s="157">
        <f>IF(N125="zákl. přenesená",J125,0)</f>
        <v>0</v>
      </c>
      <c r="BH125" s="157">
        <f>IF(N125="sníž. přenesená",J125,0)</f>
        <v>0</v>
      </c>
      <c r="BI125" s="157">
        <f>IF(N125="nulová",J125,0)</f>
        <v>0</v>
      </c>
      <c r="BJ125" s="18" t="s">
        <v>30</v>
      </c>
      <c r="BK125" s="157">
        <f>ROUND(I125*H125,2)</f>
        <v>0</v>
      </c>
      <c r="BL125" s="18" t="s">
        <v>127</v>
      </c>
      <c r="BM125" s="156" t="s">
        <v>966</v>
      </c>
    </row>
    <row r="126" spans="1:65" s="13" customFormat="1">
      <c r="B126" s="158"/>
      <c r="D126" s="159" t="s">
        <v>129</v>
      </c>
      <c r="E126" s="160" t="s">
        <v>1</v>
      </c>
      <c r="F126" s="161" t="s">
        <v>30</v>
      </c>
      <c r="H126" s="162">
        <v>1</v>
      </c>
      <c r="I126" s="163"/>
      <c r="L126" s="158"/>
      <c r="M126" s="164"/>
      <c r="N126" s="165"/>
      <c r="O126" s="165"/>
      <c r="P126" s="165"/>
      <c r="Q126" s="165"/>
      <c r="R126" s="165"/>
      <c r="S126" s="165"/>
      <c r="T126" s="166"/>
      <c r="AT126" s="160" t="s">
        <v>129</v>
      </c>
      <c r="AU126" s="160" t="s">
        <v>82</v>
      </c>
      <c r="AV126" s="13" t="s">
        <v>82</v>
      </c>
      <c r="AW126" s="13" t="s">
        <v>29</v>
      </c>
      <c r="AX126" s="13" t="s">
        <v>30</v>
      </c>
      <c r="AY126" s="160" t="s">
        <v>121</v>
      </c>
    </row>
    <row r="127" spans="1:65" s="2" customFormat="1" ht="21.75" customHeight="1">
      <c r="A127" s="33"/>
      <c r="B127" s="144"/>
      <c r="C127" s="145" t="s">
        <v>127</v>
      </c>
      <c r="D127" s="145" t="s">
        <v>123</v>
      </c>
      <c r="E127" s="146" t="s">
        <v>967</v>
      </c>
      <c r="F127" s="147" t="s">
        <v>968</v>
      </c>
      <c r="G127" s="148" t="s">
        <v>198</v>
      </c>
      <c r="H127" s="149">
        <v>1</v>
      </c>
      <c r="I127" s="150"/>
      <c r="J127" s="151">
        <f>ROUND(I127*H127,2)</f>
        <v>0</v>
      </c>
      <c r="K127" s="147" t="s">
        <v>1</v>
      </c>
      <c r="L127" s="34"/>
      <c r="M127" s="152" t="s">
        <v>1</v>
      </c>
      <c r="N127" s="153" t="s">
        <v>38</v>
      </c>
      <c r="O127" s="59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6" t="s">
        <v>127</v>
      </c>
      <c r="AT127" s="156" t="s">
        <v>123</v>
      </c>
      <c r="AU127" s="156" t="s">
        <v>82</v>
      </c>
      <c r="AY127" s="18" t="s">
        <v>121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8" t="s">
        <v>30</v>
      </c>
      <c r="BK127" s="157">
        <f>ROUND(I127*H127,2)</f>
        <v>0</v>
      </c>
      <c r="BL127" s="18" t="s">
        <v>127</v>
      </c>
      <c r="BM127" s="156" t="s">
        <v>969</v>
      </c>
    </row>
    <row r="128" spans="1:65" s="13" customFormat="1">
      <c r="B128" s="158"/>
      <c r="D128" s="159" t="s">
        <v>129</v>
      </c>
      <c r="E128" s="160" t="s">
        <v>1</v>
      </c>
      <c r="F128" s="161" t="s">
        <v>30</v>
      </c>
      <c r="H128" s="162">
        <v>1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129</v>
      </c>
      <c r="AU128" s="160" t="s">
        <v>82</v>
      </c>
      <c r="AV128" s="13" t="s">
        <v>82</v>
      </c>
      <c r="AW128" s="13" t="s">
        <v>29</v>
      </c>
      <c r="AX128" s="13" t="s">
        <v>30</v>
      </c>
      <c r="AY128" s="160" t="s">
        <v>121</v>
      </c>
    </row>
    <row r="129" spans="1:65" s="2" customFormat="1" ht="24.2" customHeight="1">
      <c r="A129" s="33"/>
      <c r="B129" s="144"/>
      <c r="C129" s="145" t="s">
        <v>143</v>
      </c>
      <c r="D129" s="145" t="s">
        <v>123</v>
      </c>
      <c r="E129" s="146" t="s">
        <v>970</v>
      </c>
      <c r="F129" s="147" t="s">
        <v>971</v>
      </c>
      <c r="G129" s="148" t="s">
        <v>198</v>
      </c>
      <c r="H129" s="149">
        <v>1</v>
      </c>
      <c r="I129" s="150"/>
      <c r="J129" s="151">
        <f>ROUND(I129*H129,2)</f>
        <v>0</v>
      </c>
      <c r="K129" s="147" t="s">
        <v>1</v>
      </c>
      <c r="L129" s="34"/>
      <c r="M129" s="152" t="s">
        <v>1</v>
      </c>
      <c r="N129" s="153" t="s">
        <v>38</v>
      </c>
      <c r="O129" s="59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6" t="s">
        <v>127</v>
      </c>
      <c r="AT129" s="156" t="s">
        <v>123</v>
      </c>
      <c r="AU129" s="156" t="s">
        <v>82</v>
      </c>
      <c r="AY129" s="18" t="s">
        <v>121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8" t="s">
        <v>30</v>
      </c>
      <c r="BK129" s="157">
        <f>ROUND(I129*H129,2)</f>
        <v>0</v>
      </c>
      <c r="BL129" s="18" t="s">
        <v>127</v>
      </c>
      <c r="BM129" s="156" t="s">
        <v>972</v>
      </c>
    </row>
    <row r="130" spans="1:65" s="13" customFormat="1">
      <c r="B130" s="158"/>
      <c r="D130" s="159" t="s">
        <v>129</v>
      </c>
      <c r="E130" s="160" t="s">
        <v>1</v>
      </c>
      <c r="F130" s="161" t="s">
        <v>30</v>
      </c>
      <c r="H130" s="162">
        <v>1</v>
      </c>
      <c r="I130" s="163"/>
      <c r="L130" s="158"/>
      <c r="M130" s="164"/>
      <c r="N130" s="165"/>
      <c r="O130" s="165"/>
      <c r="P130" s="165"/>
      <c r="Q130" s="165"/>
      <c r="R130" s="165"/>
      <c r="S130" s="165"/>
      <c r="T130" s="166"/>
      <c r="AT130" s="160" t="s">
        <v>129</v>
      </c>
      <c r="AU130" s="160" t="s">
        <v>82</v>
      </c>
      <c r="AV130" s="13" t="s">
        <v>82</v>
      </c>
      <c r="AW130" s="13" t="s">
        <v>29</v>
      </c>
      <c r="AX130" s="13" t="s">
        <v>30</v>
      </c>
      <c r="AY130" s="160" t="s">
        <v>121</v>
      </c>
    </row>
    <row r="131" spans="1:65" s="2" customFormat="1" ht="24.2" customHeight="1">
      <c r="A131" s="33"/>
      <c r="B131" s="144"/>
      <c r="C131" s="145" t="s">
        <v>147</v>
      </c>
      <c r="D131" s="145" t="s">
        <v>123</v>
      </c>
      <c r="E131" s="146" t="s">
        <v>973</v>
      </c>
      <c r="F131" s="147" t="s">
        <v>974</v>
      </c>
      <c r="G131" s="148" t="s">
        <v>198</v>
      </c>
      <c r="H131" s="149">
        <v>1</v>
      </c>
      <c r="I131" s="150"/>
      <c r="J131" s="151">
        <f>ROUND(I131*H131,2)</f>
        <v>0</v>
      </c>
      <c r="K131" s="147" t="s">
        <v>1</v>
      </c>
      <c r="L131" s="34"/>
      <c r="M131" s="152" t="s">
        <v>1</v>
      </c>
      <c r="N131" s="153" t="s">
        <v>38</v>
      </c>
      <c r="O131" s="59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6" t="s">
        <v>127</v>
      </c>
      <c r="AT131" s="156" t="s">
        <v>123</v>
      </c>
      <c r="AU131" s="156" t="s">
        <v>82</v>
      </c>
      <c r="AY131" s="18" t="s">
        <v>121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8" t="s">
        <v>30</v>
      </c>
      <c r="BK131" s="157">
        <f>ROUND(I131*H131,2)</f>
        <v>0</v>
      </c>
      <c r="BL131" s="18" t="s">
        <v>127</v>
      </c>
      <c r="BM131" s="156" t="s">
        <v>975</v>
      </c>
    </row>
    <row r="132" spans="1:65" s="13" customFormat="1">
      <c r="B132" s="158"/>
      <c r="D132" s="159" t="s">
        <v>129</v>
      </c>
      <c r="E132" s="160" t="s">
        <v>1</v>
      </c>
      <c r="F132" s="161" t="s">
        <v>30</v>
      </c>
      <c r="H132" s="162">
        <v>1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129</v>
      </c>
      <c r="AU132" s="160" t="s">
        <v>82</v>
      </c>
      <c r="AV132" s="13" t="s">
        <v>82</v>
      </c>
      <c r="AW132" s="13" t="s">
        <v>29</v>
      </c>
      <c r="AX132" s="13" t="s">
        <v>30</v>
      </c>
      <c r="AY132" s="160" t="s">
        <v>121</v>
      </c>
    </row>
    <row r="133" spans="1:65" s="2" customFormat="1" ht="21.75" customHeight="1">
      <c r="A133" s="33"/>
      <c r="B133" s="144"/>
      <c r="C133" s="145" t="s">
        <v>151</v>
      </c>
      <c r="D133" s="145" t="s">
        <v>123</v>
      </c>
      <c r="E133" s="146" t="s">
        <v>976</v>
      </c>
      <c r="F133" s="147" t="s">
        <v>977</v>
      </c>
      <c r="G133" s="148" t="s">
        <v>198</v>
      </c>
      <c r="H133" s="149">
        <v>1</v>
      </c>
      <c r="I133" s="150"/>
      <c r="J133" s="151">
        <f>ROUND(I133*H133,2)</f>
        <v>0</v>
      </c>
      <c r="K133" s="147" t="s">
        <v>1</v>
      </c>
      <c r="L133" s="34"/>
      <c r="M133" s="152" t="s">
        <v>1</v>
      </c>
      <c r="N133" s="153" t="s">
        <v>38</v>
      </c>
      <c r="O133" s="59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6" t="s">
        <v>127</v>
      </c>
      <c r="AT133" s="156" t="s">
        <v>123</v>
      </c>
      <c r="AU133" s="156" t="s">
        <v>82</v>
      </c>
      <c r="AY133" s="18" t="s">
        <v>121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8" t="s">
        <v>30</v>
      </c>
      <c r="BK133" s="157">
        <f>ROUND(I133*H133,2)</f>
        <v>0</v>
      </c>
      <c r="BL133" s="18" t="s">
        <v>127</v>
      </c>
      <c r="BM133" s="156" t="s">
        <v>978</v>
      </c>
    </row>
    <row r="134" spans="1:65" s="13" customFormat="1">
      <c r="B134" s="158"/>
      <c r="D134" s="159" t="s">
        <v>129</v>
      </c>
      <c r="E134" s="160" t="s">
        <v>1</v>
      </c>
      <c r="F134" s="161" t="s">
        <v>30</v>
      </c>
      <c r="H134" s="162">
        <v>1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129</v>
      </c>
      <c r="AU134" s="160" t="s">
        <v>82</v>
      </c>
      <c r="AV134" s="13" t="s">
        <v>82</v>
      </c>
      <c r="AW134" s="13" t="s">
        <v>29</v>
      </c>
      <c r="AX134" s="13" t="s">
        <v>30</v>
      </c>
      <c r="AY134" s="160" t="s">
        <v>121</v>
      </c>
    </row>
    <row r="135" spans="1:65" s="2" customFormat="1" ht="21.75" customHeight="1">
      <c r="A135" s="33"/>
      <c r="B135" s="144"/>
      <c r="C135" s="145" t="s">
        <v>157</v>
      </c>
      <c r="D135" s="145" t="s">
        <v>123</v>
      </c>
      <c r="E135" s="146" t="s">
        <v>979</v>
      </c>
      <c r="F135" s="147" t="s">
        <v>980</v>
      </c>
      <c r="G135" s="148" t="s">
        <v>133</v>
      </c>
      <c r="H135" s="149">
        <v>1</v>
      </c>
      <c r="I135" s="150"/>
      <c r="J135" s="151">
        <f>ROUND(I135*H135,2)</f>
        <v>0</v>
      </c>
      <c r="K135" s="147" t="s">
        <v>1</v>
      </c>
      <c r="L135" s="34"/>
      <c r="M135" s="152" t="s">
        <v>1</v>
      </c>
      <c r="N135" s="153" t="s">
        <v>38</v>
      </c>
      <c r="O135" s="59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6" t="s">
        <v>127</v>
      </c>
      <c r="AT135" s="156" t="s">
        <v>123</v>
      </c>
      <c r="AU135" s="156" t="s">
        <v>82</v>
      </c>
      <c r="AY135" s="18" t="s">
        <v>121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8" t="s">
        <v>30</v>
      </c>
      <c r="BK135" s="157">
        <f>ROUND(I135*H135,2)</f>
        <v>0</v>
      </c>
      <c r="BL135" s="18" t="s">
        <v>127</v>
      </c>
      <c r="BM135" s="156" t="s">
        <v>981</v>
      </c>
    </row>
    <row r="136" spans="1:65" s="13" customFormat="1">
      <c r="B136" s="158"/>
      <c r="D136" s="159" t="s">
        <v>129</v>
      </c>
      <c r="E136" s="160" t="s">
        <v>1</v>
      </c>
      <c r="F136" s="161" t="s">
        <v>30</v>
      </c>
      <c r="H136" s="162">
        <v>1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129</v>
      </c>
      <c r="AU136" s="160" t="s">
        <v>82</v>
      </c>
      <c r="AV136" s="13" t="s">
        <v>82</v>
      </c>
      <c r="AW136" s="13" t="s">
        <v>29</v>
      </c>
      <c r="AX136" s="13" t="s">
        <v>30</v>
      </c>
      <c r="AY136" s="160" t="s">
        <v>121</v>
      </c>
    </row>
    <row r="137" spans="1:65" s="2" customFormat="1" ht="16.5" customHeight="1">
      <c r="A137" s="33"/>
      <c r="B137" s="144"/>
      <c r="C137" s="145" t="s">
        <v>159</v>
      </c>
      <c r="D137" s="145" t="s">
        <v>123</v>
      </c>
      <c r="E137" s="146" t="s">
        <v>982</v>
      </c>
      <c r="F137" s="147" t="s">
        <v>983</v>
      </c>
      <c r="G137" s="148" t="s">
        <v>198</v>
      </c>
      <c r="H137" s="149">
        <v>1</v>
      </c>
      <c r="I137" s="150"/>
      <c r="J137" s="151">
        <f>ROUND(I137*H137,2)</f>
        <v>0</v>
      </c>
      <c r="K137" s="147" t="s">
        <v>1</v>
      </c>
      <c r="L137" s="34"/>
      <c r="M137" s="152" t="s">
        <v>1</v>
      </c>
      <c r="N137" s="153" t="s">
        <v>38</v>
      </c>
      <c r="O137" s="59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6" t="s">
        <v>127</v>
      </c>
      <c r="AT137" s="156" t="s">
        <v>123</v>
      </c>
      <c r="AU137" s="156" t="s">
        <v>82</v>
      </c>
      <c r="AY137" s="18" t="s">
        <v>121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8" t="s">
        <v>30</v>
      </c>
      <c r="BK137" s="157">
        <f>ROUND(I137*H137,2)</f>
        <v>0</v>
      </c>
      <c r="BL137" s="18" t="s">
        <v>127</v>
      </c>
      <c r="BM137" s="156" t="s">
        <v>984</v>
      </c>
    </row>
    <row r="138" spans="1:65" s="13" customFormat="1">
      <c r="B138" s="158"/>
      <c r="D138" s="159" t="s">
        <v>129</v>
      </c>
      <c r="E138" s="160" t="s">
        <v>1</v>
      </c>
      <c r="F138" s="161" t="s">
        <v>30</v>
      </c>
      <c r="H138" s="162">
        <v>1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129</v>
      </c>
      <c r="AU138" s="160" t="s">
        <v>82</v>
      </c>
      <c r="AV138" s="13" t="s">
        <v>82</v>
      </c>
      <c r="AW138" s="13" t="s">
        <v>29</v>
      </c>
      <c r="AX138" s="13" t="s">
        <v>30</v>
      </c>
      <c r="AY138" s="160" t="s">
        <v>121</v>
      </c>
    </row>
    <row r="139" spans="1:65" s="2" customFormat="1" ht="21.75" customHeight="1">
      <c r="A139" s="33"/>
      <c r="B139" s="144"/>
      <c r="C139" s="145" t="s">
        <v>163</v>
      </c>
      <c r="D139" s="145" t="s">
        <v>123</v>
      </c>
      <c r="E139" s="146" t="s">
        <v>985</v>
      </c>
      <c r="F139" s="147" t="s">
        <v>986</v>
      </c>
      <c r="G139" s="148" t="s">
        <v>198</v>
      </c>
      <c r="H139" s="149">
        <v>1</v>
      </c>
      <c r="I139" s="150"/>
      <c r="J139" s="151">
        <f>ROUND(I139*H139,2)</f>
        <v>0</v>
      </c>
      <c r="K139" s="147" t="s">
        <v>1</v>
      </c>
      <c r="L139" s="34"/>
      <c r="M139" s="152" t="s">
        <v>1</v>
      </c>
      <c r="N139" s="153" t="s">
        <v>38</v>
      </c>
      <c r="O139" s="59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6" t="s">
        <v>127</v>
      </c>
      <c r="AT139" s="156" t="s">
        <v>123</v>
      </c>
      <c r="AU139" s="156" t="s">
        <v>82</v>
      </c>
      <c r="AY139" s="18" t="s">
        <v>121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8" t="s">
        <v>30</v>
      </c>
      <c r="BK139" s="157">
        <f>ROUND(I139*H139,2)</f>
        <v>0</v>
      </c>
      <c r="BL139" s="18" t="s">
        <v>127</v>
      </c>
      <c r="BM139" s="156" t="s">
        <v>987</v>
      </c>
    </row>
    <row r="140" spans="1:65" s="13" customFormat="1">
      <c r="B140" s="158"/>
      <c r="D140" s="159" t="s">
        <v>129</v>
      </c>
      <c r="E140" s="160" t="s">
        <v>1</v>
      </c>
      <c r="F140" s="161" t="s">
        <v>30</v>
      </c>
      <c r="H140" s="162">
        <v>1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129</v>
      </c>
      <c r="AU140" s="160" t="s">
        <v>82</v>
      </c>
      <c r="AV140" s="13" t="s">
        <v>82</v>
      </c>
      <c r="AW140" s="13" t="s">
        <v>29</v>
      </c>
      <c r="AX140" s="13" t="s">
        <v>30</v>
      </c>
      <c r="AY140" s="160" t="s">
        <v>121</v>
      </c>
    </row>
    <row r="141" spans="1:65" s="2" customFormat="1" ht="24.2" customHeight="1">
      <c r="A141" s="33"/>
      <c r="B141" s="144"/>
      <c r="C141" s="145" t="s">
        <v>167</v>
      </c>
      <c r="D141" s="145" t="s">
        <v>123</v>
      </c>
      <c r="E141" s="146" t="s">
        <v>988</v>
      </c>
      <c r="F141" s="147" t="s">
        <v>989</v>
      </c>
      <c r="G141" s="148" t="s">
        <v>198</v>
      </c>
      <c r="H141" s="149">
        <v>1</v>
      </c>
      <c r="I141" s="150"/>
      <c r="J141" s="151">
        <f>ROUND(I141*H141,2)</f>
        <v>0</v>
      </c>
      <c r="K141" s="147" t="s">
        <v>1</v>
      </c>
      <c r="L141" s="34"/>
      <c r="M141" s="152" t="s">
        <v>1</v>
      </c>
      <c r="N141" s="153" t="s">
        <v>38</v>
      </c>
      <c r="O141" s="59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6" t="s">
        <v>127</v>
      </c>
      <c r="AT141" s="156" t="s">
        <v>123</v>
      </c>
      <c r="AU141" s="156" t="s">
        <v>82</v>
      </c>
      <c r="AY141" s="18" t="s">
        <v>121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8" t="s">
        <v>30</v>
      </c>
      <c r="BK141" s="157">
        <f>ROUND(I141*H141,2)</f>
        <v>0</v>
      </c>
      <c r="BL141" s="18" t="s">
        <v>127</v>
      </c>
      <c r="BM141" s="156" t="s">
        <v>990</v>
      </c>
    </row>
    <row r="142" spans="1:65" s="13" customFormat="1">
      <c r="B142" s="158"/>
      <c r="D142" s="159" t="s">
        <v>129</v>
      </c>
      <c r="E142" s="160" t="s">
        <v>1</v>
      </c>
      <c r="F142" s="161" t="s">
        <v>30</v>
      </c>
      <c r="H142" s="162">
        <v>1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129</v>
      </c>
      <c r="AU142" s="160" t="s">
        <v>82</v>
      </c>
      <c r="AV142" s="13" t="s">
        <v>82</v>
      </c>
      <c r="AW142" s="13" t="s">
        <v>29</v>
      </c>
      <c r="AX142" s="13" t="s">
        <v>30</v>
      </c>
      <c r="AY142" s="160" t="s">
        <v>121</v>
      </c>
    </row>
    <row r="143" spans="1:65" s="2" customFormat="1" ht="24.2" customHeight="1">
      <c r="A143" s="33"/>
      <c r="B143" s="144"/>
      <c r="C143" s="145" t="s">
        <v>8</v>
      </c>
      <c r="D143" s="145" t="s">
        <v>123</v>
      </c>
      <c r="E143" s="146" t="s">
        <v>991</v>
      </c>
      <c r="F143" s="147" t="s">
        <v>992</v>
      </c>
      <c r="G143" s="148" t="s">
        <v>198</v>
      </c>
      <c r="H143" s="149">
        <v>1</v>
      </c>
      <c r="I143" s="150"/>
      <c r="J143" s="151">
        <f>ROUND(I143*H143,2)</f>
        <v>0</v>
      </c>
      <c r="K143" s="147" t="s">
        <v>1</v>
      </c>
      <c r="L143" s="34"/>
      <c r="M143" s="152" t="s">
        <v>1</v>
      </c>
      <c r="N143" s="153" t="s">
        <v>38</v>
      </c>
      <c r="O143" s="59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6" t="s">
        <v>127</v>
      </c>
      <c r="AT143" s="156" t="s">
        <v>123</v>
      </c>
      <c r="AU143" s="156" t="s">
        <v>82</v>
      </c>
      <c r="AY143" s="18" t="s">
        <v>121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8" t="s">
        <v>30</v>
      </c>
      <c r="BK143" s="157">
        <f>ROUND(I143*H143,2)</f>
        <v>0</v>
      </c>
      <c r="BL143" s="18" t="s">
        <v>127</v>
      </c>
      <c r="BM143" s="156" t="s">
        <v>993</v>
      </c>
    </row>
    <row r="144" spans="1:65" s="13" customFormat="1">
      <c r="B144" s="158"/>
      <c r="D144" s="159" t="s">
        <v>129</v>
      </c>
      <c r="E144" s="160" t="s">
        <v>1</v>
      </c>
      <c r="F144" s="161" t="s">
        <v>30</v>
      </c>
      <c r="H144" s="162">
        <v>1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129</v>
      </c>
      <c r="AU144" s="160" t="s">
        <v>82</v>
      </c>
      <c r="AV144" s="13" t="s">
        <v>82</v>
      </c>
      <c r="AW144" s="13" t="s">
        <v>29</v>
      </c>
      <c r="AX144" s="13" t="s">
        <v>30</v>
      </c>
      <c r="AY144" s="160" t="s">
        <v>121</v>
      </c>
    </row>
    <row r="145" spans="1:65" s="2" customFormat="1" ht="16.5" customHeight="1">
      <c r="A145" s="33"/>
      <c r="B145" s="144"/>
      <c r="C145" s="145" t="s">
        <v>179</v>
      </c>
      <c r="D145" s="145" t="s">
        <v>123</v>
      </c>
      <c r="E145" s="146" t="s">
        <v>994</v>
      </c>
      <c r="F145" s="147" t="s">
        <v>995</v>
      </c>
      <c r="G145" s="148" t="s">
        <v>198</v>
      </c>
      <c r="H145" s="149">
        <v>1</v>
      </c>
      <c r="I145" s="150"/>
      <c r="J145" s="151">
        <f>ROUND(I145*H145,2)</f>
        <v>0</v>
      </c>
      <c r="K145" s="147" t="s">
        <v>1</v>
      </c>
      <c r="L145" s="34"/>
      <c r="M145" s="152" t="s">
        <v>1</v>
      </c>
      <c r="N145" s="153" t="s">
        <v>38</v>
      </c>
      <c r="O145" s="59"/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6" t="s">
        <v>127</v>
      </c>
      <c r="AT145" s="156" t="s">
        <v>123</v>
      </c>
      <c r="AU145" s="156" t="s">
        <v>82</v>
      </c>
      <c r="AY145" s="18" t="s">
        <v>121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8" t="s">
        <v>30</v>
      </c>
      <c r="BK145" s="157">
        <f>ROUND(I145*H145,2)</f>
        <v>0</v>
      </c>
      <c r="BL145" s="18" t="s">
        <v>127</v>
      </c>
      <c r="BM145" s="156" t="s">
        <v>996</v>
      </c>
    </row>
    <row r="146" spans="1:65" s="15" customFormat="1" ht="22.5">
      <c r="B146" s="175"/>
      <c r="D146" s="159" t="s">
        <v>129</v>
      </c>
      <c r="E146" s="176" t="s">
        <v>1</v>
      </c>
      <c r="F146" s="177" t="s">
        <v>997</v>
      </c>
      <c r="H146" s="176" t="s">
        <v>1</v>
      </c>
      <c r="I146" s="178"/>
      <c r="L146" s="175"/>
      <c r="M146" s="179"/>
      <c r="N146" s="180"/>
      <c r="O146" s="180"/>
      <c r="P146" s="180"/>
      <c r="Q146" s="180"/>
      <c r="R146" s="180"/>
      <c r="S146" s="180"/>
      <c r="T146" s="181"/>
      <c r="AT146" s="176" t="s">
        <v>129</v>
      </c>
      <c r="AU146" s="176" t="s">
        <v>82</v>
      </c>
      <c r="AV146" s="15" t="s">
        <v>30</v>
      </c>
      <c r="AW146" s="15" t="s">
        <v>29</v>
      </c>
      <c r="AX146" s="15" t="s">
        <v>73</v>
      </c>
      <c r="AY146" s="176" t="s">
        <v>121</v>
      </c>
    </row>
    <row r="147" spans="1:65" s="15" customFormat="1" ht="22.5">
      <c r="B147" s="175"/>
      <c r="D147" s="159" t="s">
        <v>129</v>
      </c>
      <c r="E147" s="176" t="s">
        <v>1</v>
      </c>
      <c r="F147" s="177" t="s">
        <v>998</v>
      </c>
      <c r="H147" s="176" t="s">
        <v>1</v>
      </c>
      <c r="I147" s="178"/>
      <c r="L147" s="175"/>
      <c r="M147" s="179"/>
      <c r="N147" s="180"/>
      <c r="O147" s="180"/>
      <c r="P147" s="180"/>
      <c r="Q147" s="180"/>
      <c r="R147" s="180"/>
      <c r="S147" s="180"/>
      <c r="T147" s="181"/>
      <c r="AT147" s="176" t="s">
        <v>129</v>
      </c>
      <c r="AU147" s="176" t="s">
        <v>82</v>
      </c>
      <c r="AV147" s="15" t="s">
        <v>30</v>
      </c>
      <c r="AW147" s="15" t="s">
        <v>29</v>
      </c>
      <c r="AX147" s="15" t="s">
        <v>73</v>
      </c>
      <c r="AY147" s="176" t="s">
        <v>121</v>
      </c>
    </row>
    <row r="148" spans="1:65" s="15" customFormat="1" ht="22.5">
      <c r="B148" s="175"/>
      <c r="D148" s="159" t="s">
        <v>129</v>
      </c>
      <c r="E148" s="176" t="s">
        <v>1</v>
      </c>
      <c r="F148" s="177" t="s">
        <v>999</v>
      </c>
      <c r="H148" s="176" t="s">
        <v>1</v>
      </c>
      <c r="I148" s="178"/>
      <c r="L148" s="175"/>
      <c r="M148" s="179"/>
      <c r="N148" s="180"/>
      <c r="O148" s="180"/>
      <c r="P148" s="180"/>
      <c r="Q148" s="180"/>
      <c r="R148" s="180"/>
      <c r="S148" s="180"/>
      <c r="T148" s="181"/>
      <c r="AT148" s="176" t="s">
        <v>129</v>
      </c>
      <c r="AU148" s="176" t="s">
        <v>82</v>
      </c>
      <c r="AV148" s="15" t="s">
        <v>30</v>
      </c>
      <c r="AW148" s="15" t="s">
        <v>29</v>
      </c>
      <c r="AX148" s="15" t="s">
        <v>73</v>
      </c>
      <c r="AY148" s="176" t="s">
        <v>121</v>
      </c>
    </row>
    <row r="149" spans="1:65" s="15" customFormat="1">
      <c r="B149" s="175"/>
      <c r="D149" s="159" t="s">
        <v>129</v>
      </c>
      <c r="E149" s="176" t="s">
        <v>1</v>
      </c>
      <c r="F149" s="177" t="s">
        <v>1000</v>
      </c>
      <c r="H149" s="176" t="s">
        <v>1</v>
      </c>
      <c r="I149" s="178"/>
      <c r="L149" s="175"/>
      <c r="M149" s="179"/>
      <c r="N149" s="180"/>
      <c r="O149" s="180"/>
      <c r="P149" s="180"/>
      <c r="Q149" s="180"/>
      <c r="R149" s="180"/>
      <c r="S149" s="180"/>
      <c r="T149" s="181"/>
      <c r="AT149" s="176" t="s">
        <v>129</v>
      </c>
      <c r="AU149" s="176" t="s">
        <v>82</v>
      </c>
      <c r="AV149" s="15" t="s">
        <v>30</v>
      </c>
      <c r="AW149" s="15" t="s">
        <v>29</v>
      </c>
      <c r="AX149" s="15" t="s">
        <v>73</v>
      </c>
      <c r="AY149" s="176" t="s">
        <v>121</v>
      </c>
    </row>
    <row r="150" spans="1:65" s="15" customFormat="1" ht="22.5">
      <c r="B150" s="175"/>
      <c r="D150" s="159" t="s">
        <v>129</v>
      </c>
      <c r="E150" s="176" t="s">
        <v>1</v>
      </c>
      <c r="F150" s="177" t="s">
        <v>1001</v>
      </c>
      <c r="H150" s="176" t="s">
        <v>1</v>
      </c>
      <c r="I150" s="178"/>
      <c r="L150" s="175"/>
      <c r="M150" s="179"/>
      <c r="N150" s="180"/>
      <c r="O150" s="180"/>
      <c r="P150" s="180"/>
      <c r="Q150" s="180"/>
      <c r="R150" s="180"/>
      <c r="S150" s="180"/>
      <c r="T150" s="181"/>
      <c r="AT150" s="176" t="s">
        <v>129</v>
      </c>
      <c r="AU150" s="176" t="s">
        <v>82</v>
      </c>
      <c r="AV150" s="15" t="s">
        <v>30</v>
      </c>
      <c r="AW150" s="15" t="s">
        <v>29</v>
      </c>
      <c r="AX150" s="15" t="s">
        <v>73</v>
      </c>
      <c r="AY150" s="176" t="s">
        <v>121</v>
      </c>
    </row>
    <row r="151" spans="1:65" s="15" customFormat="1" ht="22.5">
      <c r="B151" s="175"/>
      <c r="D151" s="159" t="s">
        <v>129</v>
      </c>
      <c r="E151" s="176" t="s">
        <v>1</v>
      </c>
      <c r="F151" s="177" t="s">
        <v>1002</v>
      </c>
      <c r="H151" s="176" t="s">
        <v>1</v>
      </c>
      <c r="I151" s="178"/>
      <c r="L151" s="175"/>
      <c r="M151" s="179"/>
      <c r="N151" s="180"/>
      <c r="O151" s="180"/>
      <c r="P151" s="180"/>
      <c r="Q151" s="180"/>
      <c r="R151" s="180"/>
      <c r="S151" s="180"/>
      <c r="T151" s="181"/>
      <c r="AT151" s="176" t="s">
        <v>129</v>
      </c>
      <c r="AU151" s="176" t="s">
        <v>82</v>
      </c>
      <c r="AV151" s="15" t="s">
        <v>30</v>
      </c>
      <c r="AW151" s="15" t="s">
        <v>29</v>
      </c>
      <c r="AX151" s="15" t="s">
        <v>73</v>
      </c>
      <c r="AY151" s="176" t="s">
        <v>121</v>
      </c>
    </row>
    <row r="152" spans="1:65" s="13" customFormat="1">
      <c r="B152" s="158"/>
      <c r="D152" s="159" t="s">
        <v>129</v>
      </c>
      <c r="E152" s="160" t="s">
        <v>1</v>
      </c>
      <c r="F152" s="161" t="s">
        <v>30</v>
      </c>
      <c r="H152" s="162">
        <v>1</v>
      </c>
      <c r="I152" s="163"/>
      <c r="L152" s="158"/>
      <c r="M152" s="164"/>
      <c r="N152" s="165"/>
      <c r="O152" s="165"/>
      <c r="P152" s="165"/>
      <c r="Q152" s="165"/>
      <c r="R152" s="165"/>
      <c r="S152" s="165"/>
      <c r="T152" s="166"/>
      <c r="AT152" s="160" t="s">
        <v>129</v>
      </c>
      <c r="AU152" s="160" t="s">
        <v>82</v>
      </c>
      <c r="AV152" s="13" t="s">
        <v>82</v>
      </c>
      <c r="AW152" s="13" t="s">
        <v>29</v>
      </c>
      <c r="AX152" s="13" t="s">
        <v>30</v>
      </c>
      <c r="AY152" s="160" t="s">
        <v>121</v>
      </c>
    </row>
    <row r="153" spans="1:65" s="2" customFormat="1" ht="16.5" customHeight="1">
      <c r="A153" s="33"/>
      <c r="B153" s="144"/>
      <c r="C153" s="145" t="s">
        <v>185</v>
      </c>
      <c r="D153" s="145" t="s">
        <v>123</v>
      </c>
      <c r="E153" s="146" t="s">
        <v>1003</v>
      </c>
      <c r="F153" s="147" t="s">
        <v>1004</v>
      </c>
      <c r="G153" s="148" t="s">
        <v>198</v>
      </c>
      <c r="H153" s="149">
        <v>1</v>
      </c>
      <c r="I153" s="150"/>
      <c r="J153" s="151">
        <f>ROUND(I153*H153,2)</f>
        <v>0</v>
      </c>
      <c r="K153" s="147" t="s">
        <v>1</v>
      </c>
      <c r="L153" s="34"/>
      <c r="M153" s="152" t="s">
        <v>1</v>
      </c>
      <c r="N153" s="153" t="s">
        <v>38</v>
      </c>
      <c r="O153" s="59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6" t="s">
        <v>127</v>
      </c>
      <c r="AT153" s="156" t="s">
        <v>123</v>
      </c>
      <c r="AU153" s="156" t="s">
        <v>82</v>
      </c>
      <c r="AY153" s="18" t="s">
        <v>121</v>
      </c>
      <c r="BE153" s="157">
        <f>IF(N153="základní",J153,0)</f>
        <v>0</v>
      </c>
      <c r="BF153" s="157">
        <f>IF(N153="snížená",J153,0)</f>
        <v>0</v>
      </c>
      <c r="BG153" s="157">
        <f>IF(N153="zákl. přenesená",J153,0)</f>
        <v>0</v>
      </c>
      <c r="BH153" s="157">
        <f>IF(N153="sníž. přenesená",J153,0)</f>
        <v>0</v>
      </c>
      <c r="BI153" s="157">
        <f>IF(N153="nulová",J153,0)</f>
        <v>0</v>
      </c>
      <c r="BJ153" s="18" t="s">
        <v>30</v>
      </c>
      <c r="BK153" s="157">
        <f>ROUND(I153*H153,2)</f>
        <v>0</v>
      </c>
      <c r="BL153" s="18" t="s">
        <v>127</v>
      </c>
      <c r="BM153" s="156" t="s">
        <v>1005</v>
      </c>
    </row>
    <row r="154" spans="1:65" s="13" customFormat="1">
      <c r="B154" s="158"/>
      <c r="D154" s="159" t="s">
        <v>129</v>
      </c>
      <c r="E154" s="160" t="s">
        <v>1</v>
      </c>
      <c r="F154" s="161" t="s">
        <v>30</v>
      </c>
      <c r="H154" s="162">
        <v>1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129</v>
      </c>
      <c r="AU154" s="160" t="s">
        <v>82</v>
      </c>
      <c r="AV154" s="13" t="s">
        <v>82</v>
      </c>
      <c r="AW154" s="13" t="s">
        <v>29</v>
      </c>
      <c r="AX154" s="13" t="s">
        <v>30</v>
      </c>
      <c r="AY154" s="160" t="s">
        <v>121</v>
      </c>
    </row>
    <row r="155" spans="1:65" s="2" customFormat="1" ht="24.2" customHeight="1">
      <c r="A155" s="33"/>
      <c r="B155" s="144"/>
      <c r="C155" s="145" t="s">
        <v>189</v>
      </c>
      <c r="D155" s="145" t="s">
        <v>123</v>
      </c>
      <c r="E155" s="146" t="s">
        <v>1006</v>
      </c>
      <c r="F155" s="147" t="s">
        <v>1007</v>
      </c>
      <c r="G155" s="148" t="s">
        <v>198</v>
      </c>
      <c r="H155" s="149">
        <v>1</v>
      </c>
      <c r="I155" s="150"/>
      <c r="J155" s="151">
        <f>ROUND(I155*H155,2)</f>
        <v>0</v>
      </c>
      <c r="K155" s="147" t="s">
        <v>1</v>
      </c>
      <c r="L155" s="34"/>
      <c r="M155" s="152" t="s">
        <v>1</v>
      </c>
      <c r="N155" s="153" t="s">
        <v>38</v>
      </c>
      <c r="O155" s="59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6" t="s">
        <v>127</v>
      </c>
      <c r="AT155" s="156" t="s">
        <v>123</v>
      </c>
      <c r="AU155" s="156" t="s">
        <v>82</v>
      </c>
      <c r="AY155" s="18" t="s">
        <v>121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8" t="s">
        <v>30</v>
      </c>
      <c r="BK155" s="157">
        <f>ROUND(I155*H155,2)</f>
        <v>0</v>
      </c>
      <c r="BL155" s="18" t="s">
        <v>127</v>
      </c>
      <c r="BM155" s="156" t="s">
        <v>1008</v>
      </c>
    </row>
    <row r="156" spans="1:65" s="13" customFormat="1">
      <c r="B156" s="158"/>
      <c r="D156" s="159" t="s">
        <v>129</v>
      </c>
      <c r="E156" s="160" t="s">
        <v>1</v>
      </c>
      <c r="F156" s="161" t="s">
        <v>30</v>
      </c>
      <c r="H156" s="162">
        <v>1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129</v>
      </c>
      <c r="AU156" s="160" t="s">
        <v>82</v>
      </c>
      <c r="AV156" s="13" t="s">
        <v>82</v>
      </c>
      <c r="AW156" s="13" t="s">
        <v>29</v>
      </c>
      <c r="AX156" s="13" t="s">
        <v>30</v>
      </c>
      <c r="AY156" s="160" t="s">
        <v>121</v>
      </c>
    </row>
    <row r="157" spans="1:65" s="2" customFormat="1" ht="33" customHeight="1">
      <c r="A157" s="33"/>
      <c r="B157" s="144"/>
      <c r="C157" s="145" t="s">
        <v>195</v>
      </c>
      <c r="D157" s="145" t="s">
        <v>123</v>
      </c>
      <c r="E157" s="146" t="s">
        <v>1009</v>
      </c>
      <c r="F157" s="147" t="s">
        <v>1010</v>
      </c>
      <c r="G157" s="148" t="s">
        <v>198</v>
      </c>
      <c r="H157" s="149">
        <v>1</v>
      </c>
      <c r="I157" s="150"/>
      <c r="J157" s="151">
        <f>ROUND(I157*H157,2)</f>
        <v>0</v>
      </c>
      <c r="K157" s="147" t="s">
        <v>1</v>
      </c>
      <c r="L157" s="34"/>
      <c r="M157" s="152" t="s">
        <v>1</v>
      </c>
      <c r="N157" s="153" t="s">
        <v>38</v>
      </c>
      <c r="O157" s="59"/>
      <c r="P157" s="154">
        <f>O157*H157</f>
        <v>0</v>
      </c>
      <c r="Q157" s="154">
        <v>1.0000000000000001E-5</v>
      </c>
      <c r="R157" s="154">
        <f>Q157*H157</f>
        <v>1.0000000000000001E-5</v>
      </c>
      <c r="S157" s="154">
        <v>0</v>
      </c>
      <c r="T157" s="15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6" t="s">
        <v>127</v>
      </c>
      <c r="AT157" s="156" t="s">
        <v>123</v>
      </c>
      <c r="AU157" s="156" t="s">
        <v>82</v>
      </c>
      <c r="AY157" s="18" t="s">
        <v>121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8" t="s">
        <v>30</v>
      </c>
      <c r="BK157" s="157">
        <f>ROUND(I157*H157,2)</f>
        <v>0</v>
      </c>
      <c r="BL157" s="18" t="s">
        <v>127</v>
      </c>
      <c r="BM157" s="156" t="s">
        <v>1011</v>
      </c>
    </row>
    <row r="158" spans="1:65" s="13" customFormat="1">
      <c r="B158" s="158"/>
      <c r="D158" s="159" t="s">
        <v>129</v>
      </c>
      <c r="E158" s="160" t="s">
        <v>1</v>
      </c>
      <c r="F158" s="161" t="s">
        <v>30</v>
      </c>
      <c r="H158" s="162">
        <v>1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129</v>
      </c>
      <c r="AU158" s="160" t="s">
        <v>82</v>
      </c>
      <c r="AV158" s="13" t="s">
        <v>82</v>
      </c>
      <c r="AW158" s="13" t="s">
        <v>29</v>
      </c>
      <c r="AX158" s="13" t="s">
        <v>30</v>
      </c>
      <c r="AY158" s="160" t="s">
        <v>121</v>
      </c>
    </row>
    <row r="159" spans="1:65" s="2" customFormat="1" ht="37.9" customHeight="1">
      <c r="A159" s="33"/>
      <c r="B159" s="144"/>
      <c r="C159" s="145" t="s">
        <v>206</v>
      </c>
      <c r="D159" s="145" t="s">
        <v>123</v>
      </c>
      <c r="E159" s="146" t="s">
        <v>1012</v>
      </c>
      <c r="F159" s="147" t="s">
        <v>1013</v>
      </c>
      <c r="G159" s="148" t="s">
        <v>198</v>
      </c>
      <c r="H159" s="149">
        <v>2</v>
      </c>
      <c r="I159" s="150"/>
      <c r="J159" s="151">
        <f>ROUND(I159*H159,2)</f>
        <v>0</v>
      </c>
      <c r="K159" s="147" t="s">
        <v>1</v>
      </c>
      <c r="L159" s="34"/>
      <c r="M159" s="152" t="s">
        <v>1</v>
      </c>
      <c r="N159" s="153" t="s">
        <v>38</v>
      </c>
      <c r="O159" s="59"/>
      <c r="P159" s="154">
        <f>O159*H159</f>
        <v>0</v>
      </c>
      <c r="Q159" s="154">
        <v>1.0000000000000001E-5</v>
      </c>
      <c r="R159" s="154">
        <f>Q159*H159</f>
        <v>2.0000000000000002E-5</v>
      </c>
      <c r="S159" s="154">
        <v>0</v>
      </c>
      <c r="T159" s="155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6" t="s">
        <v>127</v>
      </c>
      <c r="AT159" s="156" t="s">
        <v>123</v>
      </c>
      <c r="AU159" s="156" t="s">
        <v>82</v>
      </c>
      <c r="AY159" s="18" t="s">
        <v>121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8" t="s">
        <v>30</v>
      </c>
      <c r="BK159" s="157">
        <f>ROUND(I159*H159,2)</f>
        <v>0</v>
      </c>
      <c r="BL159" s="18" t="s">
        <v>127</v>
      </c>
      <c r="BM159" s="156" t="s">
        <v>1014</v>
      </c>
    </row>
    <row r="160" spans="1:65" s="13" customFormat="1">
      <c r="B160" s="158"/>
      <c r="D160" s="159" t="s">
        <v>129</v>
      </c>
      <c r="E160" s="160" t="s">
        <v>1</v>
      </c>
      <c r="F160" s="161" t="s">
        <v>82</v>
      </c>
      <c r="H160" s="162">
        <v>2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129</v>
      </c>
      <c r="AU160" s="160" t="s">
        <v>82</v>
      </c>
      <c r="AV160" s="13" t="s">
        <v>82</v>
      </c>
      <c r="AW160" s="13" t="s">
        <v>29</v>
      </c>
      <c r="AX160" s="13" t="s">
        <v>30</v>
      </c>
      <c r="AY160" s="160" t="s">
        <v>121</v>
      </c>
    </row>
    <row r="161" spans="1:65" s="2" customFormat="1" ht="16.5" customHeight="1">
      <c r="A161" s="33"/>
      <c r="B161" s="144"/>
      <c r="C161" s="145" t="s">
        <v>212</v>
      </c>
      <c r="D161" s="145" t="s">
        <v>123</v>
      </c>
      <c r="E161" s="146" t="s">
        <v>1015</v>
      </c>
      <c r="F161" s="147" t="s">
        <v>1016</v>
      </c>
      <c r="G161" s="148" t="s">
        <v>198</v>
      </c>
      <c r="H161" s="149">
        <v>1</v>
      </c>
      <c r="I161" s="150"/>
      <c r="J161" s="151">
        <f>ROUND(I161*H161,2)</f>
        <v>0</v>
      </c>
      <c r="K161" s="147" t="s">
        <v>1</v>
      </c>
      <c r="L161" s="34"/>
      <c r="M161" s="152" t="s">
        <v>1</v>
      </c>
      <c r="N161" s="153" t="s">
        <v>38</v>
      </c>
      <c r="O161" s="59"/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6" t="s">
        <v>127</v>
      </c>
      <c r="AT161" s="156" t="s">
        <v>123</v>
      </c>
      <c r="AU161" s="156" t="s">
        <v>82</v>
      </c>
      <c r="AY161" s="18" t="s">
        <v>121</v>
      </c>
      <c r="BE161" s="157">
        <f>IF(N161="základní",J161,0)</f>
        <v>0</v>
      </c>
      <c r="BF161" s="157">
        <f>IF(N161="snížená",J161,0)</f>
        <v>0</v>
      </c>
      <c r="BG161" s="157">
        <f>IF(N161="zákl. přenesená",J161,0)</f>
        <v>0</v>
      </c>
      <c r="BH161" s="157">
        <f>IF(N161="sníž. přenesená",J161,0)</f>
        <v>0</v>
      </c>
      <c r="BI161" s="157">
        <f>IF(N161="nulová",J161,0)</f>
        <v>0</v>
      </c>
      <c r="BJ161" s="18" t="s">
        <v>30</v>
      </c>
      <c r="BK161" s="157">
        <f>ROUND(I161*H161,2)</f>
        <v>0</v>
      </c>
      <c r="BL161" s="18" t="s">
        <v>127</v>
      </c>
      <c r="BM161" s="156" t="s">
        <v>1017</v>
      </c>
    </row>
    <row r="162" spans="1:65" s="15" customFormat="1" ht="22.5">
      <c r="B162" s="175"/>
      <c r="D162" s="159" t="s">
        <v>129</v>
      </c>
      <c r="E162" s="176" t="s">
        <v>1</v>
      </c>
      <c r="F162" s="177" t="s">
        <v>1018</v>
      </c>
      <c r="H162" s="176" t="s">
        <v>1</v>
      </c>
      <c r="I162" s="178"/>
      <c r="L162" s="175"/>
      <c r="M162" s="179"/>
      <c r="N162" s="180"/>
      <c r="O162" s="180"/>
      <c r="P162" s="180"/>
      <c r="Q162" s="180"/>
      <c r="R162" s="180"/>
      <c r="S162" s="180"/>
      <c r="T162" s="181"/>
      <c r="AT162" s="176" t="s">
        <v>129</v>
      </c>
      <c r="AU162" s="176" t="s">
        <v>82</v>
      </c>
      <c r="AV162" s="15" t="s">
        <v>30</v>
      </c>
      <c r="AW162" s="15" t="s">
        <v>29</v>
      </c>
      <c r="AX162" s="15" t="s">
        <v>73</v>
      </c>
      <c r="AY162" s="176" t="s">
        <v>121</v>
      </c>
    </row>
    <row r="163" spans="1:65" s="15" customFormat="1">
      <c r="B163" s="175"/>
      <c r="D163" s="159" t="s">
        <v>129</v>
      </c>
      <c r="E163" s="176" t="s">
        <v>1</v>
      </c>
      <c r="F163" s="177" t="s">
        <v>1019</v>
      </c>
      <c r="H163" s="176" t="s">
        <v>1</v>
      </c>
      <c r="I163" s="178"/>
      <c r="L163" s="175"/>
      <c r="M163" s="179"/>
      <c r="N163" s="180"/>
      <c r="O163" s="180"/>
      <c r="P163" s="180"/>
      <c r="Q163" s="180"/>
      <c r="R163" s="180"/>
      <c r="S163" s="180"/>
      <c r="T163" s="181"/>
      <c r="AT163" s="176" t="s">
        <v>129</v>
      </c>
      <c r="AU163" s="176" t="s">
        <v>82</v>
      </c>
      <c r="AV163" s="15" t="s">
        <v>30</v>
      </c>
      <c r="AW163" s="15" t="s">
        <v>29</v>
      </c>
      <c r="AX163" s="15" t="s">
        <v>73</v>
      </c>
      <c r="AY163" s="176" t="s">
        <v>121</v>
      </c>
    </row>
    <row r="164" spans="1:65" s="15" customFormat="1">
      <c r="B164" s="175"/>
      <c r="D164" s="159" t="s">
        <v>129</v>
      </c>
      <c r="E164" s="176" t="s">
        <v>1</v>
      </c>
      <c r="F164" s="177" t="s">
        <v>1020</v>
      </c>
      <c r="H164" s="176" t="s">
        <v>1</v>
      </c>
      <c r="I164" s="178"/>
      <c r="L164" s="175"/>
      <c r="M164" s="179"/>
      <c r="N164" s="180"/>
      <c r="O164" s="180"/>
      <c r="P164" s="180"/>
      <c r="Q164" s="180"/>
      <c r="R164" s="180"/>
      <c r="S164" s="180"/>
      <c r="T164" s="181"/>
      <c r="AT164" s="176" t="s">
        <v>129</v>
      </c>
      <c r="AU164" s="176" t="s">
        <v>82</v>
      </c>
      <c r="AV164" s="15" t="s">
        <v>30</v>
      </c>
      <c r="AW164" s="15" t="s">
        <v>29</v>
      </c>
      <c r="AX164" s="15" t="s">
        <v>73</v>
      </c>
      <c r="AY164" s="176" t="s">
        <v>121</v>
      </c>
    </row>
    <row r="165" spans="1:65" s="15" customFormat="1">
      <c r="B165" s="175"/>
      <c r="D165" s="159" t="s">
        <v>129</v>
      </c>
      <c r="E165" s="176" t="s">
        <v>1</v>
      </c>
      <c r="F165" s="177" t="s">
        <v>1021</v>
      </c>
      <c r="H165" s="176" t="s">
        <v>1</v>
      </c>
      <c r="I165" s="178"/>
      <c r="L165" s="175"/>
      <c r="M165" s="179"/>
      <c r="N165" s="180"/>
      <c r="O165" s="180"/>
      <c r="P165" s="180"/>
      <c r="Q165" s="180"/>
      <c r="R165" s="180"/>
      <c r="S165" s="180"/>
      <c r="T165" s="181"/>
      <c r="AT165" s="176" t="s">
        <v>129</v>
      </c>
      <c r="AU165" s="176" t="s">
        <v>82</v>
      </c>
      <c r="AV165" s="15" t="s">
        <v>30</v>
      </c>
      <c r="AW165" s="15" t="s">
        <v>29</v>
      </c>
      <c r="AX165" s="15" t="s">
        <v>73</v>
      </c>
      <c r="AY165" s="176" t="s">
        <v>121</v>
      </c>
    </row>
    <row r="166" spans="1:65" s="13" customFormat="1">
      <c r="B166" s="158"/>
      <c r="D166" s="159" t="s">
        <v>129</v>
      </c>
      <c r="E166" s="160" t="s">
        <v>1</v>
      </c>
      <c r="F166" s="161" t="s">
        <v>30</v>
      </c>
      <c r="H166" s="162">
        <v>1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129</v>
      </c>
      <c r="AU166" s="160" t="s">
        <v>82</v>
      </c>
      <c r="AV166" s="13" t="s">
        <v>82</v>
      </c>
      <c r="AW166" s="13" t="s">
        <v>29</v>
      </c>
      <c r="AX166" s="13" t="s">
        <v>30</v>
      </c>
      <c r="AY166" s="160" t="s">
        <v>121</v>
      </c>
    </row>
    <row r="167" spans="1:65" s="2" customFormat="1" ht="16.5" customHeight="1">
      <c r="A167" s="33"/>
      <c r="B167" s="144"/>
      <c r="C167" s="145" t="s">
        <v>306</v>
      </c>
      <c r="D167" s="145" t="s">
        <v>123</v>
      </c>
      <c r="E167" s="146" t="s">
        <v>1022</v>
      </c>
      <c r="F167" s="147" t="s">
        <v>1023</v>
      </c>
      <c r="G167" s="148" t="s">
        <v>198</v>
      </c>
      <c r="H167" s="149">
        <v>1</v>
      </c>
      <c r="I167" s="150"/>
      <c r="J167" s="151">
        <f>ROUND(I167*H167,2)</f>
        <v>0</v>
      </c>
      <c r="K167" s="147" t="s">
        <v>1</v>
      </c>
      <c r="L167" s="34"/>
      <c r="M167" s="152" t="s">
        <v>1</v>
      </c>
      <c r="N167" s="153" t="s">
        <v>38</v>
      </c>
      <c r="O167" s="59"/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6" t="s">
        <v>127</v>
      </c>
      <c r="AT167" s="156" t="s">
        <v>123</v>
      </c>
      <c r="AU167" s="156" t="s">
        <v>82</v>
      </c>
      <c r="AY167" s="18" t="s">
        <v>121</v>
      </c>
      <c r="BE167" s="157">
        <f>IF(N167="základní",J167,0)</f>
        <v>0</v>
      </c>
      <c r="BF167" s="157">
        <f>IF(N167="snížená",J167,0)</f>
        <v>0</v>
      </c>
      <c r="BG167" s="157">
        <f>IF(N167="zákl. přenesená",J167,0)</f>
        <v>0</v>
      </c>
      <c r="BH167" s="157">
        <f>IF(N167="sníž. přenesená",J167,0)</f>
        <v>0</v>
      </c>
      <c r="BI167" s="157">
        <f>IF(N167="nulová",J167,0)</f>
        <v>0</v>
      </c>
      <c r="BJ167" s="18" t="s">
        <v>30</v>
      </c>
      <c r="BK167" s="157">
        <f>ROUND(I167*H167,2)</f>
        <v>0</v>
      </c>
      <c r="BL167" s="18" t="s">
        <v>127</v>
      </c>
      <c r="BM167" s="156" t="s">
        <v>1024</v>
      </c>
    </row>
    <row r="168" spans="1:65" s="13" customFormat="1">
      <c r="B168" s="158"/>
      <c r="D168" s="159" t="s">
        <v>129</v>
      </c>
      <c r="E168" s="160" t="s">
        <v>1</v>
      </c>
      <c r="F168" s="161" t="s">
        <v>30</v>
      </c>
      <c r="H168" s="162">
        <v>1</v>
      </c>
      <c r="I168" s="163"/>
      <c r="L168" s="158"/>
      <c r="M168" s="164"/>
      <c r="N168" s="165"/>
      <c r="O168" s="165"/>
      <c r="P168" s="165"/>
      <c r="Q168" s="165"/>
      <c r="R168" s="165"/>
      <c r="S168" s="165"/>
      <c r="T168" s="166"/>
      <c r="AT168" s="160" t="s">
        <v>129</v>
      </c>
      <c r="AU168" s="160" t="s">
        <v>82</v>
      </c>
      <c r="AV168" s="13" t="s">
        <v>82</v>
      </c>
      <c r="AW168" s="13" t="s">
        <v>29</v>
      </c>
      <c r="AX168" s="13" t="s">
        <v>30</v>
      </c>
      <c r="AY168" s="160" t="s">
        <v>121</v>
      </c>
    </row>
    <row r="169" spans="1:65" s="2" customFormat="1" ht="21.75" customHeight="1">
      <c r="A169" s="33"/>
      <c r="B169" s="144"/>
      <c r="C169" s="145" t="s">
        <v>311</v>
      </c>
      <c r="D169" s="145" t="s">
        <v>123</v>
      </c>
      <c r="E169" s="146" t="s">
        <v>1025</v>
      </c>
      <c r="F169" s="147" t="s">
        <v>1026</v>
      </c>
      <c r="G169" s="148" t="s">
        <v>198</v>
      </c>
      <c r="H169" s="149">
        <v>1</v>
      </c>
      <c r="I169" s="150"/>
      <c r="J169" s="151">
        <f>ROUND(I169*H169,2)</f>
        <v>0</v>
      </c>
      <c r="K169" s="147" t="s">
        <v>1</v>
      </c>
      <c r="L169" s="34"/>
      <c r="M169" s="152" t="s">
        <v>1</v>
      </c>
      <c r="N169" s="153" t="s">
        <v>38</v>
      </c>
      <c r="O169" s="59"/>
      <c r="P169" s="154">
        <f>O169*H169</f>
        <v>0</v>
      </c>
      <c r="Q169" s="154">
        <v>0</v>
      </c>
      <c r="R169" s="154">
        <f>Q169*H169</f>
        <v>0</v>
      </c>
      <c r="S169" s="154">
        <v>0</v>
      </c>
      <c r="T169" s="155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56" t="s">
        <v>127</v>
      </c>
      <c r="AT169" s="156" t="s">
        <v>123</v>
      </c>
      <c r="AU169" s="156" t="s">
        <v>82</v>
      </c>
      <c r="AY169" s="18" t="s">
        <v>121</v>
      </c>
      <c r="BE169" s="157">
        <f>IF(N169="základní",J169,0)</f>
        <v>0</v>
      </c>
      <c r="BF169" s="157">
        <f>IF(N169="snížená",J169,0)</f>
        <v>0</v>
      </c>
      <c r="BG169" s="157">
        <f>IF(N169="zákl. přenesená",J169,0)</f>
        <v>0</v>
      </c>
      <c r="BH169" s="157">
        <f>IF(N169="sníž. přenesená",J169,0)</f>
        <v>0</v>
      </c>
      <c r="BI169" s="157">
        <f>IF(N169="nulová",J169,0)</f>
        <v>0</v>
      </c>
      <c r="BJ169" s="18" t="s">
        <v>30</v>
      </c>
      <c r="BK169" s="157">
        <f>ROUND(I169*H169,2)</f>
        <v>0</v>
      </c>
      <c r="BL169" s="18" t="s">
        <v>127</v>
      </c>
      <c r="BM169" s="156" t="s">
        <v>1027</v>
      </c>
    </row>
    <row r="170" spans="1:65" s="13" customFormat="1">
      <c r="B170" s="158"/>
      <c r="D170" s="159" t="s">
        <v>129</v>
      </c>
      <c r="E170" s="160" t="s">
        <v>1</v>
      </c>
      <c r="F170" s="161" t="s">
        <v>30</v>
      </c>
      <c r="H170" s="162">
        <v>1</v>
      </c>
      <c r="I170" s="163"/>
      <c r="L170" s="158"/>
      <c r="M170" s="164"/>
      <c r="N170" s="165"/>
      <c r="O170" s="165"/>
      <c r="P170" s="165"/>
      <c r="Q170" s="165"/>
      <c r="R170" s="165"/>
      <c r="S170" s="165"/>
      <c r="T170" s="166"/>
      <c r="AT170" s="160" t="s">
        <v>129</v>
      </c>
      <c r="AU170" s="160" t="s">
        <v>82</v>
      </c>
      <c r="AV170" s="13" t="s">
        <v>82</v>
      </c>
      <c r="AW170" s="13" t="s">
        <v>29</v>
      </c>
      <c r="AX170" s="13" t="s">
        <v>30</v>
      </c>
      <c r="AY170" s="160" t="s">
        <v>121</v>
      </c>
    </row>
    <row r="171" spans="1:65" s="2" customFormat="1" ht="37.9" customHeight="1">
      <c r="A171" s="33"/>
      <c r="B171" s="144"/>
      <c r="C171" s="145" t="s">
        <v>7</v>
      </c>
      <c r="D171" s="145" t="s">
        <v>123</v>
      </c>
      <c r="E171" s="146" t="s">
        <v>1028</v>
      </c>
      <c r="F171" s="147" t="s">
        <v>1029</v>
      </c>
      <c r="G171" s="148" t="s">
        <v>198</v>
      </c>
      <c r="H171" s="149">
        <v>1</v>
      </c>
      <c r="I171" s="150"/>
      <c r="J171" s="151">
        <f>ROUND(I171*H171,2)</f>
        <v>0</v>
      </c>
      <c r="K171" s="147" t="s">
        <v>1</v>
      </c>
      <c r="L171" s="34"/>
      <c r="M171" s="152" t="s">
        <v>1</v>
      </c>
      <c r="N171" s="153" t="s">
        <v>38</v>
      </c>
      <c r="O171" s="59"/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6" t="s">
        <v>127</v>
      </c>
      <c r="AT171" s="156" t="s">
        <v>123</v>
      </c>
      <c r="AU171" s="156" t="s">
        <v>82</v>
      </c>
      <c r="AY171" s="18" t="s">
        <v>121</v>
      </c>
      <c r="BE171" s="157">
        <f>IF(N171="základní",J171,0)</f>
        <v>0</v>
      </c>
      <c r="BF171" s="157">
        <f>IF(N171="snížená",J171,0)</f>
        <v>0</v>
      </c>
      <c r="BG171" s="157">
        <f>IF(N171="zákl. přenesená",J171,0)</f>
        <v>0</v>
      </c>
      <c r="BH171" s="157">
        <f>IF(N171="sníž. přenesená",J171,0)</f>
        <v>0</v>
      </c>
      <c r="BI171" s="157">
        <f>IF(N171="nulová",J171,0)</f>
        <v>0</v>
      </c>
      <c r="BJ171" s="18" t="s">
        <v>30</v>
      </c>
      <c r="BK171" s="157">
        <f>ROUND(I171*H171,2)</f>
        <v>0</v>
      </c>
      <c r="BL171" s="18" t="s">
        <v>127</v>
      </c>
      <c r="BM171" s="156" t="s">
        <v>1030</v>
      </c>
    </row>
    <row r="172" spans="1:65" s="13" customFormat="1">
      <c r="B172" s="158"/>
      <c r="D172" s="159" t="s">
        <v>129</v>
      </c>
      <c r="E172" s="160" t="s">
        <v>1</v>
      </c>
      <c r="F172" s="161" t="s">
        <v>30</v>
      </c>
      <c r="H172" s="162">
        <v>1</v>
      </c>
      <c r="I172" s="163"/>
      <c r="L172" s="158"/>
      <c r="M172" s="192"/>
      <c r="N172" s="193"/>
      <c r="O172" s="193"/>
      <c r="P172" s="193"/>
      <c r="Q172" s="193"/>
      <c r="R172" s="193"/>
      <c r="S172" s="193"/>
      <c r="T172" s="194"/>
      <c r="AT172" s="160" t="s">
        <v>129</v>
      </c>
      <c r="AU172" s="160" t="s">
        <v>82</v>
      </c>
      <c r="AV172" s="13" t="s">
        <v>82</v>
      </c>
      <c r="AW172" s="13" t="s">
        <v>29</v>
      </c>
      <c r="AX172" s="13" t="s">
        <v>30</v>
      </c>
      <c r="AY172" s="160" t="s">
        <v>121</v>
      </c>
    </row>
    <row r="173" spans="1:65" s="2" customFormat="1" ht="6.95" customHeight="1">
      <c r="A173" s="33"/>
      <c r="B173" s="48"/>
      <c r="C173" s="49"/>
      <c r="D173" s="49"/>
      <c r="E173" s="49"/>
      <c r="F173" s="49"/>
      <c r="G173" s="49"/>
      <c r="H173" s="49"/>
      <c r="I173" s="49"/>
      <c r="J173" s="49"/>
      <c r="K173" s="49"/>
      <c r="L173" s="34"/>
      <c r="M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</row>
  </sheetData>
  <autoFilter ref="C117:K172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000 - Příprava území</vt:lpstr>
      <vt:lpstr>SO 330 - Vodovodní řady</vt:lpstr>
      <vt:lpstr>SO 340 - Vodovodní přípojky</vt:lpstr>
      <vt:lpstr>SO 800 - Náhradní výsadba...</vt:lpstr>
      <vt:lpstr>SO 90 - Ostatní rozpočtov...</vt:lpstr>
      <vt:lpstr>'Rekapitulace stavby'!Názvy_tisku</vt:lpstr>
      <vt:lpstr>'SO 000 - Příprava území'!Názvy_tisku</vt:lpstr>
      <vt:lpstr>'SO 330 - Vodovodní řady'!Názvy_tisku</vt:lpstr>
      <vt:lpstr>'SO 340 - Vodovodní přípojky'!Názvy_tisku</vt:lpstr>
      <vt:lpstr>'SO 800 - Náhradní výsadba...'!Názvy_tisku</vt:lpstr>
      <vt:lpstr>'SO 90 - Ostatní rozpočtov...'!Názvy_tisku</vt:lpstr>
      <vt:lpstr>'Rekapitulace stavby'!Oblast_tisku</vt:lpstr>
      <vt:lpstr>'SO 000 - Příprava území'!Oblast_tisku</vt:lpstr>
      <vt:lpstr>'SO 330 - Vodovodní řady'!Oblast_tisku</vt:lpstr>
      <vt:lpstr>'SO 340 - Vodovodní přípojky'!Oblast_tisku</vt:lpstr>
      <vt:lpstr>'SO 800 - Náhradní výsadba...'!Oblast_tisku</vt:lpstr>
      <vt:lpstr>'SO 90 - Ostatní rozpočtov...'!Oblast_tisku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Marek</cp:lastModifiedBy>
  <dcterms:created xsi:type="dcterms:W3CDTF">2024-09-03T04:47:20Z</dcterms:created>
  <dcterms:modified xsi:type="dcterms:W3CDTF">2024-09-03T04:54:13Z</dcterms:modified>
</cp:coreProperties>
</file>