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6" yWindow="65426" windowWidth="19420" windowHeight="10420" activeTab="0"/>
  </bookViews>
  <sheets>
    <sheet name="Rozpočet" sheetId="1" r:id="rId1"/>
  </sheets>
  <definedNames/>
  <calcPr calcId="191029"/>
  <extLst/>
</workbook>
</file>

<file path=xl/sharedStrings.xml><?xml version="1.0" encoding="utf-8"?>
<sst xmlns="http://schemas.openxmlformats.org/spreadsheetml/2006/main" count="106" uniqueCount="76">
  <si>
    <t>Rozpočet</t>
  </si>
  <si>
    <t>Identifikace řízení</t>
  </si>
  <si>
    <t xml:space="preserve">Název Řízení </t>
  </si>
  <si>
    <t>Tvorba a provoz webové platformy města Brna - opakované řízení</t>
  </si>
  <si>
    <t>Druh Veřejné zakázky</t>
  </si>
  <si>
    <t>Služby</t>
  </si>
  <si>
    <t>Druh Řízení</t>
  </si>
  <si>
    <t>Jednací řízení s uveřejněním</t>
  </si>
  <si>
    <t>Web Řízení/ID</t>
  </si>
  <si>
    <t>Identifikační údaje účastníka</t>
  </si>
  <si>
    <t>Název/Obchodní firma/Jméno:</t>
  </si>
  <si>
    <t>Sídlo:</t>
  </si>
  <si>
    <t>IČ (je-li přiděleno):</t>
  </si>
  <si>
    <t>Zástupce:</t>
  </si>
  <si>
    <t>Kontaktní osoba:</t>
  </si>
  <si>
    <t>Telefon:</t>
  </si>
  <si>
    <t>E-mail:</t>
  </si>
  <si>
    <t>Vytvoření Platformy a implementace www.Brno.cz</t>
  </si>
  <si>
    <t>č.</t>
  </si>
  <si>
    <t>Položka</t>
  </si>
  <si>
    <t>Odpovídající ust. Zadání</t>
  </si>
  <si>
    <t>Cena MJ Základního řešení</t>
  </si>
  <si>
    <t>Model počtu MJ</t>
  </si>
  <si>
    <t>MJ</t>
  </si>
  <si>
    <t xml:space="preserve">Celkem za položku </t>
  </si>
  <si>
    <t>Minimální cena položky</t>
  </si>
  <si>
    <t>Maximální cena položky</t>
  </si>
  <si>
    <t xml:space="preserve">Vytvoření Platformy, nastavení Infrastruktury dle Zadání </t>
  </si>
  <si>
    <t>7 a 8.1</t>
  </si>
  <si>
    <t>ks</t>
  </si>
  <si>
    <t>Školení</t>
  </si>
  <si>
    <t>4.4.1 a 4.4.2</t>
  </si>
  <si>
    <t>Implementace www.Brno.cz</t>
  </si>
  <si>
    <t>CENA POLOŽEK 1-3</t>
  </si>
  <si>
    <t>Minimální a maximální přípustná cena položek 1-3</t>
  </si>
  <si>
    <t>Provoz, Podpora a Údržba</t>
  </si>
  <si>
    <t>Jednorázové náklady na  Pokročilé řešení</t>
  </si>
  <si>
    <t>Měsíční náklady na Pokročilé řešení</t>
  </si>
  <si>
    <t>Celkem za položku</t>
  </si>
  <si>
    <t>Minimální cena MJ Základního řešení</t>
  </si>
  <si>
    <t>Maximální cena MJ Základního řešení</t>
  </si>
  <si>
    <t>Provoz všech prostředí ve Fázi 2 (MVP)</t>
  </si>
  <si>
    <t>měsíc</t>
  </si>
  <si>
    <t>Provoz všech prostředí ve Fázi 3 (od provedení Díla)</t>
  </si>
  <si>
    <t>Základní Podpora u Údržba během Fáze 2</t>
  </si>
  <si>
    <t>6.1 a 6.3</t>
  </si>
  <si>
    <t>Rozšířená Podpora u Údržba během Fáze 3</t>
  </si>
  <si>
    <t>6.1 a 6.4</t>
  </si>
  <si>
    <t>Příplatek k ceně za Provoz za každý započatý blok 500 tis. PV měsíčně nad limit</t>
  </si>
  <si>
    <t>5.2.4</t>
  </si>
  <si>
    <t>blok</t>
  </si>
  <si>
    <t>Příplatek k ceně za Provoz za každý započatý blok 50 GB uložených dat měsíčně nad limit</t>
  </si>
  <si>
    <t>CENA POLOŽEK 4-9</t>
  </si>
  <si>
    <t>Minimální a maximální přípustná cena položek 4-9</t>
  </si>
  <si>
    <t>Rozvoj</t>
  </si>
  <si>
    <t>Cena MJ</t>
  </si>
  <si>
    <t>Minimální cena MJ</t>
  </si>
  <si>
    <t>Maximální cena MJ</t>
  </si>
  <si>
    <t>Projektové řízení</t>
  </si>
  <si>
    <t>hod</t>
  </si>
  <si>
    <t>Analýza / konzultace</t>
  </si>
  <si>
    <t>Programování frontend</t>
  </si>
  <si>
    <t>Programování backend</t>
  </si>
  <si>
    <t>Testování / QA</t>
  </si>
  <si>
    <t>Operation architect  / administrator</t>
  </si>
  <si>
    <t>Support / Podpora a další činnosti, zde neuvedené</t>
  </si>
  <si>
    <t>CENA POLOŽEK 10-16</t>
  </si>
  <si>
    <t>Minimální a maximální přípustná cena položek 10-16</t>
  </si>
  <si>
    <t>Celkem</t>
  </si>
  <si>
    <t>Nabídková cena</t>
  </si>
  <si>
    <t>Minimální a maximální Nabídková cena</t>
  </si>
  <si>
    <t xml:space="preserve">Poznámka: </t>
  </si>
  <si>
    <t>Všechny ceny jsou uvedeny v Kč bez DPH. Součástí Nabídkové ceny jsou i náklady na realizaci Pokročilého řešení (nabízí-li je účastník). Účastník vyplní všechna žlutá pole. Zelená pole se počítají automaticky podle zadání účastníka. Červeně je označen počítaný údaj mimo povolený rozsah.</t>
  </si>
  <si>
    <t xml:space="preserve"> Náklady na Pokročilé řešení</t>
  </si>
  <si>
    <t>Nabídková cena je automaticky doplněna podle údajů na následující stránce</t>
  </si>
  <si>
    <t>https://ezak.brno.cz/vz00000034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</si>
</sst>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CZK&quot;_-;\-* #,##0.00\ &quot;CZK&quot;_-;_-* &quot;-&quot;??\ &quot;CZK&quot;_-;_-@_-"/>
    <numFmt numFmtId="165" formatCode="_-* #,##0\ [$Kč-405]_-;\-* #,##0\ [$Kč-405]_-;_-* &quot;-&quot;\ [$Kč-405]_-;_-@_-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36"/>
      <color rgb="FF353744"/>
      <name val="Calibri"/>
      <family val="2"/>
    </font>
    <font>
      <sz val="10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Calibri"/>
      <family val="2"/>
    </font>
    <font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65" fontId="3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Alignment="1" applyProtection="1">
      <alignment horizontal="right"/>
      <protection locked="0"/>
    </xf>
    <xf numFmtId="165" fontId="3" fillId="3" borderId="3" xfId="20" applyNumberFormat="1" applyFont="1" applyFill="1" applyBorder="1" applyAlignment="1" applyProtection="1">
      <alignment horizontal="right"/>
      <protection locked="0"/>
    </xf>
    <xf numFmtId="165" fontId="3" fillId="3" borderId="3" xfId="0" applyNumberFormat="1" applyFont="1" applyFill="1" applyBorder="1" applyAlignment="1" applyProtection="1">
      <alignment horizontal="right"/>
      <protection locked="0"/>
    </xf>
    <xf numFmtId="165" fontId="3" fillId="3" borderId="0" xfId="20" applyNumberFormat="1" applyFont="1" applyFill="1" applyBorder="1" applyAlignment="1" applyProtection="1">
      <alignment horizontal="right"/>
      <protection locked="0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9" fillId="0" borderId="3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5" fontId="8" fillId="2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3" borderId="0" xfId="0" applyFont="1" applyFill="1" applyAlignment="1" applyProtection="1">
      <alignment horizontal="left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1" fillId="3" borderId="0" xfId="0" applyFont="1" applyFill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4" borderId="0" xfId="0" applyFont="1" applyFill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57"/>
  <sheetViews>
    <sheetView tabSelected="1" zoomScale="50" zoomScaleNormal="50" workbookViewId="0" topLeftCell="A4">
      <selection activeCell="D3" sqref="D3"/>
    </sheetView>
  </sheetViews>
  <sheetFormatPr defaultColWidth="14.421875" defaultRowHeight="15.75" customHeight="1"/>
  <cols>
    <col min="1" max="1" width="3.140625" style="5" bestFit="1" customWidth="1"/>
    <col min="2" max="2" width="66.421875" style="1" customWidth="1"/>
    <col min="3" max="3" width="13.8515625" style="5" customWidth="1"/>
    <col min="4" max="6" width="13.8515625" style="2" customWidth="1"/>
    <col min="7" max="7" width="7.421875" style="2" customWidth="1"/>
    <col min="8" max="8" width="5.421875" style="5" customWidth="1"/>
    <col min="9" max="9" width="18.8515625" style="2" customWidth="1"/>
    <col min="10" max="11" width="13.8515625" style="2" customWidth="1"/>
    <col min="12" max="13" width="13.8515625" style="1" customWidth="1"/>
    <col min="14" max="16384" width="14.421875" style="1" customWidth="1"/>
  </cols>
  <sheetData>
    <row r="1" ht="46">
      <c r="A1" s="3" t="s">
        <v>0</v>
      </c>
    </row>
    <row r="2" spans="1:11" ht="15.7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50" customHeight="1" thickBot="1">
      <c r="A3" s="16" t="s">
        <v>1</v>
      </c>
      <c r="B3" s="9"/>
      <c r="C3" s="9"/>
      <c r="D3" s="9"/>
      <c r="E3" s="9"/>
      <c r="F3" s="9"/>
      <c r="G3" s="9"/>
      <c r="H3" s="1"/>
      <c r="I3" s="1"/>
      <c r="J3" s="1"/>
      <c r="K3" s="1"/>
    </row>
    <row r="4" spans="1:11" ht="20" customHeight="1">
      <c r="A4" s="1"/>
      <c r="B4" s="50" t="s">
        <v>2</v>
      </c>
      <c r="C4" s="55" t="s">
        <v>3</v>
      </c>
      <c r="D4" s="55"/>
      <c r="E4" s="55"/>
      <c r="F4" s="55"/>
      <c r="G4" s="55"/>
      <c r="H4" s="1"/>
      <c r="I4" s="1"/>
      <c r="J4" s="1"/>
      <c r="K4" s="1"/>
    </row>
    <row r="5" spans="1:11" ht="20" customHeight="1">
      <c r="A5" s="1"/>
      <c r="B5" s="50" t="s">
        <v>4</v>
      </c>
      <c r="C5" s="56" t="s">
        <v>5</v>
      </c>
      <c r="D5" s="56"/>
      <c r="E5" s="56"/>
      <c r="F5" s="56"/>
      <c r="G5" s="56"/>
      <c r="H5" s="1"/>
      <c r="I5" s="1"/>
      <c r="J5" s="1"/>
      <c r="K5" s="1"/>
    </row>
    <row r="6" spans="1:11" ht="20" customHeight="1">
      <c r="A6" s="1"/>
      <c r="B6" s="50" t="s">
        <v>6</v>
      </c>
      <c r="C6" s="56" t="s">
        <v>7</v>
      </c>
      <c r="D6" s="56"/>
      <c r="E6" s="56"/>
      <c r="F6" s="56"/>
      <c r="G6" s="56"/>
      <c r="H6" s="1"/>
      <c r="I6" s="1"/>
      <c r="J6" s="1"/>
      <c r="K6" s="1"/>
    </row>
    <row r="7" spans="1:11" ht="20" customHeight="1">
      <c r="A7" s="1"/>
      <c r="B7" s="50" t="s">
        <v>8</v>
      </c>
      <c r="C7" s="57" t="s">
        <v>75</v>
      </c>
      <c r="D7" s="57"/>
      <c r="E7" s="57"/>
      <c r="F7" s="57"/>
      <c r="G7" s="57"/>
      <c r="H7" s="1"/>
      <c r="I7" s="1"/>
      <c r="J7" s="1"/>
      <c r="K7" s="1"/>
    </row>
    <row r="8" spans="1:11" ht="50" customHeight="1" thickBot="1">
      <c r="A8" s="16" t="s">
        <v>9</v>
      </c>
      <c r="B8" s="9"/>
      <c r="C8" s="9"/>
      <c r="D8" s="9"/>
      <c r="E8" s="9"/>
      <c r="F8" s="9"/>
      <c r="G8" s="9"/>
      <c r="H8" s="1"/>
      <c r="I8" s="1"/>
      <c r="J8" s="1"/>
      <c r="K8" s="1"/>
    </row>
    <row r="9" spans="1:11" ht="20" customHeight="1">
      <c r="A9" s="1"/>
      <c r="B9" s="50" t="s">
        <v>10</v>
      </c>
      <c r="C9" s="58"/>
      <c r="D9" s="58"/>
      <c r="E9" s="58"/>
      <c r="F9" s="58"/>
      <c r="G9" s="58"/>
      <c r="H9" s="1"/>
      <c r="I9" s="1"/>
      <c r="J9" s="1"/>
      <c r="K9" s="1"/>
    </row>
    <row r="10" spans="1:11" ht="20" customHeight="1">
      <c r="A10" s="1"/>
      <c r="B10" s="50" t="s">
        <v>11</v>
      </c>
      <c r="C10" s="54"/>
      <c r="D10" s="54"/>
      <c r="E10" s="54"/>
      <c r="F10" s="54"/>
      <c r="G10" s="54"/>
      <c r="H10" s="1"/>
      <c r="I10" s="1"/>
      <c r="J10" s="1"/>
      <c r="K10" s="1"/>
    </row>
    <row r="11" spans="1:11" ht="20" customHeight="1">
      <c r="A11" s="1"/>
      <c r="B11" s="50" t="s">
        <v>12</v>
      </c>
      <c r="C11" s="54"/>
      <c r="D11" s="54"/>
      <c r="E11" s="54"/>
      <c r="F11" s="54"/>
      <c r="G11" s="54"/>
      <c r="H11" s="1"/>
      <c r="I11" s="1"/>
      <c r="J11" s="1"/>
      <c r="K11" s="1"/>
    </row>
    <row r="12" spans="1:11" ht="20" customHeight="1">
      <c r="A12" s="1"/>
      <c r="B12" s="50" t="s">
        <v>13</v>
      </c>
      <c r="C12" s="54"/>
      <c r="D12" s="54"/>
      <c r="E12" s="54"/>
      <c r="F12" s="54"/>
      <c r="G12" s="54"/>
      <c r="H12" s="1"/>
      <c r="I12" s="1"/>
      <c r="J12" s="1"/>
      <c r="K12" s="1"/>
    </row>
    <row r="13" spans="1:11" ht="20" customHeight="1">
      <c r="A13" s="1"/>
      <c r="B13" s="50" t="s">
        <v>14</v>
      </c>
      <c r="C13" s="54"/>
      <c r="D13" s="54"/>
      <c r="E13" s="54"/>
      <c r="F13" s="54"/>
      <c r="G13" s="54"/>
      <c r="H13" s="1"/>
      <c r="I13" s="1"/>
      <c r="J13" s="1"/>
      <c r="K13" s="1"/>
    </row>
    <row r="14" spans="1:11" ht="20" customHeight="1">
      <c r="A14" s="1"/>
      <c r="B14" s="50" t="s">
        <v>15</v>
      </c>
      <c r="C14" s="54"/>
      <c r="D14" s="54"/>
      <c r="E14" s="54"/>
      <c r="F14" s="54"/>
      <c r="G14" s="54"/>
      <c r="H14" s="1"/>
      <c r="I14" s="1"/>
      <c r="J14" s="1"/>
      <c r="K14" s="1"/>
    </row>
    <row r="15" spans="1:11" ht="20" customHeight="1">
      <c r="A15" s="1"/>
      <c r="B15" s="50" t="s">
        <v>16</v>
      </c>
      <c r="C15" s="51"/>
      <c r="D15" s="51"/>
      <c r="E15" s="51"/>
      <c r="F15" s="51"/>
      <c r="G15" s="51"/>
      <c r="H15" s="1"/>
      <c r="I15" s="1"/>
      <c r="J15" s="1"/>
      <c r="K15" s="1"/>
    </row>
    <row r="16" spans="1:11" ht="50" customHeight="1" thickBot="1">
      <c r="A16" s="16" t="s">
        <v>69</v>
      </c>
      <c r="B16" s="9"/>
      <c r="C16" s="9"/>
      <c r="D16" s="9"/>
      <c r="E16" s="9"/>
      <c r="F16" s="9"/>
      <c r="G16" s="9"/>
      <c r="H16" s="1"/>
      <c r="I16" s="1"/>
      <c r="J16" s="1"/>
      <c r="K16" s="1"/>
    </row>
    <row r="17" spans="1:11" ht="50" customHeight="1">
      <c r="A17" s="48"/>
      <c r="B17" s="52" t="s">
        <v>74</v>
      </c>
      <c r="C17" s="59">
        <f>I52</f>
        <v>0</v>
      </c>
      <c r="D17" s="60"/>
      <c r="E17" s="60"/>
      <c r="F17" s="60"/>
      <c r="G17" s="60"/>
      <c r="H17" s="1"/>
      <c r="I17" s="1"/>
      <c r="J17" s="1"/>
      <c r="K17" s="1"/>
    </row>
    <row r="18" spans="1:11" ht="15" customHeight="1">
      <c r="A18" s="1"/>
      <c r="B18" s="49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>
      <c r="A19" s="1"/>
      <c r="C19" s="1"/>
      <c r="D19" s="1"/>
      <c r="E19" s="1"/>
      <c r="F19" s="1"/>
      <c r="G19" s="1"/>
      <c r="H19" s="1"/>
      <c r="I19" s="1"/>
      <c r="J19" s="1"/>
      <c r="K19" s="1"/>
    </row>
    <row r="20" spans="1:13" ht="50" customHeight="1" thickBot="1">
      <c r="A20" s="16" t="s">
        <v>17</v>
      </c>
      <c r="B20" s="9"/>
      <c r="C20" s="8"/>
      <c r="D20" s="10"/>
      <c r="E20" s="10"/>
      <c r="F20" s="10"/>
      <c r="G20" s="10"/>
      <c r="H20" s="8"/>
      <c r="I20" s="10"/>
      <c r="J20" s="10"/>
      <c r="K20" s="10"/>
      <c r="L20" s="10"/>
      <c r="M20" s="10"/>
    </row>
    <row r="21" spans="1:13" ht="50" customHeight="1">
      <c r="A21" s="13" t="s">
        <v>18</v>
      </c>
      <c r="B21" s="14" t="s">
        <v>19</v>
      </c>
      <c r="C21" s="13" t="s">
        <v>20</v>
      </c>
      <c r="D21" s="15" t="s">
        <v>21</v>
      </c>
      <c r="E21" s="15" t="s">
        <v>73</v>
      </c>
      <c r="F21" s="15"/>
      <c r="G21" s="15" t="s">
        <v>22</v>
      </c>
      <c r="H21" s="13" t="s">
        <v>23</v>
      </c>
      <c r="I21" s="15" t="s">
        <v>24</v>
      </c>
      <c r="J21" s="15"/>
      <c r="K21" s="15"/>
      <c r="L21" s="15" t="s">
        <v>25</v>
      </c>
      <c r="M21" s="15" t="s">
        <v>26</v>
      </c>
    </row>
    <row r="22" spans="1:13" ht="15.75" customHeight="1">
      <c r="A22" s="5">
        <v>1</v>
      </c>
      <c r="B22" s="1" t="s">
        <v>27</v>
      </c>
      <c r="C22" s="5" t="s">
        <v>28</v>
      </c>
      <c r="D22" s="33">
        <v>0</v>
      </c>
      <c r="E22" s="33">
        <v>0</v>
      </c>
      <c r="G22" s="2">
        <v>1</v>
      </c>
      <c r="H22" s="5" t="s">
        <v>29</v>
      </c>
      <c r="I22" s="28">
        <f>G22*D22+E22</f>
        <v>0</v>
      </c>
      <c r="L22" s="6">
        <v>4000000</v>
      </c>
      <c r="M22" s="6">
        <v>5000000</v>
      </c>
    </row>
    <row r="23" spans="1:13" ht="15.75" customHeight="1">
      <c r="A23" s="5">
        <v>2</v>
      </c>
      <c r="B23" s="1" t="s">
        <v>30</v>
      </c>
      <c r="C23" s="5" t="s">
        <v>31</v>
      </c>
      <c r="D23" s="33">
        <v>0</v>
      </c>
      <c r="E23" s="33">
        <v>0</v>
      </c>
      <c r="G23" s="2">
        <v>1</v>
      </c>
      <c r="H23" s="5" t="s">
        <v>29</v>
      </c>
      <c r="I23" s="28">
        <f>G23*D23+E23</f>
        <v>0</v>
      </c>
      <c r="L23" s="6">
        <v>20000</v>
      </c>
      <c r="M23" s="6">
        <v>80000</v>
      </c>
    </row>
    <row r="24" spans="1:13" ht="15.75" customHeight="1">
      <c r="A24" s="5">
        <v>3</v>
      </c>
      <c r="B24" s="1" t="s">
        <v>32</v>
      </c>
      <c r="C24" s="5">
        <v>8</v>
      </c>
      <c r="D24" s="33">
        <v>0</v>
      </c>
      <c r="E24" s="33">
        <v>0</v>
      </c>
      <c r="G24" s="2">
        <v>1</v>
      </c>
      <c r="H24" s="5" t="s">
        <v>29</v>
      </c>
      <c r="I24" s="28">
        <f>G24*D24+E24</f>
        <v>0</v>
      </c>
      <c r="L24" s="6">
        <v>1500000</v>
      </c>
      <c r="M24" s="6">
        <v>2920000</v>
      </c>
    </row>
    <row r="25" spans="12:13" ht="15.75" customHeight="1">
      <c r="L25" s="7"/>
      <c r="M25" s="7"/>
    </row>
    <row r="26" spans="2:13" ht="13">
      <c r="B26" s="47" t="s">
        <v>33</v>
      </c>
      <c r="I26" s="29">
        <f>SUM(I22:I24)</f>
        <v>0</v>
      </c>
      <c r="L26" s="7"/>
      <c r="M26" s="7"/>
    </row>
    <row r="27" spans="1:13" ht="13.5" thickBot="1">
      <c r="A27" s="8"/>
      <c r="B27" s="26" t="s">
        <v>34</v>
      </c>
      <c r="C27" s="8"/>
      <c r="D27" s="10"/>
      <c r="E27" s="10"/>
      <c r="F27" s="10"/>
      <c r="G27" s="10"/>
      <c r="H27" s="8"/>
      <c r="I27" s="10"/>
      <c r="J27" s="11"/>
      <c r="K27" s="11"/>
      <c r="L27" s="12">
        <f>SUM(L22:L24)</f>
        <v>5520000</v>
      </c>
      <c r="M27" s="12">
        <f>SUM(M22:M24)</f>
        <v>8000000</v>
      </c>
    </row>
    <row r="28" spans="1:13" ht="50" customHeight="1" thickBot="1">
      <c r="A28" s="16" t="s">
        <v>35</v>
      </c>
      <c r="B28" s="9"/>
      <c r="C28" s="8"/>
      <c r="D28" s="10"/>
      <c r="E28" s="10"/>
      <c r="F28" s="10"/>
      <c r="G28" s="10"/>
      <c r="H28" s="8"/>
      <c r="I28" s="10"/>
      <c r="J28" s="10"/>
      <c r="K28" s="10"/>
      <c r="L28" s="10"/>
      <c r="M28" s="10"/>
    </row>
    <row r="29" spans="1:13" ht="50" customHeight="1">
      <c r="A29" s="13" t="s">
        <v>18</v>
      </c>
      <c r="B29" s="14" t="s">
        <v>19</v>
      </c>
      <c r="C29" s="13" t="s">
        <v>20</v>
      </c>
      <c r="D29" s="15" t="s">
        <v>21</v>
      </c>
      <c r="E29" s="15" t="s">
        <v>36</v>
      </c>
      <c r="F29" s="15" t="s">
        <v>37</v>
      </c>
      <c r="G29" s="15" t="s">
        <v>22</v>
      </c>
      <c r="H29" s="13" t="s">
        <v>23</v>
      </c>
      <c r="I29" s="15" t="s">
        <v>38</v>
      </c>
      <c r="J29" s="15" t="s">
        <v>39</v>
      </c>
      <c r="K29" s="15" t="s">
        <v>40</v>
      </c>
      <c r="L29" s="15" t="s">
        <v>25</v>
      </c>
      <c r="M29" s="15" t="s">
        <v>26</v>
      </c>
    </row>
    <row r="30" spans="1:13" ht="15.75" customHeight="1">
      <c r="A30" s="17">
        <v>4</v>
      </c>
      <c r="B30" s="18" t="s">
        <v>41</v>
      </c>
      <c r="C30" s="17">
        <v>5</v>
      </c>
      <c r="D30" s="34">
        <v>0</v>
      </c>
      <c r="E30" s="34">
        <v>0</v>
      </c>
      <c r="F30" s="35">
        <v>0</v>
      </c>
      <c r="G30" s="19">
        <v>7</v>
      </c>
      <c r="H30" s="17" t="s">
        <v>42</v>
      </c>
      <c r="I30" s="30">
        <f aca="true" t="shared" si="0" ref="I30:I35">(G30*D30)+E30+(F30*G30)</f>
        <v>0</v>
      </c>
      <c r="J30" s="20">
        <v>2500</v>
      </c>
      <c r="K30" s="20">
        <v>5000</v>
      </c>
      <c r="L30" s="20">
        <f aca="true" t="shared" si="1" ref="L30:M35">J30*$G30</f>
        <v>17500</v>
      </c>
      <c r="M30" s="20">
        <f t="shared" si="1"/>
        <v>35000</v>
      </c>
    </row>
    <row r="31" spans="1:13" ht="15.75" customHeight="1">
      <c r="A31" s="21">
        <v>5</v>
      </c>
      <c r="B31" s="22" t="s">
        <v>43</v>
      </c>
      <c r="C31" s="21">
        <v>5</v>
      </c>
      <c r="D31" s="36">
        <v>0</v>
      </c>
      <c r="E31" s="36">
        <v>0</v>
      </c>
      <c r="F31" s="37">
        <v>0</v>
      </c>
      <c r="G31" s="23">
        <v>41</v>
      </c>
      <c r="H31" s="21" t="s">
        <v>42</v>
      </c>
      <c r="I31" s="31">
        <f t="shared" si="0"/>
        <v>0</v>
      </c>
      <c r="J31" s="24">
        <v>20000</v>
      </c>
      <c r="K31" s="24">
        <v>30000</v>
      </c>
      <c r="L31" s="24">
        <f t="shared" si="1"/>
        <v>820000</v>
      </c>
      <c r="M31" s="24">
        <f t="shared" si="1"/>
        <v>1230000</v>
      </c>
    </row>
    <row r="32" spans="1:13" ht="15.75" customHeight="1">
      <c r="A32" s="21">
        <v>6</v>
      </c>
      <c r="B32" s="22" t="s">
        <v>44</v>
      </c>
      <c r="C32" s="21" t="s">
        <v>45</v>
      </c>
      <c r="D32" s="36">
        <v>0</v>
      </c>
      <c r="E32" s="36">
        <v>0</v>
      </c>
      <c r="F32" s="37">
        <v>0</v>
      </c>
      <c r="G32" s="23">
        <v>7</v>
      </c>
      <c r="H32" s="21" t="s">
        <v>42</v>
      </c>
      <c r="I32" s="31">
        <f t="shared" si="0"/>
        <v>0</v>
      </c>
      <c r="J32" s="24">
        <v>20000</v>
      </c>
      <c r="K32" s="24">
        <v>55000</v>
      </c>
      <c r="L32" s="24">
        <f t="shared" si="1"/>
        <v>140000</v>
      </c>
      <c r="M32" s="24">
        <f t="shared" si="1"/>
        <v>385000</v>
      </c>
    </row>
    <row r="33" spans="1:13" ht="15.75" customHeight="1">
      <c r="A33" s="21">
        <v>7</v>
      </c>
      <c r="B33" s="22" t="s">
        <v>46</v>
      </c>
      <c r="C33" s="21" t="s">
        <v>47</v>
      </c>
      <c r="D33" s="36">
        <v>0</v>
      </c>
      <c r="E33" s="36">
        <v>0</v>
      </c>
      <c r="F33" s="37">
        <v>0</v>
      </c>
      <c r="G33" s="23">
        <v>41</v>
      </c>
      <c r="H33" s="21" t="s">
        <v>42</v>
      </c>
      <c r="I33" s="31">
        <f t="shared" si="0"/>
        <v>0</v>
      </c>
      <c r="J33" s="24">
        <v>100000</v>
      </c>
      <c r="K33" s="24">
        <v>150000</v>
      </c>
      <c r="L33" s="24">
        <f t="shared" si="1"/>
        <v>4100000</v>
      </c>
      <c r="M33" s="24">
        <f t="shared" si="1"/>
        <v>6150000</v>
      </c>
    </row>
    <row r="34" spans="1:13" ht="15.75" customHeight="1">
      <c r="A34" s="21">
        <v>8</v>
      </c>
      <c r="B34" s="22" t="s">
        <v>48</v>
      </c>
      <c r="C34" s="21" t="s">
        <v>49</v>
      </c>
      <c r="D34" s="36">
        <v>0</v>
      </c>
      <c r="E34" s="23"/>
      <c r="F34" s="23"/>
      <c r="G34" s="23">
        <v>48</v>
      </c>
      <c r="H34" s="21" t="s">
        <v>50</v>
      </c>
      <c r="I34" s="31">
        <f t="shared" si="0"/>
        <v>0</v>
      </c>
      <c r="J34" s="24">
        <v>1500</v>
      </c>
      <c r="K34" s="24">
        <v>5000</v>
      </c>
      <c r="L34" s="24">
        <f t="shared" si="1"/>
        <v>72000</v>
      </c>
      <c r="M34" s="24">
        <f t="shared" si="1"/>
        <v>240000</v>
      </c>
    </row>
    <row r="35" spans="1:13" ht="15.75" customHeight="1">
      <c r="A35" s="21">
        <v>9</v>
      </c>
      <c r="B35" s="22" t="s">
        <v>51</v>
      </c>
      <c r="C35" s="21" t="s">
        <v>49</v>
      </c>
      <c r="D35" s="36">
        <v>0</v>
      </c>
      <c r="E35" s="23"/>
      <c r="F35" s="23"/>
      <c r="G35" s="23">
        <v>360</v>
      </c>
      <c r="H35" s="21" t="s">
        <v>50</v>
      </c>
      <c r="I35" s="31">
        <f t="shared" si="0"/>
        <v>0</v>
      </c>
      <c r="J35" s="24">
        <v>300</v>
      </c>
      <c r="K35" s="24">
        <v>800</v>
      </c>
      <c r="L35" s="24">
        <f t="shared" si="1"/>
        <v>108000</v>
      </c>
      <c r="M35" s="24">
        <f t="shared" si="1"/>
        <v>288000</v>
      </c>
    </row>
    <row r="36" spans="1:13" ht="15.75" customHeight="1">
      <c r="A36" s="21"/>
      <c r="B36" s="22"/>
      <c r="C36" s="21"/>
      <c r="D36" s="23"/>
      <c r="E36" s="23"/>
      <c r="F36" s="23"/>
      <c r="G36" s="23"/>
      <c r="H36" s="21"/>
      <c r="I36" s="23"/>
      <c r="J36" s="25"/>
      <c r="K36" s="25"/>
      <c r="L36" s="25"/>
      <c r="M36" s="25"/>
    </row>
    <row r="37" spans="1:13" ht="13">
      <c r="A37" s="21"/>
      <c r="B37" s="27" t="s">
        <v>52</v>
      </c>
      <c r="C37" s="21"/>
      <c r="D37" s="23"/>
      <c r="E37" s="23"/>
      <c r="F37" s="23"/>
      <c r="G37" s="23"/>
      <c r="H37" s="21"/>
      <c r="I37" s="32">
        <f>SUM(I30:I35)</f>
        <v>0</v>
      </c>
      <c r="J37" s="25"/>
      <c r="K37" s="25"/>
      <c r="L37" s="25"/>
      <c r="M37" s="25"/>
    </row>
    <row r="38" spans="1:13" ht="13.5" thickBot="1">
      <c r="A38" s="8"/>
      <c r="B38" s="26" t="s">
        <v>53</v>
      </c>
      <c r="C38" s="8"/>
      <c r="D38" s="10"/>
      <c r="E38" s="10"/>
      <c r="F38" s="10"/>
      <c r="G38" s="10"/>
      <c r="H38" s="8"/>
      <c r="I38" s="10"/>
      <c r="J38" s="11"/>
      <c r="K38" s="12"/>
      <c r="L38" s="12">
        <f>SUM(L30:L35)</f>
        <v>5257500</v>
      </c>
      <c r="M38" s="12">
        <f>SUM(M30:M35)</f>
        <v>8328000</v>
      </c>
    </row>
    <row r="39" spans="1:13" ht="50" customHeight="1" thickBot="1">
      <c r="A39" s="16" t="s">
        <v>54</v>
      </c>
      <c r="B39" s="9"/>
      <c r="C39" s="8"/>
      <c r="D39" s="10"/>
      <c r="E39" s="10"/>
      <c r="F39" s="10"/>
      <c r="G39" s="10"/>
      <c r="H39" s="8"/>
      <c r="I39" s="10"/>
      <c r="J39" s="10"/>
      <c r="K39" s="10"/>
      <c r="L39" s="10"/>
      <c r="M39" s="10"/>
    </row>
    <row r="40" spans="1:13" ht="50" customHeight="1">
      <c r="A40" s="13" t="s">
        <v>18</v>
      </c>
      <c r="B40" s="14" t="s">
        <v>19</v>
      </c>
      <c r="C40" s="13" t="s">
        <v>20</v>
      </c>
      <c r="D40" s="15" t="s">
        <v>55</v>
      </c>
      <c r="E40" s="15"/>
      <c r="F40" s="15"/>
      <c r="G40" s="15" t="s">
        <v>22</v>
      </c>
      <c r="H40" s="13" t="s">
        <v>23</v>
      </c>
      <c r="I40" s="15" t="s">
        <v>38</v>
      </c>
      <c r="J40" s="15" t="s">
        <v>56</v>
      </c>
      <c r="K40" s="15" t="s">
        <v>57</v>
      </c>
      <c r="L40" s="15" t="s">
        <v>25</v>
      </c>
      <c r="M40" s="15" t="s">
        <v>26</v>
      </c>
    </row>
    <row r="41" spans="1:13" ht="13">
      <c r="A41" s="17">
        <v>10</v>
      </c>
      <c r="B41" s="18" t="s">
        <v>58</v>
      </c>
      <c r="C41" s="17">
        <v>9</v>
      </c>
      <c r="D41" s="34">
        <v>0</v>
      </c>
      <c r="E41" s="19"/>
      <c r="F41" s="19"/>
      <c r="G41" s="19">
        <v>1500</v>
      </c>
      <c r="H41" s="17" t="s">
        <v>59</v>
      </c>
      <c r="I41" s="30">
        <f aca="true" t="shared" si="2" ref="I41:I47">G41*D41+E41</f>
        <v>0</v>
      </c>
      <c r="J41" s="20">
        <v>1000</v>
      </c>
      <c r="K41" s="20">
        <v>2000</v>
      </c>
      <c r="L41" s="38">
        <f aca="true" t="shared" si="3" ref="L41:M47">J41*$G41</f>
        <v>1500000</v>
      </c>
      <c r="M41" s="38">
        <f t="shared" si="3"/>
        <v>3000000</v>
      </c>
    </row>
    <row r="42" spans="1:13" ht="13">
      <c r="A42" s="21">
        <v>11</v>
      </c>
      <c r="B42" s="22" t="s">
        <v>60</v>
      </c>
      <c r="C42" s="21">
        <v>9</v>
      </c>
      <c r="D42" s="36">
        <v>0</v>
      </c>
      <c r="E42" s="23"/>
      <c r="F42" s="23"/>
      <c r="G42" s="23">
        <v>800</v>
      </c>
      <c r="H42" s="21" t="s">
        <v>59</v>
      </c>
      <c r="I42" s="31">
        <f t="shared" si="2"/>
        <v>0</v>
      </c>
      <c r="J42" s="24">
        <v>1200</v>
      </c>
      <c r="K42" s="24">
        <v>2400</v>
      </c>
      <c r="L42" s="39">
        <f t="shared" si="3"/>
        <v>960000</v>
      </c>
      <c r="M42" s="39">
        <f t="shared" si="3"/>
        <v>1920000</v>
      </c>
    </row>
    <row r="43" spans="1:13" ht="13">
      <c r="A43" s="21">
        <v>12</v>
      </c>
      <c r="B43" s="22" t="s">
        <v>61</v>
      </c>
      <c r="C43" s="21">
        <v>9</v>
      </c>
      <c r="D43" s="36">
        <v>0</v>
      </c>
      <c r="E43" s="23"/>
      <c r="F43" s="23"/>
      <c r="G43" s="23">
        <v>2200</v>
      </c>
      <c r="H43" s="21" t="s">
        <v>59</v>
      </c>
      <c r="I43" s="31">
        <f t="shared" si="2"/>
        <v>0</v>
      </c>
      <c r="J43" s="24">
        <v>800</v>
      </c>
      <c r="K43" s="24">
        <v>1800</v>
      </c>
      <c r="L43" s="39">
        <f t="shared" si="3"/>
        <v>1760000</v>
      </c>
      <c r="M43" s="39">
        <f t="shared" si="3"/>
        <v>3960000</v>
      </c>
    </row>
    <row r="44" spans="1:13" ht="13">
      <c r="A44" s="21">
        <v>13</v>
      </c>
      <c r="B44" s="22" t="s">
        <v>62</v>
      </c>
      <c r="C44" s="21">
        <v>9</v>
      </c>
      <c r="D44" s="36">
        <v>0</v>
      </c>
      <c r="E44" s="23"/>
      <c r="F44" s="23"/>
      <c r="G44" s="23">
        <v>1800</v>
      </c>
      <c r="H44" s="21" t="s">
        <v>59</v>
      </c>
      <c r="I44" s="31">
        <f t="shared" si="2"/>
        <v>0</v>
      </c>
      <c r="J44" s="24">
        <v>800</v>
      </c>
      <c r="K44" s="24">
        <v>1800</v>
      </c>
      <c r="L44" s="39">
        <f t="shared" si="3"/>
        <v>1440000</v>
      </c>
      <c r="M44" s="39">
        <f t="shared" si="3"/>
        <v>3240000</v>
      </c>
    </row>
    <row r="45" spans="1:13" ht="13">
      <c r="A45" s="21">
        <v>14</v>
      </c>
      <c r="B45" s="22" t="s">
        <v>63</v>
      </c>
      <c r="C45" s="21">
        <v>9</v>
      </c>
      <c r="D45" s="36">
        <v>0</v>
      </c>
      <c r="E45" s="23"/>
      <c r="F45" s="23"/>
      <c r="G45" s="23">
        <v>500</v>
      </c>
      <c r="H45" s="21" t="s">
        <v>59</v>
      </c>
      <c r="I45" s="31">
        <f t="shared" si="2"/>
        <v>0</v>
      </c>
      <c r="J45" s="24">
        <v>800</v>
      </c>
      <c r="K45" s="24">
        <v>1200</v>
      </c>
      <c r="L45" s="39">
        <f t="shared" si="3"/>
        <v>400000</v>
      </c>
      <c r="M45" s="39">
        <f t="shared" si="3"/>
        <v>600000</v>
      </c>
    </row>
    <row r="46" spans="1:13" ht="13">
      <c r="A46" s="21">
        <v>15</v>
      </c>
      <c r="B46" s="22" t="s">
        <v>64</v>
      </c>
      <c r="C46" s="21">
        <v>9</v>
      </c>
      <c r="D46" s="36">
        <v>0</v>
      </c>
      <c r="E46" s="23"/>
      <c r="F46" s="23"/>
      <c r="G46" s="23">
        <v>500</v>
      </c>
      <c r="H46" s="21" t="s">
        <v>59</v>
      </c>
      <c r="I46" s="31">
        <f t="shared" si="2"/>
        <v>0</v>
      </c>
      <c r="J46" s="24">
        <v>1000</v>
      </c>
      <c r="K46" s="24">
        <v>1800</v>
      </c>
      <c r="L46" s="39">
        <f t="shared" si="3"/>
        <v>500000</v>
      </c>
      <c r="M46" s="39">
        <f t="shared" si="3"/>
        <v>900000</v>
      </c>
    </row>
    <row r="47" spans="1:13" ht="13">
      <c r="A47" s="21">
        <v>16</v>
      </c>
      <c r="B47" s="22" t="s">
        <v>65</v>
      </c>
      <c r="C47" s="21">
        <v>9</v>
      </c>
      <c r="D47" s="36">
        <v>0</v>
      </c>
      <c r="E47" s="23"/>
      <c r="F47" s="23"/>
      <c r="G47" s="23">
        <v>1150</v>
      </c>
      <c r="H47" s="21" t="s">
        <v>59</v>
      </c>
      <c r="I47" s="31">
        <f t="shared" si="2"/>
        <v>0</v>
      </c>
      <c r="J47" s="24">
        <v>1000</v>
      </c>
      <c r="K47" s="24">
        <v>1200</v>
      </c>
      <c r="L47" s="39">
        <f t="shared" si="3"/>
        <v>1150000</v>
      </c>
      <c r="M47" s="39">
        <f t="shared" si="3"/>
        <v>1380000</v>
      </c>
    </row>
    <row r="48" spans="1:13" ht="13">
      <c r="A48" s="21"/>
      <c r="B48" s="22"/>
      <c r="C48" s="21"/>
      <c r="D48" s="23"/>
      <c r="E48" s="23"/>
      <c r="F48" s="23"/>
      <c r="G48" s="23"/>
      <c r="H48" s="21"/>
      <c r="I48" s="23"/>
      <c r="J48" s="25"/>
      <c r="K48" s="25"/>
      <c r="L48" s="25"/>
      <c r="M48" s="25"/>
    </row>
    <row r="49" spans="1:13" ht="13">
      <c r="A49" s="21"/>
      <c r="B49" s="27" t="s">
        <v>66</v>
      </c>
      <c r="C49" s="21"/>
      <c r="D49" s="23"/>
      <c r="E49" s="23"/>
      <c r="F49" s="23"/>
      <c r="G49" s="23"/>
      <c r="H49" s="21"/>
      <c r="I49" s="32">
        <f>SUM(I41:I47)</f>
        <v>0</v>
      </c>
      <c r="J49" s="25"/>
      <c r="K49" s="25"/>
      <c r="L49" s="25"/>
      <c r="M49" s="25"/>
    </row>
    <row r="50" spans="1:13" ht="13.5" thickBot="1">
      <c r="A50" s="8"/>
      <c r="B50" s="26" t="s">
        <v>67</v>
      </c>
      <c r="C50" s="8"/>
      <c r="D50" s="10"/>
      <c r="E50" s="10"/>
      <c r="F50" s="10"/>
      <c r="G50" s="10"/>
      <c r="H50" s="8"/>
      <c r="I50" s="10"/>
      <c r="J50" s="10"/>
      <c r="K50" s="10"/>
      <c r="L50" s="12">
        <f>SUMPRODUCT(J41:J47,G41:G47)</f>
        <v>7710000</v>
      </c>
      <c r="M50" s="12">
        <f>SUMPRODUCT(K41:K47,G41:G47)</f>
        <v>15000000</v>
      </c>
    </row>
    <row r="51" spans="1:13" ht="50" customHeight="1" thickBot="1">
      <c r="A51" s="42" t="s">
        <v>68</v>
      </c>
      <c r="B51" s="43"/>
      <c r="C51" s="45"/>
      <c r="D51" s="44"/>
      <c r="E51" s="44"/>
      <c r="F51" s="44"/>
      <c r="G51" s="44"/>
      <c r="H51" s="45"/>
      <c r="I51" s="44"/>
      <c r="J51" s="46"/>
      <c r="K51" s="46"/>
      <c r="L51" s="46"/>
      <c r="M51" s="46"/>
    </row>
    <row r="52" spans="1:13" ht="18.5">
      <c r="A52" s="21"/>
      <c r="B52" s="40" t="s">
        <v>69</v>
      </c>
      <c r="C52" s="21"/>
      <c r="D52" s="23"/>
      <c r="E52" s="23"/>
      <c r="F52" s="23"/>
      <c r="G52" s="23"/>
      <c r="H52" s="21"/>
      <c r="I52" s="41">
        <f>SUM(I26,I37,I49)</f>
        <v>0</v>
      </c>
      <c r="J52" s="23"/>
      <c r="K52" s="23"/>
      <c r="L52" s="23"/>
      <c r="M52" s="23"/>
    </row>
    <row r="53" spans="1:13" ht="13.5" thickBot="1">
      <c r="A53" s="8"/>
      <c r="B53" s="26" t="s">
        <v>70</v>
      </c>
      <c r="C53" s="8"/>
      <c r="D53" s="10"/>
      <c r="E53" s="10"/>
      <c r="F53" s="10"/>
      <c r="G53" s="10"/>
      <c r="H53" s="8"/>
      <c r="I53" s="10"/>
      <c r="J53" s="11"/>
      <c r="K53" s="12"/>
      <c r="L53" s="12">
        <f>$L$27+$L$38+$L$50</f>
        <v>18487500</v>
      </c>
      <c r="M53" s="12">
        <f>$M$27+$M$38+$M$50</f>
        <v>31328000</v>
      </c>
    </row>
    <row r="54" ht="13"/>
    <row r="55" ht="13">
      <c r="B55" s="4" t="s">
        <v>71</v>
      </c>
    </row>
    <row r="56" spans="2:13" ht="14" customHeight="1">
      <c r="B56" s="53" t="s">
        <v>72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13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</sheetData>
  <sheetProtection sheet="1" objects="1" scenarios="1"/>
  <mergeCells count="12">
    <mergeCell ref="B56:M57"/>
    <mergeCell ref="C14:G14"/>
    <mergeCell ref="C4:G4"/>
    <mergeCell ref="C5:G5"/>
    <mergeCell ref="C6:G6"/>
    <mergeCell ref="C7:G7"/>
    <mergeCell ref="C9:G9"/>
    <mergeCell ref="C10:G10"/>
    <mergeCell ref="C11:G11"/>
    <mergeCell ref="C12:G12"/>
    <mergeCell ref="C13:G13"/>
    <mergeCell ref="C17:G17"/>
  </mergeCells>
  <conditionalFormatting sqref="I52">
    <cfRule type="cellIs" priority="19" dxfId="0" operator="notBetween">
      <formula>$L$53</formula>
      <formula>$M$53</formula>
    </cfRule>
  </conditionalFormatting>
  <conditionalFormatting sqref="I37">
    <cfRule type="cellIs" priority="17" dxfId="0" operator="notBetween">
      <formula>$L$38</formula>
      <formula>$M$38</formula>
    </cfRule>
  </conditionalFormatting>
  <conditionalFormatting sqref="I26">
    <cfRule type="cellIs" priority="16" dxfId="0" operator="notBetween">
      <formula>$L$27</formula>
      <formula>$M$27</formula>
    </cfRule>
  </conditionalFormatting>
  <conditionalFormatting sqref="I22">
    <cfRule type="cellIs" priority="15" dxfId="0" operator="notBetween">
      <formula>$L$22</formula>
      <formula>$M$22</formula>
    </cfRule>
  </conditionalFormatting>
  <conditionalFormatting sqref="I23">
    <cfRule type="cellIs" priority="13" dxfId="0" operator="notBetween">
      <formula>$L$23</formula>
      <formula>$M$23</formula>
    </cfRule>
  </conditionalFormatting>
  <conditionalFormatting sqref="I24">
    <cfRule type="cellIs" priority="12" dxfId="0" operator="notBetween">
      <formula>$L$24</formula>
      <formula>$M$24</formula>
    </cfRule>
  </conditionalFormatting>
  <conditionalFormatting sqref="D41:D47">
    <cfRule type="cellIs" priority="6" dxfId="1" operator="notBetween">
      <formula>J41</formula>
      <formula>K41</formula>
    </cfRule>
  </conditionalFormatting>
  <conditionalFormatting sqref="I30:I35">
    <cfRule type="cellIs" priority="5" dxfId="0" operator="notBetween">
      <formula>L30</formula>
      <formula>M30</formula>
    </cfRule>
  </conditionalFormatting>
  <conditionalFormatting sqref="D30:D35">
    <cfRule type="cellIs" priority="4" dxfId="1" operator="notBetween">
      <formula>J30</formula>
      <formula>K30</formula>
    </cfRule>
  </conditionalFormatting>
  <conditionalFormatting sqref="I41:I47">
    <cfRule type="cellIs" priority="2" dxfId="0" operator="notBetween">
      <formula>L41</formula>
      <formula>M41</formula>
    </cfRule>
    <cfRule type="cellIs" priority="3" dxfId="0" operator="between">
      <formula>J41</formula>
      <formula>K41</formula>
    </cfRule>
  </conditionalFormatting>
  <conditionalFormatting sqref="D22:D24">
    <cfRule type="cellIs" priority="1" dxfId="1" operator="notBetween">
      <formula>L22</formula>
      <formula>M22</formula>
    </cfRule>
  </conditionalFormatting>
  <conditionalFormatting sqref="I49">
    <cfRule type="cellIs" priority="20" dxfId="0" operator="notBetween">
      <formula>$L$50</formula>
      <formula>$M$50</formula>
    </cfRule>
  </conditionalFormatting>
  <printOptions horizontalCentered="1"/>
  <pageMargins left="0.25" right="0.25" top="0.5" bottom="0.5" header="0" footer="0"/>
  <pageSetup fitToHeight="0" fitToWidth="1" horizontalDpi="600" verticalDpi="600" orientation="landscape" paperSize="9" scale="64" r:id="rId1"/>
  <rowBreaks count="1" manualBreakCount="1">
    <brk id="1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51038E255DDC479289D29E7233F336" ma:contentTypeVersion="2" ma:contentTypeDescription="Vytvoří nový dokument" ma:contentTypeScope="" ma:versionID="95130b8ed42bd5ab50a43d92a9c0f408">
  <xsd:schema xmlns:xsd="http://www.w3.org/2001/XMLSchema" xmlns:xs="http://www.w3.org/2001/XMLSchema" xmlns:p="http://schemas.microsoft.com/office/2006/metadata/properties" xmlns:ns2="590730a4-d6f1-4ef6-91a7-54d87bfc18c9" targetNamespace="http://schemas.microsoft.com/office/2006/metadata/properties" ma:root="true" ma:fieldsID="b13b14736e67ae45cd8f0549bb10876e" ns2:_="">
    <xsd:import namespace="590730a4-d6f1-4ef6-91a7-54d87bfc18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730a4-d6f1-4ef6-91a7-54d87bfc1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4C7A46-E36C-4C75-AF74-EEAB613BA193}">
  <ds:schemaRefs>
    <ds:schemaRef ds:uri="590730a4-d6f1-4ef6-91a7-54d87bfc18c9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AA9A11-FCD1-40A1-8FC0-C0C908D96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C77EF-D561-4400-B151-49135A401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730a4-d6f1-4ef6-91a7-54d87bfc1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Plachetská</dc:creator>
  <cp:keywords/>
  <dc:description/>
  <cp:lastModifiedBy>Jana Plachetská</cp:lastModifiedBy>
  <cp:lastPrinted>2019-12-09T20:51:33Z</cp:lastPrinted>
  <dcterms:created xsi:type="dcterms:W3CDTF">2019-12-08T22:23:53Z</dcterms:created>
  <dcterms:modified xsi:type="dcterms:W3CDTF">2020-03-28T20:18:07Z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0x0101003251038E255DDC479289D29E7233F336</vt:lpwstr>
  </property>
</Properties>
</file>