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mala_pavla_brno_cz/Documents/Plocha/Stadion Srbská/VZ turnikety a kamery 2026/Zveřejnit/"/>
    </mc:Choice>
  </mc:AlternateContent>
  <xr:revisionPtr revIDLastSave="56" documentId="13_ncr:1_{6777B6B3-A5D4-4A9F-8D47-9E0F72B68778}" xr6:coauthVersionLast="47" xr6:coauthVersionMax="47" xr10:uidLastSave="{8F5BDF2D-F75A-4101-A199-15F42CBAE6FD}"/>
  <bookViews>
    <workbookView xWindow="-120" yWindow="-120" windowWidth="29040" windowHeight="15720" xr2:uid="{475E340D-880B-4703-BE95-1C25757D6E68}"/>
  </bookViews>
  <sheets>
    <sheet name="Stavba" sheetId="4" r:id="rId1"/>
    <sheet name="Turnikety" sheetId="1" r:id="rId2"/>
    <sheet name="Kamerový systém" sheetId="3" r:id="rId3"/>
  </sheets>
  <externalReferences>
    <externalReference r:id="rId4"/>
  </externalReferences>
  <definedNames>
    <definedName name="aaa">#REF!</definedName>
    <definedName name="CelkemDPHVypocet" localSheetId="0">Stavba!$H$32</definedName>
    <definedName name="CenaCelkem">Stavba!$G$19</definedName>
    <definedName name="CenaCelkemBezDPH">Stavba!$G$18</definedName>
    <definedName name="CenaCelkemVypocet" localSheetId="0">Stavba!$I$32</definedName>
    <definedName name="cisloobjektu">Stavba!$D$4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Stavba!$D$5</definedName>
    <definedName name="dadresa">Stavba!$D$13:$G$13</definedName>
    <definedName name="DIČ" localSheetId="0">Stavba!$I$13</definedName>
    <definedName name="dmisto">Stavba!$D$14:$G$14</definedName>
    <definedName name="DPHSni">Stavba!#REF!</definedName>
    <definedName name="DPHZakl">Stavba!#REF!</definedName>
    <definedName name="dpsc" localSheetId="0">Stavba!$C$14</definedName>
    <definedName name="foot_Validity">#REF!</definedName>
    <definedName name="header_Date">#REF!</definedName>
    <definedName name="header_Firm">#REF!</definedName>
    <definedName name="header_Hicom">#REF!</definedName>
    <definedName name="header_Person">#REF!</definedName>
    <definedName name="IČO" localSheetId="0">Stavba!$I$12</definedName>
    <definedName name="Kurz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Mena">Stavba!$J$19</definedName>
    <definedName name="MistoStavby">Stavba!$D$5</definedName>
    <definedName name="nazevobjektu">Stavba!$E$4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Stavba!$E$5</definedName>
    <definedName name="oadresa">Stavba!$D$7</definedName>
    <definedName name="Objednatel" localSheetId="0">Stavba!$D$6</definedName>
    <definedName name="Objekt" localSheetId="0">Stavba!$B$28</definedName>
    <definedName name="_xlnm.Print_Area" localSheetId="2">'Kamerový systém'!$B$1:$F$30</definedName>
    <definedName name="_xlnm.Print_Area" localSheetId="0">Stavba!$A$1:$J$32</definedName>
    <definedName name="odic" localSheetId="0">Stavba!$I$7</definedName>
    <definedName name="oico" localSheetId="0">Stavba!$I$6</definedName>
    <definedName name="omisto" localSheetId="0">Stavba!$D$8</definedName>
    <definedName name="onazev" localSheetId="0">Stavba!$D$7</definedName>
    <definedName name="opsc" localSheetId="0">Stavba!$C$8</definedName>
    <definedName name="padresa">Stavba!$D$10</definedName>
    <definedName name="pdic">Stavba!$I$10</definedName>
    <definedName name="pico">Stavba!$I$9</definedName>
    <definedName name="pmisto">Stavba!$D$11</definedName>
    <definedName name="PocetMJ">#REF!</definedName>
    <definedName name="PoptavkaID">Stavba!$A$1</definedName>
    <definedName name="pPSC">Stavba!$C$11</definedName>
    <definedName name="Projektant">Stavba!$D$9</definedName>
    <definedName name="SazbaDPH1" localSheetId="0">Stavba!#REF!</definedName>
    <definedName name="SazbaDPH1">'[1]Krycí list'!$C$30</definedName>
    <definedName name="SazbaDPH2" localSheetId="0">Stavba!#REF!</definedName>
    <definedName name="SazbaDPH2">'[1]Krycí list'!$C$32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>#REF!,#REF!</definedName>
    <definedName name="section_CUSTOM_Text">#REF!</definedName>
    <definedName name="section_D_Netto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Vypracoval">Stavba!#REF!</definedName>
    <definedName name="Z_B7E7C763_C459_487D_8ABA_5CFDDFBD5A84_.wvu.Cols" localSheetId="0" hidden="1">Stavba!$A:$A</definedName>
    <definedName name="Z_B7E7C763_C459_487D_8ABA_5CFDDFBD5A84_.wvu.PrintArea" localSheetId="0" hidden="1">Stavba!$B$1:$J$26</definedName>
    <definedName name="ZakladDPHSni">Stavba!#REF!</definedName>
    <definedName name="ZakladDPHSniVypocet" localSheetId="0">Stavba!$F$32</definedName>
    <definedName name="ZakladDPHZakl">Stavba!#REF!</definedName>
    <definedName name="ZakladDPHZaklVypocet" localSheetId="0">Stavba!$G$32</definedName>
    <definedName name="Zaokrouhleni">Stavba!#REF!</definedName>
    <definedName name="Zhotovitel">Stavba!$D$12:$G$12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F28" i="4"/>
  <c r="G28" i="4"/>
  <c r="F32" i="4"/>
  <c r="G32" i="4"/>
  <c r="H32" i="4"/>
  <c r="I32" i="4"/>
  <c r="J29" i="4" s="1"/>
  <c r="J32" i="4" s="1"/>
  <c r="J31" i="4" l="1"/>
  <c r="J30" i="4"/>
  <c r="F6" i="3" l="1"/>
  <c r="F5" i="3" s="1"/>
  <c r="F9" i="3"/>
  <c r="F8" i="3" s="1"/>
  <c r="F12" i="3"/>
  <c r="F13" i="3"/>
  <c r="F14" i="3"/>
  <c r="F17" i="3"/>
  <c r="F18" i="3"/>
  <c r="F19" i="3"/>
  <c r="F20" i="3"/>
  <c r="F23" i="3"/>
  <c r="F22" i="3" s="1"/>
  <c r="F24" i="3"/>
  <c r="F27" i="3"/>
  <c r="F26" i="3" s="1"/>
  <c r="F39" i="1"/>
  <c r="F40" i="1"/>
  <c r="F41" i="1"/>
  <c r="F42" i="1"/>
  <c r="F43" i="1"/>
  <c r="F44" i="1"/>
  <c r="F45" i="1"/>
  <c r="F38" i="1"/>
  <c r="F32" i="1"/>
  <c r="F26" i="1"/>
  <c r="F20" i="1"/>
  <c r="F17" i="1"/>
  <c r="F11" i="1"/>
  <c r="F5" i="1"/>
  <c r="F16" i="3" l="1"/>
  <c r="F11" i="3"/>
  <c r="F29" i="3" s="1"/>
  <c r="I17" i="4" s="1"/>
  <c r="F47" i="1"/>
  <c r="I16" i="4" s="1"/>
  <c r="G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4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4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<sst xmlns="http://schemas.openxmlformats.org/spreadsheetml/2006/main" count="147" uniqueCount="92">
  <si>
    <t>#RTSROZP#</t>
  </si>
  <si>
    <t>Položkový rozpočet stavby</t>
  </si>
  <si>
    <t>Stavba:</t>
  </si>
  <si>
    <t>Dodávka turniketů a kamerového systému na Městský fotbalový stadion Srbská</t>
  </si>
  <si>
    <t>Městský fotbalový stadion ul. Srbská Brno</t>
  </si>
  <si>
    <t>Objednatel:</t>
  </si>
  <si>
    <t>Statutární město Brno</t>
  </si>
  <si>
    <t>IČO:</t>
  </si>
  <si>
    <t>44992785</t>
  </si>
  <si>
    <t>Dominikánské náměstí 196/1</t>
  </si>
  <si>
    <t>DIČ:</t>
  </si>
  <si>
    <t>CZ44992785</t>
  </si>
  <si>
    <t xml:space="preserve">          </t>
  </si>
  <si>
    <t>Brno-město 602 00</t>
  </si>
  <si>
    <t>Projektant:</t>
  </si>
  <si>
    <t>Zhotovitel:</t>
  </si>
  <si>
    <t>Rozpis ceny</t>
  </si>
  <si>
    <t>Celkem</t>
  </si>
  <si>
    <t>VN</t>
  </si>
  <si>
    <t>Turnikety</t>
  </si>
  <si>
    <t>ON</t>
  </si>
  <si>
    <t>Kamerový systém</t>
  </si>
  <si>
    <t>Cena celkem bez DPH</t>
  </si>
  <si>
    <t>CZK</t>
  </si>
  <si>
    <t>v</t>
  </si>
  <si>
    <t>Brně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</si>
  <si>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</si>
  <si>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</si>
  <si>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</si>
  <si>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</si>
  <si>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</si>
  <si>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</si>
  <si>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</si>
  <si>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</si>
  <si>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</si>
  <si>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%</t>
  </si>
  <si>
    <t>Stavba</t>
  </si>
  <si>
    <t>01</t>
  </si>
  <si>
    <t>Výstavba kamerového bodu Brno, Josefská 25</t>
  </si>
  <si>
    <t>Celkem za stavbu</t>
  </si>
  <si>
    <t>Položkový výkaz výměr - Turnikety</t>
  </si>
  <si>
    <t>Pol.</t>
  </si>
  <si>
    <t>Popis</t>
  </si>
  <si>
    <t>Počet</t>
  </si>
  <si>
    <t>MJ</t>
  </si>
  <si>
    <t>Jedn. Cena</t>
  </si>
  <si>
    <t xml:space="preserve">Plnorozměrný motorový turniket, 3-ramenný rotor, dvojité blokování, možnost poloautomatického režimu, provedení komplet NEREZ </t>
  </si>
  <si>
    <t>kpl</t>
  </si>
  <si>
    <t>čtečka vstupenek QR</t>
  </si>
  <si>
    <t>držák čtečky vstupenek QR</t>
  </si>
  <si>
    <t>čtečka RFID 13.56MHz, W26</t>
  </si>
  <si>
    <t>držák čtečky RFID</t>
  </si>
  <si>
    <t>řídící jednotka pro čtečku, LAN</t>
  </si>
  <si>
    <t xml:space="preserve">Dvojitý plnorozměrný motorový turniket, 3-ramenný rotor, dvojité blokování, možnost poloautomatického režimu, provedení komplet NEREZ </t>
  </si>
  <si>
    <t>Plnorozměrná mechanická branka v provedení komplet NEREZ</t>
  </si>
  <si>
    <t>samozavírač s ramínkem</t>
  </si>
  <si>
    <t>el.mag.zámek 8-12V</t>
  </si>
  <si>
    <t>Turniket tripod, nerez, antipanik, motorový, možn.instalace polykače karet do skříně turniketu, dvojité blokování</t>
  </si>
  <si>
    <t>Turniket tripod, dvojitý, nerez, antipanik, motorový, možnost instalace polykače karet, dvojité blokování</t>
  </si>
  <si>
    <t>Speedgate, nerez, otočný, 60 W, 1-stranný modul, šířka průchodu 600 - 900 mm, výška zábran 900 - 1200 mm</t>
  </si>
  <si>
    <t>Nerez zábradlí pro vymezení průchodu viz technická specifikace turniketů</t>
  </si>
  <si>
    <t>Řídící PC – dle parametrů turniketů</t>
  </si>
  <si>
    <t>SW moduly pro provoz turniketů a komunikaci se stávajícím vstupenkovým systémem</t>
  </si>
  <si>
    <t>Ticket systém – nastavení, testování</t>
  </si>
  <si>
    <t>Kompletní montáže turniketů včetně vybavení, drobného montážního materiálu a dodaného příslušenství</t>
  </si>
  <si>
    <t>Instalace všech SW, včetně napojení na stávající vstupenkový systém</t>
  </si>
  <si>
    <t>Demontáže a likvidace stávajících turniketů</t>
  </si>
  <si>
    <t xml:space="preserve">Doprava </t>
  </si>
  <si>
    <t>Celkem bez DPH</t>
  </si>
  <si>
    <t>Položkový výkaz výměr - Kamerový systém FRS pro provoz turniketů</t>
  </si>
  <si>
    <t>Jednotka</t>
  </si>
  <si>
    <t>Množství</t>
  </si>
  <si>
    <t>Jednotková cena</t>
  </si>
  <si>
    <t>Systémové komponenty - Server (D+M)</t>
  </si>
  <si>
    <t>Server pro systém FRS - GPU pro AI analýzu
Záznam funkce min 1 měsíc uložiště RAID
RACK provedení
Výkon pro čtení a vyhodnocení osob na 20 kamerách v reálném čase</t>
  </si>
  <si>
    <t>ks</t>
  </si>
  <si>
    <t>SW FRS - 20 Kamerových licencí</t>
  </si>
  <si>
    <t>Licence kamera</t>
  </si>
  <si>
    <t>Kamerové moduly (D+M)</t>
  </si>
  <si>
    <t>Nerezová antivandal kamera - Kamerový modul k 2MP, 2.8mm, IP66 Dome Sensor, až 60 FPS při 1080p, IR 10m</t>
  </si>
  <si>
    <t>kabel pro připojení kamerových modulů, konektory odolné proti vybracím délka 8m</t>
  </si>
  <si>
    <t>Hlavní jednotky pro připojení 20 kamer - rozlišení až 4K, konektory odolné proti vibracím, podpora analytických funkcí AI, instalace aplikací 3 stran, Výstupy IO 4ks, Audio</t>
  </si>
  <si>
    <t xml:space="preserve">Nastavení a oživení </t>
  </si>
  <si>
    <t>Oživení a konfigurace systému</t>
  </si>
  <si>
    <t>Zaškolení obsluhy</t>
  </si>
  <si>
    <t>Programátorské práce na integraci API mezi systémy</t>
  </si>
  <si>
    <t>Nastavení funkce AI pro  kamery</t>
  </si>
  <si>
    <t>Pomocné práce</t>
  </si>
  <si>
    <t>Pomocné práce technika</t>
  </si>
  <si>
    <t>Pomocný materiál</t>
  </si>
  <si>
    <t>Doprava</t>
  </si>
  <si>
    <t xml:space="preserve">Celkem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</si>
</sst>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\ &quot;Kč&quot;"/>
    <numFmt numFmtId="165" formatCode="#,##0.00\ &quot;Kč&quot;"/>
    <numFmt numFmtId="166" formatCode="#,##0.00\ _K_č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0.5"/>
      <color theme="1"/>
      <name val="Verdana"/>
      <family val="2"/>
      <charset val="238"/>
    </font>
    <font>
      <sz val="10.5"/>
      <color theme="1"/>
      <name val="Verdana"/>
      <family val="2"/>
      <charset val="238"/>
    </font>
    <font>
      <i/>
      <sz val="9"/>
      <color theme="4"/>
      <name val="Verdana"/>
      <family val="2"/>
      <charset val="238"/>
    </font>
    <font>
      <i/>
      <sz val="11"/>
      <color theme="4"/>
      <name val="Verdana"/>
      <family val="2"/>
      <charset val="238"/>
    </font>
    <font>
      <b/>
      <u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 CE"/>
      <charset val="238"/>
    </font>
    <font>
      <sz val="9"/>
      <name val="Verdana"/>
      <family val="2"/>
      <charset val="238"/>
    </font>
    <font>
      <b/>
      <sz val="16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Helv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rgb="FF1F497D"/>
      <name val="Verdana"/>
      <family val="2"/>
      <charset val="238"/>
    </font>
    <font>
      <b/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8"/>
      <name val="Verdana"/>
      <family val="2"/>
      <charset val="238"/>
    </font>
    <font>
      <b/>
      <u/>
      <sz val="14"/>
      <name val="Verdana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7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4" fillId="0" borderId="0"/>
    <xf numFmtId="44" fontId="9" fillId="0" borderId="0" applyFont="0" applyFill="0" applyBorder="0" applyAlignment="0" applyProtection="0"/>
    <xf numFmtId="0" fontId="14" fillId="0" borderId="0"/>
    <xf numFmtId="0" fontId="14" fillId="0" borderId="0"/>
  </cellStyleXfs>
  <cellXfs count="26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0" borderId="0" xfId="0" applyFont="1"/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4" fontId="2" fillId="0" borderId="13" xfId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0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4" fontId="6" fillId="0" borderId="10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0" borderId="19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4" fontId="2" fillId="0" borderId="17" xfId="1" applyFont="1" applyBorder="1" applyAlignment="1">
      <alignment horizontal="center" vertical="center"/>
    </xf>
    <xf numFmtId="0" fontId="7" fillId="0" borderId="0" xfId="0" applyFont="1"/>
    <xf numFmtId="0" fontId="8" fillId="0" borderId="16" xfId="0" applyFont="1" applyBorder="1" applyAlignment="1">
      <alignment vertical="center" wrapText="1"/>
    </xf>
    <xf numFmtId="0" fontId="8" fillId="0" borderId="11" xfId="0" applyFont="1" applyBorder="1"/>
    <xf numFmtId="44" fontId="8" fillId="0" borderId="1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10" fillId="0" borderId="0" xfId="2" applyFont="1"/>
    <xf numFmtId="164" fontId="10" fillId="0" borderId="0" xfId="2" applyNumberFormat="1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164" fontId="12" fillId="3" borderId="11" xfId="3" applyNumberFormat="1" applyFont="1" applyFill="1" applyBorder="1"/>
    <xf numFmtId="165" fontId="12" fillId="3" borderId="11" xfId="2" applyNumberFormat="1" applyFont="1" applyFill="1" applyBorder="1"/>
    <xf numFmtId="0" fontId="13" fillId="3" borderId="11" xfId="2" applyFont="1" applyFill="1" applyBorder="1"/>
    <xf numFmtId="0" fontId="12" fillId="3" borderId="16" xfId="2" applyFont="1" applyFill="1" applyBorder="1"/>
    <xf numFmtId="0" fontId="10" fillId="0" borderId="0" xfId="4" applyFont="1"/>
    <xf numFmtId="164" fontId="10" fillId="0" borderId="0" xfId="4" applyNumberFormat="1" applyFont="1"/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65" fontId="10" fillId="0" borderId="24" xfId="2" applyNumberFormat="1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5" fillId="0" borderId="0" xfId="2" applyFont="1"/>
    <xf numFmtId="0" fontId="16" fillId="0" borderId="0" xfId="4" applyFont="1"/>
    <xf numFmtId="164" fontId="16" fillId="0" borderId="0" xfId="4" applyNumberFormat="1" applyFont="1"/>
    <xf numFmtId="165" fontId="15" fillId="3" borderId="2" xfId="2" applyNumberFormat="1" applyFont="1" applyFill="1" applyBorder="1" applyAlignment="1">
      <alignment horizontal="center" vertical="center"/>
    </xf>
    <xf numFmtId="164" fontId="15" fillId="3" borderId="11" xfId="2" applyNumberFormat="1" applyFont="1" applyFill="1" applyBorder="1" applyAlignment="1">
      <alignment horizontal="center" vertical="center"/>
    </xf>
    <xf numFmtId="0" fontId="15" fillId="3" borderId="11" xfId="2" applyFont="1" applyFill="1" applyBorder="1" applyAlignment="1">
      <alignment horizontal="center" vertical="center"/>
    </xf>
    <xf numFmtId="165" fontId="10" fillId="0" borderId="26" xfId="2" applyNumberFormat="1" applyFont="1" applyBorder="1" applyAlignment="1">
      <alignment horizontal="center" vertical="center"/>
    </xf>
    <xf numFmtId="164" fontId="10" fillId="0" borderId="27" xfId="2" applyNumberFormat="1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65" fontId="10" fillId="0" borderId="22" xfId="2" applyNumberFormat="1" applyFont="1" applyBorder="1" applyAlignment="1">
      <alignment horizontal="center" vertical="center"/>
    </xf>
    <xf numFmtId="0" fontId="10" fillId="0" borderId="0" xfId="6" applyFont="1"/>
    <xf numFmtId="165" fontId="10" fillId="0" borderId="26" xfId="6" applyNumberFormat="1" applyFont="1" applyBorder="1" applyAlignment="1">
      <alignment horizontal="center" vertical="center"/>
    </xf>
    <xf numFmtId="164" fontId="10" fillId="0" borderId="27" xfId="6" applyNumberFormat="1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0" fillId="4" borderId="0" xfId="6" applyFont="1" applyFill="1"/>
    <xf numFmtId="165" fontId="10" fillId="0" borderId="22" xfId="6" applyNumberFormat="1" applyFont="1" applyBorder="1" applyAlignment="1">
      <alignment horizontal="center" vertical="center"/>
    </xf>
    <xf numFmtId="0" fontId="10" fillId="4" borderId="23" xfId="6" applyFont="1" applyFill="1" applyBorder="1" applyAlignment="1">
      <alignment horizontal="center" vertical="center"/>
    </xf>
    <xf numFmtId="165" fontId="10" fillId="0" borderId="24" xfId="6" applyNumberFormat="1" applyFont="1" applyBorder="1" applyAlignment="1">
      <alignment horizontal="center" vertical="center"/>
    </xf>
    <xf numFmtId="0" fontId="10" fillId="4" borderId="25" xfId="6" applyFont="1" applyFill="1" applyBorder="1" applyAlignment="1">
      <alignment horizontal="center" vertical="center"/>
    </xf>
    <xf numFmtId="0" fontId="16" fillId="0" borderId="0" xfId="2" applyFont="1"/>
    <xf numFmtId="165" fontId="16" fillId="3" borderId="2" xfId="2" applyNumberFormat="1" applyFont="1" applyFill="1" applyBorder="1" applyAlignment="1">
      <alignment horizontal="center" vertical="center"/>
    </xf>
    <xf numFmtId="164" fontId="16" fillId="3" borderId="11" xfId="2" applyNumberFormat="1" applyFont="1" applyFill="1" applyBorder="1" applyAlignment="1">
      <alignment horizontal="center" vertical="center"/>
    </xf>
    <xf numFmtId="0" fontId="16" fillId="3" borderId="11" xfId="2" applyFont="1" applyFill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164" fontId="10" fillId="4" borderId="0" xfId="6" applyNumberFormat="1" applyFont="1" applyFill="1"/>
    <xf numFmtId="166" fontId="15" fillId="0" borderId="0" xfId="2" applyNumberFormat="1" applyFont="1" applyAlignment="1">
      <alignment horizontal="center"/>
    </xf>
    <xf numFmtId="0" fontId="20" fillId="0" borderId="0" xfId="2" applyFont="1"/>
    <xf numFmtId="0" fontId="16" fillId="0" borderId="25" xfId="2" applyFont="1" applyBorder="1" applyAlignment="1">
      <alignment horizontal="center" vertical="center"/>
    </xf>
    <xf numFmtId="164" fontId="15" fillId="3" borderId="11" xfId="2" applyNumberFormat="1" applyFont="1" applyFill="1" applyBorder="1" applyAlignment="1">
      <alignment horizontal="right"/>
    </xf>
    <xf numFmtId="0" fontId="15" fillId="3" borderId="11" xfId="2" applyFont="1" applyFill="1" applyBorder="1"/>
    <xf numFmtId="164" fontId="21" fillId="3" borderId="19" xfId="2" applyNumberFormat="1" applyFont="1" applyFill="1" applyBorder="1" applyAlignment="1">
      <alignment horizontal="center" wrapText="1"/>
    </xf>
    <xf numFmtId="164" fontId="21" fillId="3" borderId="18" xfId="2" applyNumberFormat="1" applyFont="1" applyFill="1" applyBorder="1" applyAlignment="1">
      <alignment horizontal="center" wrapText="1"/>
    </xf>
    <xf numFmtId="49" fontId="21" fillId="3" borderId="18" xfId="2" applyNumberFormat="1" applyFont="1" applyFill="1" applyBorder="1" applyAlignment="1">
      <alignment horizontal="center" wrapText="1"/>
    </xf>
    <xf numFmtId="0" fontId="23" fillId="0" borderId="0" xfId="2" applyFont="1"/>
    <xf numFmtId="0" fontId="24" fillId="0" borderId="0" xfId="2" applyFont="1"/>
    <xf numFmtId="0" fontId="22" fillId="3" borderId="28" xfId="2" applyFont="1" applyFill="1" applyBorder="1"/>
    <xf numFmtId="49" fontId="17" fillId="3" borderId="11" xfId="2" applyNumberFormat="1" applyFont="1" applyFill="1" applyBorder="1" applyProtection="1">
      <protection locked="0"/>
    </xf>
    <xf numFmtId="0" fontId="10" fillId="0" borderId="29" xfId="2" applyFont="1" applyBorder="1" applyAlignment="1">
      <alignment wrapText="1"/>
    </xf>
    <xf numFmtId="0" fontId="16" fillId="0" borderId="30" xfId="2" applyFont="1" applyBorder="1" applyAlignment="1">
      <alignment wrapText="1"/>
    </xf>
    <xf numFmtId="0" fontId="19" fillId="4" borderId="29" xfId="2" applyFont="1" applyFill="1" applyBorder="1"/>
    <xf numFmtId="0" fontId="19" fillId="4" borderId="29" xfId="2" applyFont="1" applyFill="1" applyBorder="1" applyAlignment="1">
      <alignment wrapText="1"/>
    </xf>
    <xf numFmtId="0" fontId="19" fillId="4" borderId="31" xfId="2" applyFont="1" applyFill="1" applyBorder="1" applyAlignment="1">
      <alignment wrapText="1"/>
    </xf>
    <xf numFmtId="49" fontId="18" fillId="3" borderId="11" xfId="2" applyNumberFormat="1" applyFont="1" applyFill="1" applyBorder="1" applyProtection="1">
      <protection locked="0"/>
    </xf>
    <xf numFmtId="0" fontId="10" fillId="0" borderId="29" xfId="6" applyFont="1" applyBorder="1" applyAlignment="1">
      <alignment wrapText="1"/>
    </xf>
    <xf numFmtId="0" fontId="10" fillId="0" borderId="31" xfId="6" applyFont="1" applyBorder="1" applyAlignment="1">
      <alignment wrapText="1"/>
    </xf>
    <xf numFmtId="0" fontId="16" fillId="0" borderId="30" xfId="7" applyFont="1" applyBorder="1"/>
    <xf numFmtId="0" fontId="10" fillId="0" borderId="31" xfId="2" applyFont="1" applyBorder="1" applyAlignment="1">
      <alignment wrapText="1"/>
    </xf>
    <xf numFmtId="0" fontId="10" fillId="0" borderId="30" xfId="2" applyFont="1" applyBorder="1" applyAlignment="1">
      <alignment wrapText="1"/>
    </xf>
    <xf numFmtId="0" fontId="15" fillId="0" borderId="1" xfId="2" applyFont="1" applyBorder="1" applyAlignment="1">
      <alignment horizontal="center" vertical="center"/>
    </xf>
    <xf numFmtId="0" fontId="10" fillId="0" borderId="32" xfId="6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0" fillId="4" borderId="32" xfId="6" applyFont="1" applyFill="1" applyBorder="1" applyAlignment="1">
      <alignment horizontal="center" vertical="center"/>
    </xf>
    <xf numFmtId="0" fontId="10" fillId="4" borderId="35" xfId="6" applyFont="1" applyFill="1" applyBorder="1" applyAlignment="1">
      <alignment horizontal="center" vertical="center"/>
    </xf>
    <xf numFmtId="0" fontId="10" fillId="4" borderId="33" xfId="6" applyFont="1" applyFill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0" fillId="0" borderId="36" xfId="6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right"/>
    </xf>
    <xf numFmtId="0" fontId="9" fillId="0" borderId="0" xfId="2"/>
    <xf numFmtId="3" fontId="9" fillId="0" borderId="0" xfId="2" applyNumberFormat="1"/>
    <xf numFmtId="4" fontId="9" fillId="0" borderId="0" xfId="2" applyNumberFormat="1"/>
    <xf numFmtId="3" fontId="9" fillId="5" borderId="25" xfId="2" applyNumberFormat="1" applyFill="1" applyBorder="1"/>
    <xf numFmtId="3" fontId="9" fillId="5" borderId="25" xfId="2" applyNumberFormat="1" applyFill="1" applyBorder="1" applyAlignment="1">
      <alignment shrinkToFit="1"/>
    </xf>
    <xf numFmtId="3" fontId="9" fillId="5" borderId="25" xfId="2" applyNumberFormat="1" applyFill="1" applyBorder="1" applyAlignment="1">
      <alignment wrapText="1" shrinkToFit="1"/>
    </xf>
    <xf numFmtId="3" fontId="9" fillId="0" borderId="39" xfId="2" applyNumberFormat="1" applyBorder="1"/>
    <xf numFmtId="3" fontId="9" fillId="0" borderId="25" xfId="2" applyNumberFormat="1" applyBorder="1"/>
    <xf numFmtId="3" fontId="9" fillId="0" borderId="25" xfId="2" applyNumberFormat="1" applyBorder="1" applyAlignment="1">
      <alignment shrinkToFit="1"/>
    </xf>
    <xf numFmtId="3" fontId="9" fillId="0" borderId="25" xfId="2" applyNumberFormat="1" applyBorder="1" applyAlignment="1">
      <alignment wrapText="1" shrinkToFit="1"/>
    </xf>
    <xf numFmtId="3" fontId="9" fillId="0" borderId="38" xfId="2" applyNumberFormat="1" applyBorder="1" applyAlignment="1">
      <alignment horizontal="left" indent="1"/>
    </xf>
    <xf numFmtId="3" fontId="26" fillId="0" borderId="40" xfId="2" applyNumberFormat="1" applyFont="1" applyBorder="1"/>
    <xf numFmtId="3" fontId="26" fillId="0" borderId="40" xfId="2" applyNumberFormat="1" applyFont="1" applyBorder="1" applyAlignment="1">
      <alignment shrinkToFit="1"/>
    </xf>
    <xf numFmtId="3" fontId="26" fillId="0" borderId="40" xfId="2" applyNumberFormat="1" applyFont="1" applyBorder="1" applyAlignment="1">
      <alignment wrapText="1" shrinkToFit="1"/>
    </xf>
    <xf numFmtId="3" fontId="26" fillId="0" borderId="39" xfId="2" applyNumberFormat="1" applyFont="1" applyBorder="1"/>
    <xf numFmtId="3" fontId="9" fillId="0" borderId="27" xfId="2" applyNumberFormat="1" applyBorder="1"/>
    <xf numFmtId="3" fontId="9" fillId="0" borderId="27" xfId="2" applyNumberFormat="1" applyBorder="1" applyAlignment="1">
      <alignment shrinkToFit="1"/>
    </xf>
    <xf numFmtId="3" fontId="27" fillId="0" borderId="27" xfId="2" applyNumberFormat="1" applyFont="1" applyBorder="1" applyAlignment="1">
      <alignment horizontal="right" shrinkToFit="1"/>
    </xf>
    <xf numFmtId="3" fontId="27" fillId="0" borderId="27" xfId="2" applyNumberFormat="1" applyFont="1" applyBorder="1" applyAlignment="1">
      <alignment horizontal="right" wrapText="1" shrinkToFit="1"/>
    </xf>
    <xf numFmtId="3" fontId="9" fillId="0" borderId="42" xfId="2" applyNumberFormat="1" applyBorder="1"/>
    <xf numFmtId="3" fontId="25" fillId="6" borderId="27" xfId="2" applyNumberFormat="1" applyFont="1" applyFill="1" applyBorder="1" applyAlignment="1">
      <alignment horizontal="center" vertical="center" wrapText="1"/>
    </xf>
    <xf numFmtId="3" fontId="25" fillId="6" borderId="27" xfId="2" applyNumberFormat="1" applyFont="1" applyFill="1" applyBorder="1" applyAlignment="1">
      <alignment horizontal="center" vertical="center" wrapText="1" shrinkToFit="1"/>
    </xf>
    <xf numFmtId="3" fontId="28" fillId="6" borderId="27" xfId="2" applyNumberFormat="1" applyFont="1" applyFill="1" applyBorder="1" applyAlignment="1">
      <alignment horizontal="center" vertical="center" wrapText="1" shrinkToFit="1"/>
    </xf>
    <xf numFmtId="3" fontId="25" fillId="6" borderId="41" xfId="2" applyNumberFormat="1" applyFont="1" applyFill="1" applyBorder="1" applyAlignment="1">
      <alignment vertical="center" wrapText="1"/>
    </xf>
    <xf numFmtId="3" fontId="25" fillId="6" borderId="41" xfId="2" applyNumberFormat="1" applyFont="1" applyFill="1" applyBorder="1" applyAlignment="1">
      <alignment vertical="center"/>
    </xf>
    <xf numFmtId="3" fontId="25" fillId="6" borderId="42" xfId="2" applyNumberFormat="1" applyFont="1" applyFill="1" applyBorder="1" applyAlignment="1">
      <alignment vertical="center"/>
    </xf>
    <xf numFmtId="0" fontId="29" fillId="0" borderId="0" xfId="2" applyFont="1" applyAlignment="1">
      <alignment horizontal="center"/>
    </xf>
    <xf numFmtId="0" fontId="29" fillId="0" borderId="0" xfId="2" applyFont="1" applyAlignment="1">
      <alignment horizontal="center" shrinkToFit="1"/>
    </xf>
    <xf numFmtId="0" fontId="30" fillId="0" borderId="0" xfId="2" applyFont="1" applyAlignment="1">
      <alignment horizontal="left"/>
    </xf>
    <xf numFmtId="0" fontId="9" fillId="0" borderId="4" xfId="2" applyBorder="1" applyAlignment="1">
      <alignment horizontal="right"/>
    </xf>
    <xf numFmtId="0" fontId="9" fillId="0" borderId="10" xfId="2" applyBorder="1"/>
    <xf numFmtId="0" fontId="9" fillId="0" borderId="45" xfId="2" applyBorder="1"/>
    <xf numFmtId="0" fontId="9" fillId="0" borderId="6" xfId="2" applyBorder="1" applyAlignment="1">
      <alignment horizontal="right"/>
    </xf>
    <xf numFmtId="0" fontId="9" fillId="0" borderId="0" xfId="2" applyAlignment="1">
      <alignment horizontal="center"/>
    </xf>
    <xf numFmtId="0" fontId="9" fillId="0" borderId="46" xfId="2" applyBorder="1"/>
    <xf numFmtId="0" fontId="26" fillId="0" borderId="0" xfId="2" applyFont="1"/>
    <xf numFmtId="0" fontId="26" fillId="0" borderId="6" xfId="2" applyFont="1" applyBorder="1" applyAlignment="1">
      <alignment horizontal="right"/>
    </xf>
    <xf numFmtId="0" fontId="26" fillId="0" borderId="46" xfId="2" applyFont="1" applyBorder="1"/>
    <xf numFmtId="0" fontId="26" fillId="0" borderId="37" xfId="2" applyFont="1" applyBorder="1" applyAlignment="1">
      <alignment vertical="top"/>
    </xf>
    <xf numFmtId="0" fontId="9" fillId="0" borderId="0" xfId="2" applyAlignment="1">
      <alignment horizontal="center" vertical="center"/>
    </xf>
    <xf numFmtId="0" fontId="9" fillId="0" borderId="46" xfId="2" applyBorder="1" applyAlignment="1">
      <alignment horizontal="right"/>
    </xf>
    <xf numFmtId="49" fontId="26" fillId="5" borderId="2" xfId="2" applyNumberFormat="1" applyFont="1" applyFill="1" applyBorder="1" applyAlignment="1">
      <alignment horizontal="left" vertical="center"/>
    </xf>
    <xf numFmtId="0" fontId="9" fillId="5" borderId="11" xfId="2" applyFill="1" applyBorder="1"/>
    <xf numFmtId="0" fontId="30" fillId="5" borderId="16" xfId="2" applyFont="1" applyFill="1" applyBorder="1" applyAlignment="1">
      <alignment horizontal="left" vertical="center" indent="1"/>
    </xf>
    <xf numFmtId="49" fontId="9" fillId="5" borderId="2" xfId="2" applyNumberFormat="1" applyFill="1" applyBorder="1" applyAlignment="1">
      <alignment horizontal="left" vertical="center"/>
    </xf>
    <xf numFmtId="4" fontId="30" fillId="5" borderId="11" xfId="2" applyNumberFormat="1" applyFont="1" applyFill="1" applyBorder="1" applyAlignment="1">
      <alignment horizontal="left" vertical="center"/>
    </xf>
    <xf numFmtId="0" fontId="9" fillId="5" borderId="11" xfId="2" applyFill="1" applyBorder="1" applyAlignment="1">
      <alignment horizontal="left" vertical="center"/>
    </xf>
    <xf numFmtId="0" fontId="32" fillId="5" borderId="11" xfId="2" applyFont="1" applyFill="1" applyBorder="1" applyAlignment="1">
      <alignment horizontal="left" vertical="center"/>
    </xf>
    <xf numFmtId="0" fontId="9" fillId="0" borderId="46" xfId="2" applyBorder="1" applyAlignment="1">
      <alignment horizontal="left" vertical="center" indent="1"/>
    </xf>
    <xf numFmtId="0" fontId="9" fillId="0" borderId="37" xfId="2" applyBorder="1"/>
    <xf numFmtId="0" fontId="9" fillId="0" borderId="43" xfId="2" applyBorder="1"/>
    <xf numFmtId="0" fontId="9" fillId="0" borderId="43" xfId="2" applyBorder="1" applyAlignment="1">
      <alignment horizontal="left" vertical="center"/>
    </xf>
    <xf numFmtId="0" fontId="9" fillId="0" borderId="50" xfId="2" applyBorder="1" applyAlignment="1">
      <alignment horizontal="left" vertical="center" indent="1"/>
    </xf>
    <xf numFmtId="49" fontId="9" fillId="0" borderId="46" xfId="2" applyNumberFormat="1" applyBorder="1"/>
    <xf numFmtId="0" fontId="9" fillId="0" borderId="37" xfId="2" applyBorder="1" applyAlignment="1">
      <alignment horizontal="left"/>
    </xf>
    <xf numFmtId="0" fontId="9" fillId="0" borderId="48" xfId="2" applyBorder="1" applyAlignment="1">
      <alignment horizontal="left" indent="1"/>
    </xf>
    <xf numFmtId="0" fontId="9" fillId="0" borderId="47" xfId="2" applyBorder="1"/>
    <xf numFmtId="0" fontId="26" fillId="0" borderId="37" xfId="2" applyFont="1" applyBorder="1" applyAlignment="1">
      <alignment vertical="center"/>
    </xf>
    <xf numFmtId="0" fontId="26" fillId="0" borderId="37" xfId="2" applyFont="1" applyBorder="1" applyAlignment="1">
      <alignment horizontal="left" vertical="center"/>
    </xf>
    <xf numFmtId="0" fontId="26" fillId="0" borderId="37" xfId="2" applyFont="1" applyBorder="1" applyAlignment="1">
      <alignment horizontal="right" vertical="center"/>
    </xf>
    <xf numFmtId="0" fontId="26" fillId="0" borderId="48" xfId="2" applyFont="1" applyBorder="1" applyAlignment="1">
      <alignment horizontal="left" vertical="center" indent="1"/>
    </xf>
    <xf numFmtId="0" fontId="9" fillId="0" borderId="6" xfId="2" applyBorder="1"/>
    <xf numFmtId="0" fontId="26" fillId="0" borderId="0" xfId="2" applyFont="1" applyAlignment="1">
      <alignment horizontal="left" vertical="center"/>
    </xf>
    <xf numFmtId="0" fontId="9" fillId="0" borderId="0" xfId="2" applyAlignment="1">
      <alignment horizontal="right" vertical="center"/>
    </xf>
    <xf numFmtId="0" fontId="26" fillId="0" borderId="0" xfId="2" applyFont="1" applyAlignment="1">
      <alignment vertical="center"/>
    </xf>
    <xf numFmtId="0" fontId="26" fillId="0" borderId="46" xfId="2" applyFont="1" applyBorder="1" applyAlignment="1">
      <alignment horizontal="left" vertical="center" indent="1"/>
    </xf>
    <xf numFmtId="0" fontId="9" fillId="0" borderId="37" xfId="2" applyBorder="1" applyAlignment="1">
      <alignment horizontal="right"/>
    </xf>
    <xf numFmtId="0" fontId="9" fillId="0" borderId="37" xfId="2" applyBorder="1" applyAlignment="1">
      <alignment vertical="center"/>
    </xf>
    <xf numFmtId="49" fontId="26" fillId="0" borderId="37" xfId="2" applyNumberFormat="1" applyFont="1" applyBorder="1" applyAlignment="1">
      <alignment horizontal="left" vertical="center"/>
    </xf>
    <xf numFmtId="49" fontId="26" fillId="0" borderId="37" xfId="2" applyNumberFormat="1" applyFont="1" applyBorder="1" applyAlignment="1">
      <alignment horizontal="right" vertical="center"/>
    </xf>
    <xf numFmtId="49" fontId="26" fillId="0" borderId="0" xfId="2" applyNumberFormat="1" applyFont="1" applyAlignment="1">
      <alignment horizontal="left" vertical="center"/>
    </xf>
    <xf numFmtId="0" fontId="26" fillId="5" borderId="47" xfId="2" applyFont="1" applyFill="1" applyBorder="1"/>
    <xf numFmtId="0" fontId="26" fillId="5" borderId="37" xfId="2" applyFont="1" applyFill="1" applyBorder="1"/>
    <xf numFmtId="49" fontId="26" fillId="5" borderId="37" xfId="2" applyNumberFormat="1" applyFont="1" applyFill="1" applyBorder="1" applyAlignment="1">
      <alignment horizontal="left" vertical="center"/>
    </xf>
    <xf numFmtId="0" fontId="9" fillId="5" borderId="37" xfId="2" applyFill="1" applyBorder="1"/>
    <xf numFmtId="0" fontId="9" fillId="5" borderId="48" xfId="2" applyFill="1" applyBorder="1" applyAlignment="1">
      <alignment horizontal="left" vertical="center" indent="1"/>
    </xf>
    <xf numFmtId="4" fontId="9" fillId="0" borderId="46" xfId="2" applyNumberFormat="1" applyBorder="1"/>
    <xf numFmtId="0" fontId="26" fillId="5" borderId="6" xfId="2" applyFont="1" applyFill="1" applyBorder="1" applyAlignment="1">
      <alignment vertical="center"/>
    </xf>
    <xf numFmtId="0" fontId="9" fillId="5" borderId="0" xfId="2" applyFill="1" applyAlignment="1">
      <alignment horizontal="right" vertical="center"/>
    </xf>
    <xf numFmtId="0" fontId="9" fillId="5" borderId="0" xfId="2" applyFill="1"/>
    <xf numFmtId="0" fontId="26" fillId="5" borderId="0" xfId="2" applyFont="1" applyFill="1" applyAlignment="1">
      <alignment vertical="center"/>
    </xf>
    <xf numFmtId="49" fontId="26" fillId="5" borderId="0" xfId="2" applyNumberFormat="1" applyFont="1" applyFill="1" applyAlignment="1">
      <alignment horizontal="left" vertical="center"/>
    </xf>
    <xf numFmtId="0" fontId="9" fillId="5" borderId="46" xfId="2" applyFill="1" applyBorder="1" applyAlignment="1">
      <alignment horizontal="left" vertical="center" indent="1"/>
    </xf>
    <xf numFmtId="14" fontId="27" fillId="0" borderId="0" xfId="2" applyNumberFormat="1" applyFont="1" applyAlignment="1">
      <alignment horizontal="left"/>
    </xf>
    <xf numFmtId="0" fontId="26" fillId="5" borderId="6" xfId="2" applyFont="1" applyFill="1" applyBorder="1"/>
    <xf numFmtId="0" fontId="26" fillId="5" borderId="0" xfId="2" applyFont="1" applyFill="1"/>
    <xf numFmtId="0" fontId="9" fillId="0" borderId="54" xfId="2" applyBorder="1"/>
    <xf numFmtId="0" fontId="9" fillId="0" borderId="46" xfId="2" applyBorder="1" applyAlignment="1" applyProtection="1">
      <alignment horizontal="left" vertical="center" indent="1"/>
      <protection locked="0"/>
    </xf>
    <xf numFmtId="0" fontId="9" fillId="0" borderId="0" xfId="2" applyProtection="1">
      <protection locked="0"/>
    </xf>
    <xf numFmtId="0" fontId="9" fillId="0" borderId="0" xfId="2" applyAlignment="1" applyProtection="1">
      <alignment horizontal="right" vertical="center"/>
      <protection locked="0"/>
    </xf>
    <xf numFmtId="0" fontId="26" fillId="0" borderId="0" xfId="2" applyFont="1" applyAlignment="1" applyProtection="1">
      <alignment horizontal="left" vertical="center"/>
      <protection locked="0"/>
    </xf>
    <xf numFmtId="0" fontId="9" fillId="0" borderId="6" xfId="2" applyBorder="1" applyProtection="1">
      <protection locked="0"/>
    </xf>
    <xf numFmtId="0" fontId="26" fillId="0" borderId="46" xfId="2" applyFont="1" applyBorder="1" applyAlignment="1" applyProtection="1">
      <alignment horizontal="left" vertical="center" indent="1"/>
      <protection locked="0"/>
    </xf>
    <xf numFmtId="0" fontId="26" fillId="0" borderId="0" xfId="2" applyFont="1" applyAlignment="1" applyProtection="1">
      <alignment vertical="center"/>
      <protection locked="0"/>
    </xf>
    <xf numFmtId="0" fontId="26" fillId="0" borderId="48" xfId="2" applyFont="1" applyBorder="1" applyAlignment="1" applyProtection="1">
      <alignment horizontal="left" vertical="center" indent="1"/>
      <protection locked="0"/>
    </xf>
    <xf numFmtId="0" fontId="26" fillId="0" borderId="37" xfId="2" applyFont="1" applyBorder="1" applyAlignment="1" applyProtection="1">
      <alignment horizontal="right" vertical="center"/>
      <protection locked="0"/>
    </xf>
    <xf numFmtId="0" fontId="9" fillId="0" borderId="37" xfId="2" applyBorder="1" applyAlignment="1" applyProtection="1">
      <alignment horizontal="right" vertical="center"/>
      <protection locked="0"/>
    </xf>
    <xf numFmtId="0" fontId="26" fillId="0" borderId="37" xfId="2" applyFont="1" applyBorder="1" applyAlignment="1" applyProtection="1">
      <alignment vertical="center"/>
      <protection locked="0"/>
    </xf>
    <xf numFmtId="0" fontId="9" fillId="0" borderId="47" xfId="2" applyBorder="1" applyProtection="1">
      <protection locked="0"/>
    </xf>
    <xf numFmtId="0" fontId="26" fillId="0" borderId="37" xfId="2" applyFont="1" applyBorder="1" applyAlignment="1" applyProtection="1">
      <alignment vertical="top"/>
      <protection locked="0"/>
    </xf>
    <xf numFmtId="14" fontId="26" fillId="0" borderId="37" xfId="2" applyNumberFormat="1" applyFont="1" applyBorder="1" applyAlignment="1" applyProtection="1">
      <alignment horizontal="center" vertical="top"/>
      <protection locked="0"/>
    </xf>
    <xf numFmtId="0" fontId="26" fillId="0" borderId="37" xfId="2" applyFont="1" applyBorder="1" applyProtection="1">
      <protection locked="0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44" fontId="2" fillId="2" borderId="18" xfId="1" applyFont="1" applyFill="1" applyBorder="1" applyAlignment="1" applyProtection="1">
      <alignment horizontal="center" vertical="center"/>
      <protection locked="0"/>
    </xf>
    <xf numFmtId="44" fontId="2" fillId="2" borderId="20" xfId="1" applyFont="1" applyFill="1" applyBorder="1" applyAlignment="1" applyProtection="1">
      <alignment horizontal="center" vertical="center"/>
      <protection locked="0"/>
    </xf>
    <xf numFmtId="44" fontId="10" fillId="2" borderId="25" xfId="5" applyFont="1" applyFill="1" applyBorder="1" applyAlignment="1" applyProtection="1">
      <alignment horizontal="center" vertical="center"/>
      <protection locked="0"/>
    </xf>
    <xf numFmtId="44" fontId="10" fillId="2" borderId="23" xfId="5" applyFont="1" applyFill="1" applyBorder="1" applyAlignment="1" applyProtection="1">
      <alignment horizontal="center" vertical="center"/>
      <protection locked="0"/>
    </xf>
    <xf numFmtId="3" fontId="9" fillId="0" borderId="41" xfId="2" applyNumberFormat="1" applyBorder="1" applyAlignment="1"/>
    <xf numFmtId="3" fontId="9" fillId="0" borderId="41" xfId="2" applyNumberFormat="1" applyBorder="1" applyAlignment="1">
      <alignment wrapText="1"/>
    </xf>
    <xf numFmtId="3" fontId="26" fillId="0" borderId="0" xfId="2" applyNumberFormat="1" applyFont="1" applyAlignment="1"/>
    <xf numFmtId="3" fontId="26" fillId="0" borderId="0" xfId="2" applyNumberFormat="1" applyFont="1" applyAlignment="1">
      <alignment wrapText="1"/>
    </xf>
    <xf numFmtId="3" fontId="9" fillId="0" borderId="37" xfId="2" applyNumberFormat="1" applyBorder="1" applyAlignment="1"/>
    <xf numFmtId="3" fontId="9" fillId="0" borderId="37" xfId="2" applyNumberFormat="1" applyBorder="1" applyAlignment="1">
      <alignment wrapText="1"/>
    </xf>
    <xf numFmtId="3" fontId="9" fillId="5" borderId="44" xfId="2" applyNumberFormat="1" applyFill="1" applyBorder="1" applyAlignment="1"/>
    <xf numFmtId="3" fontId="9" fillId="5" borderId="43" xfId="2" applyNumberFormat="1" applyFill="1" applyBorder="1" applyAlignment="1"/>
    <xf numFmtId="3" fontId="9" fillId="5" borderId="31" xfId="2" applyNumberFormat="1" applyFill="1" applyBorder="1" applyAlignment="1"/>
    <xf numFmtId="0" fontId="9" fillId="0" borderId="41" xfId="2" applyBorder="1" applyAlignment="1">
      <alignment horizontal="center"/>
    </xf>
    <xf numFmtId="4" fontId="31" fillId="5" borderId="11" xfId="2" applyNumberFormat="1" applyFont="1" applyFill="1" applyBorder="1" applyAlignment="1">
      <alignment horizontal="right" vertical="center"/>
    </xf>
    <xf numFmtId="4" fontId="33" fillId="0" borderId="44" xfId="2" applyNumberFormat="1" applyFont="1" applyBorder="1" applyAlignment="1">
      <alignment horizontal="right" vertical="center" indent="1"/>
    </xf>
    <xf numFmtId="4" fontId="33" fillId="0" borderId="49" xfId="2" applyNumberFormat="1" applyFont="1" applyBorder="1" applyAlignment="1">
      <alignment horizontal="right" vertical="center" indent="1"/>
    </xf>
    <xf numFmtId="0" fontId="29" fillId="0" borderId="53" xfId="2" applyFont="1" applyBorder="1" applyAlignment="1">
      <alignment horizontal="center" vertical="center"/>
    </xf>
    <xf numFmtId="0" fontId="29" fillId="0" borderId="52" xfId="2" applyFont="1" applyBorder="1" applyAlignment="1">
      <alignment horizontal="center" vertical="center"/>
    </xf>
    <xf numFmtId="0" fontId="29" fillId="0" borderId="51" xfId="2" applyFont="1" applyBorder="1" applyAlignment="1">
      <alignment horizontal="center" vertical="center"/>
    </xf>
    <xf numFmtId="2" fontId="31" fillId="5" borderId="11" xfId="2" applyNumberFormat="1" applyFont="1" applyFill="1" applyBorder="1" applyAlignment="1">
      <alignment horizontal="right" vertical="center"/>
    </xf>
    <xf numFmtId="1" fontId="9" fillId="0" borderId="37" xfId="2" applyNumberFormat="1" applyBorder="1" applyAlignment="1">
      <alignment horizontal="right" indent="1"/>
    </xf>
    <xf numFmtId="0" fontId="26" fillId="0" borderId="41" xfId="2" applyFont="1" applyBorder="1" applyAlignment="1" applyProtection="1">
      <alignment horizontal="left" vertical="center"/>
      <protection locked="0"/>
    </xf>
    <xf numFmtId="0" fontId="9" fillId="0" borderId="37" xfId="2" applyBorder="1" applyAlignment="1">
      <alignment horizontal="right" indent="1"/>
    </xf>
    <xf numFmtId="0" fontId="9" fillId="0" borderId="47" xfId="2" applyBorder="1" applyAlignment="1">
      <alignment horizontal="right" indent="1"/>
    </xf>
    <xf numFmtId="0" fontId="26" fillId="0" borderId="0" xfId="2" applyFont="1" applyAlignment="1" applyProtection="1">
      <alignment horizontal="left" vertical="center"/>
      <protection locked="0"/>
    </xf>
    <xf numFmtId="0" fontId="26" fillId="0" borderId="37" xfId="2" applyFont="1" applyBorder="1" applyAlignment="1" applyProtection="1">
      <alignment horizontal="left" vertical="center"/>
      <protection locked="0"/>
    </xf>
    <xf numFmtId="4" fontId="33" fillId="0" borderId="31" xfId="2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8">
    <cellStyle name="Měna" xfId="1" builtinId="4"/>
    <cellStyle name="Měna 2" xfId="5" xr:uid="{C6A14898-C6B0-48A8-BB82-FF273B687FFB}"/>
    <cellStyle name="měny 2" xfId="3" xr:uid="{38285CA7-47A1-46F7-89E4-689875732234}"/>
    <cellStyle name="Normální" xfId="0" builtinId="0"/>
    <cellStyle name="Normální 2" xfId="2" xr:uid="{5E77B724-263E-4590-9E71-FEAF7F94B06C}"/>
    <cellStyle name="normální_030618_Wiegel STK+EZS" xfId="4" xr:uid="{DFDB9247-E08C-4D3C-BE92-008E0FC6E247}"/>
    <cellStyle name="normální_Hošek Motor verze 5" xfId="6" xr:uid="{5E49A3A9-9F14-4F3B-A58E-24BAC42840FD}"/>
    <cellStyle name="Styl 1" xfId="7" xr:uid="{4F79FF07-5663-4D2B-8A3C-C01ED6286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295275" cy="228600"/>
    <xdr:pic>
      <xdr:nvPicPr>
        <xdr:cNvPr id="2" name="Picture 1024" descr="http://ebc.mywac.cz/kv/Main/images/nic.gif">
          <a:extLst>
            <a:ext uri="{FF2B5EF4-FFF2-40B4-BE49-F238E27FC236}">
              <a16:creationId xmlns:a16="http://schemas.microsoft.com/office/drawing/2014/main" id="{F84DA427-188A-4ACF-AD06-1899A7AA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95275" cy="228600"/>
    <xdr:pic>
      <xdr:nvPicPr>
        <xdr:cNvPr id="3" name="Picture 1024" descr="http://ebc.mywac.cz/kv/Main/images/nic.gif">
          <a:extLst>
            <a:ext uri="{FF2B5EF4-FFF2-40B4-BE49-F238E27FC236}">
              <a16:creationId xmlns:a16="http://schemas.microsoft.com/office/drawing/2014/main" id="{2484962E-5DA1-4015-B9F6-52168570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95275" cy="238125"/>
    <xdr:pic>
      <xdr:nvPicPr>
        <xdr:cNvPr id="4" name="Picture 1024" descr="http://ebc.mywac.cz/kv/Main/images/nic.gif">
          <a:extLst>
            <a:ext uri="{FF2B5EF4-FFF2-40B4-BE49-F238E27FC236}">
              <a16:creationId xmlns:a16="http://schemas.microsoft.com/office/drawing/2014/main" id="{9680B803-8C3E-450C-BCE7-4D09320B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95275" cy="238125"/>
    <xdr:pic>
      <xdr:nvPicPr>
        <xdr:cNvPr id="5" name="Picture 1024" descr="http://ebc.mywac.cz/kv/Main/images/nic.gif">
          <a:extLst>
            <a:ext uri="{FF2B5EF4-FFF2-40B4-BE49-F238E27FC236}">
              <a16:creationId xmlns:a16="http://schemas.microsoft.com/office/drawing/2014/main" id="{51FFF5D9-F070-40E8-B8D2-665E3CE6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APL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E75A-7656-4091-BD3D-1460339248C0}">
  <sheetPr>
    <tabColor rgb="FF66FF66"/>
  </sheetPr>
  <dimension ref="A1:O34"/>
  <sheetViews>
    <sheetView showGridLines="0" tabSelected="1" topLeftCell="B1" zoomScale="85" zoomScaleNormal="85" zoomScaleSheetLayoutView="75" workbookViewId="0">
      <selection activeCell="G23" sqref="G23"/>
    </sheetView>
  </sheetViews>
  <sheetFormatPr defaultColWidth="9" defaultRowHeight="12.75" x14ac:dyDescent="0.2"/>
  <cols>
    <col min="1" max="1" width="8.42578125" style="125" hidden="1" customWidth="1"/>
    <col min="2" max="2" width="9.140625" style="125" customWidth="1"/>
    <col min="3" max="3" width="7.42578125" style="125" customWidth="1"/>
    <col min="4" max="4" width="13.42578125" style="125" customWidth="1"/>
    <col min="5" max="5" width="12.140625" style="125" customWidth="1"/>
    <col min="6" max="6" width="11.42578125" style="125" customWidth="1"/>
    <col min="7" max="9" width="12.7109375" style="125" customWidth="1"/>
    <col min="10" max="10" width="12.85546875" style="125" customWidth="1"/>
    <col min="11" max="11" width="4.28515625" style="125" customWidth="1"/>
    <col min="12" max="15" width="10.7109375" style="125" customWidth="1"/>
    <col min="16" max="51" width="9" style="125"/>
    <col min="52" max="52" width="93.140625" style="125" customWidth="1"/>
    <col min="53" max="16384" width="9" style="125"/>
  </cols>
  <sheetData>
    <row r="1" spans="1:15" ht="33.75" customHeight="1" x14ac:dyDescent="0.2">
      <c r="A1" s="211" t="s">
        <v>0</v>
      </c>
      <c r="B1" s="245" t="s">
        <v>1</v>
      </c>
      <c r="C1" s="246"/>
      <c r="D1" s="246"/>
      <c r="E1" s="246"/>
      <c r="F1" s="246"/>
      <c r="G1" s="246"/>
      <c r="H1" s="246"/>
      <c r="I1" s="246"/>
      <c r="J1" s="247"/>
    </row>
    <row r="2" spans="1:15" ht="23.1" customHeight="1" x14ac:dyDescent="0.2">
      <c r="A2" s="159"/>
      <c r="B2" s="207" t="s">
        <v>2</v>
      </c>
      <c r="C2" s="204"/>
      <c r="D2" s="206"/>
      <c r="E2" s="206" t="s">
        <v>3</v>
      </c>
      <c r="F2" s="210"/>
      <c r="G2" s="210"/>
      <c r="H2" s="210"/>
      <c r="I2" s="210"/>
      <c r="J2" s="209"/>
      <c r="O2" s="208"/>
    </row>
    <row r="3" spans="1:15" ht="23.1" customHeight="1" x14ac:dyDescent="0.2">
      <c r="A3" s="159"/>
      <c r="B3" s="207"/>
      <c r="C3" s="204"/>
      <c r="D3" s="206"/>
      <c r="E3" s="206" t="s">
        <v>4</v>
      </c>
      <c r="F3" s="210"/>
      <c r="G3" s="210"/>
      <c r="H3" s="210"/>
      <c r="I3" s="210"/>
      <c r="J3" s="209"/>
      <c r="O3" s="208"/>
    </row>
    <row r="4" spans="1:15" ht="23.25" customHeight="1" x14ac:dyDescent="0.2">
      <c r="A4" s="159"/>
      <c r="B4" s="207"/>
      <c r="C4" s="204"/>
      <c r="D4" s="206"/>
      <c r="E4" s="206"/>
      <c r="F4" s="205"/>
      <c r="G4" s="205"/>
      <c r="H4" s="204"/>
      <c r="I4" s="203"/>
      <c r="J4" s="202"/>
    </row>
    <row r="5" spans="1:15" ht="23.25" customHeight="1" x14ac:dyDescent="0.2">
      <c r="A5" s="201">
        <v>7136</v>
      </c>
      <c r="B5" s="200"/>
      <c r="C5" s="199"/>
      <c r="D5" s="198"/>
      <c r="E5" s="198"/>
      <c r="F5" s="197"/>
      <c r="G5" s="197"/>
      <c r="H5" s="197"/>
      <c r="I5" s="197"/>
      <c r="J5" s="196"/>
    </row>
    <row r="6" spans="1:15" ht="24" customHeight="1" x14ac:dyDescent="0.2">
      <c r="A6" s="159"/>
      <c r="B6" s="173" t="s">
        <v>5</v>
      </c>
      <c r="D6" s="195" t="s">
        <v>6</v>
      </c>
      <c r="E6" s="189"/>
      <c r="F6" s="189"/>
      <c r="G6" s="189"/>
      <c r="H6" s="188" t="s">
        <v>7</v>
      </c>
      <c r="I6" s="195" t="s">
        <v>8</v>
      </c>
      <c r="J6" s="186"/>
    </row>
    <row r="7" spans="1:15" ht="15.75" customHeight="1" x14ac:dyDescent="0.2">
      <c r="A7" s="159"/>
      <c r="B7" s="190"/>
      <c r="C7" s="189"/>
      <c r="D7" s="195" t="s">
        <v>9</v>
      </c>
      <c r="E7" s="189"/>
      <c r="F7" s="189"/>
      <c r="G7" s="189"/>
      <c r="H7" s="188" t="s">
        <v>10</v>
      </c>
      <c r="I7" s="195" t="s">
        <v>11</v>
      </c>
      <c r="J7" s="186"/>
    </row>
    <row r="8" spans="1:15" ht="15.75" customHeight="1" x14ac:dyDescent="0.2">
      <c r="A8" s="159"/>
      <c r="B8" s="185"/>
      <c r="C8" s="194" t="s">
        <v>12</v>
      </c>
      <c r="D8" s="193" t="s">
        <v>13</v>
      </c>
      <c r="E8" s="182"/>
      <c r="F8" s="182"/>
      <c r="G8" s="182"/>
      <c r="H8" s="192"/>
      <c r="I8" s="182"/>
      <c r="J8" s="181"/>
    </row>
    <row r="9" spans="1:15" ht="24" hidden="1" customHeight="1" x14ac:dyDescent="0.2">
      <c r="A9" s="159"/>
      <c r="B9" s="173" t="s">
        <v>14</v>
      </c>
      <c r="D9" s="187"/>
      <c r="H9" s="188" t="s">
        <v>7</v>
      </c>
      <c r="I9" s="187"/>
      <c r="J9" s="186"/>
    </row>
    <row r="10" spans="1:15" ht="15.75" hidden="1" customHeight="1" x14ac:dyDescent="0.2">
      <c r="A10" s="159"/>
      <c r="B10" s="159"/>
      <c r="D10" s="187"/>
      <c r="H10" s="188" t="s">
        <v>10</v>
      </c>
      <c r="I10" s="187"/>
      <c r="J10" s="186"/>
    </row>
    <row r="11" spans="1:15" ht="15.75" hidden="1" customHeight="1" x14ac:dyDescent="0.2">
      <c r="A11" s="159"/>
      <c r="B11" s="180"/>
      <c r="C11" s="184"/>
      <c r="D11" s="183"/>
      <c r="E11" s="192"/>
      <c r="F11" s="192"/>
      <c r="G11" s="174"/>
      <c r="H11" s="174"/>
      <c r="I11" s="191"/>
      <c r="J11" s="181"/>
    </row>
    <row r="12" spans="1:15" ht="24" customHeight="1" x14ac:dyDescent="0.2">
      <c r="A12" s="159"/>
      <c r="B12" s="212" t="s">
        <v>15</v>
      </c>
      <c r="C12" s="213"/>
      <c r="D12" s="250"/>
      <c r="E12" s="250"/>
      <c r="F12" s="250"/>
      <c r="G12" s="250"/>
      <c r="H12" s="214" t="s">
        <v>7</v>
      </c>
      <c r="I12" s="215"/>
      <c r="J12" s="216"/>
    </row>
    <row r="13" spans="1:15" ht="15.75" customHeight="1" x14ac:dyDescent="0.2">
      <c r="A13" s="159"/>
      <c r="B13" s="217"/>
      <c r="C13" s="218"/>
      <c r="D13" s="253"/>
      <c r="E13" s="253"/>
      <c r="F13" s="253"/>
      <c r="G13" s="253"/>
      <c r="H13" s="214" t="s">
        <v>10</v>
      </c>
      <c r="I13" s="215"/>
      <c r="J13" s="216"/>
    </row>
    <row r="14" spans="1:15" ht="15.75" customHeight="1" x14ac:dyDescent="0.2">
      <c r="A14" s="159"/>
      <c r="B14" s="219"/>
      <c r="C14" s="220"/>
      <c r="D14" s="254"/>
      <c r="E14" s="254"/>
      <c r="F14" s="254"/>
      <c r="G14" s="254"/>
      <c r="H14" s="221"/>
      <c r="I14" s="222"/>
      <c r="J14" s="223"/>
    </row>
    <row r="15" spans="1:15" ht="32.25" customHeight="1" x14ac:dyDescent="0.2">
      <c r="A15" s="159"/>
      <c r="B15" s="180" t="s">
        <v>16</v>
      </c>
      <c r="C15" s="179"/>
      <c r="D15" s="174"/>
      <c r="E15" s="249"/>
      <c r="F15" s="249"/>
      <c r="G15" s="251"/>
      <c r="H15" s="251"/>
      <c r="I15" s="251" t="s">
        <v>17</v>
      </c>
      <c r="J15" s="252"/>
    </row>
    <row r="16" spans="1:15" ht="23.25" customHeight="1" x14ac:dyDescent="0.2">
      <c r="A16" s="178" t="s">
        <v>18</v>
      </c>
      <c r="B16" s="177" t="s">
        <v>19</v>
      </c>
      <c r="C16" s="176"/>
      <c r="D16" s="175"/>
      <c r="E16" s="243"/>
      <c r="F16" s="255"/>
      <c r="G16" s="243"/>
      <c r="H16" s="255"/>
      <c r="I16" s="243">
        <f>Turnikety!F47</f>
        <v>0</v>
      </c>
      <c r="J16" s="244"/>
    </row>
    <row r="17" spans="1:10" ht="23.25" customHeight="1" thickBot="1" x14ac:dyDescent="0.25">
      <c r="A17" s="178" t="s">
        <v>20</v>
      </c>
      <c r="B17" s="177" t="s">
        <v>21</v>
      </c>
      <c r="C17" s="176"/>
      <c r="D17" s="175"/>
      <c r="E17" s="243"/>
      <c r="F17" s="255"/>
      <c r="G17" s="243"/>
      <c r="H17" s="255"/>
      <c r="I17" s="243">
        <f>'Kamerový systém'!F29</f>
        <v>0</v>
      </c>
      <c r="J17" s="244"/>
    </row>
    <row r="18" spans="1:10" ht="27.75" hidden="1" customHeight="1" thickBot="1" x14ac:dyDescent="0.25">
      <c r="A18" s="159"/>
      <c r="B18" s="168" t="s">
        <v>22</v>
      </c>
      <c r="C18" s="172"/>
      <c r="D18" s="172"/>
      <c r="E18" s="171"/>
      <c r="F18" s="170"/>
      <c r="G18" s="242">
        <v>759189</v>
      </c>
      <c r="H18" s="248"/>
      <c r="I18" s="248"/>
      <c r="J18" s="169" t="str">
        <f>Mena</f>
        <v>CZK</v>
      </c>
    </row>
    <row r="19" spans="1:10" ht="27.75" customHeight="1" thickBot="1" x14ac:dyDescent="0.25">
      <c r="A19" s="159"/>
      <c r="B19" s="168" t="s">
        <v>22</v>
      </c>
      <c r="C19" s="167"/>
      <c r="D19" s="167"/>
      <c r="E19" s="167"/>
      <c r="F19" s="167"/>
      <c r="G19" s="242">
        <f>SUM(I16:J17)</f>
        <v>0</v>
      </c>
      <c r="H19" s="242"/>
      <c r="I19" s="242"/>
      <c r="J19" s="166" t="s">
        <v>23</v>
      </c>
    </row>
    <row r="20" spans="1:10" ht="12.75" customHeight="1" x14ac:dyDescent="0.2">
      <c r="A20" s="159"/>
      <c r="B20" s="159"/>
      <c r="J20" s="157"/>
    </row>
    <row r="21" spans="1:10" ht="30.2" customHeight="1" x14ac:dyDescent="0.2">
      <c r="A21" s="159"/>
      <c r="B21" s="159"/>
      <c r="J21" s="157"/>
    </row>
    <row r="22" spans="1:10" ht="18.75" customHeight="1" x14ac:dyDescent="0.2">
      <c r="A22" s="159"/>
      <c r="B22" s="165"/>
      <c r="C22" s="164" t="s">
        <v>24</v>
      </c>
      <c r="D22" s="163" t="s">
        <v>25</v>
      </c>
      <c r="E22" s="163"/>
      <c r="F22" s="164" t="s">
        <v>26</v>
      </c>
      <c r="G22" s="224"/>
      <c r="H22" s="225"/>
      <c r="I22" s="224"/>
      <c r="J22" s="157"/>
    </row>
    <row r="23" spans="1:10" ht="47.25" customHeight="1" x14ac:dyDescent="0.2">
      <c r="A23" s="159"/>
      <c r="B23" s="159"/>
      <c r="D23" s="213"/>
      <c r="E23" s="213"/>
      <c r="G23" s="213"/>
      <c r="H23" s="213"/>
      <c r="I23" s="213"/>
      <c r="J23" s="157"/>
    </row>
    <row r="24" spans="1:10" s="160" customFormat="1" ht="18.75" customHeight="1" x14ac:dyDescent="0.2">
      <c r="A24" s="162"/>
      <c r="B24" s="162"/>
      <c r="D24" s="226"/>
      <c r="E24" s="226"/>
      <c r="G24" s="226"/>
      <c r="H24" s="226"/>
      <c r="I24" s="226"/>
      <c r="J24" s="161"/>
    </row>
    <row r="25" spans="1:10" ht="12.75" customHeight="1" x14ac:dyDescent="0.2">
      <c r="A25" s="159"/>
      <c r="B25" s="159"/>
      <c r="D25" s="241" t="s">
        <v>27</v>
      </c>
      <c r="E25" s="241"/>
      <c r="H25" s="158" t="s">
        <v>28</v>
      </c>
      <c r="J25" s="157"/>
    </row>
    <row r="26" spans="1:10" ht="13.7" customHeight="1" thickBot="1" x14ac:dyDescent="0.25">
      <c r="A26" s="156"/>
      <c r="B26" s="156"/>
      <c r="C26" s="155"/>
      <c r="D26" s="155"/>
      <c r="E26" s="155"/>
      <c r="F26" s="155"/>
      <c r="G26" s="155"/>
      <c r="H26" s="155"/>
      <c r="I26" s="155"/>
      <c r="J26" s="154"/>
    </row>
    <row r="27" spans="1:10" ht="27" hidden="1" customHeight="1" x14ac:dyDescent="0.25">
      <c r="B27" s="153" t="s">
        <v>29</v>
      </c>
      <c r="C27" s="151"/>
      <c r="D27" s="151"/>
      <c r="E27" s="151"/>
      <c r="F27" s="152"/>
      <c r="G27" s="152"/>
      <c r="H27" s="152"/>
      <c r="I27" s="152"/>
      <c r="J27" s="151"/>
    </row>
    <row r="28" spans="1:10" ht="25.5" hidden="1" customHeight="1" x14ac:dyDescent="0.2">
      <c r="A28" s="131" t="s">
        <v>30</v>
      </c>
      <c r="B28" s="150" t="s">
        <v>31</v>
      </c>
      <c r="C28" s="149" t="s">
        <v>32</v>
      </c>
      <c r="D28" s="148"/>
      <c r="E28" s="148"/>
      <c r="F28" s="147" t="e">
        <f>#REF!</f>
        <v>#REF!</v>
      </c>
      <c r="G28" s="147" t="e">
        <f>#REF!</f>
        <v>#REF!</v>
      </c>
      <c r="H28" s="146" t="s">
        <v>33</v>
      </c>
      <c r="I28" s="146" t="s">
        <v>34</v>
      </c>
      <c r="J28" s="145" t="s">
        <v>35</v>
      </c>
    </row>
    <row r="29" spans="1:10" ht="25.5" hidden="1" customHeight="1" x14ac:dyDescent="0.2">
      <c r="A29" s="131">
        <v>1</v>
      </c>
      <c r="B29" s="144" t="s">
        <v>36</v>
      </c>
      <c r="C29" s="232"/>
      <c r="D29" s="233"/>
      <c r="E29" s="233"/>
      <c r="F29" s="143">
        <v>0</v>
      </c>
      <c r="G29" s="142">
        <v>759189</v>
      </c>
      <c r="H29" s="141">
        <v>159429.69</v>
      </c>
      <c r="I29" s="141">
        <v>918618.69</v>
      </c>
      <c r="J29" s="140">
        <f>IF(CenaCelkemVypocet=0,"",I29/CenaCelkemVypocet*100)</f>
        <v>100</v>
      </c>
    </row>
    <row r="30" spans="1:10" ht="25.5" hidden="1" customHeight="1" x14ac:dyDescent="0.2">
      <c r="A30" s="131">
        <v>2</v>
      </c>
      <c r="B30" s="139" t="s">
        <v>37</v>
      </c>
      <c r="C30" s="234" t="s">
        <v>38</v>
      </c>
      <c r="D30" s="235"/>
      <c r="E30" s="235"/>
      <c r="F30" s="138">
        <v>0</v>
      </c>
      <c r="G30" s="137">
        <v>759189</v>
      </c>
      <c r="H30" s="137">
        <v>159429.69</v>
      </c>
      <c r="I30" s="137">
        <v>918618.69</v>
      </c>
      <c r="J30" s="136">
        <f>IF(CenaCelkemVypocet=0,"",I30/CenaCelkemVypocet*100)</f>
        <v>100</v>
      </c>
    </row>
    <row r="31" spans="1:10" ht="25.5" hidden="1" customHeight="1" x14ac:dyDescent="0.2">
      <c r="A31" s="131">
        <v>3</v>
      </c>
      <c r="B31" s="135" t="s">
        <v>37</v>
      </c>
      <c r="C31" s="236" t="s">
        <v>38</v>
      </c>
      <c r="D31" s="237"/>
      <c r="E31" s="237"/>
      <c r="F31" s="134">
        <v>0</v>
      </c>
      <c r="G31" s="133">
        <v>759189</v>
      </c>
      <c r="H31" s="133">
        <v>159429.69</v>
      </c>
      <c r="I31" s="133">
        <v>918618.69</v>
      </c>
      <c r="J31" s="132">
        <f>IF(CenaCelkemVypocet=0,"",I31/CenaCelkemVypocet*100)</f>
        <v>100</v>
      </c>
    </row>
    <row r="32" spans="1:10" ht="25.5" hidden="1" customHeight="1" x14ac:dyDescent="0.2">
      <c r="A32" s="131"/>
      <c r="B32" s="238" t="s">
        <v>39</v>
      </c>
      <c r="C32" s="239"/>
      <c r="D32" s="239"/>
      <c r="E32" s="240"/>
      <c r="F32" s="130">
        <f>SUMIF(A29:A31,"=1",F29:F31)</f>
        <v>0</v>
      </c>
      <c r="G32" s="129">
        <f>SUMIF(A29:A31,"=1",G29:G31)</f>
        <v>759189</v>
      </c>
      <c r="H32" s="129">
        <f>SUMIF(A29:A31,"=1",H29:H31)</f>
        <v>159429.69</v>
      </c>
      <c r="I32" s="129">
        <f>SUMIF(A29:A31,"=1",I29:I31)</f>
        <v>918618.69</v>
      </c>
      <c r="J32" s="128">
        <f>SUMIF(A29:A31,"=1",J29:J31)</f>
        <v>100</v>
      </c>
    </row>
    <row r="33" spans="6:10" x14ac:dyDescent="0.2">
      <c r="F33" s="127"/>
      <c r="G33" s="127"/>
      <c r="H33" s="127"/>
      <c r="I33" s="127"/>
      <c r="J33" s="126"/>
    </row>
    <row r="34" spans="6:10" x14ac:dyDescent="0.2">
      <c r="F34" s="127"/>
      <c r="G34" s="127"/>
      <c r="H34" s="127"/>
      <c r="I34" s="127"/>
      <c r="J34" s="126"/>
    </row>
  </sheetData>
  <sheetProtection algorithmName="SHA-512" hashValue="zffvnWBPvKToKCMqkqipAtI0Y9+7AL5YALtiqG+oTwh2MSZliPYpJpf/DkNBx4Hf6EQbbcKM75fEK+4B4QdXTw==" saltValue="sNjP9G5yibUMa+sqYsH9EA==" spinCount="100000" sheet="1" objects="1" scenarios="1"/>
  <mergeCells count="20">
    <mergeCell ref="G19:I19"/>
    <mergeCell ref="I16:J16"/>
    <mergeCell ref="B1:J1"/>
    <mergeCell ref="G18:I18"/>
    <mergeCell ref="E15:F15"/>
    <mergeCell ref="D12:G12"/>
    <mergeCell ref="G15:H15"/>
    <mergeCell ref="I15:J15"/>
    <mergeCell ref="D13:G13"/>
    <mergeCell ref="D14:G14"/>
    <mergeCell ref="E16:F16"/>
    <mergeCell ref="E17:F17"/>
    <mergeCell ref="I17:J17"/>
    <mergeCell ref="G16:H16"/>
    <mergeCell ref="G17:H17"/>
    <mergeCell ref="C29:E29"/>
    <mergeCell ref="C30:E30"/>
    <mergeCell ref="C31:E31"/>
    <mergeCell ref="B32:E32"/>
    <mergeCell ref="D25:E2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2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85E6-E2DC-40D9-A78C-8B6EF7DD51F7}">
  <dimension ref="A2:F47"/>
  <sheetViews>
    <sheetView workbookViewId="0">
      <selection activeCell="E11" sqref="E11"/>
    </sheetView>
  </sheetViews>
  <sheetFormatPr defaultRowHeight="15" x14ac:dyDescent="0.25"/>
  <cols>
    <col min="1" max="1" width="5.85546875" customWidth="1"/>
    <col min="2" max="2" width="42" customWidth="1"/>
    <col min="3" max="3" width="7.85546875" customWidth="1"/>
    <col min="4" max="4" width="6.140625" customWidth="1"/>
    <col min="5" max="5" width="14.5703125" style="2" bestFit="1" customWidth="1"/>
    <col min="6" max="6" width="24" style="1" customWidth="1"/>
  </cols>
  <sheetData>
    <row r="2" spans="1:6" ht="18" x14ac:dyDescent="0.25">
      <c r="A2" s="3"/>
      <c r="B2" s="41" t="s">
        <v>40</v>
      </c>
      <c r="C2" s="3"/>
      <c r="D2" s="3"/>
      <c r="E2" s="4"/>
      <c r="F2" s="5"/>
    </row>
    <row r="3" spans="1:6" ht="18.75" thickBot="1" x14ac:dyDescent="0.3">
      <c r="A3" s="3"/>
      <c r="B3" s="41"/>
      <c r="C3" s="3"/>
      <c r="D3" s="3"/>
      <c r="E3" s="4"/>
      <c r="F3" s="5"/>
    </row>
    <row r="4" spans="1:6" ht="27.75" thickBot="1" x14ac:dyDescent="0.3">
      <c r="A4" s="6" t="s">
        <v>41</v>
      </c>
      <c r="B4" s="7" t="s">
        <v>42</v>
      </c>
      <c r="C4" s="7" t="s">
        <v>43</v>
      </c>
      <c r="D4" s="8" t="s">
        <v>44</v>
      </c>
      <c r="E4" s="9" t="s">
        <v>45</v>
      </c>
      <c r="F4" s="10" t="s">
        <v>22</v>
      </c>
    </row>
    <row r="5" spans="1:6" ht="54" x14ac:dyDescent="0.25">
      <c r="A5" s="256">
        <v>1</v>
      </c>
      <c r="B5" s="11" t="s">
        <v>46</v>
      </c>
      <c r="C5" s="12">
        <v>9</v>
      </c>
      <c r="D5" s="13" t="s">
        <v>47</v>
      </c>
      <c r="E5" s="227"/>
      <c r="F5" s="14">
        <f>E5*C5</f>
        <v>0</v>
      </c>
    </row>
    <row r="6" spans="1:6" x14ac:dyDescent="0.25">
      <c r="A6" s="257"/>
      <c r="B6" s="15" t="s">
        <v>48</v>
      </c>
      <c r="C6" s="16"/>
      <c r="D6" s="16"/>
      <c r="E6" s="17"/>
      <c r="F6" s="18"/>
    </row>
    <row r="7" spans="1:6" x14ac:dyDescent="0.25">
      <c r="A7" s="257"/>
      <c r="B7" s="15" t="s">
        <v>49</v>
      </c>
      <c r="C7" s="16"/>
      <c r="D7" s="16"/>
      <c r="E7" s="17"/>
      <c r="F7" s="18"/>
    </row>
    <row r="8" spans="1:6" x14ac:dyDescent="0.25">
      <c r="A8" s="257"/>
      <c r="B8" s="15" t="s">
        <v>50</v>
      </c>
      <c r="C8" s="16"/>
      <c r="D8" s="16"/>
      <c r="E8" s="17"/>
      <c r="F8" s="18"/>
    </row>
    <row r="9" spans="1:6" x14ac:dyDescent="0.25">
      <c r="A9" s="257"/>
      <c r="B9" s="15" t="s">
        <v>51</v>
      </c>
      <c r="C9" s="16"/>
      <c r="D9" s="16"/>
      <c r="E9" s="17"/>
      <c r="F9" s="18"/>
    </row>
    <row r="10" spans="1:6" ht="15.75" thickBot="1" x14ac:dyDescent="0.3">
      <c r="A10" s="258"/>
      <c r="B10" s="20" t="s">
        <v>52</v>
      </c>
      <c r="C10" s="21"/>
      <c r="D10" s="21"/>
      <c r="E10" s="22"/>
      <c r="F10" s="23"/>
    </row>
    <row r="11" spans="1:6" ht="54" x14ac:dyDescent="0.25">
      <c r="A11" s="259">
        <v>2</v>
      </c>
      <c r="B11" s="11" t="s">
        <v>53</v>
      </c>
      <c r="C11" s="12">
        <v>3</v>
      </c>
      <c r="D11" s="24" t="s">
        <v>47</v>
      </c>
      <c r="E11" s="227"/>
      <c r="F11" s="14">
        <f>E11*C11</f>
        <v>0</v>
      </c>
    </row>
    <row r="12" spans="1:6" x14ac:dyDescent="0.25">
      <c r="A12" s="260"/>
      <c r="B12" s="15" t="s">
        <v>48</v>
      </c>
      <c r="C12" s="25"/>
      <c r="D12" s="25"/>
      <c r="E12" s="26"/>
      <c r="F12" s="27"/>
    </row>
    <row r="13" spans="1:6" x14ac:dyDescent="0.25">
      <c r="A13" s="260"/>
      <c r="B13" s="15" t="s">
        <v>49</v>
      </c>
      <c r="C13" s="25"/>
      <c r="D13" s="25"/>
      <c r="E13" s="26"/>
      <c r="F13" s="27"/>
    </row>
    <row r="14" spans="1:6" x14ac:dyDescent="0.25">
      <c r="A14" s="260"/>
      <c r="B14" s="15" t="s">
        <v>50</v>
      </c>
      <c r="C14" s="25"/>
      <c r="D14" s="25"/>
      <c r="E14" s="26"/>
      <c r="F14" s="27"/>
    </row>
    <row r="15" spans="1:6" x14ac:dyDescent="0.25">
      <c r="A15" s="260"/>
      <c r="B15" s="15" t="s">
        <v>51</v>
      </c>
      <c r="C15" s="25"/>
      <c r="D15" s="25"/>
      <c r="E15" s="26"/>
      <c r="F15" s="27"/>
    </row>
    <row r="16" spans="1:6" ht="15.75" thickBot="1" x14ac:dyDescent="0.3">
      <c r="A16" s="261"/>
      <c r="B16" s="20" t="s">
        <v>52</v>
      </c>
      <c r="C16" s="28"/>
      <c r="D16" s="28"/>
      <c r="E16" s="29"/>
      <c r="F16" s="30"/>
    </row>
    <row r="17" spans="1:6" ht="27" x14ac:dyDescent="0.25">
      <c r="A17" s="256">
        <v>3</v>
      </c>
      <c r="B17" s="11" t="s">
        <v>54</v>
      </c>
      <c r="C17" s="12">
        <v>1</v>
      </c>
      <c r="D17" s="24" t="s">
        <v>47</v>
      </c>
      <c r="E17" s="227"/>
      <c r="F17" s="14">
        <f>E17*C17</f>
        <v>0</v>
      </c>
    </row>
    <row r="18" spans="1:6" x14ac:dyDescent="0.25">
      <c r="A18" s="257"/>
      <c r="B18" s="15" t="s">
        <v>55</v>
      </c>
      <c r="C18" s="25"/>
      <c r="D18" s="25"/>
      <c r="E18" s="26"/>
      <c r="F18" s="27"/>
    </row>
    <row r="19" spans="1:6" ht="15.75" thickBot="1" x14ac:dyDescent="0.3">
      <c r="A19" s="258"/>
      <c r="B19" s="20" t="s">
        <v>56</v>
      </c>
      <c r="C19" s="28"/>
      <c r="D19" s="28"/>
      <c r="E19" s="29"/>
      <c r="F19" s="30"/>
    </row>
    <row r="20" spans="1:6" ht="54" x14ac:dyDescent="0.25">
      <c r="A20" s="256">
        <v>4</v>
      </c>
      <c r="B20" s="11" t="s">
        <v>57</v>
      </c>
      <c r="C20" s="12">
        <v>2</v>
      </c>
      <c r="D20" s="24" t="s">
        <v>47</v>
      </c>
      <c r="E20" s="227"/>
      <c r="F20" s="14">
        <f>E20*C20</f>
        <v>0</v>
      </c>
    </row>
    <row r="21" spans="1:6" x14ac:dyDescent="0.25">
      <c r="A21" s="257"/>
      <c r="B21" s="15" t="s">
        <v>48</v>
      </c>
      <c r="C21" s="25"/>
      <c r="D21" s="25"/>
      <c r="E21" s="26"/>
      <c r="F21" s="27"/>
    </row>
    <row r="22" spans="1:6" x14ac:dyDescent="0.25">
      <c r="A22" s="257"/>
      <c r="B22" s="15" t="s">
        <v>49</v>
      </c>
      <c r="C22" s="25"/>
      <c r="D22" s="25"/>
      <c r="E22" s="26"/>
      <c r="F22" s="27"/>
    </row>
    <row r="23" spans="1:6" x14ac:dyDescent="0.25">
      <c r="A23" s="257"/>
      <c r="B23" s="15" t="s">
        <v>50</v>
      </c>
      <c r="C23" s="25"/>
      <c r="D23" s="25"/>
      <c r="E23" s="26"/>
      <c r="F23" s="27"/>
    </row>
    <row r="24" spans="1:6" x14ac:dyDescent="0.25">
      <c r="A24" s="257"/>
      <c r="B24" s="15" t="s">
        <v>51</v>
      </c>
      <c r="C24" s="25"/>
      <c r="D24" s="25"/>
      <c r="E24" s="26"/>
      <c r="F24" s="27"/>
    </row>
    <row r="25" spans="1:6" ht="15.75" thickBot="1" x14ac:dyDescent="0.3">
      <c r="A25" s="258"/>
      <c r="B25" s="20" t="s">
        <v>52</v>
      </c>
      <c r="C25" s="28"/>
      <c r="D25" s="28"/>
      <c r="E25" s="29"/>
      <c r="F25" s="30"/>
    </row>
    <row r="26" spans="1:6" ht="40.5" x14ac:dyDescent="0.25">
      <c r="A26" s="256">
        <v>5</v>
      </c>
      <c r="B26" s="11" t="s">
        <v>58</v>
      </c>
      <c r="C26" s="12">
        <v>1</v>
      </c>
      <c r="D26" s="24" t="s">
        <v>47</v>
      </c>
      <c r="E26" s="227"/>
      <c r="F26" s="14">
        <f>E26*C26</f>
        <v>0</v>
      </c>
    </row>
    <row r="27" spans="1:6" x14ac:dyDescent="0.25">
      <c r="A27" s="257"/>
      <c r="B27" s="15" t="s">
        <v>48</v>
      </c>
      <c r="C27" s="25"/>
      <c r="D27" s="25"/>
      <c r="E27" s="26"/>
      <c r="F27" s="27"/>
    </row>
    <row r="28" spans="1:6" x14ac:dyDescent="0.25">
      <c r="A28" s="257"/>
      <c r="B28" s="15" t="s">
        <v>49</v>
      </c>
      <c r="C28" s="25"/>
      <c r="D28" s="25"/>
      <c r="E28" s="26"/>
      <c r="F28" s="27"/>
    </row>
    <row r="29" spans="1:6" x14ac:dyDescent="0.25">
      <c r="A29" s="257"/>
      <c r="B29" s="15" t="s">
        <v>50</v>
      </c>
      <c r="C29" s="25"/>
      <c r="D29" s="25"/>
      <c r="E29" s="26"/>
      <c r="F29" s="27"/>
    </row>
    <row r="30" spans="1:6" x14ac:dyDescent="0.25">
      <c r="A30" s="257"/>
      <c r="B30" s="15" t="s">
        <v>51</v>
      </c>
      <c r="C30" s="25"/>
      <c r="D30" s="25"/>
      <c r="E30" s="26"/>
      <c r="F30" s="27"/>
    </row>
    <row r="31" spans="1:6" ht="15.75" thickBot="1" x14ac:dyDescent="0.3">
      <c r="A31" s="258"/>
      <c r="B31" s="20" t="s">
        <v>52</v>
      </c>
      <c r="C31" s="28"/>
      <c r="D31" s="28"/>
      <c r="E31" s="29"/>
      <c r="F31" s="30"/>
    </row>
    <row r="32" spans="1:6" ht="40.5" x14ac:dyDescent="0.25">
      <c r="A32" s="256">
        <v>6</v>
      </c>
      <c r="B32" s="11" t="s">
        <v>59</v>
      </c>
      <c r="C32" s="12">
        <v>2</v>
      </c>
      <c r="D32" s="24" t="s">
        <v>47</v>
      </c>
      <c r="E32" s="227"/>
      <c r="F32" s="14">
        <f>E32*C32</f>
        <v>0</v>
      </c>
    </row>
    <row r="33" spans="1:6" x14ac:dyDescent="0.25">
      <c r="A33" s="257"/>
      <c r="B33" s="15" t="s">
        <v>48</v>
      </c>
      <c r="C33" s="25"/>
      <c r="D33" s="25"/>
      <c r="E33" s="26"/>
      <c r="F33" s="27"/>
    </row>
    <row r="34" spans="1:6" x14ac:dyDescent="0.25">
      <c r="A34" s="257"/>
      <c r="B34" s="15" t="s">
        <v>49</v>
      </c>
      <c r="C34" s="25"/>
      <c r="D34" s="25"/>
      <c r="E34" s="26"/>
      <c r="F34" s="27"/>
    </row>
    <row r="35" spans="1:6" x14ac:dyDescent="0.25">
      <c r="A35" s="257"/>
      <c r="B35" s="15" t="s">
        <v>50</v>
      </c>
      <c r="C35" s="25"/>
      <c r="D35" s="25"/>
      <c r="E35" s="26"/>
      <c r="F35" s="27"/>
    </row>
    <row r="36" spans="1:6" x14ac:dyDescent="0.25">
      <c r="A36" s="257"/>
      <c r="B36" s="15" t="s">
        <v>51</v>
      </c>
      <c r="C36" s="25"/>
      <c r="D36" s="25"/>
      <c r="E36" s="26"/>
      <c r="F36" s="27"/>
    </row>
    <row r="37" spans="1:6" ht="15.75" thickBot="1" x14ac:dyDescent="0.3">
      <c r="A37" s="258"/>
      <c r="B37" s="20" t="s">
        <v>52</v>
      </c>
      <c r="C37" s="28"/>
      <c r="D37" s="28"/>
      <c r="E37" s="29"/>
      <c r="F37" s="30"/>
    </row>
    <row r="38" spans="1:6" ht="27.75" thickBot="1" x14ac:dyDescent="0.3">
      <c r="A38" s="31">
        <v>7</v>
      </c>
      <c r="B38" s="32" t="s">
        <v>60</v>
      </c>
      <c r="C38" s="33">
        <v>1</v>
      </c>
      <c r="D38" s="34" t="s">
        <v>47</v>
      </c>
      <c r="E38" s="228"/>
      <c r="F38" s="35">
        <f>E38*C38</f>
        <v>0</v>
      </c>
    </row>
    <row r="39" spans="1:6" ht="15.75" thickBot="1" x14ac:dyDescent="0.3">
      <c r="A39" s="36">
        <v>8</v>
      </c>
      <c r="B39" s="32" t="s">
        <v>61</v>
      </c>
      <c r="C39" s="37">
        <v>1</v>
      </c>
      <c r="D39" s="34" t="s">
        <v>47</v>
      </c>
      <c r="E39" s="228"/>
      <c r="F39" s="35">
        <f t="shared" ref="F39:F45" si="0">E39*C39</f>
        <v>0</v>
      </c>
    </row>
    <row r="40" spans="1:6" ht="41.25" thickBot="1" x14ac:dyDescent="0.3">
      <c r="A40" s="36">
        <v>9</v>
      </c>
      <c r="B40" s="32" t="s">
        <v>62</v>
      </c>
      <c r="C40" s="37">
        <v>1</v>
      </c>
      <c r="D40" s="34" t="s">
        <v>47</v>
      </c>
      <c r="E40" s="228"/>
      <c r="F40" s="35">
        <f t="shared" si="0"/>
        <v>0</v>
      </c>
    </row>
    <row r="41" spans="1:6" ht="15.75" thickBot="1" x14ac:dyDescent="0.3">
      <c r="A41" s="36">
        <v>10</v>
      </c>
      <c r="B41" s="32" t="s">
        <v>63</v>
      </c>
      <c r="C41" s="37">
        <v>1</v>
      </c>
      <c r="D41" s="34" t="s">
        <v>47</v>
      </c>
      <c r="E41" s="228"/>
      <c r="F41" s="35">
        <f t="shared" si="0"/>
        <v>0</v>
      </c>
    </row>
    <row r="42" spans="1:6" ht="41.25" thickBot="1" x14ac:dyDescent="0.3">
      <c r="A42" s="36">
        <v>11</v>
      </c>
      <c r="B42" s="32" t="s">
        <v>64</v>
      </c>
      <c r="C42" s="37">
        <v>1</v>
      </c>
      <c r="D42" s="34" t="s">
        <v>47</v>
      </c>
      <c r="E42" s="228"/>
      <c r="F42" s="35">
        <f t="shared" si="0"/>
        <v>0</v>
      </c>
    </row>
    <row r="43" spans="1:6" ht="27.75" thickBot="1" x14ac:dyDescent="0.3">
      <c r="A43" s="36">
        <v>12</v>
      </c>
      <c r="B43" s="32" t="s">
        <v>65</v>
      </c>
      <c r="C43" s="37">
        <v>1</v>
      </c>
      <c r="D43" s="34" t="s">
        <v>47</v>
      </c>
      <c r="E43" s="228"/>
      <c r="F43" s="35">
        <f t="shared" si="0"/>
        <v>0</v>
      </c>
    </row>
    <row r="44" spans="1:6" ht="27.75" thickBot="1" x14ac:dyDescent="0.3">
      <c r="A44" s="36">
        <v>13</v>
      </c>
      <c r="B44" s="32" t="s">
        <v>66</v>
      </c>
      <c r="C44" s="37">
        <v>1</v>
      </c>
      <c r="D44" s="34" t="s">
        <v>47</v>
      </c>
      <c r="E44" s="228"/>
      <c r="F44" s="35">
        <f t="shared" si="0"/>
        <v>0</v>
      </c>
    </row>
    <row r="45" spans="1:6" ht="15.75" thickBot="1" x14ac:dyDescent="0.3">
      <c r="A45" s="19">
        <v>14</v>
      </c>
      <c r="B45" s="38" t="s">
        <v>67</v>
      </c>
      <c r="C45" s="39">
        <v>1</v>
      </c>
      <c r="D45" s="21" t="s">
        <v>47</v>
      </c>
      <c r="E45" s="229"/>
      <c r="F45" s="40">
        <f t="shared" si="0"/>
        <v>0</v>
      </c>
    </row>
    <row r="46" spans="1:6" ht="15.75" thickBot="1" x14ac:dyDescent="0.3">
      <c r="A46" s="3"/>
      <c r="B46" s="3"/>
      <c r="C46" s="3"/>
      <c r="D46" s="3"/>
      <c r="E46" s="4"/>
      <c r="F46" s="5"/>
    </row>
    <row r="47" spans="1:6" ht="16.5" thickBot="1" x14ac:dyDescent="0.3">
      <c r="A47" s="3"/>
      <c r="B47" s="42" t="s">
        <v>68</v>
      </c>
      <c r="C47" s="43"/>
      <c r="D47" s="43"/>
      <c r="E47" s="44"/>
      <c r="F47" s="45">
        <f>SUM(F5,F11,F17,F20,F26,F32,F38:F45)</f>
        <v>0</v>
      </c>
    </row>
  </sheetData>
  <sheetProtection algorithmName="SHA-512" hashValue="tbUq6gItCjS8CXS48HnSRSJOlwGaIlZbpXlfuxpikUMGNEDuy9EPUDkqMTijONh+P0e/FrQ/HgYLbESydBI1qw==" saltValue="ejOKnCjPJ5tiFXdojyvTvg==" spinCount="100000" sheet="1" objects="1" scenarios="1"/>
  <mergeCells count="6">
    <mergeCell ref="A20:A25"/>
    <mergeCell ref="A26:A31"/>
    <mergeCell ref="A32:A37"/>
    <mergeCell ref="A5:A10"/>
    <mergeCell ref="A11:A16"/>
    <mergeCell ref="A17:A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56D9-EC7F-43F4-9417-3DC65FCA3581}">
  <sheetPr>
    <tabColor rgb="FF92D050"/>
    <pageSetUpPr fitToPage="1"/>
  </sheetPr>
  <dimension ref="A2:Q32"/>
  <sheetViews>
    <sheetView topLeftCell="A6" zoomScaleNormal="100" workbookViewId="0">
      <selection activeCell="E14" sqref="E14"/>
    </sheetView>
  </sheetViews>
  <sheetFormatPr defaultRowHeight="11.25" outlineLevelRow="2" x14ac:dyDescent="0.15"/>
  <cols>
    <col min="1" max="1" width="6.140625" style="46" customWidth="1"/>
    <col min="2" max="2" width="51.85546875" style="46" customWidth="1"/>
    <col min="3" max="3" width="11.28515625" style="46" customWidth="1"/>
    <col min="4" max="4" width="10" style="46" customWidth="1"/>
    <col min="5" max="5" width="14.5703125" style="47" customWidth="1"/>
    <col min="6" max="6" width="22" style="47" customWidth="1"/>
    <col min="7" max="7" width="9.140625" style="46"/>
    <col min="8" max="8" width="13.7109375" style="46" bestFit="1" customWidth="1"/>
    <col min="9" max="16384" width="9.140625" style="46"/>
  </cols>
  <sheetData>
    <row r="2" spans="1:11" ht="18" x14ac:dyDescent="0.25">
      <c r="B2" s="96" t="s">
        <v>69</v>
      </c>
      <c r="C2" s="81"/>
    </row>
    <row r="3" spans="1:11" ht="12" thickBot="1" x14ac:dyDescent="0.2">
      <c r="B3" s="95"/>
    </row>
    <row r="4" spans="1:11" ht="30" customHeight="1" collapsed="1" thickBot="1" x14ac:dyDescent="0.3">
      <c r="A4" s="123" t="s">
        <v>41</v>
      </c>
      <c r="B4" s="97"/>
      <c r="C4" s="94" t="s">
        <v>70</v>
      </c>
      <c r="D4" s="94" t="s">
        <v>71</v>
      </c>
      <c r="E4" s="93" t="s">
        <v>72</v>
      </c>
      <c r="F4" s="92" t="s">
        <v>17</v>
      </c>
    </row>
    <row r="5" spans="1:11" s="62" customFormat="1" ht="20.25" customHeight="1" thickBot="1" x14ac:dyDescent="0.25">
      <c r="A5" s="110"/>
      <c r="B5" s="98" t="s">
        <v>73</v>
      </c>
      <c r="C5" s="91"/>
      <c r="D5" s="91"/>
      <c r="E5" s="90"/>
      <c r="F5" s="65">
        <f>F6</f>
        <v>0</v>
      </c>
      <c r="G5" s="46"/>
      <c r="H5" s="88"/>
      <c r="K5" s="87"/>
    </row>
    <row r="6" spans="1:11" s="72" customFormat="1" ht="76.5" customHeight="1" outlineLevel="1" x14ac:dyDescent="0.2">
      <c r="A6" s="111">
        <v>1</v>
      </c>
      <c r="B6" s="99" t="s">
        <v>74</v>
      </c>
      <c r="C6" s="89" t="s">
        <v>75</v>
      </c>
      <c r="D6" s="61">
        <v>1</v>
      </c>
      <c r="E6" s="230"/>
      <c r="F6" s="79">
        <f>D6*E6</f>
        <v>0</v>
      </c>
      <c r="H6" s="81"/>
      <c r="I6" s="81"/>
      <c r="J6" s="81"/>
    </row>
    <row r="7" spans="1:11" s="81" customFormat="1" ht="13.5" outlineLevel="1" thickBot="1" x14ac:dyDescent="0.25">
      <c r="A7" s="112"/>
      <c r="B7" s="100"/>
      <c r="C7" s="85"/>
      <c r="D7" s="70"/>
      <c r="E7" s="74"/>
      <c r="F7" s="73"/>
    </row>
    <row r="8" spans="1:11" s="62" customFormat="1" ht="20.25" customHeight="1" thickBot="1" x14ac:dyDescent="0.25">
      <c r="A8" s="110"/>
      <c r="B8" s="98" t="s">
        <v>76</v>
      </c>
      <c r="C8" s="67"/>
      <c r="D8" s="67"/>
      <c r="E8" s="66"/>
      <c r="F8" s="65">
        <f>F9</f>
        <v>0</v>
      </c>
      <c r="G8" s="46"/>
      <c r="H8" s="88"/>
      <c r="K8" s="87"/>
    </row>
    <row r="9" spans="1:11" s="76" customFormat="1" ht="12.75" outlineLevel="1" x14ac:dyDescent="0.2">
      <c r="A9" s="113">
        <v>2</v>
      </c>
      <c r="B9" s="101" t="s">
        <v>77</v>
      </c>
      <c r="C9" s="80" t="s">
        <v>75</v>
      </c>
      <c r="D9" s="61">
        <v>20</v>
      </c>
      <c r="E9" s="230"/>
      <c r="F9" s="79">
        <f>D9*E9</f>
        <v>0</v>
      </c>
      <c r="H9" s="86"/>
    </row>
    <row r="10" spans="1:11" s="81" customFormat="1" ht="13.5" outlineLevel="1" thickBot="1" x14ac:dyDescent="0.25">
      <c r="A10" s="112"/>
      <c r="B10" s="100"/>
      <c r="C10" s="85"/>
      <c r="D10" s="85"/>
      <c r="E10" s="74"/>
      <c r="F10" s="73"/>
    </row>
    <row r="11" spans="1:11" s="62" customFormat="1" ht="20.25" customHeight="1" thickBot="1" x14ac:dyDescent="0.25">
      <c r="A11" s="110"/>
      <c r="B11" s="98" t="s">
        <v>78</v>
      </c>
      <c r="C11" s="67"/>
      <c r="D11" s="67"/>
      <c r="E11" s="66"/>
      <c r="F11" s="65">
        <f>SUM(F12:F14)</f>
        <v>0</v>
      </c>
      <c r="G11" s="46"/>
      <c r="H11" s="88"/>
      <c r="K11" s="87"/>
    </row>
    <row r="12" spans="1:11" s="76" customFormat="1" ht="38.25" outlineLevel="1" x14ac:dyDescent="0.2">
      <c r="A12" s="114">
        <v>3</v>
      </c>
      <c r="B12" s="102" t="s">
        <v>79</v>
      </c>
      <c r="C12" s="80" t="s">
        <v>75</v>
      </c>
      <c r="D12" s="61">
        <v>20</v>
      </c>
      <c r="E12" s="230"/>
      <c r="F12" s="79">
        <f>D12*E12</f>
        <v>0</v>
      </c>
      <c r="H12" s="86"/>
      <c r="I12" s="81"/>
    </row>
    <row r="13" spans="1:11" s="76" customFormat="1" ht="25.5" outlineLevel="1" x14ac:dyDescent="0.2">
      <c r="A13" s="115">
        <v>4</v>
      </c>
      <c r="B13" s="103" t="s">
        <v>80</v>
      </c>
      <c r="C13" s="78" t="s">
        <v>75</v>
      </c>
      <c r="D13" s="59">
        <v>20</v>
      </c>
      <c r="E13" s="231"/>
      <c r="F13" s="77">
        <f>D13*E13</f>
        <v>0</v>
      </c>
      <c r="H13" s="86"/>
    </row>
    <row r="14" spans="1:11" s="76" customFormat="1" ht="51" outlineLevel="1" x14ac:dyDescent="0.2">
      <c r="A14" s="115">
        <v>5</v>
      </c>
      <c r="B14" s="103" t="s">
        <v>81</v>
      </c>
      <c r="C14" s="78" t="s">
        <v>47</v>
      </c>
      <c r="D14" s="59">
        <v>1</v>
      </c>
      <c r="E14" s="231"/>
      <c r="F14" s="77">
        <f>D14*E14</f>
        <v>0</v>
      </c>
      <c r="H14" s="86"/>
    </row>
    <row r="15" spans="1:11" s="81" customFormat="1" ht="13.5" outlineLevel="1" thickBot="1" x14ac:dyDescent="0.25">
      <c r="A15" s="116"/>
      <c r="B15" s="100"/>
      <c r="C15" s="85"/>
      <c r="D15" s="85"/>
      <c r="E15" s="74"/>
      <c r="F15" s="73"/>
    </row>
    <row r="16" spans="1:11" s="81" customFormat="1" ht="19.149999999999999" customHeight="1" thickBot="1" x14ac:dyDescent="0.25">
      <c r="A16" s="117"/>
      <c r="B16" s="104" t="s">
        <v>82</v>
      </c>
      <c r="C16" s="84"/>
      <c r="D16" s="84"/>
      <c r="E16" s="83"/>
      <c r="F16" s="82">
        <f>SUM(F17:F20)</f>
        <v>0</v>
      </c>
    </row>
    <row r="17" spans="1:17" s="76" customFormat="1" outlineLevel="1" x14ac:dyDescent="0.15">
      <c r="A17" s="114">
        <v>6</v>
      </c>
      <c r="B17" s="105" t="s">
        <v>83</v>
      </c>
      <c r="C17" s="80" t="s">
        <v>47</v>
      </c>
      <c r="D17" s="61">
        <v>1</v>
      </c>
      <c r="E17" s="230"/>
      <c r="F17" s="79">
        <f>D17*E17</f>
        <v>0</v>
      </c>
    </row>
    <row r="18" spans="1:17" s="76" customFormat="1" outlineLevel="1" x14ac:dyDescent="0.15">
      <c r="A18" s="115">
        <v>7</v>
      </c>
      <c r="B18" s="106" t="s">
        <v>84</v>
      </c>
      <c r="C18" s="78" t="s">
        <v>47</v>
      </c>
      <c r="D18" s="59">
        <v>1</v>
      </c>
      <c r="E18" s="231"/>
      <c r="F18" s="77">
        <f>D18*E18</f>
        <v>0</v>
      </c>
    </row>
    <row r="19" spans="1:17" s="76" customFormat="1" outlineLevel="1" x14ac:dyDescent="0.15">
      <c r="A19" s="115">
        <v>8</v>
      </c>
      <c r="B19" s="106" t="s">
        <v>85</v>
      </c>
      <c r="C19" s="78" t="s">
        <v>47</v>
      </c>
      <c r="D19" s="59">
        <v>1</v>
      </c>
      <c r="E19" s="231"/>
      <c r="F19" s="77">
        <f>D19*E19</f>
        <v>0</v>
      </c>
    </row>
    <row r="20" spans="1:17" s="76" customFormat="1" outlineLevel="1" x14ac:dyDescent="0.15">
      <c r="A20" s="115">
        <v>9</v>
      </c>
      <c r="B20" s="106" t="s">
        <v>86</v>
      </c>
      <c r="C20" s="78" t="s">
        <v>47</v>
      </c>
      <c r="D20" s="59">
        <v>1</v>
      </c>
      <c r="E20" s="231"/>
      <c r="F20" s="77">
        <f>D20*E20</f>
        <v>0</v>
      </c>
    </row>
    <row r="21" spans="1:17" s="72" customFormat="1" ht="13.5" outlineLevel="1" thickBot="1" x14ac:dyDescent="0.25">
      <c r="A21" s="118"/>
      <c r="B21" s="107"/>
      <c r="C21" s="75"/>
      <c r="D21" s="75"/>
      <c r="E21" s="74"/>
      <c r="F21" s="73"/>
    </row>
    <row r="22" spans="1:17" s="62" customFormat="1" ht="20.100000000000001" customHeight="1" thickBot="1" x14ac:dyDescent="0.25">
      <c r="A22" s="110"/>
      <c r="B22" s="98" t="s">
        <v>87</v>
      </c>
      <c r="C22" s="67"/>
      <c r="D22" s="67"/>
      <c r="E22" s="66"/>
      <c r="F22" s="65">
        <f>SUM(F23:F24)</f>
        <v>0</v>
      </c>
      <c r="H22" s="64"/>
      <c r="J22" s="63"/>
    </row>
    <row r="23" spans="1:17" outlineLevel="2" x14ac:dyDescent="0.15">
      <c r="A23" s="119">
        <v>10</v>
      </c>
      <c r="B23" s="99" t="s">
        <v>88</v>
      </c>
      <c r="C23" s="61" t="s">
        <v>47</v>
      </c>
      <c r="D23" s="61">
        <v>1</v>
      </c>
      <c r="E23" s="230"/>
      <c r="F23" s="60">
        <f>D23*E23</f>
        <v>0</v>
      </c>
      <c r="H23" s="56"/>
      <c r="J23" s="55"/>
    </row>
    <row r="24" spans="1:17" outlineLevel="2" x14ac:dyDescent="0.15">
      <c r="A24" s="120">
        <v>11</v>
      </c>
      <c r="B24" s="108" t="s">
        <v>89</v>
      </c>
      <c r="C24" s="59" t="s">
        <v>47</v>
      </c>
      <c r="D24" s="59">
        <v>1</v>
      </c>
      <c r="E24" s="231"/>
      <c r="F24" s="71">
        <f>D24*E24</f>
        <v>0</v>
      </c>
      <c r="H24" s="56"/>
      <c r="J24" s="55"/>
    </row>
    <row r="25" spans="1:17" ht="12" outlineLevel="2" thickBot="1" x14ac:dyDescent="0.2">
      <c r="A25" s="121"/>
      <c r="B25" s="109"/>
      <c r="C25" s="70"/>
      <c r="D25" s="70"/>
      <c r="E25" s="69"/>
      <c r="F25" s="68"/>
      <c r="H25" s="56"/>
      <c r="J25" s="55"/>
    </row>
    <row r="26" spans="1:17" s="62" customFormat="1" ht="20.100000000000001" customHeight="1" thickBot="1" x14ac:dyDescent="0.25">
      <c r="A26" s="110"/>
      <c r="B26" s="98" t="s">
        <v>90</v>
      </c>
      <c r="C26" s="67"/>
      <c r="D26" s="67"/>
      <c r="E26" s="66"/>
      <c r="F26" s="65">
        <f>F27</f>
        <v>0</v>
      </c>
      <c r="H26" s="64"/>
      <c r="J26" s="63"/>
    </row>
    <row r="27" spans="1:17" outlineLevel="2" x14ac:dyDescent="0.15">
      <c r="A27" s="119">
        <v>12</v>
      </c>
      <c r="B27" s="99" t="s">
        <v>90</v>
      </c>
      <c r="C27" s="61" t="s">
        <v>47</v>
      </c>
      <c r="D27" s="61">
        <v>1</v>
      </c>
      <c r="E27" s="230"/>
      <c r="F27" s="60">
        <f>D27*E27</f>
        <v>0</v>
      </c>
      <c r="H27" s="56"/>
      <c r="J27" s="55"/>
    </row>
    <row r="28" spans="1:17" ht="12" outlineLevel="2" thickBot="1" x14ac:dyDescent="0.2">
      <c r="A28" s="122"/>
      <c r="B28" s="108"/>
      <c r="C28" s="59"/>
      <c r="D28" s="59"/>
      <c r="E28" s="58"/>
      <c r="F28" s="57"/>
      <c r="H28" s="56"/>
      <c r="J28" s="55"/>
    </row>
    <row r="29" spans="1:17" s="49" customFormat="1" ht="15.75" thickBot="1" x14ac:dyDescent="0.25">
      <c r="B29" s="54" t="s">
        <v>91</v>
      </c>
      <c r="C29" s="53"/>
      <c r="D29" s="52"/>
      <c r="E29" s="51"/>
      <c r="F29" s="124">
        <f>SUM(F26,F22,F16,F11,F8,F5)</f>
        <v>0</v>
      </c>
      <c r="G29" s="50"/>
      <c r="H29" s="46"/>
      <c r="I29" s="50"/>
      <c r="J29" s="50"/>
      <c r="K29" s="50"/>
      <c r="L29" s="50"/>
      <c r="M29" s="50"/>
      <c r="N29" s="50"/>
      <c r="O29" s="50"/>
      <c r="P29" s="50"/>
      <c r="Q29" s="50"/>
    </row>
    <row r="31" spans="1:17" ht="11.25" customHeight="1" x14ac:dyDescent="0.25">
      <c r="B31" s="48"/>
    </row>
    <row r="32" spans="1:17" s="47" customFormat="1" x14ac:dyDescent="0.15">
      <c r="B32" s="46"/>
      <c r="C32" s="46"/>
      <c r="D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</sheetData>
  <sheetProtection algorithmName="SHA-512" hashValue="jnkuk/kBxil2cFUzD3AQ+Q12lztWK0aBCKss+v5ypRyVtNxJ5EZr/SkCz65olQt3i3UmINvjRfKFxLxGmxMpXA==" saltValue="c2SFgio0Pxz7In2/qwPFYA==" spinCount="100000" sheet="1" objects="1" scenarios="1"/>
  <printOptions horizontalCentered="1" verticalCentered="1"/>
  <pageMargins left="0.25" right="0.25" top="0.75" bottom="0.75" header="0.3" footer="0.3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5A0E3-62CD-467E-82C8-9D20A23BC937}">
  <ds:schemaRefs>
    <ds:schemaRef ds:uri="http://schemas.microsoft.com/office/2006/metadata/properties"/>
    <ds:schemaRef ds:uri="http://schemas.microsoft.com/office/infopath/2007/PartnerControls"/>
    <ds:schemaRef ds:uri="37cb5d3b-3b69-494d-8b31-321a33f1097b"/>
    <ds:schemaRef ds:uri="69da2289-d092-4885-9b43-bcfe266777f8"/>
  </ds:schemaRefs>
</ds:datastoreItem>
</file>

<file path=customXml/itemProps2.xml><?xml version="1.0" encoding="utf-8"?>
<ds:datastoreItem xmlns:ds="http://schemas.openxmlformats.org/officeDocument/2006/customXml" ds:itemID="{DA01BC47-45C8-4052-9BD7-2BF5F6C4ED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A1093-F85F-442F-AB96-847BB500A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5d3b-3b69-494d-8b31-321a33f1097b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Stavba</vt:lpstr>
      <vt:lpstr>Turnikety</vt:lpstr>
      <vt:lpstr>Kamerový systém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'Kamerový systém'!Oblast_tisku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Stavba!ZakladDPHSniVypocet</vt:lpstr>
      <vt:lpstr>Stavba!ZakladDPHZaklVypocet</vt:lpstr>
      <vt:lpstr>Zhotovitel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Hájek</dc:creator>
  <cp:keywords/>
  <dc:description/>
  <cp:lastModifiedBy>Linhartová Malá Pavla (MMB_OI)</cp:lastModifiedBy>
  <cp:revision/>
  <dcterms:created xsi:type="dcterms:W3CDTF">2026-01-12T12:07:04Z</dcterms:created>
  <dcterms:modified xsi:type="dcterms:W3CDTF">2026-01-30T09:45:45Z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</Properties>
</file>